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1F32E57-EDC4-44F8-B522-35AD5401183B}" xr6:coauthVersionLast="47" xr6:coauthVersionMax="47" xr10:uidLastSave="{00000000-0000-0000-0000-000000000000}"/>
  <bookViews>
    <workbookView xWindow="-120" yWindow="-120" windowWidth="29040" windowHeight="15840" activeTab="1" xr2:uid="{FDFA0471-B5F4-423D-8F9C-44E1C36087DA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1" hidden="1">EquipLevelTable!$R$1:$R$346</definedName>
    <definedName name="_xlnm._FilterDatabase" localSheetId="0" hidden="1">EquipTable!$Z$1:$Z$67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I63" i="1"/>
  <c r="J63" i="1"/>
  <c r="M65" i="1"/>
  <c r="S12" i="1"/>
  <c r="V62" i="1"/>
  <c r="S23" i="1"/>
  <c r="P48" i="1"/>
  <c r="V39" i="1"/>
  <c r="M60" i="1"/>
  <c r="C64" i="1"/>
  <c r="V40" i="1"/>
  <c r="V49" i="1"/>
  <c r="M46" i="1"/>
  <c r="M50" i="1"/>
  <c r="S50" i="1"/>
  <c r="S37" i="1"/>
  <c r="M26" i="1"/>
  <c r="V20" i="1"/>
  <c r="V42" i="1"/>
  <c r="P66" i="1"/>
  <c r="M21" i="1"/>
  <c r="M61" i="1"/>
  <c r="M6" i="1"/>
  <c r="P27" i="1"/>
  <c r="M27" i="1"/>
  <c r="S39" i="1"/>
  <c r="P7" i="1"/>
  <c r="P12" i="1"/>
  <c r="V66" i="1"/>
  <c r="M48" i="1"/>
  <c r="V31" i="1"/>
  <c r="V63" i="1"/>
  <c r="P38" i="1"/>
  <c r="P57" i="1"/>
  <c r="M4" i="1"/>
  <c r="M3" i="1"/>
  <c r="V4" i="1"/>
  <c r="S17" i="1"/>
  <c r="M53" i="1"/>
  <c r="M23" i="1"/>
  <c r="S58" i="1"/>
  <c r="V37" i="1"/>
  <c r="S45" i="1"/>
  <c r="S46" i="1"/>
  <c r="M57" i="1"/>
  <c r="M45" i="1"/>
  <c r="M22" i="1"/>
  <c r="S32" i="1"/>
  <c r="M16" i="1"/>
  <c r="P47" i="1"/>
  <c r="S64" i="1"/>
  <c r="P53" i="1"/>
  <c r="S24" i="1"/>
  <c r="S52" i="1"/>
  <c r="P19" i="1"/>
  <c r="S5" i="1"/>
  <c r="M42" i="1"/>
  <c r="P40" i="1"/>
  <c r="S44" i="1"/>
  <c r="V8" i="1"/>
  <c r="M54" i="1"/>
  <c r="M63" i="1"/>
  <c r="S57" i="1"/>
  <c r="V2" i="1"/>
  <c r="P49" i="1"/>
  <c r="P25" i="1"/>
  <c r="P32" i="1"/>
  <c r="S22" i="1"/>
  <c r="P29" i="1"/>
  <c r="M43" i="1"/>
  <c r="M37" i="1"/>
  <c r="M11" i="1"/>
  <c r="P58" i="1"/>
  <c r="S54" i="1"/>
  <c r="V45" i="1"/>
  <c r="V18" i="1"/>
  <c r="V61" i="1"/>
  <c r="C63" i="1"/>
  <c r="S40" i="1"/>
  <c r="P63" i="1"/>
  <c r="S4" i="1"/>
  <c r="P50" i="1"/>
  <c r="V23" i="1"/>
  <c r="M17" i="1"/>
  <c r="V12" i="1"/>
  <c r="V30" i="1"/>
  <c r="P22" i="1"/>
  <c r="M32" i="1"/>
  <c r="V3" i="1"/>
  <c r="S65" i="1"/>
  <c r="P21" i="1"/>
  <c r="S59" i="1"/>
  <c r="M8" i="1"/>
  <c r="P6" i="1"/>
  <c r="S42" i="1"/>
  <c r="P23" i="1"/>
  <c r="M51" i="1"/>
  <c r="P26" i="1"/>
  <c r="P62" i="1"/>
  <c r="V11" i="1"/>
  <c r="P44" i="1"/>
  <c r="P54" i="1"/>
  <c r="P37" i="1"/>
  <c r="V38" i="1"/>
  <c r="V22" i="1"/>
  <c r="P13" i="1"/>
  <c r="V29" i="1"/>
  <c r="P28" i="1"/>
  <c r="S61" i="1"/>
  <c r="V57" i="1"/>
  <c r="M29" i="1"/>
  <c r="S18" i="1"/>
  <c r="V65" i="1"/>
  <c r="S33" i="1"/>
  <c r="P46" i="1"/>
  <c r="V7" i="1"/>
  <c r="V41" i="1"/>
  <c r="V50" i="1"/>
  <c r="M39" i="1"/>
  <c r="P59" i="1"/>
  <c r="M55" i="1"/>
  <c r="P35" i="1"/>
  <c r="M5" i="1"/>
  <c r="S41" i="1"/>
  <c r="P51" i="1"/>
  <c r="P11" i="1"/>
  <c r="V55" i="1"/>
  <c r="S13" i="1"/>
  <c r="S28" i="1"/>
  <c r="P45" i="1"/>
  <c r="V47" i="1"/>
  <c r="M56" i="1"/>
  <c r="V35" i="1"/>
  <c r="E64" i="1"/>
  <c r="M7" i="1"/>
  <c r="V60" i="1"/>
  <c r="V64" i="1"/>
  <c r="S19" i="1"/>
  <c r="P43" i="1"/>
  <c r="V10" i="1"/>
  <c r="V26" i="1"/>
  <c r="S7" i="1"/>
  <c r="M62" i="1"/>
  <c r="V15" i="1"/>
  <c r="P41" i="1"/>
  <c r="S55" i="1"/>
  <c r="S51" i="1"/>
  <c r="V27" i="1"/>
  <c r="S21" i="1"/>
  <c r="S35" i="1"/>
  <c r="S14" i="1"/>
  <c r="M18" i="1"/>
  <c r="S29" i="1"/>
  <c r="S62" i="1"/>
  <c r="V21" i="1"/>
  <c r="P67" i="1"/>
  <c r="S9" i="1"/>
  <c r="M64" i="1"/>
  <c r="S6" i="1"/>
  <c r="M12" i="1"/>
  <c r="V13" i="1"/>
  <c r="V32" i="1"/>
  <c r="P42" i="1"/>
  <c r="S38" i="1"/>
  <c r="M13" i="1"/>
  <c r="M15" i="1"/>
  <c r="V9" i="1"/>
  <c r="P14" i="1"/>
  <c r="S15" i="1"/>
  <c r="P2" i="1"/>
  <c r="M49" i="1"/>
  <c r="S36" i="1"/>
  <c r="P64" i="1"/>
  <c r="S60" i="1"/>
  <c r="P52" i="1"/>
  <c r="S16" i="1"/>
  <c r="S20" i="1"/>
  <c r="M31" i="1"/>
  <c r="M2" i="1"/>
  <c r="P15" i="1"/>
  <c r="P9" i="1"/>
  <c r="S25" i="1"/>
  <c r="P18" i="1"/>
  <c r="S56" i="1"/>
  <c r="P10" i="1"/>
  <c r="S2" i="1"/>
  <c r="P17" i="1"/>
  <c r="M20" i="1"/>
  <c r="M44" i="1"/>
  <c r="S34" i="1"/>
  <c r="P39" i="1"/>
  <c r="P8" i="1"/>
  <c r="V33" i="1"/>
  <c r="V24" i="1"/>
  <c r="P20" i="1"/>
  <c r="S11" i="1"/>
  <c r="V6" i="1"/>
  <c r="V67" i="1"/>
  <c r="E63" i="1"/>
  <c r="P16" i="1"/>
  <c r="S31" i="1"/>
  <c r="P55" i="1"/>
  <c r="S49" i="1"/>
  <c r="S66" i="1"/>
  <c r="S53" i="1"/>
  <c r="V19" i="1"/>
  <c r="P4" i="1"/>
  <c r="P33" i="1"/>
  <c r="S30" i="1"/>
  <c r="M38" i="1"/>
  <c r="V48" i="1"/>
  <c r="V14" i="1"/>
  <c r="P61" i="1"/>
  <c r="V5" i="1"/>
  <c r="M33" i="1"/>
  <c r="V46" i="1"/>
  <c r="M67" i="1"/>
  <c r="V44" i="1"/>
  <c r="M59" i="1"/>
  <c r="S48" i="1"/>
  <c r="P31" i="1"/>
  <c r="M41" i="1"/>
  <c r="M30" i="1"/>
  <c r="P60" i="1"/>
  <c r="M14" i="1"/>
  <c r="V36" i="1"/>
  <c r="M28" i="1"/>
  <c r="P56" i="1"/>
  <c r="M25" i="1"/>
  <c r="M40" i="1"/>
  <c r="S8" i="1"/>
  <c r="M9" i="1"/>
  <c r="M36" i="1"/>
  <c r="M19" i="1"/>
  <c r="M58" i="1"/>
  <c r="M35" i="1"/>
  <c r="V52" i="1"/>
  <c r="S63" i="1"/>
  <c r="V17" i="1"/>
  <c r="V25" i="1"/>
  <c r="M52" i="1"/>
  <c r="S3" i="1"/>
  <c r="M66" i="1"/>
  <c r="S10" i="1"/>
  <c r="V34" i="1"/>
  <c r="S67" i="1"/>
  <c r="V53" i="1"/>
  <c r="P36" i="1"/>
  <c r="S26" i="1"/>
  <c r="P5" i="1"/>
  <c r="P3" i="1"/>
  <c r="V58" i="1"/>
  <c r="M47" i="1"/>
  <c r="V59" i="1"/>
  <c r="S43" i="1"/>
  <c r="S27" i="1"/>
  <c r="M34" i="1"/>
  <c r="V28" i="1"/>
  <c r="P65" i="1"/>
  <c r="M24" i="1"/>
  <c r="M10" i="1"/>
  <c r="V43" i="1"/>
  <c r="V54" i="1"/>
  <c r="S47" i="1"/>
  <c r="V56" i="1"/>
  <c r="P34" i="1"/>
  <c r="V51" i="1"/>
  <c r="V16" i="1"/>
  <c r="P30" i="1"/>
  <c r="P24" i="1"/>
  <c r="A63" i="1" l="1"/>
  <c r="A64" i="1"/>
  <c r="H64" i="1"/>
  <c r="I64" i="1"/>
  <c r="J64" i="1"/>
  <c r="C65" i="1"/>
  <c r="E65" i="1"/>
  <c r="A65" i="1" l="1"/>
  <c r="H65" i="1"/>
  <c r="I65" i="1"/>
  <c r="J65" i="1"/>
  <c r="C66" i="1"/>
  <c r="E66" i="1"/>
  <c r="A66" i="1" l="1"/>
  <c r="H66" i="1"/>
  <c r="I66" i="1"/>
  <c r="J66" i="1"/>
  <c r="C67" i="1"/>
  <c r="E67" i="1"/>
  <c r="A67" i="1" l="1"/>
  <c r="H67" i="1"/>
  <c r="I67" i="1"/>
  <c r="J67" i="1"/>
  <c r="C62" i="1"/>
  <c r="E62" i="1"/>
  <c r="A62" i="1" l="1"/>
  <c r="H62" i="1"/>
  <c r="I62" i="1"/>
  <c r="J62" i="1"/>
  <c r="C61" i="1"/>
  <c r="E61" i="1"/>
  <c r="A61" i="1" l="1"/>
  <c r="H61" i="1"/>
  <c r="I61" i="1"/>
  <c r="J61" i="1"/>
  <c r="E55" i="1"/>
  <c r="C55" i="1"/>
  <c r="A55" i="1" l="1"/>
  <c r="H55" i="1"/>
  <c r="I55" i="1"/>
  <c r="J55" i="1"/>
  <c r="E56" i="1"/>
  <c r="C56" i="1"/>
  <c r="A56" i="1" l="1"/>
  <c r="H56" i="1"/>
  <c r="I56" i="1"/>
  <c r="J56" i="1"/>
  <c r="E57" i="1"/>
  <c r="C57" i="1"/>
  <c r="A57" i="1" l="1"/>
  <c r="H57" i="1"/>
  <c r="I57" i="1"/>
  <c r="J57" i="1"/>
  <c r="E58" i="1"/>
  <c r="C58" i="1"/>
  <c r="A58" i="1" l="1"/>
  <c r="H58" i="1"/>
  <c r="I58" i="1"/>
  <c r="J58" i="1"/>
  <c r="E59" i="1"/>
  <c r="C59" i="1"/>
  <c r="A59" i="1" l="1"/>
  <c r="H59" i="1"/>
  <c r="I59" i="1"/>
  <c r="J59" i="1"/>
  <c r="E60" i="1"/>
  <c r="C60" i="1"/>
  <c r="A60" i="1" l="1"/>
  <c r="H60" i="1"/>
  <c r="I60" i="1"/>
  <c r="J60" i="1"/>
  <c r="C54" i="1"/>
  <c r="E54" i="1"/>
  <c r="A54" i="1" l="1"/>
  <c r="H54" i="1"/>
  <c r="I54" i="1"/>
  <c r="J54" i="1"/>
  <c r="E53" i="1"/>
  <c r="C53" i="1"/>
  <c r="A53" i="1" l="1"/>
  <c r="H53" i="1"/>
  <c r="I53" i="1"/>
  <c r="J53" i="1"/>
  <c r="C48" i="1"/>
  <c r="E48" i="1"/>
  <c r="A48" i="1" l="1"/>
  <c r="H48" i="1"/>
  <c r="I48" i="1"/>
  <c r="J48" i="1"/>
  <c r="E49" i="1"/>
  <c r="C49" i="1"/>
  <c r="A49" i="1" l="1"/>
  <c r="H49" i="1"/>
  <c r="I49" i="1"/>
  <c r="J49" i="1"/>
  <c r="E50" i="1"/>
  <c r="C50" i="1"/>
  <c r="A50" i="1" l="1"/>
  <c r="H50" i="1"/>
  <c r="I50" i="1"/>
  <c r="J50" i="1"/>
  <c r="C51" i="1"/>
  <c r="E51" i="1"/>
  <c r="A51" i="1" l="1"/>
  <c r="H51" i="1"/>
  <c r="I51" i="1"/>
  <c r="J51" i="1"/>
  <c r="E52" i="1"/>
  <c r="C52" i="1"/>
  <c r="A52" i="1" l="1"/>
  <c r="H52" i="1"/>
  <c r="I52" i="1"/>
  <c r="J52" i="1"/>
  <c r="E47" i="1"/>
  <c r="C47" i="1"/>
  <c r="A47" i="1" l="1"/>
  <c r="H47" i="1"/>
  <c r="I47" i="1"/>
  <c r="J47" i="1"/>
  <c r="C46" i="1"/>
  <c r="E46" i="1"/>
  <c r="A46" i="1" l="1"/>
  <c r="H46" i="1"/>
  <c r="I46" i="1"/>
  <c r="J46" i="1"/>
  <c r="C41" i="1"/>
  <c r="E41" i="1"/>
  <c r="A41" i="1" l="1"/>
  <c r="H41" i="1"/>
  <c r="I41" i="1"/>
  <c r="J41" i="1"/>
  <c r="E42" i="1"/>
  <c r="C42" i="1"/>
  <c r="A42" i="1" l="1"/>
  <c r="H42" i="1"/>
  <c r="I42" i="1"/>
  <c r="J42" i="1"/>
  <c r="E43" i="1"/>
  <c r="C43" i="1"/>
  <c r="A43" i="1" l="1"/>
  <c r="H43" i="1"/>
  <c r="I43" i="1"/>
  <c r="J43" i="1"/>
  <c r="E44" i="1"/>
  <c r="C44" i="1"/>
  <c r="A44" i="1" l="1"/>
  <c r="H44" i="1"/>
  <c r="I44" i="1"/>
  <c r="J44" i="1"/>
  <c r="C45" i="1"/>
  <c r="E45" i="1"/>
  <c r="A45" i="1" l="1"/>
  <c r="H45" i="1"/>
  <c r="I45" i="1"/>
  <c r="J45" i="1"/>
  <c r="C40" i="1"/>
  <c r="E40" i="1"/>
  <c r="A40" i="1" l="1"/>
  <c r="H40" i="1"/>
  <c r="I40" i="1"/>
  <c r="J40" i="1"/>
  <c r="E39" i="1"/>
  <c r="C39" i="1"/>
  <c r="A39" i="1" l="1"/>
  <c r="H39" i="1"/>
  <c r="I39" i="1"/>
  <c r="J39" i="1"/>
  <c r="C33" i="1"/>
  <c r="E33" i="1"/>
  <c r="A33" i="1" l="1"/>
  <c r="H33" i="1"/>
  <c r="I33" i="1"/>
  <c r="J33" i="1"/>
  <c r="C34" i="1"/>
  <c r="E34" i="1"/>
  <c r="A34" i="1" l="1"/>
  <c r="H34" i="1"/>
  <c r="I34" i="1"/>
  <c r="J34" i="1"/>
  <c r="C35" i="1"/>
  <c r="E35" i="1"/>
  <c r="A35" i="1" l="1"/>
  <c r="H35" i="1"/>
  <c r="I35" i="1"/>
  <c r="J35" i="1"/>
  <c r="C36" i="1"/>
  <c r="E36" i="1"/>
  <c r="A36" i="1" l="1"/>
  <c r="H36" i="1"/>
  <c r="I36" i="1"/>
  <c r="J36" i="1"/>
  <c r="C37" i="1"/>
  <c r="E37" i="1"/>
  <c r="A37" i="1" l="1"/>
  <c r="H37" i="1"/>
  <c r="I37" i="1"/>
  <c r="J37" i="1"/>
  <c r="C38" i="1"/>
  <c r="E38" i="1"/>
  <c r="A38" i="1" l="1"/>
  <c r="H38" i="1"/>
  <c r="I38" i="1"/>
  <c r="J38" i="1"/>
  <c r="C32" i="1"/>
  <c r="E32" i="1"/>
  <c r="A32" i="1" l="1"/>
  <c r="H32" i="1"/>
  <c r="I32" i="1"/>
  <c r="J32" i="1"/>
  <c r="E31" i="1"/>
  <c r="C31" i="1"/>
  <c r="A31" i="1" l="1"/>
  <c r="H31" i="1"/>
  <c r="I31" i="1"/>
  <c r="J31" i="1"/>
  <c r="C26" i="1"/>
  <c r="E26" i="1"/>
  <c r="A26" i="1" l="1"/>
  <c r="H26" i="1"/>
  <c r="I26" i="1"/>
  <c r="J26" i="1"/>
  <c r="E27" i="1"/>
  <c r="C27" i="1"/>
  <c r="A27" i="1" l="1"/>
  <c r="H27" i="1"/>
  <c r="I27" i="1"/>
  <c r="J27" i="1"/>
  <c r="C28" i="1"/>
  <c r="E28" i="1"/>
  <c r="A28" i="1" l="1"/>
  <c r="H28" i="1"/>
  <c r="I28" i="1"/>
  <c r="J28" i="1"/>
  <c r="E29" i="1"/>
  <c r="C29" i="1"/>
  <c r="A29" i="1" l="1"/>
  <c r="H29" i="1"/>
  <c r="I29" i="1"/>
  <c r="J29" i="1"/>
  <c r="E30" i="1"/>
  <c r="C30" i="1"/>
  <c r="A30" i="1" l="1"/>
  <c r="H30" i="1"/>
  <c r="I30" i="1"/>
  <c r="J30" i="1"/>
  <c r="C25" i="1"/>
  <c r="E25" i="1"/>
  <c r="A25" i="1" l="1"/>
  <c r="H25" i="1"/>
  <c r="I25" i="1"/>
  <c r="J25" i="1"/>
  <c r="E24" i="1"/>
  <c r="C24" i="1"/>
  <c r="A24" i="1" l="1"/>
  <c r="H24" i="1"/>
  <c r="I24" i="1"/>
  <c r="J24" i="1"/>
  <c r="C19" i="1"/>
  <c r="E19" i="1"/>
  <c r="A19" i="1" l="1"/>
  <c r="H19" i="1"/>
  <c r="I19" i="1"/>
  <c r="J19" i="1"/>
  <c r="E20" i="1"/>
  <c r="C20" i="1"/>
  <c r="A20" i="1" l="1"/>
  <c r="H20" i="1"/>
  <c r="I20" i="1"/>
  <c r="J20" i="1"/>
  <c r="E21" i="1"/>
  <c r="C21" i="1"/>
  <c r="A21" i="1" l="1"/>
  <c r="H21" i="1"/>
  <c r="I21" i="1"/>
  <c r="J21" i="1"/>
  <c r="C22" i="1"/>
  <c r="E22" i="1"/>
  <c r="A22" i="1" l="1"/>
  <c r="H22" i="1"/>
  <c r="I22" i="1"/>
  <c r="J22" i="1"/>
  <c r="C23" i="1"/>
  <c r="E23" i="1"/>
  <c r="A23" i="1" l="1"/>
  <c r="H23" i="1"/>
  <c r="I23" i="1"/>
  <c r="J23" i="1"/>
  <c r="E18" i="1"/>
  <c r="C18" i="1"/>
  <c r="A18" i="1" l="1"/>
  <c r="H18" i="1"/>
  <c r="I18" i="1"/>
  <c r="J18" i="1"/>
  <c r="E17" i="1"/>
  <c r="C17" i="1"/>
  <c r="A17" i="1" l="1"/>
  <c r="H17" i="1"/>
  <c r="I17" i="1"/>
  <c r="J17" i="1"/>
  <c r="C11" i="1"/>
  <c r="E11" i="1"/>
  <c r="A11" i="1" l="1"/>
  <c r="H11" i="1"/>
  <c r="I11" i="1"/>
  <c r="J11" i="1"/>
  <c r="C12" i="1"/>
  <c r="E12" i="1"/>
  <c r="A12" i="1" l="1"/>
  <c r="H12" i="1"/>
  <c r="I12" i="1"/>
  <c r="J12" i="1"/>
  <c r="C13" i="1"/>
  <c r="E13" i="1"/>
  <c r="A13" i="1" l="1"/>
  <c r="H13" i="1"/>
  <c r="I13" i="1"/>
  <c r="J13" i="1"/>
  <c r="E14" i="1"/>
  <c r="C14" i="1"/>
  <c r="A14" i="1" l="1"/>
  <c r="H14" i="1"/>
  <c r="I14" i="1"/>
  <c r="J14" i="1"/>
  <c r="E15" i="1"/>
  <c r="C15" i="1"/>
  <c r="A15" i="1" l="1"/>
  <c r="H15" i="1"/>
  <c r="I15" i="1"/>
  <c r="J15" i="1"/>
  <c r="C16" i="1"/>
  <c r="E16" i="1"/>
  <c r="A16" i="1" l="1"/>
  <c r="H16" i="1"/>
  <c r="I16" i="1"/>
  <c r="J16" i="1"/>
  <c r="E10" i="1"/>
  <c r="C10" i="1"/>
  <c r="A10" i="1" l="1"/>
  <c r="H10" i="1"/>
  <c r="I10" i="1"/>
  <c r="J10" i="1"/>
  <c r="C9" i="1"/>
  <c r="E9" i="1"/>
  <c r="A9" i="1" l="1"/>
  <c r="H9" i="1"/>
  <c r="I9" i="1"/>
  <c r="J9" i="1"/>
  <c r="E4" i="1"/>
  <c r="C4" i="1"/>
  <c r="A4" i="1" l="1"/>
  <c r="H4" i="1"/>
  <c r="I4" i="1"/>
  <c r="J4" i="1"/>
  <c r="E5" i="1"/>
  <c r="C5" i="1"/>
  <c r="A5" i="1" l="1"/>
  <c r="H5" i="1"/>
  <c r="I5" i="1"/>
  <c r="J5" i="1"/>
  <c r="C6" i="1"/>
  <c r="E6" i="1"/>
  <c r="A6" i="1" l="1"/>
  <c r="H6" i="1"/>
  <c r="I6" i="1"/>
  <c r="J6" i="1"/>
  <c r="C7" i="1"/>
  <c r="E7" i="1"/>
  <c r="A7" i="1" l="1"/>
  <c r="H7" i="1"/>
  <c r="I7" i="1"/>
  <c r="J7" i="1"/>
  <c r="C8" i="1"/>
  <c r="E8" i="1"/>
  <c r="A8" i="1" l="1"/>
  <c r="H8" i="1"/>
  <c r="I8" i="1"/>
  <c r="J8" i="1"/>
  <c r="C3" i="1"/>
  <c r="E3" i="1"/>
  <c r="A3" i="1" l="1"/>
  <c r="H3" i="1"/>
  <c r="I3" i="1"/>
  <c r="J3" i="1"/>
  <c r="C2" i="1"/>
  <c r="E2" i="1"/>
  <c r="A2" i="1" l="1"/>
  <c r="H2" i="1"/>
  <c r="I2" i="1"/>
  <c r="J2" i="1"/>
  <c r="R346" i="4" l="1"/>
  <c r="R334" i="4"/>
  <c r="R322" i="4"/>
  <c r="R310" i="4"/>
  <c r="R298" i="4"/>
  <c r="R286" i="4"/>
  <c r="R274" i="4"/>
  <c r="R262" i="4"/>
  <c r="R250" i="4"/>
  <c r="R238" i="4"/>
  <c r="R226" i="4"/>
  <c r="R214" i="4"/>
  <c r="R202" i="4"/>
  <c r="R190" i="4"/>
  <c r="R178" i="4"/>
  <c r="R166" i="4"/>
  <c r="R154" i="4"/>
  <c r="R142" i="4"/>
  <c r="R130" i="4"/>
  <c r="R118" i="4"/>
  <c r="R106" i="4"/>
  <c r="R94" i="4"/>
  <c r="R82" i="4"/>
  <c r="R70" i="4"/>
  <c r="R58" i="4"/>
  <c r="R46" i="4"/>
  <c r="R34" i="4"/>
  <c r="R22" i="4"/>
  <c r="R10" i="4"/>
  <c r="R345" i="4"/>
  <c r="R333" i="4"/>
  <c r="R321" i="4"/>
  <c r="R309" i="4"/>
  <c r="R297" i="4"/>
  <c r="R285" i="4"/>
  <c r="R273" i="4"/>
  <c r="R261" i="4"/>
  <c r="R249" i="4"/>
  <c r="R237" i="4"/>
  <c r="R225" i="4"/>
  <c r="R213" i="4"/>
  <c r="R201" i="4"/>
  <c r="R189" i="4"/>
  <c r="R177" i="4"/>
  <c r="R165" i="4"/>
  <c r="R153" i="4"/>
  <c r="R141" i="4"/>
  <c r="R129" i="4"/>
  <c r="R117" i="4"/>
  <c r="R105" i="4"/>
  <c r="R93" i="4"/>
  <c r="R81" i="4"/>
  <c r="R69" i="4"/>
  <c r="R57" i="4"/>
  <c r="R45" i="4"/>
  <c r="R33" i="4"/>
  <c r="R21" i="4"/>
  <c r="R9" i="4"/>
  <c r="R53" i="4"/>
  <c r="R253" i="4"/>
  <c r="R145" i="4"/>
  <c r="R49" i="4"/>
  <c r="R215" i="4"/>
  <c r="R95" i="4"/>
  <c r="R344" i="4"/>
  <c r="R332" i="4"/>
  <c r="R320" i="4"/>
  <c r="R308" i="4"/>
  <c r="R296" i="4"/>
  <c r="R284" i="4"/>
  <c r="R272" i="4"/>
  <c r="R260" i="4"/>
  <c r="R248" i="4"/>
  <c r="R236" i="4"/>
  <c r="R224" i="4"/>
  <c r="R212" i="4"/>
  <c r="R200" i="4"/>
  <c r="R188" i="4"/>
  <c r="R176" i="4"/>
  <c r="R164" i="4"/>
  <c r="R152" i="4"/>
  <c r="R140" i="4"/>
  <c r="R128" i="4"/>
  <c r="R116" i="4"/>
  <c r="R104" i="4"/>
  <c r="R92" i="4"/>
  <c r="R80" i="4"/>
  <c r="R68" i="4"/>
  <c r="R56" i="4"/>
  <c r="R44" i="4"/>
  <c r="R32" i="4"/>
  <c r="R20" i="4"/>
  <c r="R8" i="4"/>
  <c r="R29" i="4"/>
  <c r="R217" i="4"/>
  <c r="R121" i="4"/>
  <c r="R25" i="4"/>
  <c r="R191" i="4"/>
  <c r="R83" i="4"/>
  <c r="R343" i="4"/>
  <c r="R331" i="4"/>
  <c r="R319" i="4"/>
  <c r="R307" i="4"/>
  <c r="R295" i="4"/>
  <c r="R283" i="4"/>
  <c r="R271" i="4"/>
  <c r="R259" i="4"/>
  <c r="R247" i="4"/>
  <c r="R235" i="4"/>
  <c r="R223" i="4"/>
  <c r="R211" i="4"/>
  <c r="R199" i="4"/>
  <c r="R187" i="4"/>
  <c r="R175" i="4"/>
  <c r="R163" i="4"/>
  <c r="R151" i="4"/>
  <c r="R139" i="4"/>
  <c r="R127" i="4"/>
  <c r="R115" i="4"/>
  <c r="R103" i="4"/>
  <c r="R91" i="4"/>
  <c r="R79" i="4"/>
  <c r="R67" i="4"/>
  <c r="R55" i="4"/>
  <c r="R43" i="4"/>
  <c r="R31" i="4"/>
  <c r="R19" i="4"/>
  <c r="R7" i="4"/>
  <c r="R18" i="4"/>
  <c r="R77" i="4"/>
  <c r="R41" i="4"/>
  <c r="R229" i="4"/>
  <c r="R133" i="4"/>
  <c r="R37" i="4"/>
  <c r="R203" i="4"/>
  <c r="R107" i="4"/>
  <c r="R342" i="4"/>
  <c r="R330" i="4"/>
  <c r="R318" i="4"/>
  <c r="R306" i="4"/>
  <c r="R294" i="4"/>
  <c r="R282" i="4"/>
  <c r="R270" i="4"/>
  <c r="R258" i="4"/>
  <c r="R246" i="4"/>
  <c r="R234" i="4"/>
  <c r="R222" i="4"/>
  <c r="R210" i="4"/>
  <c r="R198" i="4"/>
  <c r="R186" i="4"/>
  <c r="R174" i="4"/>
  <c r="R162" i="4"/>
  <c r="R150" i="4"/>
  <c r="R138" i="4"/>
  <c r="R126" i="4"/>
  <c r="R114" i="4"/>
  <c r="R102" i="4"/>
  <c r="R90" i="4"/>
  <c r="R78" i="4"/>
  <c r="R66" i="4"/>
  <c r="R54" i="4"/>
  <c r="R42" i="4"/>
  <c r="R30" i="4"/>
  <c r="R6" i="4"/>
  <c r="R65" i="4"/>
  <c r="R5" i="4"/>
  <c r="R181" i="4"/>
  <c r="R73" i="4"/>
  <c r="R251" i="4"/>
  <c r="R143" i="4"/>
  <c r="R23" i="4"/>
  <c r="R341" i="4"/>
  <c r="R329" i="4"/>
  <c r="R317" i="4"/>
  <c r="R305" i="4"/>
  <c r="R293" i="4"/>
  <c r="R281" i="4"/>
  <c r="R269" i="4"/>
  <c r="R257" i="4"/>
  <c r="R245" i="4"/>
  <c r="R233" i="4"/>
  <c r="R221" i="4"/>
  <c r="R209" i="4"/>
  <c r="R197" i="4"/>
  <c r="R185" i="4"/>
  <c r="R173" i="4"/>
  <c r="R161" i="4"/>
  <c r="R149" i="4"/>
  <c r="R137" i="4"/>
  <c r="R125" i="4"/>
  <c r="R113" i="4"/>
  <c r="R101" i="4"/>
  <c r="R89" i="4"/>
  <c r="R17" i="4"/>
  <c r="R205" i="4"/>
  <c r="R85" i="4"/>
  <c r="R263" i="4"/>
  <c r="R155" i="4"/>
  <c r="R47" i="4"/>
  <c r="R340" i="4"/>
  <c r="R328" i="4"/>
  <c r="R316" i="4"/>
  <c r="R304" i="4"/>
  <c r="R292" i="4"/>
  <c r="R280" i="4"/>
  <c r="R268" i="4"/>
  <c r="R256" i="4"/>
  <c r="R244" i="4"/>
  <c r="R232" i="4"/>
  <c r="R220" i="4"/>
  <c r="R208" i="4"/>
  <c r="R196" i="4"/>
  <c r="R184" i="4"/>
  <c r="R172" i="4"/>
  <c r="R160" i="4"/>
  <c r="R148" i="4"/>
  <c r="R136" i="4"/>
  <c r="R124" i="4"/>
  <c r="R112" i="4"/>
  <c r="R100" i="4"/>
  <c r="R88" i="4"/>
  <c r="R76" i="4"/>
  <c r="R64" i="4"/>
  <c r="R52" i="4"/>
  <c r="R40" i="4"/>
  <c r="R28" i="4"/>
  <c r="R16" i="4"/>
  <c r="R4" i="4"/>
  <c r="R301" i="4"/>
  <c r="R241" i="4"/>
  <c r="R157" i="4"/>
  <c r="R61" i="4"/>
  <c r="R239" i="4"/>
  <c r="R119" i="4"/>
  <c r="R11" i="4"/>
  <c r="R339" i="4"/>
  <c r="R327" i="4"/>
  <c r="R315" i="4"/>
  <c r="R303" i="4"/>
  <c r="R291" i="4"/>
  <c r="R279" i="4"/>
  <c r="R267" i="4"/>
  <c r="R255" i="4"/>
  <c r="R243" i="4"/>
  <c r="R231" i="4"/>
  <c r="R219" i="4"/>
  <c r="R207" i="4"/>
  <c r="R195" i="4"/>
  <c r="R183" i="4"/>
  <c r="R171" i="4"/>
  <c r="R159" i="4"/>
  <c r="R147" i="4"/>
  <c r="R135" i="4"/>
  <c r="R123" i="4"/>
  <c r="R111" i="4"/>
  <c r="R99" i="4"/>
  <c r="R87" i="4"/>
  <c r="R75" i="4"/>
  <c r="R63" i="4"/>
  <c r="R51" i="4"/>
  <c r="R39" i="4"/>
  <c r="R27" i="4"/>
  <c r="R15" i="4"/>
  <c r="R3" i="4"/>
  <c r="R14" i="4"/>
  <c r="R325" i="4"/>
  <c r="R289" i="4"/>
  <c r="R265" i="4"/>
  <c r="R169" i="4"/>
  <c r="R97" i="4"/>
  <c r="R13" i="4"/>
  <c r="R227" i="4"/>
  <c r="R131" i="4"/>
  <c r="R35" i="4"/>
  <c r="R338" i="4"/>
  <c r="R326" i="4"/>
  <c r="R314" i="4"/>
  <c r="R302" i="4"/>
  <c r="R290" i="4"/>
  <c r="R278" i="4"/>
  <c r="R266" i="4"/>
  <c r="R254" i="4"/>
  <c r="R242" i="4"/>
  <c r="R230" i="4"/>
  <c r="R218" i="4"/>
  <c r="R206" i="4"/>
  <c r="R194" i="4"/>
  <c r="R182" i="4"/>
  <c r="R170" i="4"/>
  <c r="R158" i="4"/>
  <c r="R146" i="4"/>
  <c r="R134" i="4"/>
  <c r="R122" i="4"/>
  <c r="R110" i="4"/>
  <c r="R98" i="4"/>
  <c r="R86" i="4"/>
  <c r="R74" i="4"/>
  <c r="R62" i="4"/>
  <c r="R50" i="4"/>
  <c r="R38" i="4"/>
  <c r="R26" i="4"/>
  <c r="R337" i="4"/>
  <c r="R313" i="4"/>
  <c r="R277" i="4"/>
  <c r="R193" i="4"/>
  <c r="R109" i="4"/>
  <c r="R287" i="4"/>
  <c r="R167" i="4"/>
  <c r="R71" i="4"/>
  <c r="R336" i="4"/>
  <c r="R324" i="4"/>
  <c r="R312" i="4"/>
  <c r="R300" i="4"/>
  <c r="R288" i="4"/>
  <c r="R276" i="4"/>
  <c r="R264" i="4"/>
  <c r="R252" i="4"/>
  <c r="R240" i="4"/>
  <c r="R228" i="4"/>
  <c r="R216" i="4"/>
  <c r="R204" i="4"/>
  <c r="R192" i="4"/>
  <c r="R180" i="4"/>
  <c r="R168" i="4"/>
  <c r="R156" i="4"/>
  <c r="R144" i="4"/>
  <c r="R132" i="4"/>
  <c r="R120" i="4"/>
  <c r="R108" i="4"/>
  <c r="R96" i="4"/>
  <c r="R84" i="4"/>
  <c r="R72" i="4"/>
  <c r="R60" i="4"/>
  <c r="R48" i="4"/>
  <c r="R36" i="4"/>
  <c r="R24" i="4"/>
  <c r="R12" i="4"/>
  <c r="R335" i="4"/>
  <c r="R323" i="4"/>
  <c r="R311" i="4"/>
  <c r="R299" i="4"/>
  <c r="R275" i="4"/>
  <c r="R179" i="4"/>
  <c r="R59" i="4"/>
  <c r="Q346" i="4"/>
  <c r="Q334" i="4"/>
  <c r="Q322" i="4"/>
  <c r="Q310" i="4"/>
  <c r="Q298" i="4"/>
  <c r="Q286" i="4"/>
  <c r="Q274" i="4"/>
  <c r="Q262" i="4"/>
  <c r="Q250" i="4"/>
  <c r="Q238" i="4"/>
  <c r="Q226" i="4"/>
  <c r="Q214" i="4"/>
  <c r="Q202" i="4"/>
  <c r="Q190" i="4"/>
  <c r="Q178" i="4"/>
  <c r="Q166" i="4"/>
  <c r="Q154" i="4"/>
  <c r="Q142" i="4"/>
  <c r="Q130" i="4"/>
  <c r="Q118" i="4"/>
  <c r="Q106" i="4"/>
  <c r="Q94" i="4"/>
  <c r="Q82" i="4"/>
  <c r="Q70" i="4"/>
  <c r="Q58" i="4"/>
  <c r="Q46" i="4"/>
  <c r="Q34" i="4"/>
  <c r="Q22" i="4"/>
  <c r="Q10" i="4"/>
  <c r="Q236" i="4"/>
  <c r="Q200" i="4"/>
  <c r="Q164" i="4"/>
  <c r="Q116" i="4"/>
  <c r="Q80" i="4"/>
  <c r="Q44" i="4"/>
  <c r="Q8" i="4"/>
  <c r="Q61" i="4"/>
  <c r="Q276" i="4"/>
  <c r="Q156" i="4"/>
  <c r="Q12" i="4"/>
  <c r="Q227" i="4"/>
  <c r="Q107" i="4"/>
  <c r="Q11" i="4"/>
  <c r="Q345" i="4"/>
  <c r="Q333" i="4"/>
  <c r="Q321" i="4"/>
  <c r="Q309" i="4"/>
  <c r="Q297" i="4"/>
  <c r="Q285" i="4"/>
  <c r="Q273" i="4"/>
  <c r="Q261" i="4"/>
  <c r="Q249" i="4"/>
  <c r="Q237" i="4"/>
  <c r="Q225" i="4"/>
  <c r="Q213" i="4"/>
  <c r="Q201" i="4"/>
  <c r="Q189" i="4"/>
  <c r="Q177" i="4"/>
  <c r="Q165" i="4"/>
  <c r="Q153" i="4"/>
  <c r="Q141" i="4"/>
  <c r="Q129" i="4"/>
  <c r="Q117" i="4"/>
  <c r="Q105" i="4"/>
  <c r="Q93" i="4"/>
  <c r="Q81" i="4"/>
  <c r="Q69" i="4"/>
  <c r="Q57" i="4"/>
  <c r="Q45" i="4"/>
  <c r="Q33" i="4"/>
  <c r="Q21" i="4"/>
  <c r="Q9" i="4"/>
  <c r="Q224" i="4"/>
  <c r="Q188" i="4"/>
  <c r="Q152" i="4"/>
  <c r="Q104" i="4"/>
  <c r="Q68" i="4"/>
  <c r="Q32" i="4"/>
  <c r="Q133" i="4"/>
  <c r="Q324" i="4"/>
  <c r="Q216" i="4"/>
  <c r="Q96" i="4"/>
  <c r="Q323" i="4"/>
  <c r="Q203" i="4"/>
  <c r="Q83" i="4"/>
  <c r="Q344" i="4"/>
  <c r="Q332" i="4"/>
  <c r="Q320" i="4"/>
  <c r="Q308" i="4"/>
  <c r="Q296" i="4"/>
  <c r="Q284" i="4"/>
  <c r="Q272" i="4"/>
  <c r="Q260" i="4"/>
  <c r="Q248" i="4"/>
  <c r="Q212" i="4"/>
  <c r="Q176" i="4"/>
  <c r="Q140" i="4"/>
  <c r="Q128" i="4"/>
  <c r="Q92" i="4"/>
  <c r="Q56" i="4"/>
  <c r="Q20" i="4"/>
  <c r="Q121" i="4"/>
  <c r="Q13" i="4"/>
  <c r="Q228" i="4"/>
  <c r="Q132" i="4"/>
  <c r="Q24" i="4"/>
  <c r="Q239" i="4"/>
  <c r="Q131" i="4"/>
  <c r="Q343" i="4"/>
  <c r="Q331" i="4"/>
  <c r="Q319" i="4"/>
  <c r="Q307" i="4"/>
  <c r="Q295" i="4"/>
  <c r="Q283" i="4"/>
  <c r="Q271" i="4"/>
  <c r="Q259" i="4"/>
  <c r="Q247" i="4"/>
  <c r="Q235" i="4"/>
  <c r="Q223" i="4"/>
  <c r="Q211" i="4"/>
  <c r="Q199" i="4"/>
  <c r="Q187" i="4"/>
  <c r="Q175" i="4"/>
  <c r="Q163" i="4"/>
  <c r="Q151" i="4"/>
  <c r="Q139" i="4"/>
  <c r="Q127" i="4"/>
  <c r="Q115" i="4"/>
  <c r="Q103" i="4"/>
  <c r="Q91" i="4"/>
  <c r="Q79" i="4"/>
  <c r="Q67" i="4"/>
  <c r="Q55" i="4"/>
  <c r="Q43" i="4"/>
  <c r="Q31" i="4"/>
  <c r="Q19" i="4"/>
  <c r="Q7" i="4"/>
  <c r="Q147" i="4"/>
  <c r="Q75" i="4"/>
  <c r="Q15" i="4"/>
  <c r="Q241" i="4"/>
  <c r="Q157" i="4"/>
  <c r="Q312" i="4"/>
  <c r="Q204" i="4"/>
  <c r="Q84" i="4"/>
  <c r="Q311" i="4"/>
  <c r="Q191" i="4"/>
  <c r="Q47" i="4"/>
  <c r="Q342" i="4"/>
  <c r="Q330" i="4"/>
  <c r="Q318" i="4"/>
  <c r="Q306" i="4"/>
  <c r="Q294" i="4"/>
  <c r="Q282" i="4"/>
  <c r="Q270" i="4"/>
  <c r="Q258" i="4"/>
  <c r="Q246" i="4"/>
  <c r="Q234" i="4"/>
  <c r="Q222" i="4"/>
  <c r="Q210" i="4"/>
  <c r="Q198" i="4"/>
  <c r="Q186" i="4"/>
  <c r="Q174" i="4"/>
  <c r="Q162" i="4"/>
  <c r="Q150" i="4"/>
  <c r="Q138" i="4"/>
  <c r="Q126" i="4"/>
  <c r="Q114" i="4"/>
  <c r="Q102" i="4"/>
  <c r="Q90" i="4"/>
  <c r="Q78" i="4"/>
  <c r="Q66" i="4"/>
  <c r="Q54" i="4"/>
  <c r="Q42" i="4"/>
  <c r="Q30" i="4"/>
  <c r="Q18" i="4"/>
  <c r="Q6" i="4"/>
  <c r="Q303" i="4"/>
  <c r="Q255" i="4"/>
  <c r="Q219" i="4"/>
  <c r="Q183" i="4"/>
  <c r="Q135" i="4"/>
  <c r="Q63" i="4"/>
  <c r="Q27" i="4"/>
  <c r="Q253" i="4"/>
  <c r="Q181" i="4"/>
  <c r="Q109" i="4"/>
  <c r="Q37" i="4"/>
  <c r="Q264" i="4"/>
  <c r="Q168" i="4"/>
  <c r="Q60" i="4"/>
  <c r="Q275" i="4"/>
  <c r="Q179" i="4"/>
  <c r="Q59" i="4"/>
  <c r="Q341" i="4"/>
  <c r="Q329" i="4"/>
  <c r="Q317" i="4"/>
  <c r="Q305" i="4"/>
  <c r="Q293" i="4"/>
  <c r="Q281" i="4"/>
  <c r="Q269" i="4"/>
  <c r="Q257" i="4"/>
  <c r="Q245" i="4"/>
  <c r="Q233" i="4"/>
  <c r="Q221" i="4"/>
  <c r="Q209" i="4"/>
  <c r="Q197" i="4"/>
  <c r="Q185" i="4"/>
  <c r="Q173" i="4"/>
  <c r="Q161" i="4"/>
  <c r="Q149" i="4"/>
  <c r="Q137" i="4"/>
  <c r="Q125" i="4"/>
  <c r="Q113" i="4"/>
  <c r="Q101" i="4"/>
  <c r="Q89" i="4"/>
  <c r="Q77" i="4"/>
  <c r="Q65" i="4"/>
  <c r="Q53" i="4"/>
  <c r="Q41" i="4"/>
  <c r="Q29" i="4"/>
  <c r="Q17" i="4"/>
  <c r="Q5" i="4"/>
  <c r="Q327" i="4"/>
  <c r="Q279" i="4"/>
  <c r="Q243" i="4"/>
  <c r="Q207" i="4"/>
  <c r="Q171" i="4"/>
  <c r="Q111" i="4"/>
  <c r="Q51" i="4"/>
  <c r="Q277" i="4"/>
  <c r="Q193" i="4"/>
  <c r="Q73" i="4"/>
  <c r="Q288" i="4"/>
  <c r="Q192" i="4"/>
  <c r="Q72" i="4"/>
  <c r="Q251" i="4"/>
  <c r="Q119" i="4"/>
  <c r="Q340" i="4"/>
  <c r="Q328" i="4"/>
  <c r="Q316" i="4"/>
  <c r="Q304" i="4"/>
  <c r="Q292" i="4"/>
  <c r="Q280" i="4"/>
  <c r="Q268" i="4"/>
  <c r="Q256" i="4"/>
  <c r="Q244" i="4"/>
  <c r="Q232" i="4"/>
  <c r="Q220" i="4"/>
  <c r="Q208" i="4"/>
  <c r="Q196" i="4"/>
  <c r="Q184" i="4"/>
  <c r="Q172" i="4"/>
  <c r="Q160" i="4"/>
  <c r="Q148" i="4"/>
  <c r="Q136" i="4"/>
  <c r="Q124" i="4"/>
  <c r="Q112" i="4"/>
  <c r="Q100" i="4"/>
  <c r="Q88" i="4"/>
  <c r="Q76" i="4"/>
  <c r="Q64" i="4"/>
  <c r="Q52" i="4"/>
  <c r="Q40" i="4"/>
  <c r="Q28" i="4"/>
  <c r="Q16" i="4"/>
  <c r="Q4" i="4"/>
  <c r="Q339" i="4"/>
  <c r="Q291" i="4"/>
  <c r="Q267" i="4"/>
  <c r="Q231" i="4"/>
  <c r="Q195" i="4"/>
  <c r="Q159" i="4"/>
  <c r="Q123" i="4"/>
  <c r="Q87" i="4"/>
  <c r="Q39" i="4"/>
  <c r="Q265" i="4"/>
  <c r="Q229" i="4"/>
  <c r="Q169" i="4"/>
  <c r="Q85" i="4"/>
  <c r="Q49" i="4"/>
  <c r="Q252" i="4"/>
  <c r="Q144" i="4"/>
  <c r="Q48" i="4"/>
  <c r="Q287" i="4"/>
  <c r="Q155" i="4"/>
  <c r="Q71" i="4"/>
  <c r="Q315" i="4"/>
  <c r="Q99" i="4"/>
  <c r="Q3" i="4"/>
  <c r="Q217" i="4"/>
  <c r="Q97" i="4"/>
  <c r="Q300" i="4"/>
  <c r="Q180" i="4"/>
  <c r="Q36" i="4"/>
  <c r="Q263" i="4"/>
  <c r="Q143" i="4"/>
  <c r="Q23" i="4"/>
  <c r="Q338" i="4"/>
  <c r="Q326" i="4"/>
  <c r="Q314" i="4"/>
  <c r="Q302" i="4"/>
  <c r="Q290" i="4"/>
  <c r="Q278" i="4"/>
  <c r="Q266" i="4"/>
  <c r="Q254" i="4"/>
  <c r="Q242" i="4"/>
  <c r="Q230" i="4"/>
  <c r="Q218" i="4"/>
  <c r="Q206" i="4"/>
  <c r="Q194" i="4"/>
  <c r="Q182" i="4"/>
  <c r="Q170" i="4"/>
  <c r="Q158" i="4"/>
  <c r="Q146" i="4"/>
  <c r="Q134" i="4"/>
  <c r="Q122" i="4"/>
  <c r="Q110" i="4"/>
  <c r="Q98" i="4"/>
  <c r="Q86" i="4"/>
  <c r="Q74" i="4"/>
  <c r="Q62" i="4"/>
  <c r="Q50" i="4"/>
  <c r="Q38" i="4"/>
  <c r="Q26" i="4"/>
  <c r="Q14" i="4"/>
  <c r="Q337" i="4"/>
  <c r="Q325" i="4"/>
  <c r="Q313" i="4"/>
  <c r="Q301" i="4"/>
  <c r="Q289" i="4"/>
  <c r="Q205" i="4"/>
  <c r="Q145" i="4"/>
  <c r="Q25" i="4"/>
  <c r="Q240" i="4"/>
  <c r="Q108" i="4"/>
  <c r="Q335" i="4"/>
  <c r="Q215" i="4"/>
  <c r="Q95" i="4"/>
  <c r="Q336" i="4"/>
  <c r="Q120" i="4"/>
  <c r="Q299" i="4"/>
  <c r="Q167" i="4"/>
  <c r="Q35" i="4"/>
  <c r="Q2" i="4"/>
  <c r="R2" i="4"/>
  <c r="F2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295" i="4"/>
  <c r="E291" i="4"/>
  <c r="E287" i="4"/>
  <c r="E283" i="4"/>
  <c r="E279" i="4"/>
  <c r="E275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07" i="4"/>
  <c r="E203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D344" i="4"/>
  <c r="D328" i="4"/>
  <c r="D312" i="4"/>
  <c r="D296" i="4"/>
  <c r="D280" i="4"/>
  <c r="D264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E59" i="4"/>
  <c r="E53" i="4"/>
  <c r="E47" i="4"/>
  <c r="E41" i="4"/>
  <c r="E35" i="4"/>
  <c r="E29" i="4"/>
  <c r="F23" i="4"/>
  <c r="D19" i="4"/>
  <c r="E14" i="4"/>
  <c r="D10" i="4"/>
  <c r="F5" i="4"/>
  <c r="D287" i="4"/>
  <c r="D127" i="4"/>
  <c r="E37" i="4"/>
  <c r="D300" i="4"/>
  <c r="D204" i="4"/>
  <c r="D55" i="4"/>
  <c r="D171" i="4"/>
  <c r="F29" i="4"/>
  <c r="F343" i="4"/>
  <c r="F327" i="4"/>
  <c r="F311" i="4"/>
  <c r="F295" i="4"/>
  <c r="F279" i="4"/>
  <c r="F263" i="4"/>
  <c r="F247" i="4"/>
  <c r="F231" i="4"/>
  <c r="F215" i="4"/>
  <c r="F199" i="4"/>
  <c r="F183" i="4"/>
  <c r="F167" i="4"/>
  <c r="F151" i="4"/>
  <c r="F135" i="4"/>
  <c r="F119" i="4"/>
  <c r="F103" i="4"/>
  <c r="F87" i="4"/>
  <c r="F71" i="4"/>
  <c r="D59" i="4"/>
  <c r="E52" i="4"/>
  <c r="D47" i="4"/>
  <c r="E40" i="4"/>
  <c r="D35" i="4"/>
  <c r="E28" i="4"/>
  <c r="E23" i="4"/>
  <c r="F18" i="4"/>
  <c r="D14" i="4"/>
  <c r="F9" i="4"/>
  <c r="E5" i="4"/>
  <c r="D255" i="4"/>
  <c r="D159" i="4"/>
  <c r="E43" i="4"/>
  <c r="D3" i="4"/>
  <c r="D220" i="4"/>
  <c r="D92" i="4"/>
  <c r="D31" i="4"/>
  <c r="D155" i="4"/>
  <c r="F35" i="4"/>
  <c r="D343" i="4"/>
  <c r="D327" i="4"/>
  <c r="D311" i="4"/>
  <c r="D295" i="4"/>
  <c r="D279" i="4"/>
  <c r="D263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F58" i="4"/>
  <c r="D52" i="4"/>
  <c r="F46" i="4"/>
  <c r="D40" i="4"/>
  <c r="F34" i="4"/>
  <c r="D28" i="4"/>
  <c r="D23" i="4"/>
  <c r="D18" i="4"/>
  <c r="F13" i="4"/>
  <c r="E9" i="4"/>
  <c r="D5" i="4"/>
  <c r="D239" i="4"/>
  <c r="D191" i="4"/>
  <c r="D63" i="4"/>
  <c r="E11" i="4"/>
  <c r="D236" i="4"/>
  <c r="D108" i="4"/>
  <c r="E25" i="4"/>
  <c r="D107" i="4"/>
  <c r="E19" i="4"/>
  <c r="D340" i="4"/>
  <c r="D324" i="4"/>
  <c r="D308" i="4"/>
  <c r="D292" i="4"/>
  <c r="D276" i="4"/>
  <c r="D260" i="4"/>
  <c r="D244" i="4"/>
  <c r="D228" i="4"/>
  <c r="D212" i="4"/>
  <c r="D196" i="4"/>
  <c r="D180" i="4"/>
  <c r="D164" i="4"/>
  <c r="D148" i="4"/>
  <c r="D132" i="4"/>
  <c r="D116" i="4"/>
  <c r="D100" i="4"/>
  <c r="D84" i="4"/>
  <c r="D68" i="4"/>
  <c r="F57" i="4"/>
  <c r="F51" i="4"/>
  <c r="F45" i="4"/>
  <c r="F39" i="4"/>
  <c r="F33" i="4"/>
  <c r="F27" i="4"/>
  <c r="F22" i="4"/>
  <c r="F17" i="4"/>
  <c r="E13" i="4"/>
  <c r="F8" i="4"/>
  <c r="F4" i="4"/>
  <c r="D271" i="4"/>
  <c r="D143" i="4"/>
  <c r="E49" i="4"/>
  <c r="D7" i="4"/>
  <c r="D252" i="4"/>
  <c r="D172" i="4"/>
  <c r="E60" i="4"/>
  <c r="E15" i="4"/>
  <c r="F59" i="4"/>
  <c r="E10" i="4"/>
  <c r="F339" i="4"/>
  <c r="F323" i="4"/>
  <c r="F307" i="4"/>
  <c r="F291" i="4"/>
  <c r="F275" i="4"/>
  <c r="F259" i="4"/>
  <c r="F243" i="4"/>
  <c r="F227" i="4"/>
  <c r="F211" i="4"/>
  <c r="F195" i="4"/>
  <c r="F179" i="4"/>
  <c r="F163" i="4"/>
  <c r="F147" i="4"/>
  <c r="F131" i="4"/>
  <c r="F115" i="4"/>
  <c r="F99" i="4"/>
  <c r="F83" i="4"/>
  <c r="F67" i="4"/>
  <c r="E57" i="4"/>
  <c r="E51" i="4"/>
  <c r="E45" i="4"/>
  <c r="E39" i="4"/>
  <c r="E33" i="4"/>
  <c r="E27" i="4"/>
  <c r="D22" i="4"/>
  <c r="E17" i="4"/>
  <c r="F12" i="4"/>
  <c r="E8" i="4"/>
  <c r="E4" i="4"/>
  <c r="D319" i="4"/>
  <c r="D111" i="4"/>
  <c r="F25" i="4"/>
  <c r="D332" i="4"/>
  <c r="D156" i="4"/>
  <c r="E48" i="4"/>
  <c r="F6" i="4"/>
  <c r="F53" i="4"/>
  <c r="D6" i="4"/>
  <c r="D339" i="4"/>
  <c r="D323" i="4"/>
  <c r="D307" i="4"/>
  <c r="D291" i="4"/>
  <c r="D275" i="4"/>
  <c r="D259" i="4"/>
  <c r="D243" i="4"/>
  <c r="D227" i="4"/>
  <c r="D211" i="4"/>
  <c r="D195" i="4"/>
  <c r="D179" i="4"/>
  <c r="D163" i="4"/>
  <c r="D147" i="4"/>
  <c r="D131" i="4"/>
  <c r="D115" i="4"/>
  <c r="D99" i="4"/>
  <c r="D83" i="4"/>
  <c r="D67" i="4"/>
  <c r="E56" i="4"/>
  <c r="D51" i="4"/>
  <c r="E44" i="4"/>
  <c r="D39" i="4"/>
  <c r="E32" i="4"/>
  <c r="D27" i="4"/>
  <c r="F21" i="4"/>
  <c r="F16" i="4"/>
  <c r="E12" i="4"/>
  <c r="D8" i="4"/>
  <c r="D4" i="4"/>
  <c r="D303" i="4"/>
  <c r="D95" i="4"/>
  <c r="E20" i="4"/>
  <c r="D268" i="4"/>
  <c r="D124" i="4"/>
  <c r="E36" i="4"/>
  <c r="D123" i="4"/>
  <c r="F14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56" i="4"/>
  <c r="F50" i="4"/>
  <c r="D44" i="4"/>
  <c r="F38" i="4"/>
  <c r="D32" i="4"/>
  <c r="F26" i="4"/>
  <c r="E21" i="4"/>
  <c r="E16" i="4"/>
  <c r="D12" i="4"/>
  <c r="F7" i="4"/>
  <c r="F3" i="4"/>
  <c r="D223" i="4"/>
  <c r="D207" i="4"/>
  <c r="D79" i="4"/>
  <c r="E31" i="4"/>
  <c r="D316" i="4"/>
  <c r="D140" i="4"/>
  <c r="D43" i="4"/>
  <c r="D11" i="4"/>
  <c r="D75" i="4"/>
  <c r="D24" i="4"/>
  <c r="F335" i="4"/>
  <c r="F319" i="4"/>
  <c r="F303" i="4"/>
  <c r="F287" i="4"/>
  <c r="F271" i="4"/>
  <c r="F255" i="4"/>
  <c r="F239" i="4"/>
  <c r="F223" i="4"/>
  <c r="F207" i="4"/>
  <c r="F191" i="4"/>
  <c r="F175" i="4"/>
  <c r="F159" i="4"/>
  <c r="F143" i="4"/>
  <c r="F127" i="4"/>
  <c r="F111" i="4"/>
  <c r="F95" i="4"/>
  <c r="F79" i="4"/>
  <c r="F63" i="4"/>
  <c r="F55" i="4"/>
  <c r="F49" i="4"/>
  <c r="F43" i="4"/>
  <c r="F37" i="4"/>
  <c r="F31" i="4"/>
  <c r="D26" i="4"/>
  <c r="F20" i="4"/>
  <c r="D16" i="4"/>
  <c r="F11" i="4"/>
  <c r="E7" i="4"/>
  <c r="E3" i="4"/>
  <c r="D335" i="4"/>
  <c r="D175" i="4"/>
  <c r="E55" i="4"/>
  <c r="F15" i="4"/>
  <c r="D284" i="4"/>
  <c r="D188" i="4"/>
  <c r="D76" i="4"/>
  <c r="D20" i="4"/>
  <c r="D139" i="4"/>
  <c r="F41" i="4"/>
  <c r="F331" i="4"/>
  <c r="F315" i="4"/>
  <c r="F299" i="4"/>
  <c r="F283" i="4"/>
  <c r="F267" i="4"/>
  <c r="F251" i="4"/>
  <c r="F235" i="4"/>
  <c r="F219" i="4"/>
  <c r="F203" i="4"/>
  <c r="F187" i="4"/>
  <c r="F171" i="4"/>
  <c r="F155" i="4"/>
  <c r="F139" i="4"/>
  <c r="F123" i="4"/>
  <c r="F107" i="4"/>
  <c r="F91" i="4"/>
  <c r="F75" i="4"/>
  <c r="D60" i="4"/>
  <c r="F54" i="4"/>
  <c r="D48" i="4"/>
  <c r="F42" i="4"/>
  <c r="D36" i="4"/>
  <c r="F30" i="4"/>
  <c r="E24" i="4"/>
  <c r="F19" i="4"/>
  <c r="D15" i="4"/>
  <c r="F10" i="4"/>
  <c r="E6" i="4"/>
  <c r="D331" i="4"/>
  <c r="D315" i="4"/>
  <c r="D299" i="4"/>
  <c r="D283" i="4"/>
  <c r="D267" i="4"/>
  <c r="D251" i="4"/>
  <c r="D235" i="4"/>
  <c r="D219" i="4"/>
  <c r="D203" i="4"/>
  <c r="D187" i="4"/>
  <c r="D91" i="4"/>
  <c r="F47" i="4"/>
  <c r="D2" i="4"/>
  <c r="E2" i="4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56" i="2"/>
  <c r="G44" i="2"/>
  <c r="A19" i="2"/>
  <c r="A45" i="2"/>
  <c r="G27" i="2"/>
  <c r="G16" i="2"/>
  <c r="A15" i="2"/>
  <c r="G8" i="2"/>
  <c r="G21" i="2"/>
  <c r="G37" i="2"/>
  <c r="G52" i="2"/>
  <c r="G15" i="2"/>
  <c r="A17" i="2"/>
  <c r="A24" i="2"/>
  <c r="G32" i="2"/>
  <c r="A38" i="2"/>
  <c r="G6" i="2"/>
  <c r="A58" i="2"/>
  <c r="A33" i="2"/>
  <c r="A12" i="2"/>
  <c r="G34" i="2"/>
  <c r="A42" i="2"/>
  <c r="G23" i="2"/>
  <c r="G19" i="2"/>
  <c r="G3" i="2"/>
  <c r="G39" i="2"/>
  <c r="G45" i="2"/>
  <c r="A8" i="2"/>
  <c r="A20" i="2"/>
  <c r="G2" i="2"/>
  <c r="A50" i="2"/>
  <c r="G31" i="2"/>
  <c r="A18" i="2"/>
  <c r="G35" i="2"/>
  <c r="A2" i="2"/>
  <c r="A10" i="2"/>
  <c r="A51" i="2"/>
  <c r="G4" i="2"/>
  <c r="G30" i="2"/>
  <c r="A55" i="2"/>
  <c r="A54" i="2"/>
  <c r="A7" i="2"/>
  <c r="G49" i="2"/>
  <c r="A30" i="2"/>
  <c r="G55" i="2"/>
  <c r="A5" i="2"/>
  <c r="A14" i="2"/>
  <c r="A35" i="2"/>
  <c r="A29" i="2"/>
  <c r="G25" i="2"/>
  <c r="A47" i="2"/>
  <c r="A39" i="2"/>
  <c r="A46" i="2"/>
  <c r="G7" i="2"/>
  <c r="A28" i="2"/>
  <c r="G29" i="2"/>
  <c r="A52" i="2"/>
  <c r="G22" i="2"/>
  <c r="A11" i="2"/>
  <c r="A26" i="2"/>
  <c r="G10" i="2"/>
  <c r="G12" i="2"/>
  <c r="G58" i="2"/>
  <c r="G5" i="2"/>
  <c r="G47" i="2"/>
  <c r="A31" i="2"/>
  <c r="A6" i="2"/>
  <c r="A41" i="2"/>
  <c r="G11" i="2"/>
  <c r="A21" i="2"/>
  <c r="G54" i="2"/>
  <c r="G50" i="2"/>
  <c r="A57" i="2"/>
  <c r="G20" i="2"/>
  <c r="A36" i="2"/>
  <c r="G46" i="2"/>
  <c r="G51" i="2"/>
  <c r="A53" i="2"/>
  <c r="A49" i="2"/>
  <c r="G41" i="2"/>
  <c r="A3" i="2"/>
  <c r="A22" i="2"/>
  <c r="G17" i="2"/>
  <c r="A13" i="2"/>
  <c r="A48" i="2"/>
  <c r="A37" i="2"/>
  <c r="A16" i="2"/>
  <c r="G33" i="2"/>
  <c r="G48" i="2"/>
  <c r="A32" i="2"/>
  <c r="G40" i="2"/>
  <c r="A4" i="2"/>
  <c r="G28" i="2"/>
  <c r="A40" i="2"/>
  <c r="G13" i="2"/>
  <c r="G38" i="2"/>
  <c r="G18" i="2"/>
  <c r="A23" i="2"/>
  <c r="G56" i="2"/>
  <c r="A44" i="2"/>
  <c r="G43" i="2"/>
  <c r="G36" i="2"/>
  <c r="G9" i="2"/>
  <c r="G57" i="2"/>
  <c r="G42" i="2"/>
  <c r="A43" i="2"/>
  <c r="G24" i="2"/>
  <c r="G14" i="2"/>
  <c r="G26" i="2"/>
  <c r="G53" i="2"/>
  <c r="A25" i="2"/>
  <c r="A27" i="2"/>
  <c r="A9" i="2"/>
  <c r="A34" i="2"/>
  <c r="P169" i="4" l="1"/>
  <c r="P65" i="4"/>
  <c r="P108" i="4"/>
  <c r="P38" i="4"/>
  <c r="P182" i="4"/>
  <c r="P326" i="4"/>
  <c r="P315" i="4"/>
  <c r="P184" i="4"/>
  <c r="P131" i="4"/>
  <c r="P236" i="4"/>
  <c r="P60" i="4"/>
  <c r="P255" i="4"/>
  <c r="P82" i="4"/>
  <c r="P25" i="4"/>
  <c r="P209" i="4"/>
  <c r="P146" i="4"/>
  <c r="P83" i="4"/>
  <c r="P313" i="4"/>
  <c r="P219" i="4"/>
  <c r="P297" i="4"/>
  <c r="P249" i="4"/>
  <c r="P40" i="4"/>
  <c r="P204" i="4"/>
  <c r="P9" i="4"/>
  <c r="P62" i="4"/>
  <c r="P123" i="4"/>
  <c r="P113" i="4"/>
  <c r="P257" i="4"/>
  <c r="P168" i="4"/>
  <c r="P303" i="4"/>
  <c r="P138" i="4"/>
  <c r="P282" i="4"/>
  <c r="P157" i="4"/>
  <c r="P91" i="4"/>
  <c r="P235" i="4"/>
  <c r="P24" i="4"/>
  <c r="P248" i="4"/>
  <c r="P96" i="4"/>
  <c r="P33" i="4"/>
  <c r="P177" i="4"/>
  <c r="P321" i="4"/>
  <c r="P80" i="4"/>
  <c r="P94" i="4"/>
  <c r="P238" i="4"/>
  <c r="P39" i="4"/>
  <c r="P258" i="4"/>
  <c r="P70" i="4"/>
  <c r="P206" i="4"/>
  <c r="P119" i="4"/>
  <c r="P88" i="4"/>
  <c r="P73" i="4"/>
  <c r="P171" i="4"/>
  <c r="P67" i="4"/>
  <c r="P37" i="4"/>
  <c r="P232" i="4"/>
  <c r="P23" i="4"/>
  <c r="P243" i="4"/>
  <c r="P295" i="4"/>
  <c r="P328" i="4"/>
  <c r="P211" i="4"/>
  <c r="P105" i="4"/>
  <c r="P155" i="4"/>
  <c r="P151" i="4"/>
  <c r="P89" i="4"/>
  <c r="P203" i="4"/>
  <c r="P7" i="4"/>
  <c r="P111" i="4"/>
  <c r="P275" i="4"/>
  <c r="P176" i="4"/>
  <c r="P342" i="4"/>
  <c r="P72" i="4"/>
  <c r="P233" i="4"/>
  <c r="P153" i="4"/>
  <c r="P198" i="4"/>
  <c r="P290" i="4"/>
  <c r="P114" i="4"/>
  <c r="P214" i="4"/>
  <c r="P47" i="4"/>
  <c r="P54" i="4"/>
  <c r="P337" i="4"/>
  <c r="P226" i="4"/>
  <c r="P116" i="4"/>
  <c r="P2" i="4"/>
  <c r="P59" i="4"/>
  <c r="P237" i="4"/>
  <c r="P93" i="4"/>
  <c r="P287" i="4"/>
  <c r="P283" i="4"/>
  <c r="P139" i="4"/>
  <c r="P312" i="4"/>
  <c r="P330" i="4"/>
  <c r="P186" i="4"/>
  <c r="P42" i="4"/>
  <c r="P44" i="4"/>
  <c r="P197" i="4"/>
  <c r="P53" i="4"/>
  <c r="P152" i="4"/>
  <c r="P220" i="4"/>
  <c r="P76" i="4"/>
  <c r="P296" i="4"/>
  <c r="P99" i="4"/>
  <c r="P311" i="4"/>
  <c r="P278" i="4"/>
  <c r="P134" i="4"/>
  <c r="P336" i="4"/>
  <c r="P301" i="4"/>
  <c r="P13" i="4"/>
  <c r="P35" i="4"/>
  <c r="P318" i="4"/>
  <c r="P41" i="4"/>
  <c r="P231" i="4"/>
  <c r="P289" i="4"/>
  <c r="P81" i="4"/>
  <c r="P174" i="4"/>
  <c r="P56" i="4"/>
  <c r="P87" i="4"/>
  <c r="P145" i="4"/>
  <c r="P334" i="4"/>
  <c r="P190" i="4"/>
  <c r="P46" i="4"/>
  <c r="P11" i="4"/>
  <c r="P213" i="4"/>
  <c r="P69" i="4"/>
  <c r="P344" i="4"/>
  <c r="P259" i="4"/>
  <c r="P115" i="4"/>
  <c r="P306" i="4"/>
  <c r="P162" i="4"/>
  <c r="P18" i="4"/>
  <c r="P317" i="4"/>
  <c r="P173" i="4"/>
  <c r="P29" i="4"/>
  <c r="P340" i="4"/>
  <c r="P196" i="4"/>
  <c r="P52" i="4"/>
  <c r="P128" i="4"/>
  <c r="P75" i="4"/>
  <c r="P332" i="4"/>
  <c r="P254" i="4"/>
  <c r="P110" i="4"/>
  <c r="P277" i="4"/>
  <c r="P133" i="4"/>
  <c r="P346" i="4"/>
  <c r="P225" i="4"/>
  <c r="P329" i="4"/>
  <c r="P208" i="4"/>
  <c r="P191" i="4"/>
  <c r="P216" i="4"/>
  <c r="P322" i="4"/>
  <c r="P178" i="4"/>
  <c r="P34" i="4"/>
  <c r="P345" i="4"/>
  <c r="P201" i="4"/>
  <c r="P57" i="4"/>
  <c r="P260" i="4"/>
  <c r="P247" i="4"/>
  <c r="P103" i="4"/>
  <c r="P335" i="4"/>
  <c r="P294" i="4"/>
  <c r="P150" i="4"/>
  <c r="P6" i="4"/>
  <c r="P305" i="4"/>
  <c r="P161" i="4"/>
  <c r="P17" i="4"/>
  <c r="P32" i="4"/>
  <c r="P207" i="4"/>
  <c r="P63" i="4"/>
  <c r="P242" i="4"/>
  <c r="P98" i="4"/>
  <c r="P323" i="4"/>
  <c r="P265" i="4"/>
  <c r="P121" i="4"/>
  <c r="P58" i="4"/>
  <c r="P127" i="4"/>
  <c r="P185" i="4"/>
  <c r="P212" i="4"/>
  <c r="P266" i="4"/>
  <c r="P288" i="4"/>
  <c r="P310" i="4"/>
  <c r="P166" i="4"/>
  <c r="P22" i="4"/>
  <c r="P333" i="4"/>
  <c r="P189" i="4"/>
  <c r="P45" i="4"/>
  <c r="P239" i="4"/>
  <c r="P240" i="4"/>
  <c r="P293" i="4"/>
  <c r="P149" i="4"/>
  <c r="P5" i="4"/>
  <c r="P316" i="4"/>
  <c r="P172" i="4"/>
  <c r="P28" i="4"/>
  <c r="P339" i="4"/>
  <c r="P195" i="4"/>
  <c r="P51" i="4"/>
  <c r="P164" i="4"/>
  <c r="P230" i="4"/>
  <c r="P86" i="4"/>
  <c r="P227" i="4"/>
  <c r="P253" i="4"/>
  <c r="P109" i="4"/>
  <c r="P202" i="4"/>
  <c r="P271" i="4"/>
  <c r="P30" i="4"/>
  <c r="P64" i="4"/>
  <c r="P122" i="4"/>
  <c r="P156" i="4"/>
  <c r="P298" i="4"/>
  <c r="P154" i="4"/>
  <c r="P10" i="4"/>
  <c r="P104" i="4"/>
  <c r="P223" i="4"/>
  <c r="P79" i="4"/>
  <c r="P143" i="4"/>
  <c r="P270" i="4"/>
  <c r="P126" i="4"/>
  <c r="P120" i="4"/>
  <c r="P281" i="4"/>
  <c r="P137" i="4"/>
  <c r="P264" i="4"/>
  <c r="P304" i="4"/>
  <c r="P160" i="4"/>
  <c r="P16" i="4"/>
  <c r="P327" i="4"/>
  <c r="P183" i="4"/>
  <c r="P68" i="4"/>
  <c r="P218" i="4"/>
  <c r="P74" i="4"/>
  <c r="P241" i="4"/>
  <c r="P97" i="4"/>
  <c r="P36" i="4"/>
  <c r="P286" i="4"/>
  <c r="P142" i="4"/>
  <c r="P276" i="4"/>
  <c r="P309" i="4"/>
  <c r="P165" i="4"/>
  <c r="P21" i="4"/>
  <c r="P8" i="4"/>
  <c r="P308" i="4"/>
  <c r="P12" i="4"/>
  <c r="P269" i="4"/>
  <c r="P125" i="4"/>
  <c r="P180" i="4"/>
  <c r="P292" i="4"/>
  <c r="P148" i="4"/>
  <c r="P4" i="4"/>
  <c r="P27" i="4"/>
  <c r="P341" i="4"/>
  <c r="P284" i="4"/>
  <c r="P229" i="4"/>
  <c r="P85" i="4"/>
  <c r="P274" i="4"/>
  <c r="P130" i="4"/>
  <c r="P343" i="4"/>
  <c r="P199" i="4"/>
  <c r="P55" i="4"/>
  <c r="P224" i="4"/>
  <c r="P246" i="4"/>
  <c r="P102" i="4"/>
  <c r="P215" i="4"/>
  <c r="P84" i="4"/>
  <c r="P280" i="4"/>
  <c r="P136" i="4"/>
  <c r="P252" i="4"/>
  <c r="P159" i="4"/>
  <c r="P15" i="4"/>
  <c r="P338" i="4"/>
  <c r="P194" i="4"/>
  <c r="P50" i="4"/>
  <c r="P188" i="4"/>
  <c r="P217" i="4"/>
  <c r="P167" i="4"/>
  <c r="P262" i="4"/>
  <c r="P118" i="4"/>
  <c r="P48" i="4"/>
  <c r="P285" i="4"/>
  <c r="P141" i="4"/>
  <c r="P324" i="4"/>
  <c r="P331" i="4"/>
  <c r="P187" i="4"/>
  <c r="P43" i="4"/>
  <c r="P140" i="4"/>
  <c r="P234" i="4"/>
  <c r="P90" i="4"/>
  <c r="P107" i="4"/>
  <c r="P245" i="4"/>
  <c r="P101" i="4"/>
  <c r="P299" i="4"/>
  <c r="P268" i="4"/>
  <c r="P124" i="4"/>
  <c r="P144" i="4"/>
  <c r="P291" i="4"/>
  <c r="P147" i="4"/>
  <c r="P3" i="4"/>
  <c r="P92" i="4"/>
  <c r="P205" i="4"/>
  <c r="P61" i="4"/>
  <c r="P95" i="4"/>
  <c r="P250" i="4"/>
  <c r="P106" i="4"/>
  <c r="P263" i="4"/>
  <c r="P273" i="4"/>
  <c r="P129" i="4"/>
  <c r="P228" i="4"/>
  <c r="P319" i="4"/>
  <c r="P175" i="4"/>
  <c r="P31" i="4"/>
  <c r="P222" i="4"/>
  <c r="P78" i="4"/>
  <c r="P272" i="4"/>
  <c r="P179" i="4"/>
  <c r="P256" i="4"/>
  <c r="P112" i="4"/>
  <c r="P279" i="4"/>
  <c r="P135" i="4"/>
  <c r="P300" i="4"/>
  <c r="P314" i="4"/>
  <c r="P170" i="4"/>
  <c r="P26" i="4"/>
  <c r="P193" i="4"/>
  <c r="P49" i="4"/>
  <c r="P71" i="4"/>
  <c r="P261" i="4"/>
  <c r="P117" i="4"/>
  <c r="P132" i="4"/>
  <c r="P307" i="4"/>
  <c r="P163" i="4"/>
  <c r="P19" i="4"/>
  <c r="P20" i="4"/>
  <c r="P210" i="4"/>
  <c r="P66" i="4"/>
  <c r="P200" i="4"/>
  <c r="P221" i="4"/>
  <c r="P77" i="4"/>
  <c r="P320" i="4"/>
  <c r="P244" i="4"/>
  <c r="P100" i="4"/>
  <c r="P251" i="4"/>
  <c r="P267" i="4"/>
  <c r="P192" i="4"/>
  <c r="P302" i="4"/>
  <c r="P158" i="4"/>
  <c r="P14" i="4"/>
  <c r="P325" i="4"/>
  <c r="P181" i="4"/>
  <c r="C246" i="4"/>
  <c r="C209" i="4"/>
  <c r="C131" i="4"/>
  <c r="C191" i="4"/>
  <c r="C9" i="4"/>
  <c r="C224" i="4"/>
  <c r="C257" i="4"/>
  <c r="C175" i="4"/>
  <c r="C276" i="4"/>
  <c r="C310" i="4"/>
  <c r="C183" i="4"/>
  <c r="C39" i="4"/>
  <c r="C324" i="4"/>
  <c r="C64" i="4"/>
  <c r="C168" i="4"/>
  <c r="C343" i="4"/>
  <c r="C298" i="4"/>
  <c r="C80" i="4"/>
  <c r="C138" i="4"/>
  <c r="C72" i="4"/>
  <c r="C27" i="4"/>
  <c r="C302" i="4"/>
  <c r="C117" i="4"/>
  <c r="C68" i="4"/>
  <c r="C31" i="4"/>
  <c r="C94" i="4"/>
  <c r="C335" i="4"/>
  <c r="C290" i="4"/>
  <c r="C228" i="4"/>
  <c r="C239" i="4"/>
  <c r="C146" i="4"/>
  <c r="C109" i="4"/>
  <c r="C105" i="4"/>
  <c r="C60" i="4"/>
  <c r="C46" i="4"/>
  <c r="C53" i="4"/>
  <c r="C87" i="4"/>
  <c r="C202" i="4"/>
  <c r="C339" i="4"/>
  <c r="C317" i="4"/>
  <c r="C265" i="4"/>
  <c r="C216" i="4"/>
  <c r="C261" i="4"/>
  <c r="C124" i="4"/>
  <c r="C154" i="4"/>
  <c r="C35" i="4"/>
  <c r="C195" i="4"/>
  <c r="C187" i="4"/>
  <c r="C16" i="4"/>
  <c r="C283" i="4"/>
  <c r="C306" i="4"/>
  <c r="C253" i="4"/>
  <c r="C232" i="4"/>
  <c r="C142" i="4"/>
  <c r="C23" i="4"/>
  <c r="C113" i="4"/>
  <c r="C150" i="4"/>
  <c r="C269" i="4"/>
  <c r="C76" i="4"/>
  <c r="C161" i="4"/>
  <c r="C331" i="4"/>
  <c r="C294" i="4"/>
  <c r="C179" i="4"/>
  <c r="C220" i="4"/>
  <c r="C101" i="4"/>
  <c r="C2" i="4"/>
  <c r="K294" i="4" l="1"/>
  <c r="L294" i="4" s="1"/>
  <c r="O294" i="4"/>
  <c r="M294" i="4"/>
  <c r="N294" i="4"/>
  <c r="O283" i="4"/>
  <c r="N283" i="4"/>
  <c r="M283" i="4"/>
  <c r="L283" i="4"/>
  <c r="K283" i="4"/>
  <c r="O202" i="4"/>
  <c r="N202" i="4"/>
  <c r="M202" i="4"/>
  <c r="L202" i="4"/>
  <c r="K202" i="4"/>
  <c r="O94" i="4"/>
  <c r="N94" i="4"/>
  <c r="M94" i="4"/>
  <c r="L94" i="4"/>
  <c r="K94" i="4"/>
  <c r="K64" i="4"/>
  <c r="L64" i="4" s="1"/>
  <c r="N64" i="4"/>
  <c r="O64" i="4"/>
  <c r="M64" i="4"/>
  <c r="O209" i="4"/>
  <c r="N209" i="4"/>
  <c r="M209" i="4"/>
  <c r="L209" i="4"/>
  <c r="K209" i="4"/>
  <c r="O31" i="4"/>
  <c r="N31" i="4"/>
  <c r="M31" i="4"/>
  <c r="K31" i="4"/>
  <c r="L31" i="4" s="1"/>
  <c r="O161" i="4"/>
  <c r="N161" i="4"/>
  <c r="L161" i="4"/>
  <c r="K161" i="4"/>
  <c r="M161" i="4"/>
  <c r="O39" i="4"/>
  <c r="N39" i="4"/>
  <c r="M39" i="4"/>
  <c r="L39" i="4"/>
  <c r="K39" i="4"/>
  <c r="N339" i="4"/>
  <c r="M339" i="4"/>
  <c r="K339" i="4"/>
  <c r="L339" i="4" s="1"/>
  <c r="O339" i="4"/>
  <c r="L16" i="4"/>
  <c r="K16" i="4"/>
  <c r="N16" i="4"/>
  <c r="O16" i="4"/>
  <c r="M16" i="4"/>
  <c r="O87" i="4"/>
  <c r="N87" i="4"/>
  <c r="M87" i="4"/>
  <c r="L87" i="4"/>
  <c r="K87" i="4"/>
  <c r="O324" i="4"/>
  <c r="N324" i="4"/>
  <c r="M324" i="4"/>
  <c r="L324" i="4"/>
  <c r="K324" i="4"/>
  <c r="K246" i="4"/>
  <c r="O246" i="4"/>
  <c r="M246" i="4"/>
  <c r="N246" i="4"/>
  <c r="L246" i="4"/>
  <c r="K76" i="4"/>
  <c r="L76" i="4" s="1"/>
  <c r="N76" i="4"/>
  <c r="O76" i="4"/>
  <c r="M76" i="4"/>
  <c r="N195" i="4"/>
  <c r="M195" i="4"/>
  <c r="L195" i="4"/>
  <c r="O195" i="4"/>
  <c r="K195" i="4"/>
  <c r="O46" i="4"/>
  <c r="N46" i="4"/>
  <c r="M46" i="4"/>
  <c r="L46" i="4"/>
  <c r="K46" i="4"/>
  <c r="K117" i="4"/>
  <c r="O117" i="4"/>
  <c r="M117" i="4"/>
  <c r="N117" i="4"/>
  <c r="L117" i="4"/>
  <c r="N183" i="4"/>
  <c r="M183" i="4"/>
  <c r="O183" i="4"/>
  <c r="K183" i="4"/>
  <c r="L183" i="4" s="1"/>
  <c r="N187" i="4"/>
  <c r="M187" i="4"/>
  <c r="K187" i="4"/>
  <c r="L187" i="4" s="1"/>
  <c r="O187" i="4"/>
  <c r="O53" i="4"/>
  <c r="N53" i="4"/>
  <c r="M53" i="4"/>
  <c r="L53" i="4"/>
  <c r="K53" i="4"/>
  <c r="O68" i="4"/>
  <c r="N68" i="4"/>
  <c r="M68" i="4"/>
  <c r="K68" i="4"/>
  <c r="L68" i="4" s="1"/>
  <c r="O269" i="4"/>
  <c r="N269" i="4"/>
  <c r="M269" i="4"/>
  <c r="L269" i="4"/>
  <c r="K269" i="4"/>
  <c r="M35" i="4"/>
  <c r="K35" i="4"/>
  <c r="L35" i="4" s="1"/>
  <c r="O35" i="4"/>
  <c r="N35" i="4"/>
  <c r="O60" i="4"/>
  <c r="N60" i="4"/>
  <c r="M60" i="4"/>
  <c r="K60" i="4"/>
  <c r="L60" i="4" s="1"/>
  <c r="O302" i="4"/>
  <c r="N302" i="4"/>
  <c r="M302" i="4"/>
  <c r="K302" i="4"/>
  <c r="L302" i="4" s="1"/>
  <c r="O310" i="4"/>
  <c r="N310" i="4"/>
  <c r="M310" i="4"/>
  <c r="L310" i="4"/>
  <c r="K310" i="4"/>
  <c r="K150" i="4"/>
  <c r="L150" i="4" s="1"/>
  <c r="O150" i="4"/>
  <c r="N150" i="4"/>
  <c r="M150" i="4"/>
  <c r="O154" i="4"/>
  <c r="N154" i="4"/>
  <c r="M154" i="4"/>
  <c r="K154" i="4"/>
  <c r="L154" i="4"/>
  <c r="K105" i="4"/>
  <c r="L105" i="4" s="1"/>
  <c r="O105" i="4"/>
  <c r="M105" i="4"/>
  <c r="N105" i="4"/>
  <c r="O27" i="4"/>
  <c r="N27" i="4"/>
  <c r="M27" i="4"/>
  <c r="K27" i="4"/>
  <c r="L27" i="4" s="1"/>
  <c r="O276" i="4"/>
  <c r="N276" i="4"/>
  <c r="M276" i="4"/>
  <c r="L276" i="4"/>
  <c r="K276" i="4"/>
  <c r="O113" i="4"/>
  <c r="N113" i="4"/>
  <c r="M113" i="4"/>
  <c r="K113" i="4"/>
  <c r="L113" i="4" s="1"/>
  <c r="L124" i="4"/>
  <c r="K124" i="4"/>
  <c r="N124" i="4"/>
  <c r="O124" i="4"/>
  <c r="M124" i="4"/>
  <c r="O109" i="4"/>
  <c r="N109" i="4"/>
  <c r="M109" i="4"/>
  <c r="K109" i="4"/>
  <c r="L109" i="4" s="1"/>
  <c r="O72" i="4"/>
  <c r="N72" i="4"/>
  <c r="M72" i="4"/>
  <c r="K72" i="4"/>
  <c r="L72" i="4" s="1"/>
  <c r="N175" i="4"/>
  <c r="M175" i="4"/>
  <c r="K175" i="4"/>
  <c r="L175" i="4" s="1"/>
  <c r="O175" i="4"/>
  <c r="O179" i="4"/>
  <c r="N179" i="4"/>
  <c r="M179" i="4"/>
  <c r="K179" i="4"/>
  <c r="L179" i="4" s="1"/>
  <c r="O261" i="4"/>
  <c r="N261" i="4"/>
  <c r="M261" i="4"/>
  <c r="K261" i="4"/>
  <c r="L261" i="4" s="1"/>
  <c r="O257" i="4"/>
  <c r="N257" i="4"/>
  <c r="M257" i="4"/>
  <c r="K257" i="4"/>
  <c r="L257" i="4" s="1"/>
  <c r="O101" i="4"/>
  <c r="N101" i="4"/>
  <c r="M101" i="4"/>
  <c r="K101" i="4"/>
  <c r="L101" i="4" s="1"/>
  <c r="O232" i="4"/>
  <c r="N232" i="4"/>
  <c r="M232" i="4"/>
  <c r="K232" i="4"/>
  <c r="L232" i="4"/>
  <c r="K265" i="4"/>
  <c r="L265" i="4" s="1"/>
  <c r="N265" i="4"/>
  <c r="O265" i="4"/>
  <c r="M265" i="4"/>
  <c r="O228" i="4"/>
  <c r="N228" i="4"/>
  <c r="M228" i="4"/>
  <c r="K228" i="4"/>
  <c r="L228" i="4" s="1"/>
  <c r="O298" i="4"/>
  <c r="N298" i="4"/>
  <c r="M298" i="4"/>
  <c r="K298" i="4"/>
  <c r="L298" i="4" s="1"/>
  <c r="K9" i="4"/>
  <c r="O9" i="4"/>
  <c r="M9" i="4"/>
  <c r="N9" i="4"/>
  <c r="L9" i="4"/>
  <c r="K306" i="4"/>
  <c r="L306" i="4" s="1"/>
  <c r="O306" i="4"/>
  <c r="M306" i="4"/>
  <c r="N306" i="4"/>
  <c r="O335" i="4"/>
  <c r="N335" i="4"/>
  <c r="M335" i="4"/>
  <c r="K335" i="4"/>
  <c r="L335" i="4" s="1"/>
  <c r="O168" i="4"/>
  <c r="M168" i="4"/>
  <c r="L168" i="4"/>
  <c r="K168" i="4"/>
  <c r="N168" i="4"/>
  <c r="M131" i="4"/>
  <c r="L131" i="4"/>
  <c r="K131" i="4"/>
  <c r="O131" i="4"/>
  <c r="N131" i="4"/>
  <c r="O331" i="4"/>
  <c r="N331" i="4"/>
  <c r="M331" i="4"/>
  <c r="K331" i="4"/>
  <c r="L331" i="4" s="1"/>
  <c r="M23" i="4"/>
  <c r="K23" i="4"/>
  <c r="L23" i="4" s="1"/>
  <c r="O23" i="4"/>
  <c r="N23" i="4"/>
  <c r="O146" i="4"/>
  <c r="N146" i="4"/>
  <c r="M146" i="4"/>
  <c r="K146" i="4"/>
  <c r="L146" i="4" s="1"/>
  <c r="N138" i="4"/>
  <c r="M138" i="4"/>
  <c r="K138" i="4"/>
  <c r="L138" i="4" s="1"/>
  <c r="O138" i="4"/>
  <c r="K2" i="4"/>
  <c r="O2" i="4"/>
  <c r="N2" i="4"/>
  <c r="L2" i="4"/>
  <c r="M2" i="4"/>
  <c r="O142" i="4"/>
  <c r="N142" i="4"/>
  <c r="M142" i="4"/>
  <c r="K142" i="4"/>
  <c r="L142" i="4" s="1"/>
  <c r="O216" i="4"/>
  <c r="N216" i="4"/>
  <c r="M216" i="4"/>
  <c r="K216" i="4"/>
  <c r="L216" i="4" s="1"/>
  <c r="O239" i="4"/>
  <c r="N239" i="4"/>
  <c r="L239" i="4"/>
  <c r="M239" i="4"/>
  <c r="K239" i="4"/>
  <c r="O80" i="4"/>
  <c r="N80" i="4"/>
  <c r="M80" i="4"/>
  <c r="L80" i="4"/>
  <c r="K80" i="4"/>
  <c r="M224" i="4"/>
  <c r="K224" i="4"/>
  <c r="L224" i="4" s="1"/>
  <c r="O224" i="4"/>
  <c r="N224" i="4"/>
  <c r="O220" i="4"/>
  <c r="N220" i="4"/>
  <c r="M220" i="4"/>
  <c r="K220" i="4"/>
  <c r="L220" i="4" s="1"/>
  <c r="K253" i="4"/>
  <c r="L253" i="4" s="1"/>
  <c r="N253" i="4"/>
  <c r="O253" i="4"/>
  <c r="M253" i="4"/>
  <c r="O317" i="4"/>
  <c r="N317" i="4"/>
  <c r="M317" i="4"/>
  <c r="L317" i="4"/>
  <c r="K317" i="4"/>
  <c r="O290" i="4"/>
  <c r="N290" i="4"/>
  <c r="M290" i="4"/>
  <c r="K290" i="4"/>
  <c r="L290" i="4" s="1"/>
  <c r="O343" i="4"/>
  <c r="N343" i="4"/>
  <c r="M343" i="4"/>
  <c r="K343" i="4"/>
  <c r="L343" i="4" s="1"/>
  <c r="O191" i="4"/>
  <c r="N191" i="4"/>
  <c r="M191" i="4"/>
  <c r="K191" i="4"/>
  <c r="L191" i="4" s="1"/>
  <c r="C295" i="4"/>
  <c r="A294" i="4"/>
  <c r="C270" i="4"/>
  <c r="A269" i="4"/>
  <c r="C24" i="4"/>
  <c r="A23" i="4"/>
  <c r="C233" i="4"/>
  <c r="A232" i="4"/>
  <c r="C217" i="4"/>
  <c r="A216" i="4"/>
  <c r="C340" i="4"/>
  <c r="A339" i="4"/>
  <c r="C147" i="4"/>
  <c r="A146" i="4"/>
  <c r="C229" i="4"/>
  <c r="A228" i="4"/>
  <c r="C69" i="4"/>
  <c r="A68" i="4"/>
  <c r="C139" i="4"/>
  <c r="A138" i="4"/>
  <c r="C299" i="4"/>
  <c r="A298" i="4"/>
  <c r="C325" i="4"/>
  <c r="A324" i="4"/>
  <c r="C247" i="4"/>
  <c r="A246" i="4"/>
  <c r="C102" i="4"/>
  <c r="A101" i="4"/>
  <c r="C307" i="4"/>
  <c r="A306" i="4"/>
  <c r="C266" i="4"/>
  <c r="A265" i="4"/>
  <c r="C88" i="4"/>
  <c r="A87" i="4"/>
  <c r="C336" i="4"/>
  <c r="A335" i="4"/>
  <c r="C118" i="4"/>
  <c r="A117" i="4"/>
  <c r="C303" i="4"/>
  <c r="A302" i="4"/>
  <c r="C81" i="4"/>
  <c r="A80" i="4"/>
  <c r="C40" i="4"/>
  <c r="A39" i="4"/>
  <c r="C332" i="4"/>
  <c r="A331" i="4"/>
  <c r="C114" i="4"/>
  <c r="A113" i="4"/>
  <c r="C284" i="4"/>
  <c r="A283" i="4"/>
  <c r="C188" i="4"/>
  <c r="A187" i="4"/>
  <c r="C125" i="4"/>
  <c r="A124" i="4"/>
  <c r="C106" i="4"/>
  <c r="A105" i="4"/>
  <c r="C291" i="4"/>
  <c r="A290" i="4"/>
  <c r="C344" i="4"/>
  <c r="A343" i="4"/>
  <c r="C169" i="4"/>
  <c r="A168" i="4"/>
  <c r="C311" i="4"/>
  <c r="A310" i="4"/>
  <c r="C258" i="4"/>
  <c r="A257" i="4"/>
  <c r="C210" i="4"/>
  <c r="A209" i="4"/>
  <c r="C221" i="4"/>
  <c r="A220" i="4"/>
  <c r="C254" i="4"/>
  <c r="A253" i="4"/>
  <c r="C196" i="4"/>
  <c r="A195" i="4"/>
  <c r="C155" i="4"/>
  <c r="A154" i="4"/>
  <c r="C262" i="4"/>
  <c r="A261" i="4"/>
  <c r="C203" i="4"/>
  <c r="A202" i="4"/>
  <c r="C47" i="4"/>
  <c r="A46" i="4"/>
  <c r="C65" i="4"/>
  <c r="A64" i="4"/>
  <c r="C176" i="4"/>
  <c r="A175" i="4"/>
  <c r="C225" i="4"/>
  <c r="A224" i="4"/>
  <c r="C192" i="4"/>
  <c r="A191" i="4"/>
  <c r="C162" i="4"/>
  <c r="A161" i="4"/>
  <c r="C17" i="4"/>
  <c r="A16" i="4"/>
  <c r="C36" i="4"/>
  <c r="A35" i="4"/>
  <c r="C318" i="4"/>
  <c r="A317" i="4"/>
  <c r="C95" i="4"/>
  <c r="A94" i="4"/>
  <c r="C73" i="4"/>
  <c r="A72" i="4"/>
  <c r="C277" i="4"/>
  <c r="A276" i="4"/>
  <c r="C10" i="4"/>
  <c r="A9" i="4"/>
  <c r="C180" i="4"/>
  <c r="A179" i="4"/>
  <c r="C77" i="4"/>
  <c r="A76" i="4"/>
  <c r="C151" i="4"/>
  <c r="A150" i="4"/>
  <c r="C143" i="4"/>
  <c r="A142" i="4"/>
  <c r="C54" i="4"/>
  <c r="A53" i="4"/>
  <c r="C61" i="4"/>
  <c r="A60" i="4"/>
  <c r="C110" i="4"/>
  <c r="A109" i="4"/>
  <c r="C240" i="4"/>
  <c r="A239" i="4"/>
  <c r="C32" i="4"/>
  <c r="A31" i="4"/>
  <c r="C28" i="4"/>
  <c r="A27" i="4"/>
  <c r="C184" i="4"/>
  <c r="A183" i="4"/>
  <c r="C132" i="4"/>
  <c r="A131" i="4"/>
  <c r="C3" i="4"/>
  <c r="A2" i="4"/>
  <c r="K28" i="4" l="1"/>
  <c r="L28" i="4" s="1"/>
  <c r="M28" i="4" s="1"/>
  <c r="N28" i="4"/>
  <c r="O28" i="4"/>
  <c r="O143" i="4"/>
  <c r="N143" i="4"/>
  <c r="K143" i="4"/>
  <c r="L143" i="4" s="1"/>
  <c r="M143" i="4" s="1"/>
  <c r="O73" i="4"/>
  <c r="N73" i="4"/>
  <c r="K73" i="4"/>
  <c r="L73" i="4" s="1"/>
  <c r="M73" i="4" s="1"/>
  <c r="O192" i="4"/>
  <c r="K192" i="4"/>
  <c r="L192" i="4" s="1"/>
  <c r="M192" i="4" s="1"/>
  <c r="N192" i="4"/>
  <c r="O262" i="4"/>
  <c r="N262" i="4"/>
  <c r="K262" i="4"/>
  <c r="L262" i="4" s="1"/>
  <c r="M262" i="4" s="1"/>
  <c r="K258" i="4"/>
  <c r="L258" i="4" s="1"/>
  <c r="M258" i="4" s="1"/>
  <c r="O258" i="4"/>
  <c r="N258" i="4"/>
  <c r="O125" i="4"/>
  <c r="N125" i="4"/>
  <c r="M125" i="4"/>
  <c r="L125" i="4"/>
  <c r="K125" i="4"/>
  <c r="K81" i="4"/>
  <c r="O81" i="4"/>
  <c r="M81" i="4"/>
  <c r="N81" i="4"/>
  <c r="L81" i="4"/>
  <c r="O307" i="4"/>
  <c r="N307" i="4"/>
  <c r="K307" i="4"/>
  <c r="L307" i="4" s="1"/>
  <c r="M307" i="4" s="1"/>
  <c r="K69" i="4"/>
  <c r="L69" i="4" s="1"/>
  <c r="M69" i="4" s="1"/>
  <c r="O69" i="4"/>
  <c r="N69" i="4"/>
  <c r="O24" i="4"/>
  <c r="N24" i="4"/>
  <c r="K24" i="4"/>
  <c r="L24" i="4" s="1"/>
  <c r="M24" i="4" s="1"/>
  <c r="O32" i="4"/>
  <c r="N32" i="4"/>
  <c r="K32" i="4"/>
  <c r="L32" i="4" s="1"/>
  <c r="M32" i="4" s="1"/>
  <c r="N151" i="4"/>
  <c r="K151" i="4"/>
  <c r="L151" i="4" s="1"/>
  <c r="M151" i="4" s="1"/>
  <c r="O151" i="4"/>
  <c r="M95" i="4"/>
  <c r="L95" i="4"/>
  <c r="K95" i="4"/>
  <c r="O95" i="4"/>
  <c r="N95" i="4"/>
  <c r="O225" i="4"/>
  <c r="N225" i="4"/>
  <c r="K225" i="4"/>
  <c r="L225" i="4" s="1"/>
  <c r="M225" i="4" s="1"/>
  <c r="O155" i="4"/>
  <c r="N155" i="4"/>
  <c r="M155" i="4"/>
  <c r="L155" i="4"/>
  <c r="K155" i="4"/>
  <c r="O311" i="4"/>
  <c r="N311" i="4"/>
  <c r="L311" i="4"/>
  <c r="M311" i="4"/>
  <c r="K311" i="4"/>
  <c r="K188" i="4"/>
  <c r="L188" i="4" s="1"/>
  <c r="M188" i="4" s="1"/>
  <c r="O188" i="4"/>
  <c r="N188" i="4"/>
  <c r="N303" i="4"/>
  <c r="K303" i="4"/>
  <c r="L303" i="4" s="1"/>
  <c r="M303" i="4" s="1"/>
  <c r="O303" i="4"/>
  <c r="N102" i="4"/>
  <c r="K102" i="4"/>
  <c r="L102" i="4" s="1"/>
  <c r="M102" i="4" s="1"/>
  <c r="O102" i="4"/>
  <c r="K229" i="4"/>
  <c r="L229" i="4" s="1"/>
  <c r="M229" i="4" s="1"/>
  <c r="O229" i="4"/>
  <c r="N229" i="4"/>
  <c r="K270" i="4"/>
  <c r="O270" i="4"/>
  <c r="M270" i="4"/>
  <c r="N270" i="4"/>
  <c r="L270" i="4"/>
  <c r="O240" i="4"/>
  <c r="N240" i="4"/>
  <c r="M240" i="4"/>
  <c r="L240" i="4"/>
  <c r="K240" i="4"/>
  <c r="O77" i="4"/>
  <c r="N77" i="4"/>
  <c r="K77" i="4"/>
  <c r="L77" i="4" s="1"/>
  <c r="M77" i="4" s="1"/>
  <c r="K318" i="4"/>
  <c r="O318" i="4"/>
  <c r="M318" i="4"/>
  <c r="N318" i="4"/>
  <c r="L318" i="4"/>
  <c r="K176" i="4"/>
  <c r="L176" i="4" s="1"/>
  <c r="M176" i="4" s="1"/>
  <c r="O176" i="4"/>
  <c r="N176" i="4"/>
  <c r="O196" i="4"/>
  <c r="N196" i="4"/>
  <c r="M196" i="4"/>
  <c r="L196" i="4"/>
  <c r="K196" i="4"/>
  <c r="L169" i="4"/>
  <c r="K169" i="4"/>
  <c r="O169" i="4"/>
  <c r="N169" i="4"/>
  <c r="M169" i="4"/>
  <c r="M284" i="4"/>
  <c r="L284" i="4"/>
  <c r="K284" i="4"/>
  <c r="O284" i="4"/>
  <c r="N284" i="4"/>
  <c r="O118" i="4"/>
  <c r="N118" i="4"/>
  <c r="M118" i="4"/>
  <c r="L118" i="4"/>
  <c r="K118" i="4"/>
  <c r="O247" i="4"/>
  <c r="N247" i="4"/>
  <c r="M247" i="4"/>
  <c r="L247" i="4"/>
  <c r="K247" i="4"/>
  <c r="N147" i="4"/>
  <c r="O147" i="4"/>
  <c r="K147" i="4"/>
  <c r="L147" i="4" s="1"/>
  <c r="M147" i="4" s="1"/>
  <c r="O295" i="4"/>
  <c r="N295" i="4"/>
  <c r="K295" i="4"/>
  <c r="L295" i="4" s="1"/>
  <c r="M295" i="4" s="1"/>
  <c r="O3" i="4"/>
  <c r="N3" i="4"/>
  <c r="M3" i="4"/>
  <c r="L3" i="4"/>
  <c r="K3" i="4"/>
  <c r="O110" i="4"/>
  <c r="N110" i="4"/>
  <c r="K110" i="4"/>
  <c r="L110" i="4" s="1"/>
  <c r="M110" i="4" s="1"/>
  <c r="O180" i="4"/>
  <c r="K180" i="4"/>
  <c r="L180" i="4" s="1"/>
  <c r="M180" i="4" s="1"/>
  <c r="N180" i="4"/>
  <c r="O36" i="4"/>
  <c r="N36" i="4"/>
  <c r="K36" i="4"/>
  <c r="L36" i="4" s="1"/>
  <c r="M36" i="4" s="1"/>
  <c r="O65" i="4"/>
  <c r="N65" i="4"/>
  <c r="K65" i="4"/>
  <c r="L65" i="4" s="1"/>
  <c r="M65" i="4" s="1"/>
  <c r="O254" i="4"/>
  <c r="N254" i="4"/>
  <c r="K254" i="4"/>
  <c r="L254" i="4" s="1"/>
  <c r="M254" i="4" s="1"/>
  <c r="K344" i="4"/>
  <c r="L344" i="4" s="1"/>
  <c r="M344" i="4" s="1"/>
  <c r="O344" i="4"/>
  <c r="N344" i="4"/>
  <c r="N114" i="4"/>
  <c r="K114" i="4"/>
  <c r="L114" i="4" s="1"/>
  <c r="M114" i="4" s="1"/>
  <c r="O114" i="4"/>
  <c r="O336" i="4"/>
  <c r="N336" i="4"/>
  <c r="K336" i="4"/>
  <c r="L336" i="4" s="1"/>
  <c r="M336" i="4" s="1"/>
  <c r="L325" i="4"/>
  <c r="K325" i="4"/>
  <c r="N325" i="4"/>
  <c r="O325" i="4"/>
  <c r="M325" i="4"/>
  <c r="O340" i="4"/>
  <c r="N340" i="4"/>
  <c r="K340" i="4"/>
  <c r="L340" i="4" s="1"/>
  <c r="M340" i="4" s="1"/>
  <c r="O132" i="4"/>
  <c r="N132" i="4"/>
  <c r="M132" i="4"/>
  <c r="L132" i="4"/>
  <c r="K132" i="4"/>
  <c r="O61" i="4"/>
  <c r="N61" i="4"/>
  <c r="K61" i="4"/>
  <c r="L61" i="4" s="1"/>
  <c r="M61" i="4" s="1"/>
  <c r="O10" i="4"/>
  <c r="N10" i="4"/>
  <c r="M10" i="4"/>
  <c r="L10" i="4"/>
  <c r="K10" i="4"/>
  <c r="O17" i="4"/>
  <c r="N17" i="4"/>
  <c r="M17" i="4"/>
  <c r="L17" i="4"/>
  <c r="K17" i="4"/>
  <c r="M47" i="4"/>
  <c r="L47" i="4"/>
  <c r="K47" i="4"/>
  <c r="O47" i="4"/>
  <c r="N47" i="4"/>
  <c r="O221" i="4"/>
  <c r="N221" i="4"/>
  <c r="K221" i="4"/>
  <c r="L221" i="4" s="1"/>
  <c r="M221" i="4" s="1"/>
  <c r="N291" i="4"/>
  <c r="K291" i="4"/>
  <c r="L291" i="4" s="1"/>
  <c r="M291" i="4" s="1"/>
  <c r="O291" i="4"/>
  <c r="K332" i="4"/>
  <c r="L332" i="4" s="1"/>
  <c r="M332" i="4" s="1"/>
  <c r="O332" i="4"/>
  <c r="N332" i="4"/>
  <c r="L88" i="4"/>
  <c r="K88" i="4"/>
  <c r="N88" i="4"/>
  <c r="O88" i="4"/>
  <c r="M88" i="4"/>
  <c r="O299" i="4"/>
  <c r="N299" i="4"/>
  <c r="K299" i="4"/>
  <c r="L299" i="4" s="1"/>
  <c r="M299" i="4" s="1"/>
  <c r="K217" i="4"/>
  <c r="L217" i="4" s="1"/>
  <c r="M217" i="4" s="1"/>
  <c r="O217" i="4"/>
  <c r="N217" i="4"/>
  <c r="O184" i="4"/>
  <c r="N184" i="4"/>
  <c r="K184" i="4"/>
  <c r="L184" i="4" s="1"/>
  <c r="M184" i="4" s="1"/>
  <c r="N54" i="4"/>
  <c r="M54" i="4"/>
  <c r="L54" i="4"/>
  <c r="K54" i="4"/>
  <c r="O54" i="4"/>
  <c r="L277" i="4"/>
  <c r="K277" i="4"/>
  <c r="N277" i="4"/>
  <c r="M277" i="4"/>
  <c r="O277" i="4"/>
  <c r="K162" i="4"/>
  <c r="O162" i="4"/>
  <c r="N162" i="4"/>
  <c r="M162" i="4"/>
  <c r="L162" i="4"/>
  <c r="O203" i="4"/>
  <c r="N203" i="4"/>
  <c r="M203" i="4"/>
  <c r="L203" i="4"/>
  <c r="K203" i="4"/>
  <c r="K210" i="4"/>
  <c r="O210" i="4"/>
  <c r="N210" i="4"/>
  <c r="M210" i="4"/>
  <c r="L210" i="4"/>
  <c r="O106" i="4"/>
  <c r="N106" i="4"/>
  <c r="K106" i="4"/>
  <c r="L106" i="4" s="1"/>
  <c r="M106" i="4" s="1"/>
  <c r="L40" i="4"/>
  <c r="K40" i="4"/>
  <c r="N40" i="4"/>
  <c r="O40" i="4"/>
  <c r="M40" i="4"/>
  <c r="O266" i="4"/>
  <c r="N266" i="4"/>
  <c r="K266" i="4"/>
  <c r="L266" i="4" s="1"/>
  <c r="M266" i="4" s="1"/>
  <c r="O139" i="4"/>
  <c r="N139" i="4"/>
  <c r="K139" i="4"/>
  <c r="L139" i="4" s="1"/>
  <c r="M139" i="4" s="1"/>
  <c r="O233" i="4"/>
  <c r="N233" i="4"/>
  <c r="M233" i="4"/>
  <c r="L233" i="4"/>
  <c r="K233" i="4"/>
  <c r="H124" i="4" a="1"/>
  <c r="H124" i="4" s="1"/>
  <c r="H80" i="4" a="1"/>
  <c r="H80" i="4" s="1"/>
  <c r="H168" i="4" a="1"/>
  <c r="H168" i="4" s="1"/>
  <c r="H202" i="4" a="1"/>
  <c r="H202" i="4" s="1"/>
  <c r="H87" i="4" a="1"/>
  <c r="H87" i="4" s="1"/>
  <c r="H283" i="4" a="1"/>
  <c r="H283" i="4" s="1"/>
  <c r="H276" i="4" a="1"/>
  <c r="H276" i="4" s="1"/>
  <c r="H317" i="4" a="1"/>
  <c r="H317" i="4" s="1"/>
  <c r="H16" i="4" a="1"/>
  <c r="H16" i="4" s="1"/>
  <c r="H269" i="4" a="1"/>
  <c r="H269" i="4" s="1"/>
  <c r="H53" i="4" a="1"/>
  <c r="H53" i="4" s="1"/>
  <c r="H35" i="4" a="1"/>
  <c r="H35" i="4" s="1"/>
  <c r="H224" i="4" a="1"/>
  <c r="H224" i="4" s="1"/>
  <c r="H331" i="4" a="1"/>
  <c r="H331" i="4" s="1"/>
  <c r="H298" i="4" a="1"/>
  <c r="H298" i="4" s="1"/>
  <c r="H232" i="4" a="1"/>
  <c r="H232" i="4" s="1"/>
  <c r="H257" i="4" a="1"/>
  <c r="H257" i="4" s="1"/>
  <c r="H261" i="4" a="1"/>
  <c r="H261" i="4" s="1"/>
  <c r="H105" i="4" a="1"/>
  <c r="H105" i="4" s="1"/>
  <c r="H150" i="4" a="1"/>
  <c r="H150" i="4" s="1"/>
  <c r="H72" i="4" a="1"/>
  <c r="H72" i="4" s="1"/>
  <c r="H179" i="4" a="1"/>
  <c r="H179" i="4" s="1"/>
  <c r="H46" i="4" a="1"/>
  <c r="H46" i="4" s="1"/>
  <c r="G343" i="4"/>
  <c r="H265" i="4" a="1"/>
  <c r="H265" i="4" s="1"/>
  <c r="H142" i="4" a="1"/>
  <c r="H142" i="4" s="1"/>
  <c r="H109" i="4" a="1"/>
  <c r="H109" i="4" s="1"/>
  <c r="H60" i="4" a="1"/>
  <c r="H60" i="4" s="1"/>
  <c r="H246" i="4" a="1"/>
  <c r="H246" i="4" s="1"/>
  <c r="H209" i="4" a="1"/>
  <c r="H209" i="4" s="1"/>
  <c r="H131" i="4" a="1"/>
  <c r="H131" i="4" s="1"/>
  <c r="H306" i="4" a="1"/>
  <c r="H306" i="4" s="1"/>
  <c r="H187" i="4" a="1"/>
  <c r="H187" i="4" s="1"/>
  <c r="H228" i="4" a="1"/>
  <c r="H228" i="4" s="1"/>
  <c r="H154" i="4" a="1"/>
  <c r="H154" i="4" s="1"/>
  <c r="H39" i="4" a="1"/>
  <c r="H39" i="4" s="1"/>
  <c r="H324" i="4" a="1"/>
  <c r="H324" i="4" s="1"/>
  <c r="H76" i="4" a="1"/>
  <c r="H76" i="4" s="1"/>
  <c r="G101" i="4"/>
  <c r="H64" i="4" a="1"/>
  <c r="H64" i="4" s="1"/>
  <c r="H195" i="4" a="1"/>
  <c r="H195" i="4" s="1"/>
  <c r="H161" i="4" a="1"/>
  <c r="H161" i="4" s="1"/>
  <c r="H239" i="4" a="1"/>
  <c r="H239" i="4" s="1"/>
  <c r="H138" i="4" a="1"/>
  <c r="H138" i="4" s="1"/>
  <c r="H175" i="4" a="1"/>
  <c r="H175" i="4" s="1"/>
  <c r="H310" i="4" a="1"/>
  <c r="H310" i="4" s="1"/>
  <c r="G183" i="4"/>
  <c r="H290" i="4" a="1"/>
  <c r="H290" i="4" s="1"/>
  <c r="H253" i="4" a="1"/>
  <c r="H253" i="4" s="1"/>
  <c r="H191" i="4" a="1"/>
  <c r="H191" i="4" s="1"/>
  <c r="H113" i="4" a="1"/>
  <c r="H113" i="4" s="1"/>
  <c r="H9" i="4" a="1"/>
  <c r="H9" i="4" s="1"/>
  <c r="H23" i="4" a="1"/>
  <c r="H23" i="4" s="1"/>
  <c r="H339" i="4" a="1"/>
  <c r="H339" i="4" s="1"/>
  <c r="G220" i="4"/>
  <c r="H216" i="4" a="1"/>
  <c r="H216" i="4" s="1"/>
  <c r="H302" i="4" a="1"/>
  <c r="H302" i="4" s="1"/>
  <c r="H146" i="4" a="1"/>
  <c r="H146" i="4" s="1"/>
  <c r="H27" i="4" a="1"/>
  <c r="H27" i="4" s="1"/>
  <c r="H94" i="4" a="1"/>
  <c r="H94" i="4" s="1"/>
  <c r="H335" i="4" a="1"/>
  <c r="H335" i="4" s="1"/>
  <c r="H117" i="4" a="1"/>
  <c r="H117" i="4" s="1"/>
  <c r="H68" i="4" a="1"/>
  <c r="H68" i="4" s="1"/>
  <c r="H31" i="4" a="1"/>
  <c r="H31" i="4" s="1"/>
  <c r="H294" i="4" a="1"/>
  <c r="H294" i="4" s="1"/>
  <c r="H2" i="4" a="1"/>
  <c r="H2" i="4" s="1"/>
  <c r="G209" i="4"/>
  <c r="G239" i="4"/>
  <c r="G161" i="4"/>
  <c r="G16" i="4"/>
  <c r="G283" i="4"/>
  <c r="G202" i="4"/>
  <c r="G9" i="4"/>
  <c r="G232" i="4"/>
  <c r="G310" i="4"/>
  <c r="G39" i="4"/>
  <c r="G94" i="4"/>
  <c r="G87" i="4"/>
  <c r="G276" i="4"/>
  <c r="G195" i="4"/>
  <c r="G53" i="4"/>
  <c r="G298" i="4"/>
  <c r="G138" i="4"/>
  <c r="G246" i="4"/>
  <c r="G154" i="4"/>
  <c r="G269" i="4"/>
  <c r="G168" i="4"/>
  <c r="G124" i="4"/>
  <c r="G80" i="4"/>
  <c r="G117" i="4"/>
  <c r="G317" i="4"/>
  <c r="G46" i="4"/>
  <c r="G109" i="4"/>
  <c r="G131" i="4"/>
  <c r="G331" i="4"/>
  <c r="G324" i="4"/>
  <c r="G2" i="4"/>
  <c r="C255" i="4"/>
  <c r="A254" i="4"/>
  <c r="C133" i="4"/>
  <c r="A132" i="4"/>
  <c r="C62" i="4"/>
  <c r="A61" i="4"/>
  <c r="C11" i="4"/>
  <c r="A10" i="4"/>
  <c r="C18" i="4"/>
  <c r="A17" i="4"/>
  <c r="C48" i="4"/>
  <c r="A47" i="4"/>
  <c r="C222" i="4"/>
  <c r="A221" i="4"/>
  <c r="C292" i="4"/>
  <c r="A291" i="4"/>
  <c r="C333" i="4"/>
  <c r="A332" i="4"/>
  <c r="C89" i="4"/>
  <c r="A88" i="4"/>
  <c r="C300" i="4"/>
  <c r="A299" i="4"/>
  <c r="C218" i="4"/>
  <c r="A217" i="4"/>
  <c r="C115" i="4"/>
  <c r="A114" i="4"/>
  <c r="C4" i="4"/>
  <c r="A3" i="4"/>
  <c r="C185" i="4"/>
  <c r="A184" i="4"/>
  <c r="C55" i="4"/>
  <c r="A54" i="4"/>
  <c r="C278" i="4"/>
  <c r="A277" i="4"/>
  <c r="C163" i="4"/>
  <c r="A162" i="4"/>
  <c r="C204" i="4"/>
  <c r="A203" i="4"/>
  <c r="C211" i="4"/>
  <c r="A210" i="4"/>
  <c r="C107" i="4"/>
  <c r="A106" i="4"/>
  <c r="C41" i="4"/>
  <c r="A40" i="4"/>
  <c r="C267" i="4"/>
  <c r="A266" i="4"/>
  <c r="C140" i="4"/>
  <c r="A139" i="4"/>
  <c r="C234" i="4"/>
  <c r="A233" i="4"/>
  <c r="C345" i="4"/>
  <c r="A344" i="4"/>
  <c r="C111" i="4"/>
  <c r="A110" i="4"/>
  <c r="C29" i="4"/>
  <c r="A28" i="4"/>
  <c r="C144" i="4"/>
  <c r="A143" i="4"/>
  <c r="C74" i="4"/>
  <c r="A73" i="4"/>
  <c r="C193" i="4"/>
  <c r="A192" i="4"/>
  <c r="C263" i="4"/>
  <c r="A262" i="4"/>
  <c r="C259" i="4"/>
  <c r="A258" i="4"/>
  <c r="C126" i="4"/>
  <c r="A125" i="4"/>
  <c r="C82" i="4"/>
  <c r="A81" i="4"/>
  <c r="C308" i="4"/>
  <c r="A307" i="4"/>
  <c r="C70" i="4"/>
  <c r="A69" i="4"/>
  <c r="C25" i="4"/>
  <c r="A24" i="4"/>
  <c r="C66" i="4"/>
  <c r="A65" i="4"/>
  <c r="C337" i="4"/>
  <c r="A336" i="4"/>
  <c r="C33" i="4"/>
  <c r="A32" i="4"/>
  <c r="C152" i="4"/>
  <c r="A151" i="4"/>
  <c r="C96" i="4"/>
  <c r="A95" i="4"/>
  <c r="C226" i="4"/>
  <c r="A225" i="4"/>
  <c r="C156" i="4"/>
  <c r="A155" i="4"/>
  <c r="C312" i="4"/>
  <c r="A311" i="4"/>
  <c r="C189" i="4"/>
  <c r="A188" i="4"/>
  <c r="C304" i="4"/>
  <c r="A303" i="4"/>
  <c r="C103" i="4"/>
  <c r="A102" i="4"/>
  <c r="C230" i="4"/>
  <c r="A229" i="4"/>
  <c r="C271" i="4"/>
  <c r="A270" i="4"/>
  <c r="C181" i="4"/>
  <c r="A180" i="4"/>
  <c r="C341" i="4"/>
  <c r="A340" i="4"/>
  <c r="C37" i="4"/>
  <c r="A36" i="4"/>
  <c r="C326" i="4"/>
  <c r="A325" i="4"/>
  <c r="C241" i="4"/>
  <c r="A240" i="4"/>
  <c r="C78" i="4"/>
  <c r="A77" i="4"/>
  <c r="C319" i="4"/>
  <c r="A318" i="4"/>
  <c r="C177" i="4"/>
  <c r="A176" i="4"/>
  <c r="C197" i="4"/>
  <c r="A196" i="4"/>
  <c r="C170" i="4"/>
  <c r="A169" i="4"/>
  <c r="C285" i="4"/>
  <c r="A284" i="4"/>
  <c r="C119" i="4"/>
  <c r="A118" i="4"/>
  <c r="C248" i="4"/>
  <c r="A247" i="4"/>
  <c r="C148" i="4"/>
  <c r="A147" i="4"/>
  <c r="C296" i="4"/>
  <c r="A295" i="4"/>
  <c r="K78" i="4" l="1"/>
  <c r="L78" i="4" s="1"/>
  <c r="M78" i="4" s="1"/>
  <c r="N78" i="4" s="1"/>
  <c r="O78" i="4"/>
  <c r="O111" i="4"/>
  <c r="K111" i="4"/>
  <c r="L111" i="4" s="1"/>
  <c r="M111" i="4" s="1"/>
  <c r="N111" i="4" s="1"/>
  <c r="O285" i="4"/>
  <c r="N285" i="4"/>
  <c r="M285" i="4"/>
  <c r="L285" i="4"/>
  <c r="K285" i="4"/>
  <c r="L241" i="4"/>
  <c r="K241" i="4"/>
  <c r="N241" i="4"/>
  <c r="O241" i="4"/>
  <c r="M241" i="4"/>
  <c r="O230" i="4"/>
  <c r="L230" i="4"/>
  <c r="M230" i="4" s="1"/>
  <c r="N230" i="4" s="1"/>
  <c r="K230" i="4"/>
  <c r="O226" i="4"/>
  <c r="K226" i="4"/>
  <c r="L226" i="4" s="1"/>
  <c r="M226" i="4" s="1"/>
  <c r="N226" i="4" s="1"/>
  <c r="O25" i="4"/>
  <c r="K25" i="4"/>
  <c r="L25" i="4" s="1"/>
  <c r="M25" i="4" s="1"/>
  <c r="N25" i="4" s="1"/>
  <c r="O263" i="4"/>
  <c r="K263" i="4"/>
  <c r="L263" i="4" s="1"/>
  <c r="M263" i="4" s="1"/>
  <c r="N263" i="4" s="1"/>
  <c r="O345" i="4"/>
  <c r="K345" i="4"/>
  <c r="L345" i="4" s="1"/>
  <c r="M345" i="4" s="1"/>
  <c r="N345" i="4" s="1"/>
  <c r="O211" i="4"/>
  <c r="N211" i="4"/>
  <c r="M211" i="4"/>
  <c r="L211" i="4"/>
  <c r="K211" i="4"/>
  <c r="L4" i="4"/>
  <c r="K4" i="4"/>
  <c r="N4" i="4"/>
  <c r="M4" i="4"/>
  <c r="O4" i="4"/>
  <c r="O292" i="4"/>
  <c r="K292" i="4"/>
  <c r="L292" i="4" s="1"/>
  <c r="M292" i="4" s="1"/>
  <c r="N292" i="4" s="1"/>
  <c r="O133" i="4"/>
  <c r="N133" i="4"/>
  <c r="M133" i="4"/>
  <c r="L133" i="4"/>
  <c r="K133" i="4"/>
  <c r="O156" i="4"/>
  <c r="M156" i="4"/>
  <c r="L156" i="4"/>
  <c r="K156" i="4"/>
  <c r="N156" i="4"/>
  <c r="O62" i="4"/>
  <c r="K62" i="4"/>
  <c r="L62" i="4" s="1"/>
  <c r="M62" i="4" s="1"/>
  <c r="N62" i="4" s="1"/>
  <c r="O170" i="4"/>
  <c r="N170" i="4"/>
  <c r="M170" i="4"/>
  <c r="L170" i="4"/>
  <c r="K170" i="4"/>
  <c r="O326" i="4"/>
  <c r="N326" i="4"/>
  <c r="M326" i="4"/>
  <c r="L326" i="4"/>
  <c r="K326" i="4"/>
  <c r="O103" i="4"/>
  <c r="K103" i="4"/>
  <c r="L103" i="4" s="1"/>
  <c r="M103" i="4" s="1"/>
  <c r="N103" i="4" s="1"/>
  <c r="O96" i="4"/>
  <c r="N96" i="4"/>
  <c r="M96" i="4"/>
  <c r="L96" i="4"/>
  <c r="K96" i="4"/>
  <c r="O70" i="4"/>
  <c r="K70" i="4"/>
  <c r="L70" i="4" s="1"/>
  <c r="M70" i="4" s="1"/>
  <c r="N70" i="4" s="1"/>
  <c r="K193" i="4"/>
  <c r="L193" i="4" s="1"/>
  <c r="M193" i="4" s="1"/>
  <c r="N193" i="4" s="1"/>
  <c r="O193" i="4"/>
  <c r="K234" i="4"/>
  <c r="O234" i="4"/>
  <c r="M234" i="4"/>
  <c r="N234" i="4"/>
  <c r="L234" i="4"/>
  <c r="O204" i="4"/>
  <c r="N204" i="4"/>
  <c r="M204" i="4"/>
  <c r="L204" i="4"/>
  <c r="K204" i="4"/>
  <c r="O115" i="4"/>
  <c r="K115" i="4"/>
  <c r="L115" i="4" s="1"/>
  <c r="M115" i="4" s="1"/>
  <c r="N115" i="4" s="1"/>
  <c r="K222" i="4"/>
  <c r="L222" i="4" s="1"/>
  <c r="M222" i="4" s="1"/>
  <c r="N222" i="4" s="1"/>
  <c r="O222" i="4"/>
  <c r="K255" i="4"/>
  <c r="L255" i="4" s="1"/>
  <c r="M255" i="4" s="1"/>
  <c r="N255" i="4" s="1"/>
  <c r="O255" i="4"/>
  <c r="K66" i="4"/>
  <c r="L66" i="4" s="1"/>
  <c r="M66" i="4" s="1"/>
  <c r="N66" i="4" s="1"/>
  <c r="O66" i="4"/>
  <c r="O259" i="4"/>
  <c r="K259" i="4"/>
  <c r="L259" i="4" s="1"/>
  <c r="M259" i="4" s="1"/>
  <c r="N259" i="4" s="1"/>
  <c r="O185" i="4"/>
  <c r="K185" i="4"/>
  <c r="L185" i="4" s="1"/>
  <c r="M185" i="4" s="1"/>
  <c r="N185" i="4" s="1"/>
  <c r="K296" i="4"/>
  <c r="L296" i="4" s="1"/>
  <c r="M296" i="4" s="1"/>
  <c r="N296" i="4" s="1"/>
  <c r="O296" i="4"/>
  <c r="O197" i="4"/>
  <c r="N197" i="4"/>
  <c r="L197" i="4"/>
  <c r="K197" i="4"/>
  <c r="M197" i="4"/>
  <c r="O37" i="4"/>
  <c r="K37" i="4"/>
  <c r="L37" i="4" s="1"/>
  <c r="M37" i="4" s="1"/>
  <c r="N37" i="4" s="1"/>
  <c r="O304" i="4"/>
  <c r="K304" i="4"/>
  <c r="L304" i="4"/>
  <c r="M304" i="4" s="1"/>
  <c r="N304" i="4" s="1"/>
  <c r="K152" i="4"/>
  <c r="L152" i="4" s="1"/>
  <c r="M152" i="4" s="1"/>
  <c r="N152" i="4" s="1"/>
  <c r="O152" i="4"/>
  <c r="K308" i="4"/>
  <c r="L308" i="4" s="1"/>
  <c r="M308" i="4" s="1"/>
  <c r="N308" i="4" s="1"/>
  <c r="O308" i="4"/>
  <c r="O74" i="4"/>
  <c r="K74" i="4"/>
  <c r="L74" i="4" s="1"/>
  <c r="M74" i="4" s="1"/>
  <c r="N74" i="4" s="1"/>
  <c r="O140" i="4"/>
  <c r="K140" i="4"/>
  <c r="L140" i="4" s="1"/>
  <c r="M140" i="4" s="1"/>
  <c r="N140" i="4" s="1"/>
  <c r="N163" i="4"/>
  <c r="M163" i="4"/>
  <c r="L163" i="4"/>
  <c r="K163" i="4"/>
  <c r="O163" i="4"/>
  <c r="O218" i="4"/>
  <c r="K218" i="4"/>
  <c r="L218" i="4" s="1"/>
  <c r="M218" i="4" s="1"/>
  <c r="N218" i="4" s="1"/>
  <c r="O48" i="4"/>
  <c r="N48" i="4"/>
  <c r="M48" i="4"/>
  <c r="L48" i="4"/>
  <c r="K48" i="4"/>
  <c r="O333" i="4"/>
  <c r="K333" i="4"/>
  <c r="L333" i="4" s="1"/>
  <c r="M333" i="4" s="1"/>
  <c r="N333" i="4" s="1"/>
  <c r="K107" i="4"/>
  <c r="L107" i="4" s="1"/>
  <c r="M107" i="4" s="1"/>
  <c r="N107" i="4" s="1"/>
  <c r="O107" i="4"/>
  <c r="O148" i="4"/>
  <c r="K148" i="4"/>
  <c r="L148" i="4" s="1"/>
  <c r="M148" i="4" s="1"/>
  <c r="N148" i="4" s="1"/>
  <c r="O177" i="4"/>
  <c r="K177" i="4"/>
  <c r="L177" i="4" s="1"/>
  <c r="M177" i="4" s="1"/>
  <c r="N177" i="4" s="1"/>
  <c r="O341" i="4"/>
  <c r="K341" i="4"/>
  <c r="L341" i="4" s="1"/>
  <c r="M341" i="4" s="1"/>
  <c r="N341" i="4" s="1"/>
  <c r="O189" i="4"/>
  <c r="K189" i="4"/>
  <c r="L189" i="4" s="1"/>
  <c r="M189" i="4" s="1"/>
  <c r="N189" i="4" s="1"/>
  <c r="K33" i="4"/>
  <c r="L33" i="4" s="1"/>
  <c r="M33" i="4" s="1"/>
  <c r="N33" i="4" s="1"/>
  <c r="O33" i="4"/>
  <c r="O82" i="4"/>
  <c r="N82" i="4"/>
  <c r="M82" i="4"/>
  <c r="L82" i="4"/>
  <c r="K82" i="4"/>
  <c r="O144" i="4"/>
  <c r="K144" i="4"/>
  <c r="L144" i="4" s="1"/>
  <c r="M144" i="4" s="1"/>
  <c r="N144" i="4" s="1"/>
  <c r="K267" i="4"/>
  <c r="L267" i="4" s="1"/>
  <c r="M267" i="4" s="1"/>
  <c r="N267" i="4" s="1"/>
  <c r="O267" i="4"/>
  <c r="O278" i="4"/>
  <c r="N278" i="4"/>
  <c r="M278" i="4"/>
  <c r="L278" i="4"/>
  <c r="K278" i="4"/>
  <c r="O300" i="4"/>
  <c r="K300" i="4"/>
  <c r="L300" i="4" s="1"/>
  <c r="M300" i="4" s="1"/>
  <c r="N300" i="4" s="1"/>
  <c r="N18" i="4"/>
  <c r="M18" i="4"/>
  <c r="L18" i="4"/>
  <c r="K18" i="4"/>
  <c r="O18" i="4"/>
  <c r="O271" i="4"/>
  <c r="N271" i="4"/>
  <c r="M271" i="4"/>
  <c r="L271" i="4"/>
  <c r="K271" i="4"/>
  <c r="M119" i="4"/>
  <c r="L119" i="4"/>
  <c r="K119" i="4"/>
  <c r="O119" i="4"/>
  <c r="N119" i="4"/>
  <c r="M248" i="4"/>
  <c r="L248" i="4"/>
  <c r="K248" i="4"/>
  <c r="O248" i="4"/>
  <c r="N248" i="4"/>
  <c r="O319" i="4"/>
  <c r="N319" i="4"/>
  <c r="M319" i="4"/>
  <c r="L319" i="4"/>
  <c r="K319" i="4"/>
  <c r="K181" i="4"/>
  <c r="L181" i="4" s="1"/>
  <c r="M181" i="4" s="1"/>
  <c r="N181" i="4" s="1"/>
  <c r="O181" i="4"/>
  <c r="O312" i="4"/>
  <c r="N312" i="4"/>
  <c r="M312" i="4"/>
  <c r="L312" i="4"/>
  <c r="K312" i="4"/>
  <c r="K337" i="4"/>
  <c r="L337" i="4" s="1"/>
  <c r="M337" i="4" s="1"/>
  <c r="N337" i="4" s="1"/>
  <c r="O337" i="4"/>
  <c r="N126" i="4"/>
  <c r="M126" i="4"/>
  <c r="L126" i="4"/>
  <c r="K126" i="4"/>
  <c r="O126" i="4"/>
  <c r="O29" i="4"/>
  <c r="K29" i="4"/>
  <c r="L29" i="4" s="1"/>
  <c r="M29" i="4" s="1"/>
  <c r="N29" i="4" s="1"/>
  <c r="O41" i="4"/>
  <c r="N41" i="4"/>
  <c r="M41" i="4"/>
  <c r="L41" i="4"/>
  <c r="K41" i="4"/>
  <c r="O55" i="4"/>
  <c r="N55" i="4"/>
  <c r="M55" i="4"/>
  <c r="K55" i="4"/>
  <c r="L55" i="4"/>
  <c r="O89" i="4"/>
  <c r="N89" i="4"/>
  <c r="M89" i="4"/>
  <c r="L89" i="4"/>
  <c r="K89" i="4"/>
  <c r="M11" i="4"/>
  <c r="L11" i="4"/>
  <c r="K11" i="4"/>
  <c r="O11" i="4"/>
  <c r="N11" i="4"/>
  <c r="G150" i="4"/>
  <c r="G76" i="4"/>
  <c r="G191" i="4"/>
  <c r="G224" i="4"/>
  <c r="G265" i="4"/>
  <c r="G105" i="4"/>
  <c r="G216" i="4"/>
  <c r="G335" i="4"/>
  <c r="G253" i="4"/>
  <c r="G302" i="4"/>
  <c r="G175" i="4"/>
  <c r="G72" i="4"/>
  <c r="G187" i="4"/>
  <c r="G27" i="4"/>
  <c r="G35" i="4"/>
  <c r="G146" i="4"/>
  <c r="G179" i="4"/>
  <c r="G228" i="4"/>
  <c r="G290" i="4"/>
  <c r="G23" i="4"/>
  <c r="G294" i="4"/>
  <c r="G64" i="4"/>
  <c r="G60" i="4"/>
  <c r="H183" i="4" a="1"/>
  <c r="H183" i="4" s="1"/>
  <c r="G113" i="4"/>
  <c r="H125" i="4" a="1"/>
  <c r="H125" i="4" s="1"/>
  <c r="G68" i="4"/>
  <c r="G257" i="4"/>
  <c r="G142" i="4"/>
  <c r="H233" i="4" a="1"/>
  <c r="H233" i="4" s="1"/>
  <c r="H220" i="4" a="1"/>
  <c r="H220" i="4" s="1"/>
  <c r="H343" i="4" a="1"/>
  <c r="H343" i="4" s="1"/>
  <c r="H318" i="4" a="1"/>
  <c r="H318" i="4" s="1"/>
  <c r="G31" i="4"/>
  <c r="H95" i="4" a="1"/>
  <c r="H95" i="4" s="1"/>
  <c r="H101" i="4" a="1"/>
  <c r="H101" i="4" s="1"/>
  <c r="H155" i="4" a="1"/>
  <c r="H155" i="4" s="1"/>
  <c r="H203" i="4" a="1"/>
  <c r="H203" i="4" s="1"/>
  <c r="G73" i="4"/>
  <c r="H277" i="4" a="1"/>
  <c r="H277" i="4" s="1"/>
  <c r="H10" i="4" a="1"/>
  <c r="H10" i="4" s="1"/>
  <c r="H303" i="4" a="1"/>
  <c r="H303" i="4" s="1"/>
  <c r="H81" i="4" a="1"/>
  <c r="H81" i="4" s="1"/>
  <c r="H325" i="4" a="1"/>
  <c r="H325" i="4" s="1"/>
  <c r="H118" i="4" a="1"/>
  <c r="H118" i="4" s="1"/>
  <c r="H69" i="4" a="1"/>
  <c r="H69" i="4" s="1"/>
  <c r="H40" i="4" a="1"/>
  <c r="H40" i="4" s="1"/>
  <c r="H169" i="4" a="1"/>
  <c r="H169" i="4" s="1"/>
  <c r="G32" i="4"/>
  <c r="H102" i="4" a="1"/>
  <c r="H102" i="4" s="1"/>
  <c r="H3" i="4" a="1"/>
  <c r="H3" i="4" s="1"/>
  <c r="G339" i="4"/>
  <c r="H54" i="4" a="1"/>
  <c r="H54" i="4" s="1"/>
  <c r="H88" i="4" a="1"/>
  <c r="H88" i="4" s="1"/>
  <c r="H270" i="4" a="1"/>
  <c r="H270" i="4" s="1"/>
  <c r="H47" i="4" a="1"/>
  <c r="H47" i="4" s="1"/>
  <c r="H196" i="4" a="1"/>
  <c r="H196" i="4" s="1"/>
  <c r="H311" i="4" a="1"/>
  <c r="H311" i="4" s="1"/>
  <c r="H24" i="4" a="1"/>
  <c r="H24" i="4" s="1"/>
  <c r="H210" i="4" a="1"/>
  <c r="H210" i="4" s="1"/>
  <c r="G261" i="4"/>
  <c r="H17" i="4" a="1"/>
  <c r="H17" i="4" s="1"/>
  <c r="G306" i="4"/>
  <c r="H162" i="4" a="1"/>
  <c r="H162" i="4" s="1"/>
  <c r="H132" i="4" a="1"/>
  <c r="H132" i="4" s="1"/>
  <c r="H114" i="4" a="1"/>
  <c r="H114" i="4" s="1"/>
  <c r="H192" i="4" a="1"/>
  <c r="H192" i="4" s="1"/>
  <c r="H247" i="4" a="1"/>
  <c r="H247" i="4" s="1"/>
  <c r="H284" i="4" a="1"/>
  <c r="H284" i="4" s="1"/>
  <c r="H240" i="4" a="1"/>
  <c r="H240" i="4" s="1"/>
  <c r="G196" i="4"/>
  <c r="G10" i="4"/>
  <c r="G155" i="4"/>
  <c r="G233" i="4"/>
  <c r="G169" i="4"/>
  <c r="G270" i="4"/>
  <c r="G47" i="4"/>
  <c r="G132" i="4"/>
  <c r="G210" i="4"/>
  <c r="G125" i="4"/>
  <c r="G318" i="4"/>
  <c r="G3" i="4"/>
  <c r="G40" i="4"/>
  <c r="G247" i="4"/>
  <c r="G284" i="4"/>
  <c r="G311" i="4"/>
  <c r="G81" i="4"/>
  <c r="G88" i="4"/>
  <c r="G54" i="4"/>
  <c r="G162" i="4"/>
  <c r="G240" i="4"/>
  <c r="G95" i="4"/>
  <c r="G277" i="4"/>
  <c r="G17" i="4"/>
  <c r="G325" i="4"/>
  <c r="G203" i="4"/>
  <c r="G118" i="4"/>
  <c r="C149" i="4"/>
  <c r="A148" i="4"/>
  <c r="C178" i="4"/>
  <c r="A177" i="4"/>
  <c r="C342" i="4"/>
  <c r="A341" i="4"/>
  <c r="C190" i="4"/>
  <c r="A189" i="4"/>
  <c r="C34" i="4"/>
  <c r="A33" i="4"/>
  <c r="C83" i="4"/>
  <c r="A82" i="4"/>
  <c r="C145" i="4"/>
  <c r="A144" i="4"/>
  <c r="C268" i="4"/>
  <c r="A267" i="4"/>
  <c r="C279" i="4"/>
  <c r="A278" i="4"/>
  <c r="C301" i="4"/>
  <c r="A300" i="4"/>
  <c r="C19" i="4"/>
  <c r="A18" i="4"/>
  <c r="C164" i="4"/>
  <c r="A163" i="4"/>
  <c r="C309" i="4"/>
  <c r="A308" i="4"/>
  <c r="C249" i="4"/>
  <c r="A248" i="4"/>
  <c r="C320" i="4"/>
  <c r="A319" i="4"/>
  <c r="C182" i="4"/>
  <c r="A181" i="4"/>
  <c r="C313" i="4"/>
  <c r="A312" i="4"/>
  <c r="C338" i="4"/>
  <c r="A337" i="4"/>
  <c r="C127" i="4"/>
  <c r="A126" i="4"/>
  <c r="C30" i="4"/>
  <c r="A29" i="4"/>
  <c r="C42" i="4"/>
  <c r="A41" i="4"/>
  <c r="C56" i="4"/>
  <c r="A55" i="4"/>
  <c r="C90" i="4"/>
  <c r="A89" i="4"/>
  <c r="C12" i="4"/>
  <c r="A11" i="4"/>
  <c r="C198" i="4"/>
  <c r="A197" i="4"/>
  <c r="C38" i="4"/>
  <c r="A37" i="4"/>
  <c r="C120" i="4"/>
  <c r="A119" i="4"/>
  <c r="C79" i="4"/>
  <c r="A78" i="4"/>
  <c r="C272" i="4"/>
  <c r="A271" i="4"/>
  <c r="C157" i="4"/>
  <c r="A156" i="4"/>
  <c r="C67" i="4"/>
  <c r="A66" i="4"/>
  <c r="C260" i="4"/>
  <c r="A259" i="4"/>
  <c r="C112" i="4"/>
  <c r="A111" i="4"/>
  <c r="C108" i="4"/>
  <c r="A107" i="4"/>
  <c r="C186" i="4"/>
  <c r="A185" i="4"/>
  <c r="C334" i="4"/>
  <c r="A333" i="4"/>
  <c r="C63" i="4"/>
  <c r="A62" i="4"/>
  <c r="C49" i="4"/>
  <c r="A48" i="4"/>
  <c r="C305" i="4"/>
  <c r="A304" i="4"/>
  <c r="C141" i="4"/>
  <c r="A140" i="4"/>
  <c r="C286" i="4"/>
  <c r="A285" i="4"/>
  <c r="C242" i="4"/>
  <c r="A241" i="4"/>
  <c r="C231" i="4"/>
  <c r="A230" i="4"/>
  <c r="C227" i="4"/>
  <c r="A226" i="4"/>
  <c r="C26" i="4"/>
  <c r="A25" i="4"/>
  <c r="C264" i="4"/>
  <c r="A263" i="4"/>
  <c r="C346" i="4"/>
  <c r="A345" i="4"/>
  <c r="C212" i="4"/>
  <c r="A211" i="4"/>
  <c r="C5" i="4"/>
  <c r="A4" i="4"/>
  <c r="C293" i="4"/>
  <c r="A292" i="4"/>
  <c r="C134" i="4"/>
  <c r="A133" i="4"/>
  <c r="C297" i="4"/>
  <c r="A296" i="4"/>
  <c r="C219" i="4"/>
  <c r="A218" i="4"/>
  <c r="C153" i="4"/>
  <c r="A152" i="4"/>
  <c r="C75" i="4"/>
  <c r="A74" i="4"/>
  <c r="C171" i="4"/>
  <c r="A170" i="4"/>
  <c r="C327" i="4"/>
  <c r="A326" i="4"/>
  <c r="C104" i="4"/>
  <c r="A103" i="4"/>
  <c r="C97" i="4"/>
  <c r="A96" i="4"/>
  <c r="C71" i="4"/>
  <c r="A70" i="4"/>
  <c r="C194" i="4"/>
  <c r="A193" i="4"/>
  <c r="C235" i="4"/>
  <c r="A234" i="4"/>
  <c r="C205" i="4"/>
  <c r="A204" i="4"/>
  <c r="C116" i="4"/>
  <c r="A115" i="4"/>
  <c r="C223" i="4"/>
  <c r="A222" i="4"/>
  <c r="C256" i="4"/>
  <c r="A255" i="4"/>
  <c r="K305" i="4" l="1"/>
  <c r="L305" i="4" s="1"/>
  <c r="M305" i="4" s="1"/>
  <c r="N305" i="4" s="1"/>
  <c r="O305" i="4" s="1"/>
  <c r="O235" i="4"/>
  <c r="N235" i="4"/>
  <c r="M235" i="4"/>
  <c r="K235" i="4"/>
  <c r="L235" i="4" s="1"/>
  <c r="N171" i="4"/>
  <c r="M171" i="4"/>
  <c r="O171" i="4"/>
  <c r="K171" i="4"/>
  <c r="L171" i="4" s="1"/>
  <c r="K293" i="4"/>
  <c r="L293" i="4" s="1"/>
  <c r="M293" i="4" s="1"/>
  <c r="N293" i="4" s="1"/>
  <c r="O293" i="4" s="1"/>
  <c r="K227" i="4"/>
  <c r="L227" i="4" s="1"/>
  <c r="M227" i="4" s="1"/>
  <c r="N227" i="4" s="1"/>
  <c r="O227" i="4" s="1"/>
  <c r="O49" i="4"/>
  <c r="N49" i="4"/>
  <c r="M49" i="4"/>
  <c r="K49" i="4"/>
  <c r="L49" i="4" s="1"/>
  <c r="K260" i="4"/>
  <c r="L260" i="4" s="1"/>
  <c r="M260" i="4" s="1"/>
  <c r="N260" i="4" s="1"/>
  <c r="O260" i="4" s="1"/>
  <c r="K38" i="4"/>
  <c r="L38" i="4" s="1"/>
  <c r="M38" i="4" s="1"/>
  <c r="N38" i="4" s="1"/>
  <c r="O38" i="4" s="1"/>
  <c r="K30" i="4"/>
  <c r="L30" i="4" s="1"/>
  <c r="M30" i="4" s="1"/>
  <c r="N30" i="4" s="1"/>
  <c r="O30" i="4" s="1"/>
  <c r="O249" i="4"/>
  <c r="N249" i="4"/>
  <c r="M249" i="4"/>
  <c r="K249" i="4"/>
  <c r="L249" i="4" s="1"/>
  <c r="K268" i="4"/>
  <c r="L268" i="4" s="1"/>
  <c r="M268" i="4" s="1"/>
  <c r="N268" i="4" s="1"/>
  <c r="O268" i="4" s="1"/>
  <c r="K178" i="4"/>
  <c r="L178" i="4" s="1"/>
  <c r="M178" i="4" s="1"/>
  <c r="N178" i="4" s="1"/>
  <c r="O178" i="4" s="1"/>
  <c r="K205" i="4"/>
  <c r="L205" i="4" s="1"/>
  <c r="O205" i="4"/>
  <c r="N205" i="4"/>
  <c r="M205" i="4"/>
  <c r="M320" i="4"/>
  <c r="K320" i="4"/>
  <c r="L320" i="4" s="1"/>
  <c r="O320" i="4"/>
  <c r="N320" i="4"/>
  <c r="K194" i="4"/>
  <c r="L194" i="4" s="1"/>
  <c r="M194" i="4" s="1"/>
  <c r="N194" i="4" s="1"/>
  <c r="O194" i="4" s="1"/>
  <c r="K75" i="4"/>
  <c r="L75" i="4" s="1"/>
  <c r="M75" i="4" s="1"/>
  <c r="N75" i="4" s="1"/>
  <c r="O75" i="4" s="1"/>
  <c r="O5" i="4"/>
  <c r="N5" i="4"/>
  <c r="M5" i="4"/>
  <c r="K5" i="4"/>
  <c r="L5" i="4" s="1"/>
  <c r="K231" i="4"/>
  <c r="L231" i="4" s="1"/>
  <c r="M231" i="4" s="1"/>
  <c r="N231" i="4" s="1"/>
  <c r="O231" i="4" s="1"/>
  <c r="K63" i="4"/>
  <c r="L63" i="4" s="1"/>
  <c r="M63" i="4" s="1"/>
  <c r="N63" i="4" s="1"/>
  <c r="O63" i="4" s="1"/>
  <c r="K67" i="4"/>
  <c r="L67" i="4" s="1"/>
  <c r="M67" i="4" s="1"/>
  <c r="N67" i="4" s="1"/>
  <c r="O67" i="4" s="1"/>
  <c r="K198" i="4"/>
  <c r="L198" i="4" s="1"/>
  <c r="O198" i="4"/>
  <c r="N198" i="4"/>
  <c r="M198" i="4"/>
  <c r="O127" i="4"/>
  <c r="N127" i="4"/>
  <c r="M127" i="4"/>
  <c r="K127" i="4"/>
  <c r="L127" i="4" s="1"/>
  <c r="K309" i="4"/>
  <c r="L309" i="4" s="1"/>
  <c r="M309" i="4" s="1"/>
  <c r="N309" i="4" s="1"/>
  <c r="O309" i="4" s="1"/>
  <c r="K145" i="4"/>
  <c r="L145" i="4" s="1"/>
  <c r="M145" i="4" s="1"/>
  <c r="N145" i="4" s="1"/>
  <c r="O145" i="4" s="1"/>
  <c r="K149" i="4"/>
  <c r="L149" i="4" s="1"/>
  <c r="M149" i="4" s="1"/>
  <c r="N149" i="4" s="1"/>
  <c r="O149" i="4" s="1"/>
  <c r="M134" i="4"/>
  <c r="O134" i="4"/>
  <c r="N134" i="4"/>
  <c r="K134" i="4"/>
  <c r="L134" i="4" s="1"/>
  <c r="O120" i="4"/>
  <c r="N120" i="4"/>
  <c r="M120" i="4"/>
  <c r="K120" i="4"/>
  <c r="L120" i="4" s="1"/>
  <c r="K342" i="4"/>
  <c r="L342" i="4" s="1"/>
  <c r="M342" i="4" s="1"/>
  <c r="N342" i="4" s="1"/>
  <c r="O342" i="4" s="1"/>
  <c r="K256" i="4"/>
  <c r="L256" i="4" s="1"/>
  <c r="M256" i="4" s="1"/>
  <c r="N256" i="4" s="1"/>
  <c r="O256" i="4" s="1"/>
  <c r="K71" i="4"/>
  <c r="L71" i="4" s="1"/>
  <c r="M71" i="4" s="1"/>
  <c r="N71" i="4" s="1"/>
  <c r="O71" i="4" s="1"/>
  <c r="K153" i="4"/>
  <c r="L153" i="4" s="1"/>
  <c r="M153" i="4" s="1"/>
  <c r="N153" i="4" s="1"/>
  <c r="O153" i="4" s="1"/>
  <c r="M212" i="4"/>
  <c r="K212" i="4"/>
  <c r="L212" i="4" s="1"/>
  <c r="O212" i="4"/>
  <c r="N212" i="4"/>
  <c r="O242" i="4"/>
  <c r="N242" i="4"/>
  <c r="M242" i="4"/>
  <c r="K242" i="4"/>
  <c r="L242" i="4" s="1"/>
  <c r="K334" i="4"/>
  <c r="L334" i="4" s="1"/>
  <c r="M334" i="4" s="1"/>
  <c r="N334" i="4" s="1"/>
  <c r="O334" i="4" s="1"/>
  <c r="K157" i="4"/>
  <c r="L157" i="4" s="1"/>
  <c r="O157" i="4"/>
  <c r="N157" i="4"/>
  <c r="M157" i="4"/>
  <c r="O12" i="4"/>
  <c r="N12" i="4"/>
  <c r="M12" i="4"/>
  <c r="K12" i="4"/>
  <c r="L12" i="4" s="1"/>
  <c r="K338" i="4"/>
  <c r="L338" i="4" s="1"/>
  <c r="M338" i="4" s="1"/>
  <c r="N338" i="4" s="1"/>
  <c r="O338" i="4" s="1"/>
  <c r="M164" i="4"/>
  <c r="K164" i="4"/>
  <c r="L164" i="4" s="1"/>
  <c r="O164" i="4"/>
  <c r="N164" i="4"/>
  <c r="M83" i="4"/>
  <c r="K83" i="4"/>
  <c r="L83" i="4" s="1"/>
  <c r="O83" i="4"/>
  <c r="N83" i="4"/>
  <c r="N327" i="4"/>
  <c r="M327" i="4"/>
  <c r="K327" i="4"/>
  <c r="L327" i="4" s="1"/>
  <c r="O327" i="4"/>
  <c r="N279" i="4"/>
  <c r="M279" i="4"/>
  <c r="K279" i="4"/>
  <c r="L279" i="4" s="1"/>
  <c r="O279" i="4"/>
  <c r="K223" i="4"/>
  <c r="L223" i="4" s="1"/>
  <c r="M223" i="4" s="1"/>
  <c r="N223" i="4" s="1"/>
  <c r="O223" i="4" s="1"/>
  <c r="O97" i="4"/>
  <c r="N97" i="4"/>
  <c r="M97" i="4"/>
  <c r="K97" i="4"/>
  <c r="L97" i="4" s="1"/>
  <c r="K219" i="4"/>
  <c r="L219" i="4" s="1"/>
  <c r="M219" i="4" s="1"/>
  <c r="N219" i="4" s="1"/>
  <c r="O219" i="4" s="1"/>
  <c r="K346" i="4"/>
  <c r="L346" i="4" s="1"/>
  <c r="M346" i="4" s="1"/>
  <c r="N346" i="4" s="1"/>
  <c r="O346" i="4" s="1"/>
  <c r="O286" i="4"/>
  <c r="N286" i="4"/>
  <c r="M286" i="4"/>
  <c r="K286" i="4"/>
  <c r="L286" i="4" s="1"/>
  <c r="K186" i="4"/>
  <c r="L186" i="4" s="1"/>
  <c r="M186" i="4" s="1"/>
  <c r="N186" i="4" s="1"/>
  <c r="O186" i="4" s="1"/>
  <c r="M272" i="4"/>
  <c r="K272" i="4"/>
  <c r="L272" i="4" s="1"/>
  <c r="O272" i="4"/>
  <c r="N272" i="4"/>
  <c r="N90" i="4"/>
  <c r="M90" i="4"/>
  <c r="K90" i="4"/>
  <c r="L90" i="4" s="1"/>
  <c r="O90" i="4"/>
  <c r="K313" i="4"/>
  <c r="L313" i="4" s="1"/>
  <c r="N313" i="4"/>
  <c r="O313" i="4"/>
  <c r="M313" i="4"/>
  <c r="O19" i="4"/>
  <c r="N19" i="4"/>
  <c r="M19" i="4"/>
  <c r="K19" i="4"/>
  <c r="L19" i="4" s="1"/>
  <c r="K34" i="4"/>
  <c r="L34" i="4" s="1"/>
  <c r="M34" i="4" s="1"/>
  <c r="N34" i="4" s="1"/>
  <c r="O34" i="4" s="1"/>
  <c r="K26" i="4"/>
  <c r="L26" i="4" s="1"/>
  <c r="M26" i="4" s="1"/>
  <c r="N26" i="4" s="1"/>
  <c r="O26" i="4" s="1"/>
  <c r="N42" i="4"/>
  <c r="M42" i="4"/>
  <c r="K42" i="4"/>
  <c r="L42" i="4" s="1"/>
  <c r="O42" i="4"/>
  <c r="K116" i="4"/>
  <c r="L116" i="4" s="1"/>
  <c r="M116" i="4" s="1"/>
  <c r="N116" i="4" s="1"/>
  <c r="O116" i="4" s="1"/>
  <c r="K104" i="4"/>
  <c r="L104" i="4" s="1"/>
  <c r="M104" i="4" s="1"/>
  <c r="N104" i="4" s="1"/>
  <c r="O104" i="4" s="1"/>
  <c r="K297" i="4"/>
  <c r="L297" i="4" s="1"/>
  <c r="M297" i="4" s="1"/>
  <c r="N297" i="4" s="1"/>
  <c r="O297" i="4" s="1"/>
  <c r="K264" i="4"/>
  <c r="L264" i="4" s="1"/>
  <c r="M264" i="4" s="1"/>
  <c r="N264" i="4" s="1"/>
  <c r="O264" i="4" s="1"/>
  <c r="K141" i="4"/>
  <c r="L141" i="4" s="1"/>
  <c r="M141" i="4" s="1"/>
  <c r="N141" i="4" s="1"/>
  <c r="O141" i="4" s="1"/>
  <c r="K108" i="4"/>
  <c r="L108" i="4" s="1"/>
  <c r="M108" i="4" s="1"/>
  <c r="N108" i="4" s="1"/>
  <c r="O108" i="4" s="1"/>
  <c r="K79" i="4"/>
  <c r="L79" i="4" s="1"/>
  <c r="M79" i="4" s="1"/>
  <c r="N79" i="4" s="1"/>
  <c r="O79" i="4" s="1"/>
  <c r="O56" i="4"/>
  <c r="N56" i="4"/>
  <c r="M56" i="4"/>
  <c r="K56" i="4"/>
  <c r="L56" i="4" s="1"/>
  <c r="K182" i="4"/>
  <c r="L182" i="4" s="1"/>
  <c r="M182" i="4" s="1"/>
  <c r="N182" i="4" s="1"/>
  <c r="O182" i="4" s="1"/>
  <c r="K301" i="4"/>
  <c r="L301" i="4" s="1"/>
  <c r="M301" i="4" s="1"/>
  <c r="N301" i="4" s="1"/>
  <c r="O301" i="4" s="1"/>
  <c r="K190" i="4"/>
  <c r="L190" i="4" s="1"/>
  <c r="M190" i="4" s="1"/>
  <c r="N190" i="4" s="1"/>
  <c r="O190" i="4" s="1"/>
  <c r="K112" i="4"/>
  <c r="L112" i="4" s="1"/>
  <c r="M112" i="4" s="1"/>
  <c r="N112" i="4" s="1"/>
  <c r="O112" i="4" s="1"/>
  <c r="G221" i="4"/>
  <c r="G143" i="4"/>
  <c r="G344" i="4"/>
  <c r="G262" i="4"/>
  <c r="G303" i="4"/>
  <c r="G61" i="4"/>
  <c r="G36" i="4"/>
  <c r="G151" i="4"/>
  <c r="G176" i="4"/>
  <c r="G184" i="4"/>
  <c r="G192" i="4"/>
  <c r="H217" i="4" a="1"/>
  <c r="H217" i="4" s="1"/>
  <c r="H184" i="4" a="1"/>
  <c r="H184" i="4" s="1"/>
  <c r="G266" i="4"/>
  <c r="G102" i="4"/>
  <c r="H266" i="4" a="1"/>
  <c r="H266" i="4" s="1"/>
  <c r="H156" i="4" a="1"/>
  <c r="H156" i="4" s="1"/>
  <c r="H248" i="4" a="1"/>
  <c r="H248" i="4" s="1"/>
  <c r="H77" i="4" a="1"/>
  <c r="H77" i="4" s="1"/>
  <c r="H336" i="4" a="1"/>
  <c r="H336" i="4" s="1"/>
  <c r="G110" i="4"/>
  <c r="H285" i="4" a="1"/>
  <c r="H285" i="4" s="1"/>
  <c r="H271" i="4" a="1"/>
  <c r="H271" i="4" s="1"/>
  <c r="H143" i="4" a="1"/>
  <c r="H143" i="4" s="1"/>
  <c r="H176" i="4" a="1"/>
  <c r="H176" i="4" s="1"/>
  <c r="H28" i="4" a="1"/>
  <c r="H28" i="4" s="1"/>
  <c r="G336" i="4"/>
  <c r="H307" i="4" a="1"/>
  <c r="H307" i="4" s="1"/>
  <c r="G24" i="4"/>
  <c r="H61" i="4" a="1"/>
  <c r="H61" i="4" s="1"/>
  <c r="H133" i="4" a="1"/>
  <c r="H133" i="4" s="1"/>
  <c r="H299" i="4" a="1"/>
  <c r="H299" i="4" s="1"/>
  <c r="H110" i="4" a="1"/>
  <c r="H110" i="4" s="1"/>
  <c r="H204" i="4" a="1"/>
  <c r="H204" i="4" s="1"/>
  <c r="H332" i="4" a="1"/>
  <c r="H332" i="4" s="1"/>
  <c r="H65" i="4" a="1"/>
  <c r="H65" i="4" s="1"/>
  <c r="H32" i="4" a="1"/>
  <c r="H32" i="4" s="1"/>
  <c r="H96" i="4" a="1"/>
  <c r="H96" i="4" s="1"/>
  <c r="H170" i="4" a="1"/>
  <c r="H170" i="4" s="1"/>
  <c r="H296" i="4" a="1"/>
  <c r="H296" i="4" s="1"/>
  <c r="H115" i="4" a="1"/>
  <c r="H115" i="4" s="1"/>
  <c r="G340" i="4"/>
  <c r="H55" i="4" a="1"/>
  <c r="H55" i="4" s="1"/>
  <c r="H126" i="4" a="1"/>
  <c r="H126" i="4" s="1"/>
  <c r="H319" i="4" a="1"/>
  <c r="H319" i="4" s="1"/>
  <c r="H18" i="4" a="1"/>
  <c r="H18" i="4" s="1"/>
  <c r="H144" i="4" a="1"/>
  <c r="H144" i="4" s="1"/>
  <c r="H163" i="4" a="1"/>
  <c r="H163" i="4" s="1"/>
  <c r="H262" i="4" a="1"/>
  <c r="H262" i="4" s="1"/>
  <c r="H139" i="4" a="1"/>
  <c r="H139" i="4" s="1"/>
  <c r="H188" i="4" a="1"/>
  <c r="H188" i="4" s="1"/>
  <c r="H295" i="4" a="1"/>
  <c r="H295" i="4" s="1"/>
  <c r="H254" i="4" a="1"/>
  <c r="H254" i="4" s="1"/>
  <c r="H344" i="4" a="1"/>
  <c r="H344" i="4" s="1"/>
  <c r="H103" i="4" a="1"/>
  <c r="H103" i="4" s="1"/>
  <c r="H241" i="4" a="1"/>
  <c r="H241" i="4" s="1"/>
  <c r="H33" i="4" a="1"/>
  <c r="H33" i="4" s="1"/>
  <c r="H119" i="4" a="1"/>
  <c r="H119" i="4" s="1"/>
  <c r="G229" i="4"/>
  <c r="H82" i="4" a="1"/>
  <c r="H82" i="4" s="1"/>
  <c r="H291" i="4" a="1"/>
  <c r="H291" i="4" s="1"/>
  <c r="H221" i="4" a="1"/>
  <c r="H221" i="4" s="1"/>
  <c r="H4" i="4" a="1"/>
  <c r="H4" i="4" s="1"/>
  <c r="H226" i="4" a="1"/>
  <c r="H226" i="4" s="1"/>
  <c r="H11" i="4" a="1"/>
  <c r="H11" i="4" s="1"/>
  <c r="H41" i="4" a="1"/>
  <c r="H41" i="4" s="1"/>
  <c r="H180" i="4" a="1"/>
  <c r="H180" i="4" s="1"/>
  <c r="H106" i="4" a="1"/>
  <c r="H106" i="4" s="1"/>
  <c r="H211" i="4" a="1"/>
  <c r="H211" i="4" s="1"/>
  <c r="H229" i="4" a="1"/>
  <c r="H229" i="4" s="1"/>
  <c r="H147" i="4" a="1"/>
  <c r="H147" i="4" s="1"/>
  <c r="H151" i="4" a="1"/>
  <c r="H151" i="4" s="1"/>
  <c r="H73" i="4" a="1"/>
  <c r="H73" i="4" s="1"/>
  <c r="H89" i="4" a="1"/>
  <c r="H89" i="4" s="1"/>
  <c r="H312" i="4" a="1"/>
  <c r="H312" i="4" s="1"/>
  <c r="H278" i="4" a="1"/>
  <c r="H278" i="4" s="1"/>
  <c r="H48" i="4" a="1"/>
  <c r="H48" i="4" s="1"/>
  <c r="H197" i="4" a="1"/>
  <c r="H197" i="4" s="1"/>
  <c r="H234" i="4" a="1"/>
  <c r="H234" i="4" s="1"/>
  <c r="H326" i="4" a="1"/>
  <c r="H326" i="4" s="1"/>
  <c r="H340" i="4" a="1"/>
  <c r="H340" i="4" s="1"/>
  <c r="H36" i="4" a="1"/>
  <c r="H36" i="4" s="1"/>
  <c r="H225" i="4" a="1"/>
  <c r="H225" i="4" s="1"/>
  <c r="H258" i="4" a="1"/>
  <c r="H258" i="4" s="1"/>
  <c r="G126" i="4"/>
  <c r="G89" i="4"/>
  <c r="G332" i="4"/>
  <c r="G11" i="4"/>
  <c r="G41" i="4"/>
  <c r="G96" i="4"/>
  <c r="G319" i="4"/>
  <c r="G299" i="4"/>
  <c r="G170" i="4"/>
  <c r="G197" i="4"/>
  <c r="G188" i="4"/>
  <c r="G307" i="4"/>
  <c r="G55" i="4"/>
  <c r="G69" i="4"/>
  <c r="G77" i="4"/>
  <c r="A63" i="4"/>
  <c r="G271" i="4"/>
  <c r="G114" i="4"/>
  <c r="G248" i="4"/>
  <c r="G326" i="4"/>
  <c r="A338" i="4"/>
  <c r="A223" i="4"/>
  <c r="A219" i="4"/>
  <c r="A346" i="4"/>
  <c r="A186" i="4"/>
  <c r="A34" i="4"/>
  <c r="G234" i="4"/>
  <c r="A334" i="4"/>
  <c r="G119" i="4"/>
  <c r="G65" i="4"/>
  <c r="G106" i="4"/>
  <c r="G278" i="4"/>
  <c r="A153" i="4"/>
  <c r="A116" i="4"/>
  <c r="A108" i="4"/>
  <c r="A194" i="4"/>
  <c r="A231" i="4"/>
  <c r="A149" i="4"/>
  <c r="A71" i="4"/>
  <c r="A141" i="4"/>
  <c r="A301" i="4"/>
  <c r="G180" i="4"/>
  <c r="G147" i="4"/>
  <c r="G204" i="4"/>
  <c r="A67" i="4"/>
  <c r="A256" i="4"/>
  <c r="A104" i="4"/>
  <c r="A26" i="4"/>
  <c r="A305" i="4"/>
  <c r="A112" i="4"/>
  <c r="A342" i="4"/>
  <c r="G241" i="4"/>
  <c r="G291" i="4"/>
  <c r="G156" i="4"/>
  <c r="G225" i="4"/>
  <c r="G312" i="4"/>
  <c r="G82" i="4"/>
  <c r="A297" i="4"/>
  <c r="G133" i="4"/>
  <c r="G18" i="4"/>
  <c r="G258" i="4"/>
  <c r="G28" i="4"/>
  <c r="A145" i="4"/>
  <c r="A264" i="4"/>
  <c r="A79" i="4"/>
  <c r="A182" i="4"/>
  <c r="A190" i="4"/>
  <c r="A293" i="4"/>
  <c r="A227" i="4"/>
  <c r="A260" i="4"/>
  <c r="A38" i="4"/>
  <c r="A30" i="4"/>
  <c r="A268" i="4"/>
  <c r="A178" i="4"/>
  <c r="G4" i="4"/>
  <c r="G285" i="4"/>
  <c r="G217" i="4"/>
  <c r="A75" i="4"/>
  <c r="A309" i="4"/>
  <c r="G211" i="4"/>
  <c r="G295" i="4"/>
  <c r="G254" i="4"/>
  <c r="G48" i="4"/>
  <c r="G163" i="4"/>
  <c r="G139" i="4"/>
  <c r="C158" i="4"/>
  <c r="A157" i="4"/>
  <c r="C13" i="4"/>
  <c r="A12" i="4"/>
  <c r="C84" i="4"/>
  <c r="A83" i="4"/>
  <c r="C165" i="4"/>
  <c r="A164" i="4"/>
  <c r="C98" i="4"/>
  <c r="A97" i="4"/>
  <c r="C287" i="4"/>
  <c r="A286" i="4"/>
  <c r="C273" i="4"/>
  <c r="A272" i="4"/>
  <c r="C91" i="4"/>
  <c r="A90" i="4"/>
  <c r="C314" i="4"/>
  <c r="A313" i="4"/>
  <c r="C20" i="4"/>
  <c r="A19" i="4"/>
  <c r="C243" i="4"/>
  <c r="A242" i="4"/>
  <c r="C57" i="4"/>
  <c r="A56" i="4"/>
  <c r="C213" i="4"/>
  <c r="A212" i="4"/>
  <c r="C328" i="4"/>
  <c r="A327" i="4"/>
  <c r="C135" i="4"/>
  <c r="A134" i="4"/>
  <c r="C121" i="4"/>
  <c r="A120" i="4"/>
  <c r="C43" i="4"/>
  <c r="A42" i="4"/>
  <c r="C321" i="4"/>
  <c r="A320" i="4"/>
  <c r="C280" i="4"/>
  <c r="A279" i="4"/>
  <c r="C206" i="4"/>
  <c r="A205" i="4"/>
  <c r="C236" i="4"/>
  <c r="A235" i="4"/>
  <c r="C50" i="4"/>
  <c r="A49" i="4"/>
  <c r="C250" i="4"/>
  <c r="A249" i="4"/>
  <c r="C172" i="4"/>
  <c r="A171" i="4"/>
  <c r="C6" i="4"/>
  <c r="A5" i="4"/>
  <c r="C199" i="4"/>
  <c r="A198" i="4"/>
  <c r="C128" i="4"/>
  <c r="A127" i="4"/>
  <c r="O328" i="4" l="1"/>
  <c r="N328" i="4"/>
  <c r="K328" i="4"/>
  <c r="L328" i="4" s="1"/>
  <c r="M328" i="4" s="1"/>
  <c r="O135" i="4"/>
  <c r="N135" i="4"/>
  <c r="K135" i="4"/>
  <c r="L135" i="4" s="1"/>
  <c r="M135" i="4" s="1"/>
  <c r="N199" i="4"/>
  <c r="K199" i="4"/>
  <c r="L199" i="4" s="1"/>
  <c r="M199" i="4" s="1"/>
  <c r="O199" i="4"/>
  <c r="O13" i="4"/>
  <c r="N13" i="4"/>
  <c r="K13" i="4"/>
  <c r="L13" i="4" s="1"/>
  <c r="M13" i="4" s="1"/>
  <c r="O206" i="4"/>
  <c r="N206" i="4"/>
  <c r="L206" i="4"/>
  <c r="M206" i="4" s="1"/>
  <c r="K206" i="4"/>
  <c r="O91" i="4"/>
  <c r="N91" i="4"/>
  <c r="K91" i="4"/>
  <c r="L91" i="4"/>
  <c r="M91" i="4" s="1"/>
  <c r="N6" i="4"/>
  <c r="K6" i="4"/>
  <c r="L6" i="4" s="1"/>
  <c r="M6" i="4" s="1"/>
  <c r="O6" i="4"/>
  <c r="O280" i="4"/>
  <c r="N280" i="4"/>
  <c r="K280" i="4"/>
  <c r="L280" i="4" s="1"/>
  <c r="M280" i="4" s="1"/>
  <c r="O213" i="4"/>
  <c r="N213" i="4"/>
  <c r="K213" i="4"/>
  <c r="L213" i="4" s="1"/>
  <c r="M213" i="4" s="1"/>
  <c r="O273" i="4"/>
  <c r="N273" i="4"/>
  <c r="K273" i="4"/>
  <c r="L273" i="4" s="1"/>
  <c r="M273" i="4" s="1"/>
  <c r="O158" i="4"/>
  <c r="N158" i="4"/>
  <c r="K158" i="4"/>
  <c r="L158" i="4" s="1"/>
  <c r="M158" i="4" s="1"/>
  <c r="O314" i="4"/>
  <c r="N314" i="4"/>
  <c r="K314" i="4"/>
  <c r="L314" i="4" s="1"/>
  <c r="M314" i="4" s="1"/>
  <c r="O172" i="4"/>
  <c r="N172" i="4"/>
  <c r="K172" i="4"/>
  <c r="L172" i="4" s="1"/>
  <c r="M172" i="4" s="1"/>
  <c r="O321" i="4"/>
  <c r="N321" i="4"/>
  <c r="K321" i="4"/>
  <c r="L321" i="4" s="1"/>
  <c r="M321" i="4" s="1"/>
  <c r="K57" i="4"/>
  <c r="L57" i="4" s="1"/>
  <c r="M57" i="4" s="1"/>
  <c r="O57" i="4"/>
  <c r="N57" i="4"/>
  <c r="O287" i="4"/>
  <c r="N287" i="4"/>
  <c r="K287" i="4"/>
  <c r="L287" i="4" s="1"/>
  <c r="M287" i="4" s="1"/>
  <c r="K236" i="4"/>
  <c r="L236" i="4" s="1"/>
  <c r="M236" i="4" s="1"/>
  <c r="O236" i="4"/>
  <c r="N236" i="4"/>
  <c r="O84" i="4"/>
  <c r="N84" i="4"/>
  <c r="K84" i="4"/>
  <c r="L84" i="4" s="1"/>
  <c r="M84" i="4" s="1"/>
  <c r="O250" i="4"/>
  <c r="N250" i="4"/>
  <c r="K250" i="4"/>
  <c r="L250" i="4" s="1"/>
  <c r="M250" i="4" s="1"/>
  <c r="O128" i="4"/>
  <c r="N128" i="4"/>
  <c r="K128" i="4"/>
  <c r="L128" i="4" s="1"/>
  <c r="M128" i="4" s="1"/>
  <c r="O43" i="4"/>
  <c r="N43" i="4"/>
  <c r="K43" i="4"/>
  <c r="L43" i="4" s="1"/>
  <c r="M43" i="4" s="1"/>
  <c r="O98" i="4"/>
  <c r="N98" i="4"/>
  <c r="K98" i="4"/>
  <c r="L98" i="4" s="1"/>
  <c r="M98" i="4" s="1"/>
  <c r="N243" i="4"/>
  <c r="K243" i="4"/>
  <c r="L243" i="4" s="1"/>
  <c r="M243" i="4" s="1"/>
  <c r="O243" i="4"/>
  <c r="O50" i="4"/>
  <c r="N50" i="4"/>
  <c r="K50" i="4"/>
  <c r="L50" i="4" s="1"/>
  <c r="M50" i="4" s="1"/>
  <c r="O121" i="4"/>
  <c r="N121" i="4"/>
  <c r="K121" i="4"/>
  <c r="L121" i="4" s="1"/>
  <c r="M121" i="4" s="1"/>
  <c r="O20" i="4"/>
  <c r="N20" i="4"/>
  <c r="K20" i="4"/>
  <c r="L20" i="4" s="1"/>
  <c r="M20" i="4" s="1"/>
  <c r="O165" i="4"/>
  <c r="N165" i="4"/>
  <c r="K165" i="4"/>
  <c r="L165" i="4" s="1"/>
  <c r="M165" i="4" s="1"/>
  <c r="G263" i="4"/>
  <c r="G140" i="4"/>
  <c r="G29" i="4"/>
  <c r="G70" i="4"/>
  <c r="G37" i="4"/>
  <c r="G33" i="4"/>
  <c r="G292" i="4"/>
  <c r="G308" i="4"/>
  <c r="G66" i="4"/>
  <c r="G74" i="4"/>
  <c r="H62" i="4" a="1"/>
  <c r="H62" i="4" s="1"/>
  <c r="H255" i="4" a="1"/>
  <c r="H255" i="4" s="1"/>
  <c r="G181" i="4"/>
  <c r="H181" i="4" a="1"/>
  <c r="H181" i="4" s="1"/>
  <c r="H222" i="4" a="1"/>
  <c r="H222" i="4" s="1"/>
  <c r="G218" i="4"/>
  <c r="G103" i="4"/>
  <c r="G341" i="4"/>
  <c r="H341" i="4" a="1"/>
  <c r="H341" i="4" s="1"/>
  <c r="G111" i="4"/>
  <c r="H148" i="4" a="1"/>
  <c r="H148" i="4" s="1"/>
  <c r="H111" i="4" a="1"/>
  <c r="H111" i="4" s="1"/>
  <c r="G115" i="4"/>
  <c r="H25" i="4" a="1"/>
  <c r="H25" i="4" s="1"/>
  <c r="H337" i="4" a="1"/>
  <c r="H337" i="4" s="1"/>
  <c r="H259" i="4" a="1"/>
  <c r="H259" i="4" s="1"/>
  <c r="G152" i="4"/>
  <c r="H193" i="4" a="1"/>
  <c r="H193" i="4" s="1"/>
  <c r="H66" i="4" a="1"/>
  <c r="H66" i="4" s="1"/>
  <c r="G148" i="4"/>
  <c r="H177" i="4" a="1"/>
  <c r="H177" i="4" s="1"/>
  <c r="H152" i="4" a="1"/>
  <c r="H152" i="4" s="1"/>
  <c r="H286" i="4" a="1"/>
  <c r="H286" i="4" s="1"/>
  <c r="H78" i="4" a="1"/>
  <c r="H78" i="4" s="1"/>
  <c r="H304" i="4" a="1"/>
  <c r="H304" i="4" s="1"/>
  <c r="H107" i="4" a="1"/>
  <c r="H107" i="4" s="1"/>
  <c r="H189" i="4" a="1"/>
  <c r="H189" i="4" s="1"/>
  <c r="H267" i="4" a="1"/>
  <c r="H267" i="4" s="1"/>
  <c r="G230" i="4"/>
  <c r="H83" i="4" a="1"/>
  <c r="H83" i="4" s="1"/>
  <c r="H49" i="4" a="1"/>
  <c r="H49" i="4" s="1"/>
  <c r="H297" i="4" a="1"/>
  <c r="H297" i="4" s="1"/>
  <c r="H320" i="4" a="1"/>
  <c r="H320" i="4" s="1"/>
  <c r="H205" i="4" a="1"/>
  <c r="H205" i="4" s="1"/>
  <c r="H29" i="4" a="1"/>
  <c r="H29" i="4" s="1"/>
  <c r="H345" i="4" a="1"/>
  <c r="H345" i="4" s="1"/>
  <c r="H279" i="4" a="1"/>
  <c r="H279" i="4" s="1"/>
  <c r="H313" i="4" a="1"/>
  <c r="H313" i="4" s="1"/>
  <c r="H185" i="4" a="1"/>
  <c r="H185" i="4" s="1"/>
  <c r="H90" i="4" a="1"/>
  <c r="H90" i="4" s="1"/>
  <c r="H157" i="4" a="1"/>
  <c r="H157" i="4" s="1"/>
  <c r="H198" i="4" a="1"/>
  <c r="H198" i="4" s="1"/>
  <c r="H134" i="4" a="1"/>
  <c r="H134" i="4" s="1"/>
  <c r="H308" i="4" a="1"/>
  <c r="H308" i="4" s="1"/>
  <c r="H74" i="4" a="1"/>
  <c r="H74" i="4" s="1"/>
  <c r="H263" i="4" a="1"/>
  <c r="H263" i="4" s="1"/>
  <c r="H56" i="4" a="1"/>
  <c r="H56" i="4" s="1"/>
  <c r="H292" i="4" a="1"/>
  <c r="H292" i="4" s="1"/>
  <c r="H127" i="4" a="1"/>
  <c r="H127" i="4" s="1"/>
  <c r="G25" i="4"/>
  <c r="G300" i="4"/>
  <c r="H97" i="4" a="1"/>
  <c r="H97" i="4" s="1"/>
  <c r="H164" i="4" a="1"/>
  <c r="H164" i="4" s="1"/>
  <c r="H242" i="4" a="1"/>
  <c r="H242" i="4" s="1"/>
  <c r="H249" i="4" a="1"/>
  <c r="H249" i="4" s="1"/>
  <c r="H218" i="4" a="1"/>
  <c r="H218" i="4" s="1"/>
  <c r="H293" i="4" a="1"/>
  <c r="H293" i="4" s="1"/>
  <c r="H171" i="4" a="1"/>
  <c r="H171" i="4" s="1"/>
  <c r="H42" i="4" a="1"/>
  <c r="H42" i="4" s="1"/>
  <c r="H70" i="4" a="1"/>
  <c r="H70" i="4" s="1"/>
  <c r="G267" i="4"/>
  <c r="G255" i="4"/>
  <c r="H272" i="4" a="1"/>
  <c r="H272" i="4" s="1"/>
  <c r="H5" i="4" a="1"/>
  <c r="H5" i="4" s="1"/>
  <c r="G342" i="4"/>
  <c r="H140" i="4" a="1"/>
  <c r="H140" i="4" s="1"/>
  <c r="H37" i="4" a="1"/>
  <c r="H37" i="4" s="1"/>
  <c r="H333" i="4" a="1"/>
  <c r="H333" i="4" s="1"/>
  <c r="H212" i="4" a="1"/>
  <c r="H212" i="4" s="1"/>
  <c r="H235" i="4" a="1"/>
  <c r="H235" i="4" s="1"/>
  <c r="G185" i="4"/>
  <c r="G177" i="4"/>
  <c r="H19" i="4" a="1"/>
  <c r="H19" i="4" s="1"/>
  <c r="H223" i="4" a="1"/>
  <c r="H223" i="4" s="1"/>
  <c r="H12" i="4" a="1"/>
  <c r="H12" i="4" s="1"/>
  <c r="H120" i="4" a="1"/>
  <c r="H120" i="4" s="1"/>
  <c r="H327" i="4" a="1"/>
  <c r="H327" i="4" s="1"/>
  <c r="H300" i="4" a="1"/>
  <c r="H300" i="4" s="1"/>
  <c r="H230" i="4" a="1"/>
  <c r="H230" i="4" s="1"/>
  <c r="G345" i="4"/>
  <c r="G189" i="4"/>
  <c r="G222" i="4"/>
  <c r="G226" i="4"/>
  <c r="G337" i="4"/>
  <c r="G193" i="4"/>
  <c r="G296" i="4"/>
  <c r="G107" i="4"/>
  <c r="G62" i="4"/>
  <c r="G304" i="4"/>
  <c r="G144" i="4"/>
  <c r="G259" i="4"/>
  <c r="G333" i="4"/>
  <c r="G78" i="4"/>
  <c r="C251" i="4"/>
  <c r="A250" i="4"/>
  <c r="C44" i="4"/>
  <c r="A43" i="4"/>
  <c r="C244" i="4"/>
  <c r="A243" i="4"/>
  <c r="C99" i="4"/>
  <c r="A98" i="4"/>
  <c r="C288" i="4"/>
  <c r="A287" i="4"/>
  <c r="C51" i="4"/>
  <c r="A50" i="4"/>
  <c r="C122" i="4"/>
  <c r="A121" i="4"/>
  <c r="C21" i="4"/>
  <c r="A20" i="4"/>
  <c r="C166" i="4"/>
  <c r="A165" i="4"/>
  <c r="C322" i="4"/>
  <c r="A321" i="4"/>
  <c r="C173" i="4"/>
  <c r="A172" i="4"/>
  <c r="C129" i="4"/>
  <c r="A128" i="4"/>
  <c r="C237" i="4"/>
  <c r="A236" i="4"/>
  <c r="C136" i="4"/>
  <c r="A135" i="4"/>
  <c r="C315" i="4"/>
  <c r="A314" i="4"/>
  <c r="C85" i="4"/>
  <c r="A84" i="4"/>
  <c r="C200" i="4"/>
  <c r="A199" i="4"/>
  <c r="C207" i="4"/>
  <c r="A206" i="4"/>
  <c r="C329" i="4"/>
  <c r="A328" i="4"/>
  <c r="C92" i="4"/>
  <c r="A91" i="4"/>
  <c r="C14" i="4"/>
  <c r="A13" i="4"/>
  <c r="C58" i="4"/>
  <c r="A57" i="4"/>
  <c r="C7" i="4"/>
  <c r="A6" i="4"/>
  <c r="C281" i="4"/>
  <c r="A280" i="4"/>
  <c r="C214" i="4"/>
  <c r="A213" i="4"/>
  <c r="C274" i="4"/>
  <c r="A273" i="4"/>
  <c r="C159" i="4"/>
  <c r="A158" i="4"/>
  <c r="O214" i="4" l="1"/>
  <c r="K214" i="4"/>
  <c r="L214" i="4" s="1"/>
  <c r="M214" i="4" s="1"/>
  <c r="N214" i="4" s="1"/>
  <c r="O329" i="4"/>
  <c r="K329" i="4"/>
  <c r="L329" i="4" s="1"/>
  <c r="M329" i="4" s="1"/>
  <c r="N329" i="4" s="1"/>
  <c r="O237" i="4"/>
  <c r="K237" i="4"/>
  <c r="L237" i="4" s="1"/>
  <c r="M237" i="4" s="1"/>
  <c r="N237" i="4" s="1"/>
  <c r="O122" i="4"/>
  <c r="K122" i="4"/>
  <c r="L122" i="4" s="1"/>
  <c r="M122" i="4" s="1"/>
  <c r="N122" i="4" s="1"/>
  <c r="O251" i="4"/>
  <c r="K251" i="4"/>
  <c r="L251" i="4" s="1"/>
  <c r="M251" i="4" s="1"/>
  <c r="N251" i="4" s="1"/>
  <c r="O281" i="4"/>
  <c r="K281" i="4"/>
  <c r="L281" i="4" s="1"/>
  <c r="M281" i="4" s="1"/>
  <c r="N281" i="4" s="1"/>
  <c r="K207" i="4"/>
  <c r="L207" i="4" s="1"/>
  <c r="M207" i="4" s="1"/>
  <c r="N207" i="4" s="1"/>
  <c r="O207" i="4"/>
  <c r="K129" i="4"/>
  <c r="L129" i="4" s="1"/>
  <c r="M129" i="4" s="1"/>
  <c r="N129" i="4" s="1"/>
  <c r="O129" i="4"/>
  <c r="O51" i="4"/>
  <c r="K51" i="4"/>
  <c r="L51" i="4" s="1"/>
  <c r="M51" i="4" s="1"/>
  <c r="N51" i="4" s="1"/>
  <c r="O7" i="4"/>
  <c r="K7" i="4"/>
  <c r="L7" i="4" s="1"/>
  <c r="M7" i="4" s="1"/>
  <c r="N7" i="4" s="1"/>
  <c r="K200" i="4"/>
  <c r="L200" i="4" s="1"/>
  <c r="M200" i="4" s="1"/>
  <c r="N200" i="4" s="1"/>
  <c r="O200" i="4"/>
  <c r="O173" i="4"/>
  <c r="K173" i="4"/>
  <c r="L173" i="4" s="1"/>
  <c r="M173" i="4" s="1"/>
  <c r="N173" i="4" s="1"/>
  <c r="O288" i="4"/>
  <c r="K288" i="4"/>
  <c r="L288" i="4" s="1"/>
  <c r="M288" i="4" s="1"/>
  <c r="N288" i="4" s="1"/>
  <c r="O58" i="4"/>
  <c r="K58" i="4"/>
  <c r="L58" i="4" s="1"/>
  <c r="M58" i="4" s="1"/>
  <c r="N58" i="4" s="1"/>
  <c r="O85" i="4"/>
  <c r="K85" i="4"/>
  <c r="L85" i="4" s="1"/>
  <c r="M85" i="4" s="1"/>
  <c r="N85" i="4" s="1"/>
  <c r="O322" i="4"/>
  <c r="K322" i="4"/>
  <c r="L322" i="4" s="1"/>
  <c r="M322" i="4" s="1"/>
  <c r="N322" i="4" s="1"/>
  <c r="O99" i="4"/>
  <c r="K99" i="4"/>
  <c r="L99" i="4" s="1"/>
  <c r="M99" i="4" s="1"/>
  <c r="N99" i="4" s="1"/>
  <c r="O159" i="4"/>
  <c r="K159" i="4"/>
  <c r="L159" i="4" s="1"/>
  <c r="M159" i="4" s="1"/>
  <c r="N159" i="4" s="1"/>
  <c r="O14" i="4"/>
  <c r="K14" i="4"/>
  <c r="L14" i="4" s="1"/>
  <c r="M14" i="4" s="1"/>
  <c r="N14" i="4" s="1"/>
  <c r="K315" i="4"/>
  <c r="L315" i="4" s="1"/>
  <c r="M315" i="4" s="1"/>
  <c r="N315" i="4" s="1"/>
  <c r="O315" i="4"/>
  <c r="O166" i="4"/>
  <c r="K166" i="4"/>
  <c r="L166" i="4" s="1"/>
  <c r="M166" i="4" s="1"/>
  <c r="N166" i="4" s="1"/>
  <c r="O244" i="4"/>
  <c r="K244" i="4"/>
  <c r="L244" i="4" s="1"/>
  <c r="M244" i="4" s="1"/>
  <c r="N244" i="4" s="1"/>
  <c r="O274" i="4"/>
  <c r="K274" i="4"/>
  <c r="L274" i="4" s="1"/>
  <c r="M274" i="4" s="1"/>
  <c r="N274" i="4" s="1"/>
  <c r="O92" i="4"/>
  <c r="K92" i="4"/>
  <c r="L92" i="4" s="1"/>
  <c r="M92" i="4" s="1"/>
  <c r="N92" i="4" s="1"/>
  <c r="K136" i="4"/>
  <c r="L136" i="4" s="1"/>
  <c r="M136" i="4" s="1"/>
  <c r="N136" i="4" s="1"/>
  <c r="O136" i="4"/>
  <c r="K21" i="4"/>
  <c r="L21" i="4" s="1"/>
  <c r="M21" i="4" s="1"/>
  <c r="N21" i="4" s="1"/>
  <c r="O21" i="4"/>
  <c r="O44" i="4"/>
  <c r="K44" i="4"/>
  <c r="L44" i="4" s="1"/>
  <c r="M44" i="4" s="1"/>
  <c r="N44" i="4" s="1"/>
  <c r="G198" i="4"/>
  <c r="G12" i="4"/>
  <c r="G205" i="4"/>
  <c r="G194" i="4"/>
  <c r="G286" i="4"/>
  <c r="G293" i="4"/>
  <c r="G227" i="4"/>
  <c r="G34" i="4"/>
  <c r="G219" i="4"/>
  <c r="G171" i="4"/>
  <c r="G83" i="4"/>
  <c r="G242" i="4"/>
  <c r="G327" i="4"/>
  <c r="G116" i="4"/>
  <c r="G97" i="4"/>
  <c r="G49" i="4"/>
  <c r="G79" i="4"/>
  <c r="G320" i="4"/>
  <c r="G42" i="4"/>
  <c r="G182" i="4"/>
  <c r="G56" i="4"/>
  <c r="G334" i="4"/>
  <c r="G164" i="4"/>
  <c r="G157" i="4"/>
  <c r="G297" i="4"/>
  <c r="G5" i="4"/>
  <c r="G120" i="4"/>
  <c r="G212" i="4"/>
  <c r="G272" i="4"/>
  <c r="G19" i="4"/>
  <c r="G264" i="4"/>
  <c r="G313" i="4"/>
  <c r="G235" i="4"/>
  <c r="H153" i="4" a="1"/>
  <c r="H153" i="4" s="1"/>
  <c r="H26" i="4" a="1"/>
  <c r="H26" i="4" s="1"/>
  <c r="H219" i="4" a="1"/>
  <c r="H219" i="4" s="1"/>
  <c r="H190" i="4" a="1"/>
  <c r="H190" i="4" s="1"/>
  <c r="G279" i="4"/>
  <c r="H108" i="4" a="1"/>
  <c r="H108" i="4" s="1"/>
  <c r="G38" i="4"/>
  <c r="H104" i="4" a="1"/>
  <c r="H104" i="4" s="1"/>
  <c r="H260" i="4" a="1"/>
  <c r="H260" i="4" s="1"/>
  <c r="G305" i="4"/>
  <c r="H67" i="4" a="1"/>
  <c r="H67" i="4" s="1"/>
  <c r="H301" i="4" a="1"/>
  <c r="H301" i="4" s="1"/>
  <c r="H346" i="4" a="1"/>
  <c r="H346" i="4" s="1"/>
  <c r="G75" i="4"/>
  <c r="G112" i="4"/>
  <c r="H182" i="4" a="1"/>
  <c r="H182" i="4" s="1"/>
  <c r="H34" i="4" a="1"/>
  <c r="H34" i="4" s="1"/>
  <c r="G249" i="4"/>
  <c r="H231" i="4" a="1"/>
  <c r="H231" i="4" s="1"/>
  <c r="H338" i="4" a="1"/>
  <c r="H338" i="4" s="1"/>
  <c r="H149" i="4" a="1"/>
  <c r="H149" i="4" s="1"/>
  <c r="H178" i="4" a="1"/>
  <c r="H178" i="4" s="1"/>
  <c r="H116" i="4" a="1"/>
  <c r="H116" i="4" s="1"/>
  <c r="H227" i="4" a="1"/>
  <c r="H227" i="4" s="1"/>
  <c r="G338" i="4"/>
  <c r="G178" i="4"/>
  <c r="G90" i="4"/>
  <c r="H268" i="4" a="1"/>
  <c r="H268" i="4" s="1"/>
  <c r="H186" i="4" a="1"/>
  <c r="H186" i="4" s="1"/>
  <c r="G63" i="4"/>
  <c r="H141" i="4" a="1"/>
  <c r="H141" i="4" s="1"/>
  <c r="H256" i="4" a="1"/>
  <c r="H256" i="4" s="1"/>
  <c r="H194" i="4" a="1"/>
  <c r="H194" i="4" s="1"/>
  <c r="G127" i="4"/>
  <c r="H38" i="4" a="1"/>
  <c r="H38" i="4" s="1"/>
  <c r="H342" i="4" a="1"/>
  <c r="H342" i="4" s="1"/>
  <c r="H112" i="4" a="1"/>
  <c r="H112" i="4" s="1"/>
  <c r="G134" i="4"/>
  <c r="H145" i="4" a="1"/>
  <c r="H145" i="4" s="1"/>
  <c r="H79" i="4" a="1"/>
  <c r="H79" i="4" s="1"/>
  <c r="H71" i="4" a="1"/>
  <c r="H71" i="4" s="1"/>
  <c r="H75" i="4" a="1"/>
  <c r="H75" i="4" s="1"/>
  <c r="H264" i="4" a="1"/>
  <c r="H264" i="4" s="1"/>
  <c r="H20" i="4" a="1"/>
  <c r="H20" i="4" s="1"/>
  <c r="H43" i="4" a="1"/>
  <c r="H43" i="4" s="1"/>
  <c r="H305" i="4" a="1"/>
  <c r="H305" i="4" s="1"/>
  <c r="H334" i="4" a="1"/>
  <c r="H334" i="4" s="1"/>
  <c r="H30" i="4" a="1"/>
  <c r="H30" i="4" s="1"/>
  <c r="H309" i="4" a="1"/>
  <c r="H309" i="4" s="1"/>
  <c r="H63" i="4" a="1"/>
  <c r="H63" i="4" s="1"/>
  <c r="G309" i="4"/>
  <c r="G67" i="4"/>
  <c r="G104" i="4"/>
  <c r="G268" i="4"/>
  <c r="G149" i="4"/>
  <c r="G153" i="4"/>
  <c r="G346" i="4"/>
  <c r="G223" i="4"/>
  <c r="G108" i="4"/>
  <c r="G186" i="4"/>
  <c r="G260" i="4"/>
  <c r="G301" i="4"/>
  <c r="G71" i="4"/>
  <c r="G30" i="4"/>
  <c r="G145" i="4"/>
  <c r="G26" i="4"/>
  <c r="G190" i="4"/>
  <c r="G141" i="4"/>
  <c r="G256" i="4"/>
  <c r="G231" i="4"/>
  <c r="C8" i="4"/>
  <c r="A7" i="4"/>
  <c r="C201" i="4"/>
  <c r="A200" i="4"/>
  <c r="C174" i="4"/>
  <c r="A173" i="4"/>
  <c r="C289" i="4"/>
  <c r="A288" i="4"/>
  <c r="C59" i="4"/>
  <c r="A58" i="4"/>
  <c r="C86" i="4"/>
  <c r="A85" i="4"/>
  <c r="C323" i="4"/>
  <c r="A322" i="4"/>
  <c r="C100" i="4"/>
  <c r="A99" i="4"/>
  <c r="C282" i="4"/>
  <c r="A281" i="4"/>
  <c r="C160" i="4"/>
  <c r="A159" i="4"/>
  <c r="C15" i="4"/>
  <c r="A14" i="4"/>
  <c r="C316" i="4"/>
  <c r="A315" i="4"/>
  <c r="C167" i="4"/>
  <c r="A166" i="4"/>
  <c r="C245" i="4"/>
  <c r="A244" i="4"/>
  <c r="C52" i="4"/>
  <c r="A51" i="4"/>
  <c r="C130" i="4"/>
  <c r="A129" i="4"/>
  <c r="C275" i="4"/>
  <c r="A274" i="4"/>
  <c r="C93" i="4"/>
  <c r="A92" i="4"/>
  <c r="C137" i="4"/>
  <c r="A136" i="4"/>
  <c r="C22" i="4"/>
  <c r="A21" i="4"/>
  <c r="C45" i="4"/>
  <c r="A44" i="4"/>
  <c r="C208" i="4"/>
  <c r="A207" i="4"/>
  <c r="C215" i="4"/>
  <c r="A214" i="4"/>
  <c r="C330" i="4"/>
  <c r="A329" i="4"/>
  <c r="C238" i="4"/>
  <c r="A237" i="4"/>
  <c r="C123" i="4"/>
  <c r="A122" i="4"/>
  <c r="C252" i="4"/>
  <c r="A251" i="4"/>
  <c r="K238" i="4" l="1"/>
  <c r="L238" i="4" s="1"/>
  <c r="M238" i="4" s="1"/>
  <c r="N238" i="4" s="1"/>
  <c r="O238" i="4" s="1"/>
  <c r="K137" i="4"/>
  <c r="L137" i="4" s="1"/>
  <c r="M137" i="4" s="1"/>
  <c r="N137" i="4" s="1"/>
  <c r="O137" i="4" s="1"/>
  <c r="K167" i="4"/>
  <c r="L167" i="4" s="1"/>
  <c r="M167" i="4" s="1"/>
  <c r="N167" i="4" s="1"/>
  <c r="O167" i="4" s="1"/>
  <c r="K323" i="4"/>
  <c r="L323" i="4" s="1"/>
  <c r="M323" i="4" s="1"/>
  <c r="N323" i="4" s="1"/>
  <c r="O323" i="4" s="1"/>
  <c r="K8" i="4"/>
  <c r="L8" i="4" s="1"/>
  <c r="M8" i="4" s="1"/>
  <c r="N8" i="4" s="1"/>
  <c r="O8" i="4" s="1"/>
  <c r="K330" i="4"/>
  <c r="L330" i="4" s="1"/>
  <c r="M330" i="4" s="1"/>
  <c r="N330" i="4" s="1"/>
  <c r="O330" i="4" s="1"/>
  <c r="K93" i="4"/>
  <c r="L93" i="4" s="1"/>
  <c r="M93" i="4" s="1"/>
  <c r="N93" i="4" s="1"/>
  <c r="O93" i="4" s="1"/>
  <c r="K316" i="4"/>
  <c r="L316" i="4" s="1"/>
  <c r="M316" i="4" s="1"/>
  <c r="N316" i="4" s="1"/>
  <c r="O316" i="4" s="1"/>
  <c r="K86" i="4"/>
  <c r="L86" i="4" s="1"/>
  <c r="M86" i="4" s="1"/>
  <c r="N86" i="4" s="1"/>
  <c r="O86" i="4" s="1"/>
  <c r="K215" i="4"/>
  <c r="L215" i="4" s="1"/>
  <c r="M215" i="4" s="1"/>
  <c r="N215" i="4" s="1"/>
  <c r="O215" i="4" s="1"/>
  <c r="K275" i="4"/>
  <c r="L275" i="4" s="1"/>
  <c r="M275" i="4" s="1"/>
  <c r="N275" i="4" s="1"/>
  <c r="O275" i="4" s="1"/>
  <c r="K15" i="4"/>
  <c r="L15" i="4" s="1"/>
  <c r="M15" i="4" s="1"/>
  <c r="N15" i="4" s="1"/>
  <c r="O15" i="4" s="1"/>
  <c r="K59" i="4"/>
  <c r="L59" i="4" s="1"/>
  <c r="M59" i="4" s="1"/>
  <c r="N59" i="4" s="1"/>
  <c r="O59" i="4" s="1"/>
  <c r="K208" i="4"/>
  <c r="L208" i="4" s="1"/>
  <c r="M208" i="4" s="1"/>
  <c r="N208" i="4" s="1"/>
  <c r="O208" i="4" s="1"/>
  <c r="K130" i="4"/>
  <c r="L130" i="4" s="1"/>
  <c r="M130" i="4" s="1"/>
  <c r="N130" i="4" s="1"/>
  <c r="O130" i="4" s="1"/>
  <c r="K160" i="4"/>
  <c r="L160" i="4" s="1"/>
  <c r="M160" i="4" s="1"/>
  <c r="N160" i="4" s="1"/>
  <c r="O160" i="4" s="1"/>
  <c r="K289" i="4"/>
  <c r="L289" i="4" s="1"/>
  <c r="M289" i="4" s="1"/>
  <c r="N289" i="4" s="1"/>
  <c r="O289" i="4" s="1"/>
  <c r="K252" i="4"/>
  <c r="L252" i="4" s="1"/>
  <c r="M252" i="4" s="1"/>
  <c r="N252" i="4" s="1"/>
  <c r="O252" i="4" s="1"/>
  <c r="K45" i="4"/>
  <c r="L45" i="4" s="1"/>
  <c r="M45" i="4" s="1"/>
  <c r="N45" i="4" s="1"/>
  <c r="O45" i="4" s="1"/>
  <c r="K52" i="4"/>
  <c r="L52" i="4" s="1"/>
  <c r="M52" i="4" s="1"/>
  <c r="N52" i="4" s="1"/>
  <c r="O52" i="4" s="1"/>
  <c r="K282" i="4"/>
  <c r="L282" i="4" s="1"/>
  <c r="M282" i="4" s="1"/>
  <c r="N282" i="4" s="1"/>
  <c r="O282" i="4" s="1"/>
  <c r="K174" i="4"/>
  <c r="L174" i="4" s="1"/>
  <c r="M174" i="4" s="1"/>
  <c r="N174" i="4" s="1"/>
  <c r="O174" i="4" s="1"/>
  <c r="K123" i="4"/>
  <c r="L123" i="4" s="1"/>
  <c r="M123" i="4" s="1"/>
  <c r="N123" i="4" s="1"/>
  <c r="O123" i="4" s="1"/>
  <c r="K22" i="4"/>
  <c r="L22" i="4" s="1"/>
  <c r="M22" i="4" s="1"/>
  <c r="N22" i="4" s="1"/>
  <c r="O22" i="4" s="1"/>
  <c r="K245" i="4"/>
  <c r="L245" i="4" s="1"/>
  <c r="M245" i="4" s="1"/>
  <c r="N245" i="4" s="1"/>
  <c r="O245" i="4" s="1"/>
  <c r="K100" i="4"/>
  <c r="L100" i="4" s="1"/>
  <c r="M100" i="4" s="1"/>
  <c r="N100" i="4" s="1"/>
  <c r="O100" i="4" s="1"/>
  <c r="K201" i="4"/>
  <c r="L201" i="4" s="1"/>
  <c r="M201" i="4" s="1"/>
  <c r="N201" i="4" s="1"/>
  <c r="O201" i="4" s="1"/>
  <c r="G98" i="4"/>
  <c r="G280" i="4"/>
  <c r="G135" i="4"/>
  <c r="G236" i="4"/>
  <c r="G206" i="4"/>
  <c r="G273" i="4"/>
  <c r="G287" i="4"/>
  <c r="G158" i="4"/>
  <c r="G199" i="4"/>
  <c r="G20" i="4"/>
  <c r="G43" i="4"/>
  <c r="G84" i="4"/>
  <c r="G50" i="4"/>
  <c r="G314" i="4"/>
  <c r="G213" i="4"/>
  <c r="G13" i="4"/>
  <c r="G165" i="4"/>
  <c r="H158" i="4" a="1"/>
  <c r="H158" i="4" s="1"/>
  <c r="G57" i="4"/>
  <c r="H13" i="4" a="1"/>
  <c r="H13" i="4" s="1"/>
  <c r="H6" i="4" a="1"/>
  <c r="H6" i="4" s="1"/>
  <c r="H57" i="4" a="1"/>
  <c r="H57" i="4" s="1"/>
  <c r="G172" i="4"/>
  <c r="H250" i="4" a="1"/>
  <c r="H250" i="4" s="1"/>
  <c r="G328" i="4"/>
  <c r="G6" i="4"/>
  <c r="G91" i="4"/>
  <c r="H135" i="4" a="1"/>
  <c r="H135" i="4" s="1"/>
  <c r="H206" i="4" a="1"/>
  <c r="H206" i="4" s="1"/>
  <c r="H121" i="4" a="1"/>
  <c r="H121" i="4" s="1"/>
  <c r="G207" i="4"/>
  <c r="H244" i="4" a="1"/>
  <c r="H244" i="4" s="1"/>
  <c r="H173" i="4" a="1"/>
  <c r="H173" i="4" s="1"/>
  <c r="H321" i="4" a="1"/>
  <c r="H321" i="4" s="1"/>
  <c r="H50" i="4" a="1"/>
  <c r="H50" i="4" s="1"/>
  <c r="H91" i="4" a="1"/>
  <c r="H91" i="4" s="1"/>
  <c r="H199" i="4" a="1"/>
  <c r="H199" i="4" s="1"/>
  <c r="H98" i="4" a="1"/>
  <c r="H98" i="4" s="1"/>
  <c r="H128" i="4" a="1"/>
  <c r="H128" i="4" s="1"/>
  <c r="H213" i="4" a="1"/>
  <c r="H213" i="4" s="1"/>
  <c r="H273" i="4" a="1"/>
  <c r="H273" i="4" s="1"/>
  <c r="H165" i="4" a="1"/>
  <c r="H165" i="4" s="1"/>
  <c r="H328" i="4" a="1"/>
  <c r="H328" i="4" s="1"/>
  <c r="H84" i="4" a="1"/>
  <c r="H84" i="4" s="1"/>
  <c r="G92" i="4"/>
  <c r="H14" i="4" a="1"/>
  <c r="H14" i="4" s="1"/>
  <c r="G243" i="4"/>
  <c r="H172" i="4" a="1"/>
  <c r="H172" i="4" s="1"/>
  <c r="H287" i="4" a="1"/>
  <c r="H287" i="4" s="1"/>
  <c r="H314" i="4" a="1"/>
  <c r="H314" i="4" s="1"/>
  <c r="H280" i="4" a="1"/>
  <c r="H280" i="4" s="1"/>
  <c r="H236" i="4" a="1"/>
  <c r="H236" i="4" s="1"/>
  <c r="H329" i="4" a="1"/>
  <c r="H329" i="4" s="1"/>
  <c r="H243" i="4" a="1"/>
  <c r="H243" i="4" s="1"/>
  <c r="A215" i="4"/>
  <c r="A275" i="4"/>
  <c r="A15" i="4"/>
  <c r="A59" i="4"/>
  <c r="G321" i="4"/>
  <c r="G121" i="4"/>
  <c r="A330" i="4"/>
  <c r="A208" i="4"/>
  <c r="A130" i="4"/>
  <c r="A160" i="4"/>
  <c r="A289" i="4"/>
  <c r="A252" i="4"/>
  <c r="A45" i="4"/>
  <c r="A52" i="4"/>
  <c r="A282" i="4"/>
  <c r="A174" i="4"/>
  <c r="A93" i="4"/>
  <c r="A86" i="4"/>
  <c r="A123" i="4"/>
  <c r="A22" i="4"/>
  <c r="A245" i="4"/>
  <c r="A100" i="4"/>
  <c r="A201" i="4"/>
  <c r="G128" i="4"/>
  <c r="A316" i="4"/>
  <c r="A238" i="4"/>
  <c r="A137" i="4"/>
  <c r="A167" i="4"/>
  <c r="A323" i="4"/>
  <c r="A8" i="4"/>
  <c r="G250" i="4"/>
  <c r="G159" i="4" l="1"/>
  <c r="G251" i="4"/>
  <c r="G329" i="4"/>
  <c r="G129" i="4"/>
  <c r="H159" i="4" a="1"/>
  <c r="H159" i="4" s="1"/>
  <c r="G51" i="4"/>
  <c r="G244" i="4"/>
  <c r="H122" i="4" a="1"/>
  <c r="H122" i="4" s="1"/>
  <c r="G21" i="4"/>
  <c r="G274" i="4"/>
  <c r="H129" i="4" a="1"/>
  <c r="H129" i="4" s="1"/>
  <c r="G136" i="4"/>
  <c r="H288" i="4" a="1"/>
  <c r="H288" i="4" s="1"/>
  <c r="H21" i="4" a="1"/>
  <c r="H21" i="4" s="1"/>
  <c r="H274" i="4" a="1"/>
  <c r="H274" i="4" s="1"/>
  <c r="G200" i="4"/>
  <c r="H51" i="4" a="1"/>
  <c r="H51" i="4" s="1"/>
  <c r="H251" i="4" a="1"/>
  <c r="H251" i="4" s="1"/>
  <c r="H207" i="4" a="1"/>
  <c r="H207" i="4" s="1"/>
  <c r="H330" i="4" a="1"/>
  <c r="H330" i="4" s="1"/>
  <c r="H200" i="4" a="1"/>
  <c r="H200" i="4" s="1"/>
  <c r="H92" i="4" a="1"/>
  <c r="H92" i="4" s="1"/>
  <c r="H7" i="4" a="1"/>
  <c r="H7" i="4" s="1"/>
  <c r="G44" i="4"/>
  <c r="G323" i="4"/>
  <c r="H315" i="4" a="1"/>
  <c r="H315" i="4" s="1"/>
  <c r="H237" i="4" a="1"/>
  <c r="H237" i="4" s="1"/>
  <c r="H214" i="4" a="1"/>
  <c r="H214" i="4" s="1"/>
  <c r="H58" i="4" a="1"/>
  <c r="H58" i="4" s="1"/>
  <c r="H136" i="4" a="1"/>
  <c r="H136" i="4" s="1"/>
  <c r="H99" i="4" a="1"/>
  <c r="H99" i="4" s="1"/>
  <c r="G58" i="4"/>
  <c r="G245" i="4"/>
  <c r="H281" i="4" a="1"/>
  <c r="H281" i="4" s="1"/>
  <c r="G85" i="4"/>
  <c r="H85" i="4" a="1"/>
  <c r="H85" i="4" s="1"/>
  <c r="H322" i="4" a="1"/>
  <c r="H322" i="4" s="1"/>
  <c r="H166" i="4" a="1"/>
  <c r="H166" i="4" s="1"/>
  <c r="H44" i="4" a="1"/>
  <c r="H44" i="4" s="1"/>
  <c r="G7" i="4"/>
  <c r="G237" i="4"/>
  <c r="G173" i="4"/>
  <c r="G99" i="4"/>
  <c r="G14" i="4"/>
  <c r="G281" i="4"/>
  <c r="G214" i="4"/>
  <c r="G322" i="4"/>
  <c r="G288" i="4"/>
  <c r="G166" i="4"/>
  <c r="G315" i="4"/>
  <c r="G122" i="4"/>
  <c r="G275" i="4" l="1"/>
  <c r="G52" i="4"/>
  <c r="G316" i="4"/>
  <c r="G160" i="4"/>
  <c r="G137" i="4"/>
  <c r="G45" i="4"/>
  <c r="H130" i="4" a="1"/>
  <c r="H130" i="4" s="1"/>
  <c r="H15" i="4" a="1"/>
  <c r="H15" i="4" s="1"/>
  <c r="G330" i="4"/>
  <c r="G59" i="4"/>
  <c r="H316" i="4" a="1"/>
  <c r="H316" i="4" s="1"/>
  <c r="H59" i="4" a="1"/>
  <c r="H59" i="4" s="1"/>
  <c r="H8" i="4" a="1"/>
  <c r="H8" i="4" s="1"/>
  <c r="H167" i="4" a="1"/>
  <c r="H167" i="4" s="1"/>
  <c r="H215" i="4" a="1"/>
  <c r="H215" i="4" s="1"/>
  <c r="H323" i="4" a="1"/>
  <c r="H323" i="4" s="1"/>
  <c r="H22" i="4" a="1"/>
  <c r="H22" i="4" s="1"/>
  <c r="H245" i="4" a="1"/>
  <c r="H245" i="4" s="1"/>
  <c r="H52" i="4" a="1"/>
  <c r="H52" i="4" s="1"/>
  <c r="H160" i="4" a="1"/>
  <c r="H160" i="4" s="1"/>
  <c r="H252" i="4" a="1"/>
  <c r="H252" i="4" s="1"/>
  <c r="G100" i="4"/>
  <c r="G174" i="4"/>
  <c r="G208" i="4"/>
  <c r="H174" i="4" a="1"/>
  <c r="H174" i="4" s="1"/>
  <c r="H45" i="4" a="1"/>
  <c r="H45" i="4" s="1"/>
  <c r="H86" i="4" a="1"/>
  <c r="H86" i="4" s="1"/>
  <c r="H100" i="4" a="1"/>
  <c r="H100" i="4" s="1"/>
  <c r="H123" i="4" a="1"/>
  <c r="H123" i="4" s="1"/>
  <c r="H137" i="4" a="1"/>
  <c r="H137" i="4" s="1"/>
  <c r="H93" i="4" a="1"/>
  <c r="H93" i="4" s="1"/>
  <c r="H282" i="4" a="1"/>
  <c r="H282" i="4" s="1"/>
  <c r="H208" i="4" a="1"/>
  <c r="H208" i="4" s="1"/>
  <c r="H275" i="4" a="1"/>
  <c r="H275" i="4" s="1"/>
  <c r="G123" i="4"/>
  <c r="G238" i="4"/>
  <c r="G201" i="4"/>
  <c r="H238" i="4" a="1"/>
  <c r="H238" i="4" s="1"/>
  <c r="H201" i="4" a="1"/>
  <c r="H201" i="4" s="1"/>
  <c r="H289" i="4" a="1"/>
  <c r="H289" i="4" s="1"/>
  <c r="G8" i="4"/>
  <c r="G167" i="4"/>
  <c r="G130" i="4"/>
  <c r="G215" i="4"/>
  <c r="G15" i="4"/>
  <c r="G252" i="4"/>
  <c r="G93" i="4"/>
  <c r="G86" i="4"/>
  <c r="G282" i="4"/>
  <c r="G289" i="4"/>
  <c r="G22" i="4"/>
</calcChain>
</file>

<file path=xl/sharedStrings.xml><?xml version="1.0" encoding="utf-8"?>
<sst xmlns="http://schemas.openxmlformats.org/spreadsheetml/2006/main" count="975" uniqueCount="239">
  <si>
    <t>equipId|String</t>
    <phoneticPr fontId="1" type="noConversion"/>
  </si>
  <si>
    <t>equipType</t>
  </si>
  <si>
    <t>equipType|Int</t>
  </si>
  <si>
    <t>Axe</t>
  </si>
  <si>
    <t>equipType_Verify</t>
    <phoneticPr fontId="1" type="noConversion"/>
  </si>
  <si>
    <t>value</t>
    <phoneticPr fontId="1" type="noConversion"/>
  </si>
  <si>
    <t>Dagger</t>
  </si>
  <si>
    <t>Bow</t>
  </si>
  <si>
    <t>Staff</t>
  </si>
  <si>
    <t>Hammer</t>
  </si>
  <si>
    <t>Sword</t>
  </si>
  <si>
    <t>Gun</t>
  </si>
  <si>
    <t>Shield</t>
  </si>
  <si>
    <t>TwoHanded</t>
    <phoneticPr fontId="1" type="noConversion"/>
  </si>
  <si>
    <t>prefabAddress|String</t>
    <phoneticPr fontId="1" type="noConversion"/>
  </si>
  <si>
    <t>카운트</t>
    <phoneticPr fontId="1" type="noConversion"/>
  </si>
  <si>
    <t>shotAddress|String</t>
  </si>
  <si>
    <t>nameId|String</t>
  </si>
  <si>
    <t>equipGachaWeight|Float</t>
  </si>
  <si>
    <t>A</t>
  </si>
  <si>
    <t>A</t>
    <phoneticPr fontId="1" type="noConversion"/>
  </si>
  <si>
    <t>S</t>
  </si>
  <si>
    <t>S</t>
    <phoneticPr fontId="1" type="noConversion"/>
  </si>
  <si>
    <t>SS</t>
  </si>
  <si>
    <t>SS</t>
    <phoneticPr fontId="1" type="noConversion"/>
  </si>
  <si>
    <t>rarity</t>
    <phoneticPr fontId="1" type="noConversion"/>
  </si>
  <si>
    <t>rarity|Int</t>
    <phoneticPr fontId="1" type="noConversion"/>
  </si>
  <si>
    <t>rarity_Verify</t>
    <phoneticPr fontId="1" type="noConversion"/>
  </si>
  <si>
    <t>num|Int</t>
    <phoneticPr fontId="1" type="noConversion"/>
  </si>
  <si>
    <t>StAxe</t>
  </si>
  <si>
    <t>Dagger</t>
    <phoneticPr fontId="1" type="noConversion"/>
  </si>
  <si>
    <t>Bow</t>
    <phoneticPr fontId="1" type="noConversion"/>
  </si>
  <si>
    <t>option3|Int</t>
  </si>
  <si>
    <t>option3Value|Float</t>
  </si>
  <si>
    <t>option4Value|Float</t>
  </si>
  <si>
    <t>option5|Int</t>
  </si>
  <si>
    <t>option5Value|Float</t>
  </si>
  <si>
    <t>option6|Int</t>
  </si>
  <si>
    <t>option6Value|Float</t>
  </si>
  <si>
    <t>skillId|String</t>
  </si>
  <si>
    <t>skillActive|Int</t>
  </si>
  <si>
    <t>Weapon0001</t>
  </si>
  <si>
    <t>Staff</t>
    <phoneticPr fontId="1" type="noConversion"/>
  </si>
  <si>
    <t>Sword</t>
    <phoneticPr fontId="1" type="noConversion"/>
  </si>
  <si>
    <t>Hammer</t>
    <phoneticPr fontId="1" type="noConversion"/>
  </si>
  <si>
    <t>Gun</t>
    <phoneticPr fontId="1" type="noConversion"/>
  </si>
  <si>
    <t>Shield</t>
    <phoneticPr fontId="1" type="noConversion"/>
  </si>
  <si>
    <t>TwoHanded</t>
  </si>
  <si>
    <t>RunicAxe</t>
  </si>
  <si>
    <t>ElvenAxe</t>
  </si>
  <si>
    <t>ArsenalAxe</t>
  </si>
  <si>
    <t>FourMaker31</t>
  </si>
  <si>
    <t>FourMaker84</t>
  </si>
  <si>
    <t>FourMaker97</t>
  </si>
  <si>
    <t>FourMaker83</t>
  </si>
  <si>
    <t>FourMaker94</t>
  </si>
  <si>
    <t>FourMaker129</t>
  </si>
  <si>
    <t>FourMaker22</t>
  </si>
  <si>
    <t>FourMaker75</t>
  </si>
  <si>
    <t>JimHdBow6</t>
  </si>
  <si>
    <t>JimHdBow9</t>
  </si>
  <si>
    <t>GoldenBow2</t>
  </si>
  <si>
    <t>IchkaBow</t>
  </si>
  <si>
    <t>GoldenBow3</t>
  </si>
  <si>
    <t>ElvenBow</t>
  </si>
  <si>
    <t>FantasySetBow1</t>
  </si>
  <si>
    <t>FantasySetStaff1</t>
  </si>
  <si>
    <t>FantasySetStaff4</t>
  </si>
  <si>
    <t>MetalStaff</t>
  </si>
  <si>
    <t>HqStaff</t>
  </si>
  <si>
    <t>ArsenalStaff</t>
  </si>
  <si>
    <t>RunicHammer</t>
  </si>
  <si>
    <t>MorningStar</t>
  </si>
  <si>
    <t>StrongMaul</t>
  </si>
  <si>
    <t>ArmoryHammer11</t>
  </si>
  <si>
    <t>MeleeHammer</t>
  </si>
  <si>
    <t>DwarfHammer</t>
  </si>
  <si>
    <t>ArsenalGoldHammer</t>
  </si>
  <si>
    <t>ArsenalHammer</t>
  </si>
  <si>
    <t>SciFantasyRapier</t>
  </si>
  <si>
    <t>JimHdAssassin12</t>
  </si>
  <si>
    <t>StylizedSword</t>
  </si>
  <si>
    <t>JimHdAssassin11</t>
  </si>
  <si>
    <t>FourMaker152</t>
  </si>
  <si>
    <t>FourMaker140</t>
  </si>
  <si>
    <t>ArsenalSword</t>
  </si>
  <si>
    <t>SMG31</t>
  </si>
  <si>
    <t>SciFiWarriorGun</t>
  </si>
  <si>
    <t>SciFiGun</t>
  </si>
  <si>
    <t>SciFiRifle3</t>
  </si>
  <si>
    <t>SciFiRifle4</t>
  </si>
  <si>
    <t>SciFiRocketLauncher</t>
  </si>
  <si>
    <t>SciFiPlasmaRifle</t>
  </si>
  <si>
    <t>ArmorySet53</t>
  </si>
  <si>
    <t>CelticShield</t>
  </si>
  <si>
    <t>FantasyShield</t>
  </si>
  <si>
    <t>ArsenalShield</t>
  </si>
  <si>
    <t>SpikeShield</t>
  </si>
  <si>
    <t>ChainShield</t>
  </si>
  <si>
    <t>OrcShield</t>
  </si>
  <si>
    <t>ArsenalBigShield</t>
  </si>
  <si>
    <t>StylizedFantasySword</t>
  </si>
  <si>
    <t>TwoHandSeven</t>
  </si>
  <si>
    <t>JimHdSword2</t>
  </si>
  <si>
    <t>ArsenalBigSword</t>
  </si>
  <si>
    <t>업데이트순번</t>
    <phoneticPr fontId="1" type="noConversion"/>
  </si>
  <si>
    <t>MorfusSword</t>
    <phoneticPr fontId="1" type="noConversion"/>
  </si>
  <si>
    <t>FullMetalSword</t>
    <phoneticPr fontId="1" type="noConversion"/>
  </si>
  <si>
    <t>DarkNpcSword</t>
    <phoneticPr fontId="1" type="noConversion"/>
  </si>
  <si>
    <t>grade|int</t>
    <phoneticPr fontId="1" type="noConversion"/>
  </si>
  <si>
    <t>compositeLevelMax|Int</t>
    <phoneticPr fontId="1" type="noConversion"/>
  </si>
  <si>
    <t>grade|Int</t>
    <phoneticPr fontId="1" type="noConversion"/>
  </si>
  <si>
    <t>compositeLevel|Int</t>
    <phoneticPr fontId="1" type="noConversion"/>
  </si>
  <si>
    <t>materialGrade|Int</t>
    <phoneticPr fontId="1" type="noConversion"/>
  </si>
  <si>
    <t>materialRarity|Int</t>
    <phoneticPr fontId="1" type="noConversion"/>
  </si>
  <si>
    <t>count|Int</t>
    <phoneticPr fontId="1" type="noConversion"/>
  </si>
  <si>
    <t>materialType|int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</si>
  <si>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</si>
  <si>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</si>
  <si>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</si>
  <si>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</si>
  <si>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atk_5</t>
  </si>
  <si>
    <t>atk_0</t>
    <phoneticPr fontId="1" type="noConversion"/>
  </si>
  <si>
    <t>atk|Int!</t>
    <phoneticPr fontId="1" type="noConversion"/>
  </si>
  <si>
    <t>equipGroup|String</t>
    <phoneticPr fontId="1" type="noConversion"/>
  </si>
  <si>
    <t>equipType참고</t>
    <phoneticPr fontId="1" type="noConversion"/>
  </si>
  <si>
    <t>rarity참고</t>
    <phoneticPr fontId="1" type="noConversion"/>
  </si>
  <si>
    <t>E0001</t>
  </si>
  <si>
    <t>E0002</t>
  </si>
  <si>
    <t>E0003</t>
  </si>
  <si>
    <t>E0101</t>
  </si>
  <si>
    <t>E0102</t>
  </si>
  <si>
    <t>E0201</t>
  </si>
  <si>
    <t>E0202</t>
  </si>
  <si>
    <t>E1001</t>
  </si>
  <si>
    <t>E1002</t>
  </si>
  <si>
    <t>E1003</t>
  </si>
  <si>
    <t>E1101</t>
  </si>
  <si>
    <t>E1102</t>
  </si>
  <si>
    <t>E1201</t>
  </si>
  <si>
    <t>E1202</t>
  </si>
  <si>
    <t>E1203</t>
  </si>
  <si>
    <t>E2001</t>
  </si>
  <si>
    <t>E2002</t>
  </si>
  <si>
    <t>E2003</t>
  </si>
  <si>
    <t>E2101</t>
  </si>
  <si>
    <t>E2102</t>
  </si>
  <si>
    <t>E2201</t>
  </si>
  <si>
    <t>E2202</t>
  </si>
  <si>
    <t>E3001</t>
  </si>
  <si>
    <t>E3002</t>
  </si>
  <si>
    <t>E3003</t>
  </si>
  <si>
    <t>E3101</t>
  </si>
  <si>
    <t>E3102</t>
  </si>
  <si>
    <t>E3201</t>
  </si>
  <si>
    <t>E3202</t>
  </si>
  <si>
    <t>E4001</t>
  </si>
  <si>
    <t>E4002</t>
  </si>
  <si>
    <t>E4003</t>
  </si>
  <si>
    <t>E4101</t>
  </si>
  <si>
    <t>E4102</t>
  </si>
  <si>
    <t>E4201</t>
  </si>
  <si>
    <t>E4202</t>
  </si>
  <si>
    <t>E4203</t>
  </si>
  <si>
    <t>E5001</t>
  </si>
  <si>
    <t>E5002</t>
  </si>
  <si>
    <t>E5003</t>
  </si>
  <si>
    <t>E5101</t>
  </si>
  <si>
    <t>E5102</t>
  </si>
  <si>
    <t>E5201</t>
  </si>
  <si>
    <t>E5202</t>
  </si>
  <si>
    <t>E6001</t>
  </si>
  <si>
    <t>E6002</t>
  </si>
  <si>
    <t>E6003</t>
  </si>
  <si>
    <t>E6101</t>
  </si>
  <si>
    <t>E6102</t>
  </si>
  <si>
    <t>E6201</t>
  </si>
  <si>
    <t>E6202</t>
  </si>
  <si>
    <t>E7001</t>
  </si>
  <si>
    <t>E7002</t>
  </si>
  <si>
    <t>E7003</t>
  </si>
  <si>
    <t>E7101</t>
  </si>
  <si>
    <t>E7102</t>
  </si>
  <si>
    <t>E7201</t>
  </si>
  <si>
    <t>E7202</t>
  </si>
  <si>
    <t>E7203</t>
  </si>
  <si>
    <t>E8001</t>
  </si>
  <si>
    <t>E8002</t>
  </si>
  <si>
    <t>E8003</t>
  </si>
  <si>
    <t>E8101</t>
  </si>
  <si>
    <t>E8102</t>
  </si>
  <si>
    <t>E8201</t>
  </si>
  <si>
    <t>E8202</t>
  </si>
  <si>
    <t>업데이트순번참고</t>
    <phoneticPr fontId="1" type="noConversion"/>
  </si>
  <si>
    <t>num|Int참고</t>
    <phoneticPr fontId="1" type="noConversion"/>
  </si>
  <si>
    <t>prefabAddress|String참고</t>
    <phoneticPr fontId="1" type="noConversion"/>
  </si>
  <si>
    <t>FairyAxe</t>
    <phoneticPr fontId="1" type="noConversion"/>
  </si>
  <si>
    <t>SlicerAxe</t>
    <phoneticPr fontId="1" type="noConversion"/>
  </si>
  <si>
    <t>StylizedAxe</t>
    <phoneticPr fontId="1" type="noConversion"/>
  </si>
  <si>
    <t>option4|Int</t>
    <phoneticPr fontId="1" type="noConversion"/>
  </si>
  <si>
    <t>CriticalRate</t>
  </si>
  <si>
    <t>CriticalDamageAddRate</t>
  </si>
  <si>
    <t>NormalMonsterDamageIncreaseAddRate</t>
  </si>
  <si>
    <t>BossMonsterDamageIncreaseAddRate</t>
  </si>
  <si>
    <t>NormalMonsterHpDecreaseAddRate</t>
  </si>
  <si>
    <t>BossMonsterHpDecreaseAddRate</t>
  </si>
  <si>
    <t>StrikeRate</t>
  </si>
  <si>
    <t>StrikeDamageAddRate</t>
  </si>
  <si>
    <t>InstantDeathRate</t>
  </si>
  <si>
    <t>KnockbackRate</t>
  </si>
  <si>
    <t>optionType_Verify</t>
    <phoneticPr fontId="1" type="noConversion"/>
  </si>
  <si>
    <t>optionType</t>
    <phoneticPr fontId="1" type="noConversion"/>
  </si>
  <si>
    <t>크확</t>
  </si>
  <si>
    <t>크확</t>
    <phoneticPr fontId="1" type="noConversion"/>
  </si>
  <si>
    <t>잔몹뎀</t>
  </si>
  <si>
    <t>잔몹뎀</t>
    <phoneticPr fontId="1" type="noConversion"/>
  </si>
  <si>
    <t>크뎀</t>
  </si>
  <si>
    <t>크뎀</t>
    <phoneticPr fontId="1" type="noConversion"/>
  </si>
  <si>
    <t>보스뎀</t>
  </si>
  <si>
    <t>보스뎀</t>
    <phoneticPr fontId="1" type="noConversion"/>
  </si>
  <si>
    <t>잔몹피</t>
  </si>
  <si>
    <t>잔몹피</t>
    <phoneticPr fontId="1" type="noConversion"/>
  </si>
  <si>
    <t>보스피</t>
  </si>
  <si>
    <t>보스피</t>
    <phoneticPr fontId="1" type="noConversion"/>
  </si>
  <si>
    <t>일격확</t>
  </si>
  <si>
    <t>일격확</t>
    <phoneticPr fontId="1" type="noConversion"/>
  </si>
  <si>
    <t>일격뎀</t>
  </si>
  <si>
    <t>일격뎀</t>
    <phoneticPr fontId="1" type="noConversion"/>
  </si>
  <si>
    <t>즉사</t>
  </si>
  <si>
    <t>즉사</t>
    <phoneticPr fontId="1" type="noConversion"/>
  </si>
  <si>
    <t>넉백</t>
  </si>
  <si>
    <t>넉백</t>
    <phoneticPr fontId="1" type="noConversion"/>
  </si>
  <si>
    <t>ArmoryAngSpear</t>
    <phoneticPr fontId="1" type="noConversion"/>
  </si>
  <si>
    <t>ArmoryWand1</t>
    <phoneticPr fontId="1" type="noConversion"/>
  </si>
  <si>
    <t>Weapon0002</t>
  </si>
  <si>
    <t>Weapon0003</t>
  </si>
  <si>
    <t>Weapon0004</t>
  </si>
  <si>
    <t>참고카운트</t>
    <phoneticPr fontId="1" type="noConversion"/>
  </si>
  <si>
    <t>증가량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</si>
</sst>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2AC-A572-4237-AAB5-CDCD8164017D}">
  <sheetPr filterMode="1"/>
  <dimension ref="A1:AJ67"/>
  <sheetViews>
    <sheetView workbookViewId="0">
      <pane xSplit="1" ySplit="1" topLeftCell="O2" activePane="bottomRight" state="frozen"/>
      <selection activeCell="D2" sqref="D2"/>
      <selection pane="topRight" activeCell="D2" sqref="D2"/>
      <selection pane="bottomLeft" activeCell="D2" sqref="D2"/>
      <selection pane="bottomRight" activeCell="O2" sqref="O2"/>
    </sheetView>
  </sheetViews>
  <sheetFormatPr defaultRowHeight="16.5" outlineLevelCol="1" x14ac:dyDescent="0.3"/>
  <cols>
    <col min="2" max="2" width="11.875" customWidth="1" outlineLevel="1"/>
    <col min="4" max="4" width="9" customWidth="1" outlineLevel="1"/>
    <col min="6" max="6" width="9" customWidth="1" outlineLevel="1"/>
    <col min="7" max="7" width="13.625" customWidth="1"/>
    <col min="8" max="8" width="9" customWidth="1" outlineLevel="1"/>
    <col min="9" max="9" width="14.5" customWidth="1"/>
    <col min="10" max="10" width="19.75" bestFit="1" customWidth="1"/>
    <col min="12" max="12" width="9" customWidth="1" outlineLevel="1"/>
    <col min="15" max="15" width="9" customWidth="1" outlineLevel="1"/>
    <col min="18" max="18" width="9" customWidth="1" outlineLevel="1"/>
    <col min="21" max="21" width="9" customWidth="1" outlineLevel="1"/>
    <col min="24" max="24" width="12.875" bestFit="1" customWidth="1"/>
    <col min="26" max="26" width="9" customWidth="1" outlineLevel="1"/>
    <col min="28" max="29" width="9" customWidth="1" outlineLevel="1"/>
    <col min="31" max="32" width="9" customWidth="1" outlineLevel="1"/>
    <col min="34" max="34" width="37.25" customWidth="1" outlineLevel="1"/>
    <col min="35" max="36" width="9" customWidth="1" outlineLevel="1"/>
  </cols>
  <sheetData>
    <row r="1" spans="1:36" ht="27" customHeight="1" x14ac:dyDescent="0.3">
      <c r="A1" t="s">
        <v>124</v>
      </c>
      <c r="B1" t="s">
        <v>1</v>
      </c>
      <c r="C1" t="s">
        <v>2</v>
      </c>
      <c r="D1" t="s">
        <v>25</v>
      </c>
      <c r="E1" t="s">
        <v>26</v>
      </c>
      <c r="F1" t="s">
        <v>28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211</v>
      </c>
      <c r="M1" t="s">
        <v>32</v>
      </c>
      <c r="N1" t="s">
        <v>33</v>
      </c>
      <c r="O1" t="s">
        <v>211</v>
      </c>
      <c r="P1" t="s">
        <v>199</v>
      </c>
      <c r="Q1" t="s">
        <v>34</v>
      </c>
      <c r="R1" t="s">
        <v>211</v>
      </c>
      <c r="S1" t="s">
        <v>35</v>
      </c>
      <c r="T1" t="s">
        <v>36</v>
      </c>
      <c r="U1" t="s">
        <v>211</v>
      </c>
      <c r="V1" t="s">
        <v>37</v>
      </c>
      <c r="W1" t="s">
        <v>38</v>
      </c>
      <c r="X1" t="s">
        <v>39</v>
      </c>
      <c r="Y1" t="s">
        <v>40</v>
      </c>
      <c r="Z1" t="s">
        <v>105</v>
      </c>
      <c r="AB1" t="s">
        <v>4</v>
      </c>
      <c r="AC1" t="s">
        <v>5</v>
      </c>
      <c r="AE1" t="s">
        <v>27</v>
      </c>
      <c r="AF1" t="s">
        <v>5</v>
      </c>
      <c r="AI1" t="s">
        <v>210</v>
      </c>
      <c r="AJ1" t="s">
        <v>5</v>
      </c>
    </row>
    <row r="2" spans="1:36" x14ac:dyDescent="0.3">
      <c r="A2" t="str">
        <f t="shared" ref="A2:A33" ca="1" si="0">"E"&amp;TEXT(C2,"0")&amp;TEXT(E2,"0")&amp;TEXT(F2,"00")</f>
        <v>E0001</v>
      </c>
      <c r="B2" t="s">
        <v>3</v>
      </c>
      <c r="C2">
        <f t="shared" ref="C2" ca="1" si="1">VLOOKUP(B2,OFFSET(INDIRECT("$A:$B"),0,MATCH(B$1&amp;"_Verify",INDIRECT("$1:$1"),0)-1),2,0)</f>
        <v>0</v>
      </c>
      <c r="D2" t="s">
        <v>19</v>
      </c>
      <c r="E2">
        <f t="shared" ref="E2" ca="1" si="2">VLOOKUP(D2,OFFSET(INDIRECT("$A:$B"),0,MATCH(D$1&amp;"_Verify",INDIRECT("$1:$1"),0)-1),2,0)</f>
        <v>0</v>
      </c>
      <c r="F2">
        <v>1</v>
      </c>
      <c r="G2" t="s">
        <v>196</v>
      </c>
      <c r="H2">
        <f t="shared" ref="H2:H33" si="3">COUNTIF(G:G,G2)</f>
        <v>1</v>
      </c>
      <c r="I2" t="str">
        <f t="shared" ref="I2:I11" si="4">"Shot_"&amp;G2</f>
        <v>Shot_FairyAxe</v>
      </c>
      <c r="J2" t="str">
        <f t="shared" ref="J2:J11" si="5">"EquipName_"&amp;G2</f>
        <v>EquipName_FairyAxe</v>
      </c>
      <c r="K2">
        <v>1</v>
      </c>
      <c r="L2" t="s">
        <v>214</v>
      </c>
      <c r="M2">
        <f t="shared" ref="M2:M65" ca="1" si="6">VLOOKUP(L2,OFFSET(INDIRECT("$A:$B"),0,MATCH(L$1&amp;"_Verify",INDIRECT("$1:$1"),0)-1),2,0)</f>
        <v>15</v>
      </c>
      <c r="N2">
        <v>0.05</v>
      </c>
      <c r="O2" t="s">
        <v>212</v>
      </c>
      <c r="P2">
        <f t="shared" ref="P2:P65" ca="1" si="7">VLOOKUP(O2,OFFSET(INDIRECT("$A:$B"),0,MATCH(O$1&amp;"_Verify",INDIRECT("$1:$1"),0)-1),2,0)</f>
        <v>12</v>
      </c>
      <c r="Q2">
        <v>0.03</v>
      </c>
      <c r="R2" t="s">
        <v>216</v>
      </c>
      <c r="S2">
        <f t="shared" ref="S2:S65" ca="1" si="8">VLOOKUP(R2,OFFSET(INDIRECT("$A:$B"),0,MATCH(R$1&amp;"_Verify",INDIRECT("$1:$1"),0)-1),2,0)</f>
        <v>13</v>
      </c>
      <c r="T2">
        <v>0.2</v>
      </c>
      <c r="U2" t="s">
        <v>228</v>
      </c>
      <c r="V2">
        <f t="shared" ref="V2:V65" ca="1" si="9">VLOOKUP(U2,OFFSET(INDIRECT("$A:$B"),0,MATCH(U$1&amp;"_Verify",INDIRECT("$1:$1"),0)-1),2,0)</f>
        <v>23</v>
      </c>
      <c r="W2">
        <v>0.01</v>
      </c>
      <c r="Z2">
        <v>0</v>
      </c>
      <c r="AB2" t="s">
        <v>3</v>
      </c>
      <c r="AC2">
        <v>0</v>
      </c>
      <c r="AE2" t="s">
        <v>20</v>
      </c>
      <c r="AF2">
        <v>0</v>
      </c>
      <c r="AH2" t="s">
        <v>200</v>
      </c>
      <c r="AI2" t="s">
        <v>213</v>
      </c>
      <c r="AJ2">
        <v>12</v>
      </c>
    </row>
    <row r="3" spans="1:36" x14ac:dyDescent="0.3">
      <c r="A3" t="str">
        <f t="shared" ca="1" si="0"/>
        <v>E0002</v>
      </c>
      <c r="B3" t="s">
        <v>3</v>
      </c>
      <c r="C3">
        <f t="shared" ref="C3:C5" ca="1" si="10">VLOOKUP(B3,OFFSET(INDIRECT("$A:$B"),0,MATCH(B$1&amp;"_Verify",INDIRECT("$1:$1"),0)-1),2,0)</f>
        <v>0</v>
      </c>
      <c r="D3" t="s">
        <v>19</v>
      </c>
      <c r="E3">
        <f t="shared" ref="E3:E5" ca="1" si="11">VLOOKUP(D3,OFFSET(INDIRECT("$A:$B"),0,MATCH(D$1&amp;"_Verify",INDIRECT("$1:$1"),0)-1),2,0)</f>
        <v>0</v>
      </c>
      <c r="F3">
        <v>2</v>
      </c>
      <c r="G3" t="s">
        <v>29</v>
      </c>
      <c r="H3">
        <f t="shared" si="3"/>
        <v>1</v>
      </c>
      <c r="I3" t="str">
        <f t="shared" si="4"/>
        <v>Shot_StAxe</v>
      </c>
      <c r="J3" t="str">
        <f t="shared" si="5"/>
        <v>EquipName_StAxe</v>
      </c>
      <c r="K3">
        <v>1</v>
      </c>
      <c r="L3" t="s">
        <v>216</v>
      </c>
      <c r="M3">
        <f t="shared" ca="1" si="6"/>
        <v>13</v>
      </c>
      <c r="N3">
        <v>0.2</v>
      </c>
      <c r="O3" t="s">
        <v>212</v>
      </c>
      <c r="P3">
        <f t="shared" ca="1" si="7"/>
        <v>12</v>
      </c>
      <c r="Q3">
        <v>0.03</v>
      </c>
      <c r="R3" t="s">
        <v>220</v>
      </c>
      <c r="S3">
        <f t="shared" ca="1" si="8"/>
        <v>19</v>
      </c>
      <c r="T3">
        <v>0.01</v>
      </c>
      <c r="U3" t="s">
        <v>218</v>
      </c>
      <c r="V3">
        <f t="shared" ca="1" si="9"/>
        <v>17</v>
      </c>
      <c r="W3">
        <v>0.05</v>
      </c>
      <c r="Z3">
        <v>0</v>
      </c>
      <c r="AB3" t="s">
        <v>6</v>
      </c>
      <c r="AC3">
        <v>1</v>
      </c>
      <c r="AE3" t="s">
        <v>22</v>
      </c>
      <c r="AF3">
        <v>1</v>
      </c>
      <c r="AH3" t="s">
        <v>201</v>
      </c>
      <c r="AI3" t="s">
        <v>217</v>
      </c>
      <c r="AJ3">
        <v>13</v>
      </c>
    </row>
    <row r="4" spans="1:36" x14ac:dyDescent="0.3">
      <c r="A4" t="str">
        <f t="shared" ca="1" si="0"/>
        <v>E0003</v>
      </c>
      <c r="B4" t="s">
        <v>3</v>
      </c>
      <c r="C4">
        <f t="shared" ca="1" si="10"/>
        <v>0</v>
      </c>
      <c r="D4" t="s">
        <v>19</v>
      </c>
      <c r="E4">
        <f t="shared" ca="1" si="11"/>
        <v>0</v>
      </c>
      <c r="F4">
        <v>3</v>
      </c>
      <c r="G4" t="s">
        <v>197</v>
      </c>
      <c r="H4">
        <f t="shared" si="3"/>
        <v>1</v>
      </c>
      <c r="I4" t="str">
        <f t="shared" si="4"/>
        <v>Shot_SlicerAxe</v>
      </c>
      <c r="J4" t="str">
        <f t="shared" si="5"/>
        <v>EquipName_SlicerAxe</v>
      </c>
      <c r="K4">
        <v>1</v>
      </c>
      <c r="L4" t="s">
        <v>230</v>
      </c>
      <c r="M4">
        <f t="shared" ca="1" si="6"/>
        <v>24</v>
      </c>
      <c r="N4">
        <v>0.01</v>
      </c>
      <c r="O4" t="s">
        <v>216</v>
      </c>
      <c r="P4">
        <f t="shared" ca="1" si="7"/>
        <v>13</v>
      </c>
      <c r="Q4">
        <v>0.2</v>
      </c>
      <c r="R4" t="s">
        <v>218</v>
      </c>
      <c r="S4">
        <f t="shared" ca="1" si="8"/>
        <v>17</v>
      </c>
      <c r="T4">
        <v>0.05</v>
      </c>
      <c r="U4" t="s">
        <v>222</v>
      </c>
      <c r="V4">
        <f t="shared" ca="1" si="9"/>
        <v>20</v>
      </c>
      <c r="W4">
        <v>0.01</v>
      </c>
      <c r="Z4">
        <v>0</v>
      </c>
      <c r="AB4" t="s">
        <v>7</v>
      </c>
      <c r="AC4">
        <v>2</v>
      </c>
      <c r="AE4" t="s">
        <v>24</v>
      </c>
      <c r="AF4">
        <v>2</v>
      </c>
      <c r="AH4" t="s">
        <v>202</v>
      </c>
      <c r="AI4" t="s">
        <v>215</v>
      </c>
      <c r="AJ4">
        <v>15</v>
      </c>
    </row>
    <row r="5" spans="1:36" x14ac:dyDescent="0.3">
      <c r="A5" t="str">
        <f t="shared" ca="1" si="0"/>
        <v>E0101</v>
      </c>
      <c r="B5" t="s">
        <v>3</v>
      </c>
      <c r="C5">
        <f t="shared" ca="1" si="10"/>
        <v>0</v>
      </c>
      <c r="D5" t="s">
        <v>22</v>
      </c>
      <c r="E5">
        <f t="shared" ca="1" si="11"/>
        <v>1</v>
      </c>
      <c r="F5">
        <v>1</v>
      </c>
      <c r="G5" t="s">
        <v>198</v>
      </c>
      <c r="H5">
        <f t="shared" si="3"/>
        <v>1</v>
      </c>
      <c r="I5" t="str">
        <f t="shared" si="4"/>
        <v>Shot_StylizedAxe</v>
      </c>
      <c r="J5" t="str">
        <f t="shared" si="5"/>
        <v>EquipName_StylizedAxe</v>
      </c>
      <c r="K5">
        <v>1</v>
      </c>
      <c r="L5" t="s">
        <v>228</v>
      </c>
      <c r="M5">
        <f t="shared" ca="1" si="6"/>
        <v>23</v>
      </c>
      <c r="N5">
        <v>0.02</v>
      </c>
      <c r="O5" t="s">
        <v>212</v>
      </c>
      <c r="P5">
        <f t="shared" ca="1" si="7"/>
        <v>12</v>
      </c>
      <c r="Q5">
        <v>0.05</v>
      </c>
      <c r="R5" t="s">
        <v>216</v>
      </c>
      <c r="S5">
        <f t="shared" ca="1" si="8"/>
        <v>13</v>
      </c>
      <c r="T5">
        <v>0.22500000000000001</v>
      </c>
      <c r="U5" t="s">
        <v>218</v>
      </c>
      <c r="V5">
        <f t="shared" ca="1" si="9"/>
        <v>17</v>
      </c>
      <c r="W5">
        <v>0.1</v>
      </c>
      <c r="Z5">
        <v>0</v>
      </c>
      <c r="AB5" t="s">
        <v>8</v>
      </c>
      <c r="AC5">
        <v>3</v>
      </c>
      <c r="AH5" t="s">
        <v>203</v>
      </c>
      <c r="AI5" t="s">
        <v>219</v>
      </c>
      <c r="AJ5">
        <v>17</v>
      </c>
    </row>
    <row r="6" spans="1:36" x14ac:dyDescent="0.3">
      <c r="A6" t="str">
        <f t="shared" ca="1" si="0"/>
        <v>E0102</v>
      </c>
      <c r="B6" t="s">
        <v>3</v>
      </c>
      <c r="C6">
        <f t="shared" ref="C6:C12" ca="1" si="12">VLOOKUP(B6,OFFSET(INDIRECT("$A:$B"),0,MATCH(B$1&amp;"_Verify",INDIRECT("$1:$1"),0)-1),2,0)</f>
        <v>0</v>
      </c>
      <c r="D6" t="s">
        <v>22</v>
      </c>
      <c r="E6">
        <f t="shared" ref="E6:E12" ca="1" si="13">VLOOKUP(D6,OFFSET(INDIRECT("$A:$B"),0,MATCH(D$1&amp;"_Verify",INDIRECT("$1:$1"),0)-1),2,0)</f>
        <v>1</v>
      </c>
      <c r="F6">
        <v>2</v>
      </c>
      <c r="G6" t="s">
        <v>48</v>
      </c>
      <c r="H6">
        <f t="shared" si="3"/>
        <v>1</v>
      </c>
      <c r="I6" t="str">
        <f t="shared" si="4"/>
        <v>Shot_RunicAxe</v>
      </c>
      <c r="J6" t="str">
        <f t="shared" si="5"/>
        <v>EquipName_RunicAxe</v>
      </c>
      <c r="K6">
        <v>1</v>
      </c>
      <c r="L6" t="s">
        <v>214</v>
      </c>
      <c r="M6">
        <f t="shared" ca="1" si="6"/>
        <v>15</v>
      </c>
      <c r="N6">
        <v>0.1</v>
      </c>
      <c r="O6" t="s">
        <v>212</v>
      </c>
      <c r="P6">
        <f t="shared" ca="1" si="7"/>
        <v>12</v>
      </c>
      <c r="Q6">
        <v>0.05</v>
      </c>
      <c r="R6" t="s">
        <v>224</v>
      </c>
      <c r="S6">
        <f t="shared" ca="1" si="8"/>
        <v>21</v>
      </c>
      <c r="T6">
        <v>0.02</v>
      </c>
      <c r="U6" t="s">
        <v>216</v>
      </c>
      <c r="V6">
        <f t="shared" ca="1" si="9"/>
        <v>13</v>
      </c>
      <c r="W6">
        <v>0.22500000000000001</v>
      </c>
      <c r="Z6">
        <v>0</v>
      </c>
      <c r="AB6" t="s">
        <v>9</v>
      </c>
      <c r="AC6">
        <v>4</v>
      </c>
      <c r="AH6" t="s">
        <v>204</v>
      </c>
      <c r="AI6" t="s">
        <v>221</v>
      </c>
      <c r="AJ6">
        <v>19</v>
      </c>
    </row>
    <row r="7" spans="1:36" x14ac:dyDescent="0.3">
      <c r="A7" t="str">
        <f t="shared" ca="1" si="0"/>
        <v>E0201</v>
      </c>
      <c r="B7" t="s">
        <v>3</v>
      </c>
      <c r="C7">
        <f t="shared" ca="1" si="12"/>
        <v>0</v>
      </c>
      <c r="D7" t="s">
        <v>24</v>
      </c>
      <c r="E7">
        <f t="shared" ca="1" si="13"/>
        <v>2</v>
      </c>
      <c r="F7">
        <v>1</v>
      </c>
      <c r="G7" t="s">
        <v>49</v>
      </c>
      <c r="H7">
        <f t="shared" si="3"/>
        <v>1</v>
      </c>
      <c r="I7" t="str">
        <f t="shared" si="4"/>
        <v>Shot_ElvenAxe</v>
      </c>
      <c r="J7" t="str">
        <f t="shared" si="5"/>
        <v>EquipName_ElvenAxe</v>
      </c>
      <c r="K7">
        <v>1</v>
      </c>
      <c r="L7" t="s">
        <v>216</v>
      </c>
      <c r="M7">
        <f t="shared" ca="1" si="6"/>
        <v>13</v>
      </c>
      <c r="N7">
        <v>0.25</v>
      </c>
      <c r="O7" t="s">
        <v>224</v>
      </c>
      <c r="P7">
        <f t="shared" ca="1" si="7"/>
        <v>21</v>
      </c>
      <c r="Q7">
        <v>0.02</v>
      </c>
      <c r="R7" t="s">
        <v>212</v>
      </c>
      <c r="S7">
        <f t="shared" ca="1" si="8"/>
        <v>12</v>
      </c>
      <c r="T7">
        <v>0.05</v>
      </c>
      <c r="U7" t="s">
        <v>226</v>
      </c>
      <c r="V7">
        <f t="shared" ca="1" si="9"/>
        <v>22</v>
      </c>
      <c r="W7">
        <v>0.02</v>
      </c>
      <c r="Z7">
        <v>0</v>
      </c>
      <c r="AB7" t="s">
        <v>10</v>
      </c>
      <c r="AC7">
        <v>5</v>
      </c>
      <c r="AH7" t="s">
        <v>205</v>
      </c>
      <c r="AI7" t="s">
        <v>223</v>
      </c>
      <c r="AJ7">
        <v>20</v>
      </c>
    </row>
    <row r="8" spans="1:36" hidden="1" x14ac:dyDescent="0.3">
      <c r="A8" t="str">
        <f t="shared" ca="1" si="0"/>
        <v>E0202</v>
      </c>
      <c r="B8" t="s">
        <v>3</v>
      </c>
      <c r="C8">
        <f t="shared" ref="C8" ca="1" si="14">VLOOKUP(B8,OFFSET(INDIRECT("$A:$B"),0,MATCH(B$1&amp;"_Verify",INDIRECT("$1:$1"),0)-1),2,0)</f>
        <v>0</v>
      </c>
      <c r="D8" t="s">
        <v>23</v>
      </c>
      <c r="E8">
        <f t="shared" ref="E8" ca="1" si="15">VLOOKUP(D8,OFFSET(INDIRECT("$A:$B"),0,MATCH(D$1&amp;"_Verify",INDIRECT("$1:$1"),0)-1),2,0)</f>
        <v>2</v>
      </c>
      <c r="F8">
        <v>2</v>
      </c>
      <c r="G8" t="s">
        <v>50</v>
      </c>
      <c r="H8">
        <f t="shared" si="3"/>
        <v>1</v>
      </c>
      <c r="I8" t="str">
        <f t="shared" ref="I8" si="16">"Shot_"&amp;G8</f>
        <v>Shot_ArsenalAxe</v>
      </c>
      <c r="J8" t="str">
        <f t="shared" ref="J8" si="17">"EquipName_"&amp;G8</f>
        <v>EquipName_ArsenalAxe</v>
      </c>
      <c r="K8">
        <v>1</v>
      </c>
      <c r="M8" t="e">
        <f t="shared" ca="1" si="6"/>
        <v>#N/A</v>
      </c>
      <c r="P8" t="e">
        <f t="shared" ca="1" si="7"/>
        <v>#N/A</v>
      </c>
      <c r="S8" t="e">
        <f t="shared" ca="1" si="8"/>
        <v>#N/A</v>
      </c>
      <c r="V8" t="e">
        <f t="shared" ca="1" si="9"/>
        <v>#N/A</v>
      </c>
      <c r="Z8">
        <v>99</v>
      </c>
      <c r="AB8" t="s">
        <v>11</v>
      </c>
      <c r="AC8">
        <v>6</v>
      </c>
      <c r="AH8" t="s">
        <v>206</v>
      </c>
      <c r="AI8" t="s">
        <v>225</v>
      </c>
      <c r="AJ8">
        <v>21</v>
      </c>
    </row>
    <row r="9" spans="1:36" x14ac:dyDescent="0.3">
      <c r="A9" t="str">
        <f t="shared" ca="1" si="0"/>
        <v>E1001</v>
      </c>
      <c r="B9" t="s">
        <v>30</v>
      </c>
      <c r="C9">
        <f t="shared" ca="1" si="12"/>
        <v>1</v>
      </c>
      <c r="D9" t="s">
        <v>19</v>
      </c>
      <c r="E9">
        <f t="shared" ca="1" si="13"/>
        <v>0</v>
      </c>
      <c r="F9">
        <v>1</v>
      </c>
      <c r="G9" t="s">
        <v>51</v>
      </c>
      <c r="H9">
        <f t="shared" si="3"/>
        <v>1</v>
      </c>
      <c r="I9" t="str">
        <f t="shared" si="4"/>
        <v>Shot_FourMaker31</v>
      </c>
      <c r="J9" t="str">
        <f t="shared" si="5"/>
        <v>EquipName_FourMaker31</v>
      </c>
      <c r="K9">
        <v>1</v>
      </c>
      <c r="L9" t="s">
        <v>214</v>
      </c>
      <c r="M9">
        <f t="shared" ca="1" si="6"/>
        <v>15</v>
      </c>
      <c r="N9">
        <v>0.1</v>
      </c>
      <c r="O9" t="s">
        <v>230</v>
      </c>
      <c r="P9">
        <f t="shared" ca="1" si="7"/>
        <v>24</v>
      </c>
      <c r="Q9">
        <v>0.01</v>
      </c>
      <c r="R9" t="s">
        <v>222</v>
      </c>
      <c r="S9">
        <f t="shared" ca="1" si="8"/>
        <v>20</v>
      </c>
      <c r="T9">
        <v>0.01</v>
      </c>
      <c r="U9" t="s">
        <v>216</v>
      </c>
      <c r="V9">
        <f t="shared" ca="1" si="9"/>
        <v>13</v>
      </c>
      <c r="W9">
        <v>0.1</v>
      </c>
      <c r="Z9">
        <v>0</v>
      </c>
      <c r="AB9" t="s">
        <v>12</v>
      </c>
      <c r="AC9">
        <v>7</v>
      </c>
      <c r="AH9" t="s">
        <v>207</v>
      </c>
      <c r="AI9" t="s">
        <v>227</v>
      </c>
      <c r="AJ9">
        <v>22</v>
      </c>
    </row>
    <row r="10" spans="1:36" x14ac:dyDescent="0.3">
      <c r="A10" t="str">
        <f t="shared" ca="1" si="0"/>
        <v>E1002</v>
      </c>
      <c r="B10" t="s">
        <v>30</v>
      </c>
      <c r="C10">
        <f t="shared" ca="1" si="12"/>
        <v>1</v>
      </c>
      <c r="D10" t="s">
        <v>19</v>
      </c>
      <c r="E10">
        <f t="shared" ca="1" si="13"/>
        <v>0</v>
      </c>
      <c r="F10">
        <v>2</v>
      </c>
      <c r="G10" t="s">
        <v>52</v>
      </c>
      <c r="H10">
        <f t="shared" si="3"/>
        <v>1</v>
      </c>
      <c r="I10" t="str">
        <f t="shared" si="4"/>
        <v>Shot_FourMaker84</v>
      </c>
      <c r="J10" t="str">
        <f t="shared" si="5"/>
        <v>EquipName_FourMaker84</v>
      </c>
      <c r="K10">
        <v>1</v>
      </c>
      <c r="L10" t="s">
        <v>212</v>
      </c>
      <c r="M10">
        <f t="shared" ca="1" si="6"/>
        <v>12</v>
      </c>
      <c r="N10">
        <v>0.03</v>
      </c>
      <c r="O10" t="s">
        <v>220</v>
      </c>
      <c r="P10">
        <f t="shared" ca="1" si="7"/>
        <v>19</v>
      </c>
      <c r="Q10">
        <v>0.01</v>
      </c>
      <c r="R10" t="s">
        <v>214</v>
      </c>
      <c r="S10">
        <f t="shared" ca="1" si="8"/>
        <v>15</v>
      </c>
      <c r="T10">
        <v>0.1</v>
      </c>
      <c r="U10" t="s">
        <v>218</v>
      </c>
      <c r="V10">
        <f t="shared" ca="1" si="9"/>
        <v>17</v>
      </c>
      <c r="W10">
        <v>0.05</v>
      </c>
      <c r="Z10">
        <v>0</v>
      </c>
      <c r="AB10" t="s">
        <v>13</v>
      </c>
      <c r="AC10">
        <v>8</v>
      </c>
      <c r="AH10" t="s">
        <v>208</v>
      </c>
      <c r="AI10" t="s">
        <v>229</v>
      </c>
      <c r="AJ10">
        <v>23</v>
      </c>
    </row>
    <row r="11" spans="1:36" x14ac:dyDescent="0.3">
      <c r="A11" t="str">
        <f t="shared" ca="1" si="0"/>
        <v>E1003</v>
      </c>
      <c r="B11" t="s">
        <v>30</v>
      </c>
      <c r="C11">
        <f t="shared" ca="1" si="12"/>
        <v>1</v>
      </c>
      <c r="D11" t="s">
        <v>19</v>
      </c>
      <c r="E11">
        <f t="shared" ca="1" si="13"/>
        <v>0</v>
      </c>
      <c r="F11">
        <v>3</v>
      </c>
      <c r="G11" t="s">
        <v>53</v>
      </c>
      <c r="H11">
        <f t="shared" si="3"/>
        <v>1</v>
      </c>
      <c r="I11" t="str">
        <f t="shared" si="4"/>
        <v>Shot_FourMaker97</v>
      </c>
      <c r="J11" t="str">
        <f t="shared" si="5"/>
        <v>EquipName_FourMaker97</v>
      </c>
      <c r="K11">
        <v>1</v>
      </c>
      <c r="L11" t="s">
        <v>228</v>
      </c>
      <c r="M11">
        <f t="shared" ca="1" si="6"/>
        <v>23</v>
      </c>
      <c r="N11">
        <v>0.01</v>
      </c>
      <c r="O11" t="s">
        <v>216</v>
      </c>
      <c r="P11">
        <f t="shared" ca="1" si="7"/>
        <v>13</v>
      </c>
      <c r="Q11">
        <v>0.1</v>
      </c>
      <c r="R11" t="s">
        <v>230</v>
      </c>
      <c r="S11">
        <f t="shared" ca="1" si="8"/>
        <v>24</v>
      </c>
      <c r="T11">
        <v>0.01</v>
      </c>
      <c r="U11" t="s">
        <v>214</v>
      </c>
      <c r="V11">
        <f t="shared" ca="1" si="9"/>
        <v>15</v>
      </c>
      <c r="W11">
        <v>0.1</v>
      </c>
      <c r="Z11">
        <v>0</v>
      </c>
      <c r="AH11" t="s">
        <v>209</v>
      </c>
      <c r="AI11" t="s">
        <v>231</v>
      </c>
      <c r="AJ11">
        <v>24</v>
      </c>
    </row>
    <row r="12" spans="1:36" x14ac:dyDescent="0.3">
      <c r="A12" t="str">
        <f t="shared" ca="1" si="0"/>
        <v>E1101</v>
      </c>
      <c r="B12" t="s">
        <v>30</v>
      </c>
      <c r="C12">
        <f t="shared" ca="1" si="12"/>
        <v>1</v>
      </c>
      <c r="D12" t="s">
        <v>21</v>
      </c>
      <c r="E12">
        <f t="shared" ca="1" si="13"/>
        <v>1</v>
      </c>
      <c r="F12">
        <v>1</v>
      </c>
      <c r="G12" t="s">
        <v>54</v>
      </c>
      <c r="H12">
        <f t="shared" si="3"/>
        <v>1</v>
      </c>
      <c r="I12" t="str">
        <f t="shared" ref="I12:I22" si="18">"Shot_"&amp;G12</f>
        <v>Shot_FourMaker83</v>
      </c>
      <c r="J12" t="str">
        <f t="shared" ref="J12:J22" si="19">"EquipName_"&amp;G12</f>
        <v>EquipName_FourMaker83</v>
      </c>
      <c r="K12">
        <v>1</v>
      </c>
      <c r="L12" t="s">
        <v>218</v>
      </c>
      <c r="M12">
        <f t="shared" ca="1" si="6"/>
        <v>17</v>
      </c>
      <c r="N12">
        <v>0.1</v>
      </c>
      <c r="O12" t="s">
        <v>214</v>
      </c>
      <c r="P12">
        <f t="shared" ca="1" si="7"/>
        <v>15</v>
      </c>
      <c r="Q12">
        <v>0.15</v>
      </c>
      <c r="R12" t="s">
        <v>212</v>
      </c>
      <c r="S12">
        <f t="shared" ca="1" si="8"/>
        <v>12</v>
      </c>
      <c r="T12">
        <v>0.05</v>
      </c>
      <c r="U12" t="s">
        <v>224</v>
      </c>
      <c r="V12">
        <f t="shared" ca="1" si="9"/>
        <v>21</v>
      </c>
      <c r="W12">
        <v>0.02</v>
      </c>
      <c r="Z12">
        <v>0</v>
      </c>
    </row>
    <row r="13" spans="1:36" x14ac:dyDescent="0.3">
      <c r="A13" t="str">
        <f t="shared" ca="1" si="0"/>
        <v>E1102</v>
      </c>
      <c r="B13" t="s">
        <v>30</v>
      </c>
      <c r="C13">
        <f t="shared" ref="C13:C20" ca="1" si="20">VLOOKUP(B13,OFFSET(INDIRECT("$A:$B"),0,MATCH(B$1&amp;"_Verify",INDIRECT("$1:$1"),0)-1),2,0)</f>
        <v>1</v>
      </c>
      <c r="D13" t="s">
        <v>21</v>
      </c>
      <c r="E13">
        <f t="shared" ref="E13:E20" ca="1" si="21">VLOOKUP(D13,OFFSET(INDIRECT("$A:$B"),0,MATCH(D$1&amp;"_Verify",INDIRECT("$1:$1"),0)-1),2,0)</f>
        <v>1</v>
      </c>
      <c r="F13">
        <v>2</v>
      </c>
      <c r="G13" t="s">
        <v>55</v>
      </c>
      <c r="H13">
        <f t="shared" si="3"/>
        <v>1</v>
      </c>
      <c r="I13" t="str">
        <f t="shared" si="18"/>
        <v>Shot_FourMaker94</v>
      </c>
      <c r="J13" t="str">
        <f t="shared" si="19"/>
        <v>EquipName_FourMaker94</v>
      </c>
      <c r="K13">
        <v>1</v>
      </c>
      <c r="L13" t="s">
        <v>214</v>
      </c>
      <c r="M13">
        <f t="shared" ca="1" si="6"/>
        <v>15</v>
      </c>
      <c r="N13">
        <v>0.15</v>
      </c>
      <c r="O13" t="s">
        <v>212</v>
      </c>
      <c r="P13">
        <f t="shared" ca="1" si="7"/>
        <v>12</v>
      </c>
      <c r="Q13">
        <v>0.05</v>
      </c>
      <c r="R13" t="s">
        <v>230</v>
      </c>
      <c r="S13">
        <f t="shared" ca="1" si="8"/>
        <v>24</v>
      </c>
      <c r="T13">
        <v>1.4999999999999999E-2</v>
      </c>
      <c r="U13" t="s">
        <v>228</v>
      </c>
      <c r="V13">
        <f t="shared" ca="1" si="9"/>
        <v>23</v>
      </c>
      <c r="W13">
        <v>0.02</v>
      </c>
      <c r="Z13">
        <v>0</v>
      </c>
    </row>
    <row r="14" spans="1:36" x14ac:dyDescent="0.3">
      <c r="A14" t="str">
        <f t="shared" ca="1" si="0"/>
        <v>E1201</v>
      </c>
      <c r="B14" t="s">
        <v>30</v>
      </c>
      <c r="C14">
        <f t="shared" ca="1" si="20"/>
        <v>1</v>
      </c>
      <c r="D14" t="s">
        <v>23</v>
      </c>
      <c r="E14">
        <f t="shared" ca="1" si="21"/>
        <v>2</v>
      </c>
      <c r="F14">
        <v>1</v>
      </c>
      <c r="G14" t="s">
        <v>56</v>
      </c>
      <c r="H14">
        <f t="shared" si="3"/>
        <v>1</v>
      </c>
      <c r="I14" t="str">
        <f t="shared" si="18"/>
        <v>Shot_FourMaker129</v>
      </c>
      <c r="J14" t="str">
        <f t="shared" si="19"/>
        <v>EquipName_FourMaker129</v>
      </c>
      <c r="K14">
        <v>1</v>
      </c>
      <c r="L14" t="s">
        <v>212</v>
      </c>
      <c r="M14">
        <f t="shared" ca="1" si="6"/>
        <v>12</v>
      </c>
      <c r="N14">
        <v>0.05</v>
      </c>
      <c r="O14" t="s">
        <v>216</v>
      </c>
      <c r="P14">
        <f t="shared" ca="1" si="7"/>
        <v>13</v>
      </c>
      <c r="Q14">
        <v>0.2</v>
      </c>
      <c r="R14" t="s">
        <v>214</v>
      </c>
      <c r="S14">
        <f t="shared" ca="1" si="8"/>
        <v>15</v>
      </c>
      <c r="T14">
        <v>0.2</v>
      </c>
      <c r="U14" t="s">
        <v>224</v>
      </c>
      <c r="V14">
        <f t="shared" ca="1" si="9"/>
        <v>21</v>
      </c>
      <c r="W14">
        <v>0.02</v>
      </c>
      <c r="X14" t="s">
        <v>41</v>
      </c>
      <c r="Y14">
        <v>4</v>
      </c>
      <c r="Z14">
        <v>0</v>
      </c>
    </row>
    <row r="15" spans="1:36" hidden="1" x14ac:dyDescent="0.3">
      <c r="A15" t="str">
        <f t="shared" ca="1" si="0"/>
        <v>E1202</v>
      </c>
      <c r="B15" t="s">
        <v>6</v>
      </c>
      <c r="C15">
        <f t="shared" ref="C15" ca="1" si="22">VLOOKUP(B15,OFFSET(INDIRECT("$A:$B"),0,MATCH(B$1&amp;"_Verify",INDIRECT("$1:$1"),0)-1),2,0)</f>
        <v>1</v>
      </c>
      <c r="D15" t="s">
        <v>23</v>
      </c>
      <c r="E15">
        <f t="shared" ref="E15" ca="1" si="23">VLOOKUP(D15,OFFSET(INDIRECT("$A:$B"),0,MATCH(D$1&amp;"_Verify",INDIRECT("$1:$1"),0)-1),2,0)</f>
        <v>2</v>
      </c>
      <c r="F15">
        <v>2</v>
      </c>
      <c r="G15" t="s">
        <v>57</v>
      </c>
      <c r="H15">
        <f t="shared" si="3"/>
        <v>1</v>
      </c>
      <c r="I15" t="str">
        <f t="shared" ref="I15" si="24">"Shot_"&amp;G15</f>
        <v>Shot_FourMaker22</v>
      </c>
      <c r="J15" t="str">
        <f t="shared" ref="J15" si="25">"EquipName_"&amp;G15</f>
        <v>EquipName_FourMaker22</v>
      </c>
      <c r="K15">
        <v>1</v>
      </c>
      <c r="M15" t="e">
        <f t="shared" ca="1" si="6"/>
        <v>#N/A</v>
      </c>
      <c r="P15" t="e">
        <f t="shared" ca="1" si="7"/>
        <v>#N/A</v>
      </c>
      <c r="S15" t="e">
        <f t="shared" ca="1" si="8"/>
        <v>#N/A</v>
      </c>
      <c r="V15" t="e">
        <f t="shared" ca="1" si="9"/>
        <v>#N/A</v>
      </c>
      <c r="Z15">
        <v>99</v>
      </c>
    </row>
    <row r="16" spans="1:36" hidden="1" x14ac:dyDescent="0.3">
      <c r="A16" t="str">
        <f t="shared" ca="1" si="0"/>
        <v>E1203</v>
      </c>
      <c r="B16" t="s">
        <v>6</v>
      </c>
      <c r="C16">
        <f t="shared" ref="C16" ca="1" si="26">VLOOKUP(B16,OFFSET(INDIRECT("$A:$B"),0,MATCH(B$1&amp;"_Verify",INDIRECT("$1:$1"),0)-1),2,0)</f>
        <v>1</v>
      </c>
      <c r="D16" t="s">
        <v>23</v>
      </c>
      <c r="E16">
        <f t="shared" ref="E16" ca="1" si="27">VLOOKUP(D16,OFFSET(INDIRECT("$A:$B"),0,MATCH(D$1&amp;"_Verify",INDIRECT("$1:$1"),0)-1),2,0)</f>
        <v>2</v>
      </c>
      <c r="F16">
        <v>3</v>
      </c>
      <c r="G16" t="s">
        <v>58</v>
      </c>
      <c r="H16">
        <f t="shared" si="3"/>
        <v>1</v>
      </c>
      <c r="I16" t="str">
        <f t="shared" ref="I16" si="28">"Shot_"&amp;G16</f>
        <v>Shot_FourMaker75</v>
      </c>
      <c r="J16" t="str">
        <f t="shared" ref="J16" si="29">"EquipName_"&amp;G16</f>
        <v>EquipName_FourMaker75</v>
      </c>
      <c r="K16">
        <v>1</v>
      </c>
      <c r="M16" t="e">
        <f t="shared" ca="1" si="6"/>
        <v>#N/A</v>
      </c>
      <c r="P16" t="e">
        <f t="shared" ca="1" si="7"/>
        <v>#N/A</v>
      </c>
      <c r="S16" t="e">
        <f t="shared" ca="1" si="8"/>
        <v>#N/A</v>
      </c>
      <c r="V16" t="e">
        <f t="shared" ca="1" si="9"/>
        <v>#N/A</v>
      </c>
      <c r="Z16">
        <v>99</v>
      </c>
    </row>
    <row r="17" spans="1:26" x14ac:dyDescent="0.3">
      <c r="A17" t="str">
        <f t="shared" ca="1" si="0"/>
        <v>E2001</v>
      </c>
      <c r="B17" t="s">
        <v>31</v>
      </c>
      <c r="C17">
        <f t="shared" ca="1" si="20"/>
        <v>2</v>
      </c>
      <c r="D17" t="s">
        <v>19</v>
      </c>
      <c r="E17">
        <f t="shared" ca="1" si="21"/>
        <v>0</v>
      </c>
      <c r="F17">
        <v>1</v>
      </c>
      <c r="G17" t="s">
        <v>59</v>
      </c>
      <c r="H17">
        <f t="shared" si="3"/>
        <v>1</v>
      </c>
      <c r="I17" t="str">
        <f t="shared" si="18"/>
        <v>Shot_JimHdBow6</v>
      </c>
      <c r="J17" t="str">
        <f t="shared" si="19"/>
        <v>EquipName_JimHdBow6</v>
      </c>
      <c r="K17">
        <v>1</v>
      </c>
      <c r="L17" t="s">
        <v>228</v>
      </c>
      <c r="M17">
        <f t="shared" ca="1" si="6"/>
        <v>23</v>
      </c>
      <c r="N17">
        <v>0.01</v>
      </c>
      <c r="O17" t="s">
        <v>214</v>
      </c>
      <c r="P17">
        <f t="shared" ca="1" si="7"/>
        <v>15</v>
      </c>
      <c r="Q17">
        <v>0.05</v>
      </c>
      <c r="R17" t="s">
        <v>222</v>
      </c>
      <c r="S17">
        <f t="shared" ca="1" si="8"/>
        <v>20</v>
      </c>
      <c r="T17">
        <v>0.01</v>
      </c>
      <c r="U17" t="s">
        <v>212</v>
      </c>
      <c r="V17">
        <f t="shared" ca="1" si="9"/>
        <v>12</v>
      </c>
      <c r="W17">
        <v>0.05</v>
      </c>
      <c r="Z17">
        <v>0</v>
      </c>
    </row>
    <row r="18" spans="1:26" x14ac:dyDescent="0.3">
      <c r="A18" t="str">
        <f t="shared" ca="1" si="0"/>
        <v>E2002</v>
      </c>
      <c r="B18" t="s">
        <v>31</v>
      </c>
      <c r="C18">
        <f t="shared" ca="1" si="20"/>
        <v>2</v>
      </c>
      <c r="D18" t="s">
        <v>19</v>
      </c>
      <c r="E18">
        <f t="shared" ca="1" si="21"/>
        <v>0</v>
      </c>
      <c r="F18">
        <v>2</v>
      </c>
      <c r="G18" t="s">
        <v>60</v>
      </c>
      <c r="H18">
        <f t="shared" si="3"/>
        <v>1</v>
      </c>
      <c r="I18" t="str">
        <f t="shared" si="18"/>
        <v>Shot_JimHdBow9</v>
      </c>
      <c r="J18" t="str">
        <f t="shared" si="19"/>
        <v>EquipName_JimHdBow9</v>
      </c>
      <c r="K18">
        <v>1</v>
      </c>
      <c r="L18" t="s">
        <v>212</v>
      </c>
      <c r="M18">
        <f t="shared" ca="1" si="6"/>
        <v>12</v>
      </c>
      <c r="N18">
        <v>0.05</v>
      </c>
      <c r="O18" t="s">
        <v>218</v>
      </c>
      <c r="P18">
        <f t="shared" ca="1" si="7"/>
        <v>17</v>
      </c>
      <c r="Q18">
        <v>0.05</v>
      </c>
      <c r="R18" t="s">
        <v>216</v>
      </c>
      <c r="S18">
        <f t="shared" ca="1" si="8"/>
        <v>13</v>
      </c>
      <c r="T18">
        <v>0.1</v>
      </c>
      <c r="U18" t="s">
        <v>220</v>
      </c>
      <c r="V18">
        <f t="shared" ca="1" si="9"/>
        <v>19</v>
      </c>
      <c r="W18">
        <v>0.01</v>
      </c>
      <c r="Z18">
        <v>0</v>
      </c>
    </row>
    <row r="19" spans="1:26" x14ac:dyDescent="0.3">
      <c r="A19" t="str">
        <f t="shared" ca="1" si="0"/>
        <v>E2003</v>
      </c>
      <c r="B19" t="s">
        <v>31</v>
      </c>
      <c r="C19">
        <f t="shared" ca="1" si="20"/>
        <v>2</v>
      </c>
      <c r="D19" t="s">
        <v>19</v>
      </c>
      <c r="E19">
        <f t="shared" ca="1" si="21"/>
        <v>0</v>
      </c>
      <c r="F19">
        <v>3</v>
      </c>
      <c r="G19" t="s">
        <v>61</v>
      </c>
      <c r="H19">
        <f t="shared" si="3"/>
        <v>1</v>
      </c>
      <c r="I19" t="str">
        <f t="shared" si="18"/>
        <v>Shot_GoldenBow2</v>
      </c>
      <c r="J19" t="str">
        <f t="shared" si="19"/>
        <v>EquipName_GoldenBow2</v>
      </c>
      <c r="K19">
        <v>1</v>
      </c>
      <c r="L19" t="s">
        <v>220</v>
      </c>
      <c r="M19">
        <f t="shared" ca="1" si="6"/>
        <v>19</v>
      </c>
      <c r="N19">
        <v>0.01</v>
      </c>
      <c r="O19" t="s">
        <v>230</v>
      </c>
      <c r="P19">
        <f t="shared" ca="1" si="7"/>
        <v>24</v>
      </c>
      <c r="Q19">
        <v>0.01</v>
      </c>
      <c r="R19" t="s">
        <v>212</v>
      </c>
      <c r="S19">
        <f t="shared" ca="1" si="8"/>
        <v>12</v>
      </c>
      <c r="T19">
        <v>0.05</v>
      </c>
      <c r="U19" t="s">
        <v>214</v>
      </c>
      <c r="V19">
        <f t="shared" ca="1" si="9"/>
        <v>15</v>
      </c>
      <c r="W19">
        <v>0.05</v>
      </c>
      <c r="Z19">
        <v>0</v>
      </c>
    </row>
    <row r="20" spans="1:26" x14ac:dyDescent="0.3">
      <c r="A20" t="str">
        <f t="shared" ca="1" si="0"/>
        <v>E2101</v>
      </c>
      <c r="B20" t="s">
        <v>31</v>
      </c>
      <c r="C20">
        <f t="shared" ca="1" si="20"/>
        <v>2</v>
      </c>
      <c r="D20" t="s">
        <v>21</v>
      </c>
      <c r="E20">
        <f t="shared" ca="1" si="21"/>
        <v>1</v>
      </c>
      <c r="F20">
        <v>1</v>
      </c>
      <c r="G20" t="s">
        <v>62</v>
      </c>
      <c r="H20">
        <f t="shared" si="3"/>
        <v>1</v>
      </c>
      <c r="I20" t="str">
        <f t="shared" si="18"/>
        <v>Shot_IchkaBow</v>
      </c>
      <c r="J20" t="str">
        <f t="shared" si="19"/>
        <v>EquipName_IchkaBow</v>
      </c>
      <c r="K20">
        <v>1</v>
      </c>
      <c r="L20" t="s">
        <v>216</v>
      </c>
      <c r="M20">
        <f t="shared" ca="1" si="6"/>
        <v>13</v>
      </c>
      <c r="N20">
        <v>0.2</v>
      </c>
      <c r="O20" t="s">
        <v>212</v>
      </c>
      <c r="P20">
        <f t="shared" ca="1" si="7"/>
        <v>12</v>
      </c>
      <c r="Q20">
        <v>0.06</v>
      </c>
      <c r="R20" t="s">
        <v>214</v>
      </c>
      <c r="S20">
        <f t="shared" ca="1" si="8"/>
        <v>15</v>
      </c>
      <c r="T20">
        <v>0.1</v>
      </c>
      <c r="U20" t="s">
        <v>230</v>
      </c>
      <c r="V20">
        <f t="shared" ca="1" si="9"/>
        <v>24</v>
      </c>
      <c r="W20">
        <v>1.4999999999999999E-2</v>
      </c>
      <c r="Z20">
        <v>0</v>
      </c>
    </row>
    <row r="21" spans="1:26" x14ac:dyDescent="0.3">
      <c r="A21" t="str">
        <f t="shared" ca="1" si="0"/>
        <v>E2102</v>
      </c>
      <c r="B21" t="s">
        <v>31</v>
      </c>
      <c r="C21">
        <f t="shared" ref="C21:C27" ca="1" si="30">VLOOKUP(B21,OFFSET(INDIRECT("$A:$B"),0,MATCH(B$1&amp;"_Verify",INDIRECT("$1:$1"),0)-1),2,0)</f>
        <v>2</v>
      </c>
      <c r="D21" t="s">
        <v>21</v>
      </c>
      <c r="E21">
        <f t="shared" ref="E21:E27" ca="1" si="31">VLOOKUP(D21,OFFSET(INDIRECT("$A:$B"),0,MATCH(D$1&amp;"_Verify",INDIRECT("$1:$1"),0)-1),2,0)</f>
        <v>1</v>
      </c>
      <c r="F21">
        <v>2</v>
      </c>
      <c r="G21" t="s">
        <v>63</v>
      </c>
      <c r="H21">
        <f t="shared" si="3"/>
        <v>1</v>
      </c>
      <c r="I21" t="str">
        <f t="shared" si="18"/>
        <v>Shot_GoldenBow3</v>
      </c>
      <c r="J21" t="str">
        <f t="shared" si="19"/>
        <v>EquipName_GoldenBow3</v>
      </c>
      <c r="K21">
        <v>1</v>
      </c>
      <c r="L21" t="s">
        <v>212</v>
      </c>
      <c r="M21">
        <f t="shared" ca="1" si="6"/>
        <v>12</v>
      </c>
      <c r="N21">
        <v>0.06</v>
      </c>
      <c r="O21" t="s">
        <v>218</v>
      </c>
      <c r="P21">
        <f t="shared" ca="1" si="7"/>
        <v>17</v>
      </c>
      <c r="Q21">
        <v>0.1</v>
      </c>
      <c r="R21" t="s">
        <v>224</v>
      </c>
      <c r="S21">
        <f t="shared" ca="1" si="8"/>
        <v>21</v>
      </c>
      <c r="T21">
        <v>0.02</v>
      </c>
      <c r="U21" t="s">
        <v>228</v>
      </c>
      <c r="V21">
        <f t="shared" ca="1" si="9"/>
        <v>23</v>
      </c>
      <c r="W21">
        <v>0.02</v>
      </c>
      <c r="Z21">
        <v>0</v>
      </c>
    </row>
    <row r="22" spans="1:26" x14ac:dyDescent="0.3">
      <c r="A22" t="str">
        <f t="shared" ca="1" si="0"/>
        <v>E2201</v>
      </c>
      <c r="B22" t="s">
        <v>31</v>
      </c>
      <c r="C22">
        <f t="shared" ca="1" si="30"/>
        <v>2</v>
      </c>
      <c r="D22" t="s">
        <v>23</v>
      </c>
      <c r="E22">
        <f t="shared" ca="1" si="31"/>
        <v>2</v>
      </c>
      <c r="F22">
        <v>1</v>
      </c>
      <c r="G22" t="s">
        <v>64</v>
      </c>
      <c r="H22">
        <f t="shared" si="3"/>
        <v>1</v>
      </c>
      <c r="I22" t="str">
        <f t="shared" si="18"/>
        <v>Shot_ElvenBow</v>
      </c>
      <c r="J22" t="str">
        <f t="shared" si="19"/>
        <v>EquipName_ElvenBow</v>
      </c>
      <c r="K22">
        <v>1</v>
      </c>
      <c r="L22" t="s">
        <v>224</v>
      </c>
      <c r="M22">
        <f t="shared" ca="1" si="6"/>
        <v>21</v>
      </c>
      <c r="N22">
        <v>0.02</v>
      </c>
      <c r="O22" t="s">
        <v>212</v>
      </c>
      <c r="P22">
        <f t="shared" ca="1" si="7"/>
        <v>12</v>
      </c>
      <c r="Q22">
        <v>7.0000000000000007E-2</v>
      </c>
      <c r="R22" t="s">
        <v>216</v>
      </c>
      <c r="S22">
        <f t="shared" ca="1" si="8"/>
        <v>13</v>
      </c>
      <c r="T22">
        <v>0.2</v>
      </c>
      <c r="U22" t="s">
        <v>218</v>
      </c>
      <c r="V22">
        <f t="shared" ca="1" si="9"/>
        <v>17</v>
      </c>
      <c r="W22">
        <v>0.1</v>
      </c>
      <c r="X22" t="s">
        <v>236</v>
      </c>
      <c r="Y22">
        <v>4</v>
      </c>
      <c r="Z22">
        <v>0</v>
      </c>
    </row>
    <row r="23" spans="1:26" hidden="1" x14ac:dyDescent="0.3">
      <c r="A23" t="str">
        <f t="shared" ca="1" si="0"/>
        <v>E2202</v>
      </c>
      <c r="B23" t="s">
        <v>7</v>
      </c>
      <c r="C23">
        <f t="shared" ref="C23" ca="1" si="32">VLOOKUP(B23,OFFSET(INDIRECT("$A:$B"),0,MATCH(B$1&amp;"_Verify",INDIRECT("$1:$1"),0)-1),2,0)</f>
        <v>2</v>
      </c>
      <c r="D23" t="s">
        <v>23</v>
      </c>
      <c r="E23">
        <f t="shared" ref="E23" ca="1" si="33">VLOOKUP(D23,OFFSET(INDIRECT("$A:$B"),0,MATCH(D$1&amp;"_Verify",INDIRECT("$1:$1"),0)-1),2,0)</f>
        <v>2</v>
      </c>
      <c r="F23">
        <v>2</v>
      </c>
      <c r="G23" t="s">
        <v>65</v>
      </c>
      <c r="H23">
        <f t="shared" si="3"/>
        <v>1</v>
      </c>
      <c r="I23" t="str">
        <f t="shared" ref="I23" si="34">"Shot_"&amp;G23</f>
        <v>Shot_FantasySetBow1</v>
      </c>
      <c r="J23" t="str">
        <f t="shared" ref="J23" si="35">"EquipName_"&amp;G23</f>
        <v>EquipName_FantasySetBow1</v>
      </c>
      <c r="K23">
        <v>1</v>
      </c>
      <c r="M23" t="e">
        <f t="shared" ca="1" si="6"/>
        <v>#N/A</v>
      </c>
      <c r="P23" t="e">
        <f t="shared" ca="1" si="7"/>
        <v>#N/A</v>
      </c>
      <c r="S23" t="e">
        <f t="shared" ca="1" si="8"/>
        <v>#N/A</v>
      </c>
      <c r="V23" t="e">
        <f t="shared" ca="1" si="9"/>
        <v>#N/A</v>
      </c>
      <c r="Z23">
        <v>99</v>
      </c>
    </row>
    <row r="24" spans="1:26" x14ac:dyDescent="0.3">
      <c r="A24" t="str">
        <f t="shared" ca="1" si="0"/>
        <v>E3001</v>
      </c>
      <c r="B24" t="s">
        <v>42</v>
      </c>
      <c r="C24">
        <f t="shared" ca="1" si="30"/>
        <v>3</v>
      </c>
      <c r="D24" t="s">
        <v>19</v>
      </c>
      <c r="E24">
        <f t="shared" ca="1" si="31"/>
        <v>0</v>
      </c>
      <c r="F24">
        <v>1</v>
      </c>
      <c r="G24" t="s">
        <v>233</v>
      </c>
      <c r="H24">
        <f t="shared" si="3"/>
        <v>1</v>
      </c>
      <c r="I24" t="str">
        <f t="shared" ref="I24:I33" si="36">"Shot_"&amp;G24</f>
        <v>Shot_ArmoryWand1</v>
      </c>
      <c r="J24" t="str">
        <f t="shared" ref="J24:J33" si="37">"EquipName_"&amp;G24</f>
        <v>EquipName_ArmoryWand1</v>
      </c>
      <c r="K24">
        <v>1</v>
      </c>
      <c r="L24" t="s">
        <v>230</v>
      </c>
      <c r="M24">
        <f t="shared" ca="1" si="6"/>
        <v>24</v>
      </c>
      <c r="N24">
        <v>0.01</v>
      </c>
      <c r="O24" t="s">
        <v>220</v>
      </c>
      <c r="P24">
        <f t="shared" ca="1" si="7"/>
        <v>19</v>
      </c>
      <c r="Q24">
        <v>0.01</v>
      </c>
      <c r="R24" t="s">
        <v>218</v>
      </c>
      <c r="S24">
        <f t="shared" ca="1" si="8"/>
        <v>17</v>
      </c>
      <c r="T24">
        <v>0.05</v>
      </c>
      <c r="U24" t="s">
        <v>228</v>
      </c>
      <c r="V24">
        <f t="shared" ca="1" si="9"/>
        <v>23</v>
      </c>
      <c r="W24">
        <v>0.02</v>
      </c>
      <c r="Z24">
        <v>0</v>
      </c>
    </row>
    <row r="25" spans="1:26" x14ac:dyDescent="0.3">
      <c r="A25" t="str">
        <f t="shared" ca="1" si="0"/>
        <v>E3002</v>
      </c>
      <c r="B25" t="s">
        <v>42</v>
      </c>
      <c r="C25">
        <f t="shared" ca="1" si="30"/>
        <v>3</v>
      </c>
      <c r="D25" t="s">
        <v>19</v>
      </c>
      <c r="E25">
        <f t="shared" ca="1" si="31"/>
        <v>0</v>
      </c>
      <c r="F25">
        <v>2</v>
      </c>
      <c r="G25" t="s">
        <v>66</v>
      </c>
      <c r="H25">
        <f t="shared" si="3"/>
        <v>1</v>
      </c>
      <c r="I25" t="str">
        <f t="shared" si="36"/>
        <v>Shot_FantasySetStaff1</v>
      </c>
      <c r="J25" t="str">
        <f t="shared" si="37"/>
        <v>EquipName_FantasySetStaff1</v>
      </c>
      <c r="K25">
        <v>1</v>
      </c>
      <c r="L25" t="s">
        <v>216</v>
      </c>
      <c r="M25">
        <f t="shared" ca="1" si="6"/>
        <v>13</v>
      </c>
      <c r="N25">
        <v>0.1</v>
      </c>
      <c r="O25" t="s">
        <v>214</v>
      </c>
      <c r="P25">
        <f t="shared" ca="1" si="7"/>
        <v>15</v>
      </c>
      <c r="Q25">
        <v>0.05</v>
      </c>
      <c r="R25" t="s">
        <v>228</v>
      </c>
      <c r="S25">
        <f t="shared" ca="1" si="8"/>
        <v>23</v>
      </c>
      <c r="T25">
        <v>0.02</v>
      </c>
      <c r="U25" t="s">
        <v>212</v>
      </c>
      <c r="V25">
        <f t="shared" ca="1" si="9"/>
        <v>12</v>
      </c>
      <c r="W25">
        <v>0.03</v>
      </c>
      <c r="Z25">
        <v>0</v>
      </c>
    </row>
    <row r="26" spans="1:26" x14ac:dyDescent="0.3">
      <c r="A26" t="str">
        <f t="shared" ca="1" si="0"/>
        <v>E3003</v>
      </c>
      <c r="B26" t="s">
        <v>42</v>
      </c>
      <c r="C26">
        <f t="shared" ca="1" si="30"/>
        <v>3</v>
      </c>
      <c r="D26" t="s">
        <v>19</v>
      </c>
      <c r="E26">
        <f t="shared" ca="1" si="31"/>
        <v>0</v>
      </c>
      <c r="F26">
        <v>3</v>
      </c>
      <c r="G26" t="s">
        <v>67</v>
      </c>
      <c r="H26">
        <f t="shared" si="3"/>
        <v>1</v>
      </c>
      <c r="I26" t="str">
        <f t="shared" si="36"/>
        <v>Shot_FantasySetStaff4</v>
      </c>
      <c r="J26" t="str">
        <f t="shared" si="37"/>
        <v>EquipName_FantasySetStaff4</v>
      </c>
      <c r="K26">
        <v>1</v>
      </c>
      <c r="L26" t="s">
        <v>212</v>
      </c>
      <c r="M26">
        <f t="shared" ca="1" si="6"/>
        <v>12</v>
      </c>
      <c r="N26">
        <v>0.03</v>
      </c>
      <c r="O26" t="s">
        <v>228</v>
      </c>
      <c r="P26">
        <f t="shared" ca="1" si="7"/>
        <v>23</v>
      </c>
      <c r="Q26">
        <v>0.02</v>
      </c>
      <c r="R26" t="s">
        <v>222</v>
      </c>
      <c r="S26">
        <f t="shared" ca="1" si="8"/>
        <v>20</v>
      </c>
      <c r="T26">
        <v>0.01</v>
      </c>
      <c r="U26" t="s">
        <v>214</v>
      </c>
      <c r="V26">
        <f t="shared" ca="1" si="9"/>
        <v>15</v>
      </c>
      <c r="W26">
        <v>0.05</v>
      </c>
      <c r="Z26">
        <v>0</v>
      </c>
    </row>
    <row r="27" spans="1:26" x14ac:dyDescent="0.3">
      <c r="A27" t="str">
        <f t="shared" ca="1" si="0"/>
        <v>E3101</v>
      </c>
      <c r="B27" t="s">
        <v>42</v>
      </c>
      <c r="C27">
        <f t="shared" ca="1" si="30"/>
        <v>3</v>
      </c>
      <c r="D27" t="s">
        <v>21</v>
      </c>
      <c r="E27">
        <f t="shared" ca="1" si="31"/>
        <v>1</v>
      </c>
      <c r="F27">
        <v>1</v>
      </c>
      <c r="G27" t="s">
        <v>232</v>
      </c>
      <c r="H27">
        <f t="shared" si="3"/>
        <v>1</v>
      </c>
      <c r="I27" t="str">
        <f t="shared" si="36"/>
        <v>Shot_ArmoryAngSpear</v>
      </c>
      <c r="J27" t="str">
        <f t="shared" si="37"/>
        <v>EquipName_ArmoryAngSpear</v>
      </c>
      <c r="K27">
        <v>1</v>
      </c>
      <c r="L27" t="s">
        <v>224</v>
      </c>
      <c r="M27">
        <f t="shared" ca="1" si="6"/>
        <v>21</v>
      </c>
      <c r="N27">
        <v>0.02</v>
      </c>
      <c r="O27" t="s">
        <v>214</v>
      </c>
      <c r="P27">
        <f t="shared" ca="1" si="7"/>
        <v>15</v>
      </c>
      <c r="Q27">
        <v>0.1</v>
      </c>
      <c r="R27" t="s">
        <v>216</v>
      </c>
      <c r="S27">
        <f t="shared" ca="1" si="8"/>
        <v>13</v>
      </c>
      <c r="T27">
        <v>0.2</v>
      </c>
      <c r="U27" t="s">
        <v>228</v>
      </c>
      <c r="V27">
        <f t="shared" ca="1" si="9"/>
        <v>23</v>
      </c>
      <c r="W27">
        <v>2.5000000000000001E-2</v>
      </c>
      <c r="Z27">
        <v>0</v>
      </c>
    </row>
    <row r="28" spans="1:26" x14ac:dyDescent="0.3">
      <c r="A28" t="str">
        <f t="shared" ca="1" si="0"/>
        <v>E3102</v>
      </c>
      <c r="B28" t="s">
        <v>42</v>
      </c>
      <c r="C28">
        <f t="shared" ref="C28:C36" ca="1" si="38">VLOOKUP(B28,OFFSET(INDIRECT("$A:$B"),0,MATCH(B$1&amp;"_Verify",INDIRECT("$1:$1"),0)-1),2,0)</f>
        <v>3</v>
      </c>
      <c r="D28" t="s">
        <v>21</v>
      </c>
      <c r="E28">
        <f t="shared" ref="E28:E36" ca="1" si="39">VLOOKUP(D28,OFFSET(INDIRECT("$A:$B"),0,MATCH(D$1&amp;"_Verify",INDIRECT("$1:$1"),0)-1),2,0)</f>
        <v>1</v>
      </c>
      <c r="F28">
        <v>2</v>
      </c>
      <c r="G28" t="s">
        <v>68</v>
      </c>
      <c r="H28">
        <f t="shared" si="3"/>
        <v>1</v>
      </c>
      <c r="I28" t="str">
        <f t="shared" si="36"/>
        <v>Shot_MetalStaff</v>
      </c>
      <c r="J28" t="str">
        <f t="shared" si="37"/>
        <v>EquipName_MetalStaff</v>
      </c>
      <c r="K28">
        <v>1</v>
      </c>
      <c r="L28" t="s">
        <v>228</v>
      </c>
      <c r="M28">
        <f t="shared" ca="1" si="6"/>
        <v>23</v>
      </c>
      <c r="N28">
        <v>2.5000000000000001E-2</v>
      </c>
      <c r="O28" t="s">
        <v>212</v>
      </c>
      <c r="P28">
        <f t="shared" ca="1" si="7"/>
        <v>12</v>
      </c>
      <c r="Q28">
        <v>0.05</v>
      </c>
      <c r="R28" t="s">
        <v>230</v>
      </c>
      <c r="S28">
        <f t="shared" ca="1" si="8"/>
        <v>24</v>
      </c>
      <c r="T28">
        <v>1.4999999999999999E-2</v>
      </c>
      <c r="U28" t="s">
        <v>218</v>
      </c>
      <c r="V28">
        <f t="shared" ca="1" si="9"/>
        <v>17</v>
      </c>
      <c r="W28">
        <v>0.1</v>
      </c>
      <c r="Z28">
        <v>0</v>
      </c>
    </row>
    <row r="29" spans="1:26" x14ac:dyDescent="0.3">
      <c r="A29" t="str">
        <f t="shared" ca="1" si="0"/>
        <v>E3201</v>
      </c>
      <c r="B29" t="s">
        <v>42</v>
      </c>
      <c r="C29">
        <f t="shared" ca="1" si="38"/>
        <v>3</v>
      </c>
      <c r="D29" t="s">
        <v>23</v>
      </c>
      <c r="E29">
        <f t="shared" ca="1" si="39"/>
        <v>2</v>
      </c>
      <c r="F29">
        <v>1</v>
      </c>
      <c r="G29" t="s">
        <v>69</v>
      </c>
      <c r="H29">
        <f t="shared" si="3"/>
        <v>1</v>
      </c>
      <c r="I29" t="str">
        <f t="shared" si="36"/>
        <v>Shot_HqStaff</v>
      </c>
      <c r="J29" t="str">
        <f t="shared" si="37"/>
        <v>EquipName_HqStaff</v>
      </c>
      <c r="K29">
        <v>1</v>
      </c>
      <c r="L29" t="s">
        <v>230</v>
      </c>
      <c r="M29">
        <f t="shared" ca="1" si="6"/>
        <v>24</v>
      </c>
      <c r="N29">
        <v>1.4999999999999999E-2</v>
      </c>
      <c r="O29" t="s">
        <v>224</v>
      </c>
      <c r="P29">
        <f t="shared" ca="1" si="7"/>
        <v>21</v>
      </c>
      <c r="Q29">
        <v>0.02</v>
      </c>
      <c r="R29" t="s">
        <v>228</v>
      </c>
      <c r="S29">
        <f t="shared" ca="1" si="8"/>
        <v>23</v>
      </c>
      <c r="T29">
        <v>0.03</v>
      </c>
      <c r="U29" t="s">
        <v>226</v>
      </c>
      <c r="V29">
        <f t="shared" ca="1" si="9"/>
        <v>22</v>
      </c>
      <c r="W29">
        <v>0.02</v>
      </c>
      <c r="Z29">
        <v>0</v>
      </c>
    </row>
    <row r="30" spans="1:26" hidden="1" x14ac:dyDescent="0.3">
      <c r="A30" t="str">
        <f t="shared" ca="1" si="0"/>
        <v>E3202</v>
      </c>
      <c r="B30" t="s">
        <v>8</v>
      </c>
      <c r="C30">
        <f t="shared" ref="C30" ca="1" si="40">VLOOKUP(B30,OFFSET(INDIRECT("$A:$B"),0,MATCH(B$1&amp;"_Verify",INDIRECT("$1:$1"),0)-1),2,0)</f>
        <v>3</v>
      </c>
      <c r="D30" t="s">
        <v>23</v>
      </c>
      <c r="E30">
        <f t="shared" ref="E30" ca="1" si="41">VLOOKUP(D30,OFFSET(INDIRECT("$A:$B"),0,MATCH(D$1&amp;"_Verify",INDIRECT("$1:$1"),0)-1),2,0)</f>
        <v>2</v>
      </c>
      <c r="F30">
        <v>2</v>
      </c>
      <c r="G30" t="s">
        <v>70</v>
      </c>
      <c r="H30">
        <f t="shared" si="3"/>
        <v>1</v>
      </c>
      <c r="I30" t="str">
        <f t="shared" ref="I30" si="42">"Shot_"&amp;G30</f>
        <v>Shot_ArsenalStaff</v>
      </c>
      <c r="J30" t="str">
        <f t="shared" ref="J30" si="43">"EquipName_"&amp;G30</f>
        <v>EquipName_ArsenalStaff</v>
      </c>
      <c r="K30">
        <v>1</v>
      </c>
      <c r="M30" t="e">
        <f t="shared" ca="1" si="6"/>
        <v>#N/A</v>
      </c>
      <c r="P30" t="e">
        <f t="shared" ca="1" si="7"/>
        <v>#N/A</v>
      </c>
      <c r="S30" t="e">
        <f t="shared" ca="1" si="8"/>
        <v>#N/A</v>
      </c>
      <c r="V30" t="e">
        <f t="shared" ca="1" si="9"/>
        <v>#N/A</v>
      </c>
      <c r="Z30">
        <v>99</v>
      </c>
    </row>
    <row r="31" spans="1:26" x14ac:dyDescent="0.3">
      <c r="A31" t="str">
        <f t="shared" ca="1" si="0"/>
        <v>E4001</v>
      </c>
      <c r="B31" t="s">
        <v>44</v>
      </c>
      <c r="C31">
        <f t="shared" ca="1" si="38"/>
        <v>4</v>
      </c>
      <c r="D31" t="s">
        <v>19</v>
      </c>
      <c r="E31">
        <f t="shared" ca="1" si="39"/>
        <v>0</v>
      </c>
      <c r="F31">
        <v>1</v>
      </c>
      <c r="G31" t="s">
        <v>71</v>
      </c>
      <c r="H31">
        <f t="shared" si="3"/>
        <v>1</v>
      </c>
      <c r="I31" t="str">
        <f t="shared" si="36"/>
        <v>Shot_RunicHammer</v>
      </c>
      <c r="J31" t="str">
        <f t="shared" si="37"/>
        <v>EquipName_RunicHammer</v>
      </c>
      <c r="K31">
        <v>1</v>
      </c>
      <c r="L31" t="s">
        <v>212</v>
      </c>
      <c r="M31">
        <f t="shared" ca="1" si="6"/>
        <v>12</v>
      </c>
      <c r="N31">
        <v>0.03</v>
      </c>
      <c r="O31" t="s">
        <v>218</v>
      </c>
      <c r="P31">
        <f t="shared" ca="1" si="7"/>
        <v>17</v>
      </c>
      <c r="Q31">
        <v>0.1</v>
      </c>
      <c r="R31" t="s">
        <v>230</v>
      </c>
      <c r="S31">
        <f t="shared" ca="1" si="8"/>
        <v>24</v>
      </c>
      <c r="T31">
        <v>0.01</v>
      </c>
      <c r="U31" t="s">
        <v>216</v>
      </c>
      <c r="V31">
        <f t="shared" ca="1" si="9"/>
        <v>13</v>
      </c>
      <c r="W31">
        <v>0.1</v>
      </c>
      <c r="Z31">
        <v>0</v>
      </c>
    </row>
    <row r="32" spans="1:26" x14ac:dyDescent="0.3">
      <c r="A32" t="str">
        <f t="shared" ca="1" si="0"/>
        <v>E4002</v>
      </c>
      <c r="B32" t="s">
        <v>44</v>
      </c>
      <c r="C32">
        <f t="shared" ca="1" si="38"/>
        <v>4</v>
      </c>
      <c r="D32" t="s">
        <v>19</v>
      </c>
      <c r="E32">
        <f t="shared" ca="1" si="39"/>
        <v>0</v>
      </c>
      <c r="F32">
        <v>2</v>
      </c>
      <c r="G32" t="s">
        <v>72</v>
      </c>
      <c r="H32">
        <f t="shared" si="3"/>
        <v>1</v>
      </c>
      <c r="I32" t="str">
        <f t="shared" si="36"/>
        <v>Shot_MorningStar</v>
      </c>
      <c r="J32" t="str">
        <f t="shared" si="37"/>
        <v>EquipName_MorningStar</v>
      </c>
      <c r="K32">
        <v>1</v>
      </c>
      <c r="L32" t="s">
        <v>214</v>
      </c>
      <c r="M32">
        <f t="shared" ca="1" si="6"/>
        <v>15</v>
      </c>
      <c r="N32">
        <v>0.05</v>
      </c>
      <c r="O32" t="s">
        <v>228</v>
      </c>
      <c r="P32">
        <f t="shared" ca="1" si="7"/>
        <v>23</v>
      </c>
      <c r="Q32">
        <v>0.01</v>
      </c>
      <c r="R32" t="s">
        <v>218</v>
      </c>
      <c r="S32">
        <f t="shared" ca="1" si="8"/>
        <v>17</v>
      </c>
      <c r="T32">
        <v>0.1</v>
      </c>
      <c r="U32" t="s">
        <v>222</v>
      </c>
      <c r="V32">
        <f t="shared" ca="1" si="9"/>
        <v>20</v>
      </c>
      <c r="W32">
        <v>0.01</v>
      </c>
      <c r="Z32">
        <v>0</v>
      </c>
    </row>
    <row r="33" spans="1:26" x14ac:dyDescent="0.3">
      <c r="A33" t="str">
        <f t="shared" ca="1" si="0"/>
        <v>E4003</v>
      </c>
      <c r="B33" t="s">
        <v>44</v>
      </c>
      <c r="C33">
        <f t="shared" ca="1" si="38"/>
        <v>4</v>
      </c>
      <c r="D33" t="s">
        <v>19</v>
      </c>
      <c r="E33">
        <f t="shared" ca="1" si="39"/>
        <v>0</v>
      </c>
      <c r="F33">
        <v>3</v>
      </c>
      <c r="G33" t="s">
        <v>73</v>
      </c>
      <c r="H33">
        <f t="shared" si="3"/>
        <v>1</v>
      </c>
      <c r="I33" t="str">
        <f t="shared" si="36"/>
        <v>Shot_StrongMaul</v>
      </c>
      <c r="J33" t="str">
        <f t="shared" si="37"/>
        <v>EquipName_StrongMaul</v>
      </c>
      <c r="K33">
        <v>1</v>
      </c>
      <c r="L33" t="s">
        <v>218</v>
      </c>
      <c r="M33">
        <f t="shared" ca="1" si="6"/>
        <v>17</v>
      </c>
      <c r="N33">
        <v>0.1</v>
      </c>
      <c r="O33" t="s">
        <v>212</v>
      </c>
      <c r="P33">
        <f t="shared" ca="1" si="7"/>
        <v>12</v>
      </c>
      <c r="Q33">
        <v>0.03</v>
      </c>
      <c r="R33" t="s">
        <v>214</v>
      </c>
      <c r="S33">
        <f t="shared" ca="1" si="8"/>
        <v>15</v>
      </c>
      <c r="T33">
        <v>0.05</v>
      </c>
      <c r="U33" t="s">
        <v>230</v>
      </c>
      <c r="V33">
        <f t="shared" ca="1" si="9"/>
        <v>24</v>
      </c>
      <c r="W33">
        <v>0.01</v>
      </c>
      <c r="Z33">
        <v>0</v>
      </c>
    </row>
    <row r="34" spans="1:26" x14ac:dyDescent="0.3">
      <c r="A34" t="str">
        <f t="shared" ref="A34:A67" ca="1" si="44">"E"&amp;TEXT(C34,"0")&amp;TEXT(E34,"0")&amp;TEXT(F34,"00")</f>
        <v>E4101</v>
      </c>
      <c r="B34" t="s">
        <v>44</v>
      </c>
      <c r="C34">
        <f t="shared" ca="1" si="38"/>
        <v>4</v>
      </c>
      <c r="D34" t="s">
        <v>21</v>
      </c>
      <c r="E34">
        <f t="shared" ca="1" si="39"/>
        <v>1</v>
      </c>
      <c r="F34">
        <v>1</v>
      </c>
      <c r="G34" t="s">
        <v>74</v>
      </c>
      <c r="H34">
        <f t="shared" ref="H34:H65" si="45">COUNTIF(G:G,G34)</f>
        <v>1</v>
      </c>
      <c r="I34" t="str">
        <f t="shared" ref="I34:I41" si="46">"Shot_"&amp;G34</f>
        <v>Shot_ArmoryHammer11</v>
      </c>
      <c r="J34" t="str">
        <f t="shared" ref="J34:J41" si="47">"EquipName_"&amp;G34</f>
        <v>EquipName_ArmoryHammer11</v>
      </c>
      <c r="K34">
        <v>1</v>
      </c>
      <c r="L34" t="s">
        <v>214</v>
      </c>
      <c r="M34">
        <f t="shared" ca="1" si="6"/>
        <v>15</v>
      </c>
      <c r="N34">
        <v>0.1</v>
      </c>
      <c r="O34" t="s">
        <v>218</v>
      </c>
      <c r="P34">
        <f t="shared" ca="1" si="7"/>
        <v>17</v>
      </c>
      <c r="Q34">
        <v>0.15</v>
      </c>
      <c r="R34" t="s">
        <v>212</v>
      </c>
      <c r="S34">
        <f t="shared" ca="1" si="8"/>
        <v>12</v>
      </c>
      <c r="T34">
        <v>0.05</v>
      </c>
      <c r="U34" t="s">
        <v>228</v>
      </c>
      <c r="V34">
        <f t="shared" ca="1" si="9"/>
        <v>23</v>
      </c>
      <c r="W34">
        <v>0.02</v>
      </c>
      <c r="Z34">
        <v>0</v>
      </c>
    </row>
    <row r="35" spans="1:26" x14ac:dyDescent="0.3">
      <c r="A35" t="str">
        <f t="shared" ca="1" si="44"/>
        <v>E4102</v>
      </c>
      <c r="B35" t="s">
        <v>44</v>
      </c>
      <c r="C35">
        <f t="shared" ca="1" si="38"/>
        <v>4</v>
      </c>
      <c r="D35" t="s">
        <v>21</v>
      </c>
      <c r="E35">
        <f t="shared" ca="1" si="39"/>
        <v>1</v>
      </c>
      <c r="F35">
        <v>2</v>
      </c>
      <c r="G35" t="s">
        <v>75</v>
      </c>
      <c r="H35">
        <f t="shared" si="45"/>
        <v>1</v>
      </c>
      <c r="I35" t="str">
        <f t="shared" si="46"/>
        <v>Shot_MeleeHammer</v>
      </c>
      <c r="J35" t="str">
        <f t="shared" si="47"/>
        <v>EquipName_MeleeHammer</v>
      </c>
      <c r="K35">
        <v>1</v>
      </c>
      <c r="L35" t="s">
        <v>218</v>
      </c>
      <c r="M35">
        <f t="shared" ca="1" si="6"/>
        <v>17</v>
      </c>
      <c r="N35">
        <v>0.15</v>
      </c>
      <c r="O35" t="s">
        <v>216</v>
      </c>
      <c r="P35">
        <f t="shared" ca="1" si="7"/>
        <v>13</v>
      </c>
      <c r="Q35">
        <v>0.2</v>
      </c>
      <c r="R35" t="s">
        <v>230</v>
      </c>
      <c r="S35">
        <f t="shared" ca="1" si="8"/>
        <v>24</v>
      </c>
      <c r="T35">
        <v>1.4999999999999999E-2</v>
      </c>
      <c r="U35" t="s">
        <v>224</v>
      </c>
      <c r="V35">
        <f t="shared" ca="1" si="9"/>
        <v>21</v>
      </c>
      <c r="W35">
        <v>0.02</v>
      </c>
      <c r="Z35">
        <v>0</v>
      </c>
    </row>
    <row r="36" spans="1:26" x14ac:dyDescent="0.3">
      <c r="A36" t="str">
        <f t="shared" ca="1" si="44"/>
        <v>E4201</v>
      </c>
      <c r="B36" t="s">
        <v>44</v>
      </c>
      <c r="C36">
        <f t="shared" ca="1" si="38"/>
        <v>4</v>
      </c>
      <c r="D36" t="s">
        <v>23</v>
      </c>
      <c r="E36">
        <f t="shared" ca="1" si="39"/>
        <v>2</v>
      </c>
      <c r="F36">
        <v>1</v>
      </c>
      <c r="G36" t="s">
        <v>76</v>
      </c>
      <c r="H36">
        <f t="shared" si="45"/>
        <v>1</v>
      </c>
      <c r="I36" t="str">
        <f t="shared" si="46"/>
        <v>Shot_DwarfHammer</v>
      </c>
      <c r="J36" t="str">
        <f t="shared" si="47"/>
        <v>EquipName_DwarfHammer</v>
      </c>
      <c r="K36">
        <v>1</v>
      </c>
      <c r="L36" t="s">
        <v>216</v>
      </c>
      <c r="M36">
        <f t="shared" ca="1" si="6"/>
        <v>13</v>
      </c>
      <c r="N36">
        <v>0.2</v>
      </c>
      <c r="O36" t="s">
        <v>218</v>
      </c>
      <c r="P36">
        <f t="shared" ca="1" si="7"/>
        <v>17</v>
      </c>
      <c r="Q36">
        <v>0.2</v>
      </c>
      <c r="R36" t="s">
        <v>224</v>
      </c>
      <c r="S36">
        <f t="shared" ca="1" si="8"/>
        <v>21</v>
      </c>
      <c r="T36">
        <v>0.02</v>
      </c>
      <c r="U36" t="s">
        <v>226</v>
      </c>
      <c r="V36">
        <f t="shared" ca="1" si="9"/>
        <v>22</v>
      </c>
      <c r="W36">
        <v>0.02</v>
      </c>
      <c r="Z36">
        <v>0</v>
      </c>
    </row>
    <row r="37" spans="1:26" hidden="1" x14ac:dyDescent="0.3">
      <c r="A37" t="str">
        <f t="shared" ca="1" si="44"/>
        <v>E4202</v>
      </c>
      <c r="B37" t="s">
        <v>9</v>
      </c>
      <c r="C37">
        <f t="shared" ref="C37" ca="1" si="48">VLOOKUP(B37,OFFSET(INDIRECT("$A:$B"),0,MATCH(B$1&amp;"_Verify",INDIRECT("$1:$1"),0)-1),2,0)</f>
        <v>4</v>
      </c>
      <c r="D37" t="s">
        <v>23</v>
      </c>
      <c r="E37">
        <f t="shared" ref="E37" ca="1" si="49">VLOOKUP(D37,OFFSET(INDIRECT("$A:$B"),0,MATCH(D$1&amp;"_Verify",INDIRECT("$1:$1"),0)-1),2,0)</f>
        <v>2</v>
      </c>
      <c r="F37">
        <v>2</v>
      </c>
      <c r="G37" t="s">
        <v>77</v>
      </c>
      <c r="H37">
        <f t="shared" si="45"/>
        <v>1</v>
      </c>
      <c r="I37" t="str">
        <f t="shared" ref="I37" si="50">"Shot_"&amp;G37</f>
        <v>Shot_ArsenalGoldHammer</v>
      </c>
      <c r="J37" t="str">
        <f t="shared" ref="J37" si="51">"EquipName_"&amp;G37</f>
        <v>EquipName_ArsenalGoldHammer</v>
      </c>
      <c r="K37">
        <v>1</v>
      </c>
      <c r="M37" t="e">
        <f t="shared" ca="1" si="6"/>
        <v>#N/A</v>
      </c>
      <c r="P37" t="e">
        <f t="shared" ca="1" si="7"/>
        <v>#N/A</v>
      </c>
      <c r="S37" t="e">
        <f t="shared" ca="1" si="8"/>
        <v>#N/A</v>
      </c>
      <c r="V37" t="e">
        <f t="shared" ca="1" si="9"/>
        <v>#N/A</v>
      </c>
      <c r="Z37">
        <v>99</v>
      </c>
    </row>
    <row r="38" spans="1:26" hidden="1" x14ac:dyDescent="0.3">
      <c r="A38" t="str">
        <f t="shared" ca="1" si="44"/>
        <v>E4203</v>
      </c>
      <c r="B38" t="s">
        <v>9</v>
      </c>
      <c r="C38">
        <f t="shared" ref="C38" ca="1" si="52">VLOOKUP(B38,OFFSET(INDIRECT("$A:$B"),0,MATCH(B$1&amp;"_Verify",INDIRECT("$1:$1"),0)-1),2,0)</f>
        <v>4</v>
      </c>
      <c r="D38" t="s">
        <v>23</v>
      </c>
      <c r="E38">
        <f t="shared" ref="E38" ca="1" si="53">VLOOKUP(D38,OFFSET(INDIRECT("$A:$B"),0,MATCH(D$1&amp;"_Verify",INDIRECT("$1:$1"),0)-1),2,0)</f>
        <v>2</v>
      </c>
      <c r="F38">
        <v>3</v>
      </c>
      <c r="G38" t="s">
        <v>78</v>
      </c>
      <c r="H38">
        <f t="shared" si="45"/>
        <v>1</v>
      </c>
      <c r="I38" t="str">
        <f t="shared" ref="I38" si="54">"Shot_"&amp;G38</f>
        <v>Shot_ArsenalHammer</v>
      </c>
      <c r="J38" t="str">
        <f t="shared" ref="J38" si="55">"EquipName_"&amp;G38</f>
        <v>EquipName_ArsenalHammer</v>
      </c>
      <c r="K38">
        <v>1</v>
      </c>
      <c r="M38" t="e">
        <f t="shared" ca="1" si="6"/>
        <v>#N/A</v>
      </c>
      <c r="P38" t="e">
        <f t="shared" ca="1" si="7"/>
        <v>#N/A</v>
      </c>
      <c r="S38" t="e">
        <f t="shared" ca="1" si="8"/>
        <v>#N/A</v>
      </c>
      <c r="V38" t="e">
        <f t="shared" ca="1" si="9"/>
        <v>#N/A</v>
      </c>
      <c r="Z38">
        <v>99</v>
      </c>
    </row>
    <row r="39" spans="1:26" x14ac:dyDescent="0.3">
      <c r="A39" t="str">
        <f t="shared" ca="1" si="44"/>
        <v>E5001</v>
      </c>
      <c r="B39" t="s">
        <v>43</v>
      </c>
      <c r="C39">
        <f t="shared" ref="C39:C48" ca="1" si="56">VLOOKUP(B39,OFFSET(INDIRECT("$A:$B"),0,MATCH(B$1&amp;"_Verify",INDIRECT("$1:$1"),0)-1),2,0)</f>
        <v>5</v>
      </c>
      <c r="D39" t="s">
        <v>19</v>
      </c>
      <c r="E39">
        <f t="shared" ref="E39:E48" ca="1" si="57">VLOOKUP(D39,OFFSET(INDIRECT("$A:$B"),0,MATCH(D$1&amp;"_Verify",INDIRECT("$1:$1"),0)-1),2,0)</f>
        <v>0</v>
      </c>
      <c r="F39">
        <v>1</v>
      </c>
      <c r="G39" t="s">
        <v>79</v>
      </c>
      <c r="H39">
        <f t="shared" si="45"/>
        <v>1</v>
      </c>
      <c r="I39" t="str">
        <f t="shared" si="46"/>
        <v>Shot_SciFantasyRapier</v>
      </c>
      <c r="J39" t="str">
        <f t="shared" si="47"/>
        <v>EquipName_SciFantasyRapier</v>
      </c>
      <c r="K39">
        <v>1</v>
      </c>
      <c r="L39" t="s">
        <v>212</v>
      </c>
      <c r="M39">
        <f t="shared" ca="1" si="6"/>
        <v>12</v>
      </c>
      <c r="N39">
        <v>0.03</v>
      </c>
      <c r="O39" t="s">
        <v>214</v>
      </c>
      <c r="P39">
        <f t="shared" ca="1" si="7"/>
        <v>15</v>
      </c>
      <c r="Q39">
        <v>0.05</v>
      </c>
      <c r="R39" t="s">
        <v>230</v>
      </c>
      <c r="S39">
        <f t="shared" ca="1" si="8"/>
        <v>24</v>
      </c>
      <c r="T39">
        <v>0.01</v>
      </c>
      <c r="U39" t="s">
        <v>222</v>
      </c>
      <c r="V39">
        <f t="shared" ca="1" si="9"/>
        <v>20</v>
      </c>
      <c r="W39">
        <v>0.01</v>
      </c>
      <c r="Z39">
        <v>0</v>
      </c>
    </row>
    <row r="40" spans="1:26" x14ac:dyDescent="0.3">
      <c r="A40" t="str">
        <f t="shared" ca="1" si="44"/>
        <v>E5002</v>
      </c>
      <c r="B40" t="s">
        <v>43</v>
      </c>
      <c r="C40">
        <f t="shared" ca="1" si="56"/>
        <v>5</v>
      </c>
      <c r="D40" t="s">
        <v>19</v>
      </c>
      <c r="E40">
        <f t="shared" ca="1" si="57"/>
        <v>0</v>
      </c>
      <c r="F40">
        <v>2</v>
      </c>
      <c r="G40" t="s">
        <v>80</v>
      </c>
      <c r="H40">
        <f t="shared" si="45"/>
        <v>1</v>
      </c>
      <c r="I40" t="str">
        <f t="shared" si="46"/>
        <v>Shot_JimHdAssassin12</v>
      </c>
      <c r="J40" t="str">
        <f t="shared" si="47"/>
        <v>EquipName_JimHdAssassin12</v>
      </c>
      <c r="K40">
        <v>1</v>
      </c>
      <c r="L40" t="s">
        <v>230</v>
      </c>
      <c r="M40">
        <f t="shared" ca="1" si="6"/>
        <v>24</v>
      </c>
      <c r="N40">
        <v>0.01</v>
      </c>
      <c r="O40" t="s">
        <v>220</v>
      </c>
      <c r="P40">
        <f t="shared" ca="1" si="7"/>
        <v>19</v>
      </c>
      <c r="Q40">
        <v>0.01</v>
      </c>
      <c r="R40" t="s">
        <v>222</v>
      </c>
      <c r="S40">
        <f t="shared" ca="1" si="8"/>
        <v>20</v>
      </c>
      <c r="T40">
        <v>0.01</v>
      </c>
      <c r="U40" t="s">
        <v>216</v>
      </c>
      <c r="V40">
        <f t="shared" ca="1" si="9"/>
        <v>13</v>
      </c>
      <c r="W40">
        <v>0.1</v>
      </c>
      <c r="Z40">
        <v>0</v>
      </c>
    </row>
    <row r="41" spans="1:26" x14ac:dyDescent="0.3">
      <c r="A41" t="str">
        <f t="shared" ca="1" si="44"/>
        <v>E5003</v>
      </c>
      <c r="B41" t="s">
        <v>43</v>
      </c>
      <c r="C41">
        <f t="shared" ca="1" si="56"/>
        <v>5</v>
      </c>
      <c r="D41" t="s">
        <v>19</v>
      </c>
      <c r="E41">
        <f t="shared" ca="1" si="57"/>
        <v>0</v>
      </c>
      <c r="F41">
        <v>3</v>
      </c>
      <c r="G41" t="s">
        <v>81</v>
      </c>
      <c r="H41">
        <f t="shared" si="45"/>
        <v>1</v>
      </c>
      <c r="I41" t="str">
        <f t="shared" si="46"/>
        <v>Shot_StylizedSword</v>
      </c>
      <c r="J41" t="str">
        <f t="shared" si="47"/>
        <v>EquipName_StylizedSword</v>
      </c>
      <c r="K41">
        <v>1</v>
      </c>
      <c r="L41" t="s">
        <v>214</v>
      </c>
      <c r="M41">
        <f t="shared" ca="1" si="6"/>
        <v>15</v>
      </c>
      <c r="N41">
        <v>0.05</v>
      </c>
      <c r="O41" t="s">
        <v>218</v>
      </c>
      <c r="P41">
        <f t="shared" ca="1" si="7"/>
        <v>17</v>
      </c>
      <c r="Q41">
        <v>0.05</v>
      </c>
      <c r="R41" t="s">
        <v>212</v>
      </c>
      <c r="S41">
        <f t="shared" ca="1" si="8"/>
        <v>12</v>
      </c>
      <c r="T41">
        <v>0.03</v>
      </c>
      <c r="U41" t="s">
        <v>228</v>
      </c>
      <c r="V41">
        <f t="shared" ca="1" si="9"/>
        <v>23</v>
      </c>
      <c r="W41">
        <v>0.01</v>
      </c>
      <c r="Z41">
        <v>0</v>
      </c>
    </row>
    <row r="42" spans="1:26" x14ac:dyDescent="0.3">
      <c r="A42" t="str">
        <f t="shared" ca="1" si="44"/>
        <v>E5101</v>
      </c>
      <c r="B42" t="s">
        <v>43</v>
      </c>
      <c r="C42">
        <f t="shared" ca="1" si="56"/>
        <v>5</v>
      </c>
      <c r="D42" t="s">
        <v>21</v>
      </c>
      <c r="E42">
        <f t="shared" ca="1" si="57"/>
        <v>1</v>
      </c>
      <c r="F42">
        <v>1</v>
      </c>
      <c r="G42" t="s">
        <v>82</v>
      </c>
      <c r="H42">
        <f t="shared" si="45"/>
        <v>1</v>
      </c>
      <c r="I42" t="str">
        <f t="shared" ref="I42:I51" si="58">"Shot_"&amp;G42</f>
        <v>Shot_JimHdAssassin11</v>
      </c>
      <c r="J42" t="str">
        <f t="shared" ref="J42:J51" si="59">"EquipName_"&amp;G42</f>
        <v>EquipName_JimHdAssassin11</v>
      </c>
      <c r="K42">
        <v>1</v>
      </c>
      <c r="L42" t="s">
        <v>218</v>
      </c>
      <c r="M42">
        <f t="shared" ca="1" si="6"/>
        <v>17</v>
      </c>
      <c r="N42">
        <v>0.1</v>
      </c>
      <c r="O42" t="s">
        <v>224</v>
      </c>
      <c r="P42">
        <f t="shared" ca="1" si="7"/>
        <v>21</v>
      </c>
      <c r="Q42">
        <v>0.02</v>
      </c>
      <c r="R42" t="s">
        <v>226</v>
      </c>
      <c r="S42">
        <f t="shared" ca="1" si="8"/>
        <v>22</v>
      </c>
      <c r="T42">
        <v>2.5000000000000001E-2</v>
      </c>
      <c r="U42" t="s">
        <v>212</v>
      </c>
      <c r="V42">
        <f t="shared" ca="1" si="9"/>
        <v>12</v>
      </c>
      <c r="W42">
        <v>0.05</v>
      </c>
      <c r="Z42">
        <v>0</v>
      </c>
    </row>
    <row r="43" spans="1:26" x14ac:dyDescent="0.3">
      <c r="A43" t="str">
        <f t="shared" ca="1" si="44"/>
        <v>E5102</v>
      </c>
      <c r="B43" t="s">
        <v>43</v>
      </c>
      <c r="C43">
        <f t="shared" ca="1" si="56"/>
        <v>5</v>
      </c>
      <c r="D43" t="s">
        <v>21</v>
      </c>
      <c r="E43">
        <f t="shared" ca="1" si="57"/>
        <v>1</v>
      </c>
      <c r="F43">
        <v>2</v>
      </c>
      <c r="G43" t="s">
        <v>83</v>
      </c>
      <c r="H43">
        <f t="shared" si="45"/>
        <v>1</v>
      </c>
      <c r="I43" t="str">
        <f t="shared" si="58"/>
        <v>Shot_FourMaker152</v>
      </c>
      <c r="J43" t="str">
        <f t="shared" si="59"/>
        <v>EquipName_FourMaker152</v>
      </c>
      <c r="K43">
        <v>1</v>
      </c>
      <c r="L43" t="s">
        <v>214</v>
      </c>
      <c r="M43">
        <f t="shared" ca="1" si="6"/>
        <v>15</v>
      </c>
      <c r="N43">
        <v>0.1</v>
      </c>
      <c r="O43" t="s">
        <v>230</v>
      </c>
      <c r="P43">
        <f t="shared" ca="1" si="7"/>
        <v>24</v>
      </c>
      <c r="Q43">
        <v>1.4999999999999999E-2</v>
      </c>
      <c r="R43" t="s">
        <v>224</v>
      </c>
      <c r="S43">
        <f t="shared" ca="1" si="8"/>
        <v>21</v>
      </c>
      <c r="T43">
        <v>0.02</v>
      </c>
      <c r="U43" t="s">
        <v>226</v>
      </c>
      <c r="V43">
        <f t="shared" ca="1" si="9"/>
        <v>22</v>
      </c>
      <c r="W43">
        <v>2.5000000000000001E-2</v>
      </c>
      <c r="Z43">
        <v>0</v>
      </c>
    </row>
    <row r="44" spans="1:26" x14ac:dyDescent="0.3">
      <c r="A44" t="str">
        <f t="shared" ca="1" si="44"/>
        <v>E5201</v>
      </c>
      <c r="B44" t="s">
        <v>43</v>
      </c>
      <c r="C44">
        <f t="shared" ca="1" si="56"/>
        <v>5</v>
      </c>
      <c r="D44" t="s">
        <v>23</v>
      </c>
      <c r="E44">
        <f t="shared" ca="1" si="57"/>
        <v>2</v>
      </c>
      <c r="F44">
        <v>1</v>
      </c>
      <c r="G44" t="s">
        <v>84</v>
      </c>
      <c r="H44">
        <f t="shared" si="45"/>
        <v>1</v>
      </c>
      <c r="I44" t="str">
        <f t="shared" si="58"/>
        <v>Shot_FourMaker140</v>
      </c>
      <c r="J44" t="str">
        <f t="shared" si="59"/>
        <v>EquipName_FourMaker140</v>
      </c>
      <c r="K44">
        <v>1</v>
      </c>
      <c r="L44" t="s">
        <v>214</v>
      </c>
      <c r="M44">
        <f t="shared" ca="1" si="6"/>
        <v>15</v>
      </c>
      <c r="N44">
        <v>0.2</v>
      </c>
      <c r="O44" t="s">
        <v>224</v>
      </c>
      <c r="P44">
        <f t="shared" ca="1" si="7"/>
        <v>21</v>
      </c>
      <c r="Q44">
        <v>0.02</v>
      </c>
      <c r="R44" t="s">
        <v>226</v>
      </c>
      <c r="S44">
        <f t="shared" ca="1" si="8"/>
        <v>22</v>
      </c>
      <c r="T44">
        <v>0.03</v>
      </c>
      <c r="U44" t="s">
        <v>228</v>
      </c>
      <c r="V44">
        <f t="shared" ca="1" si="9"/>
        <v>23</v>
      </c>
      <c r="W44">
        <v>0.02</v>
      </c>
      <c r="Z44">
        <v>0</v>
      </c>
    </row>
    <row r="45" spans="1:26" hidden="1" x14ac:dyDescent="0.3">
      <c r="A45" t="str">
        <f t="shared" ca="1" si="44"/>
        <v>E5202</v>
      </c>
      <c r="B45" t="s">
        <v>10</v>
      </c>
      <c r="C45">
        <f t="shared" ref="C45" ca="1" si="60">VLOOKUP(B45,OFFSET(INDIRECT("$A:$B"),0,MATCH(B$1&amp;"_Verify",INDIRECT("$1:$1"),0)-1),2,0)</f>
        <v>5</v>
      </c>
      <c r="D45" t="s">
        <v>23</v>
      </c>
      <c r="E45">
        <f t="shared" ref="E45" ca="1" si="61">VLOOKUP(D45,OFFSET(INDIRECT("$A:$B"),0,MATCH(D$1&amp;"_Verify",INDIRECT("$1:$1"),0)-1),2,0)</f>
        <v>2</v>
      </c>
      <c r="F45">
        <v>2</v>
      </c>
      <c r="G45" t="s">
        <v>85</v>
      </c>
      <c r="H45">
        <f t="shared" si="45"/>
        <v>1</v>
      </c>
      <c r="I45" t="str">
        <f t="shared" ref="I45" si="62">"Shot_"&amp;G45</f>
        <v>Shot_ArsenalSword</v>
      </c>
      <c r="J45" t="str">
        <f t="shared" ref="J45" si="63">"EquipName_"&amp;G45</f>
        <v>EquipName_ArsenalSword</v>
      </c>
      <c r="K45">
        <v>1</v>
      </c>
      <c r="M45" t="e">
        <f t="shared" ca="1" si="6"/>
        <v>#N/A</v>
      </c>
      <c r="P45" t="e">
        <f t="shared" ca="1" si="7"/>
        <v>#N/A</v>
      </c>
      <c r="S45" t="e">
        <f t="shared" ca="1" si="8"/>
        <v>#N/A</v>
      </c>
      <c r="V45" t="e">
        <f t="shared" ca="1" si="9"/>
        <v>#N/A</v>
      </c>
      <c r="Z45">
        <v>99</v>
      </c>
    </row>
    <row r="46" spans="1:26" x14ac:dyDescent="0.3">
      <c r="A46" t="str">
        <f t="shared" ca="1" si="44"/>
        <v>E6001</v>
      </c>
      <c r="B46" t="s">
        <v>45</v>
      </c>
      <c r="C46">
        <f t="shared" ca="1" si="56"/>
        <v>6</v>
      </c>
      <c r="D46" t="s">
        <v>19</v>
      </c>
      <c r="E46">
        <f t="shared" ca="1" si="57"/>
        <v>0</v>
      </c>
      <c r="F46">
        <v>1</v>
      </c>
      <c r="G46" t="s">
        <v>86</v>
      </c>
      <c r="H46">
        <f t="shared" si="45"/>
        <v>1</v>
      </c>
      <c r="I46" t="str">
        <f t="shared" si="58"/>
        <v>Shot_SMG31</v>
      </c>
      <c r="J46" t="str">
        <f t="shared" si="59"/>
        <v>EquipName_SMG31</v>
      </c>
      <c r="K46">
        <v>1</v>
      </c>
      <c r="L46" t="s">
        <v>230</v>
      </c>
      <c r="M46">
        <f t="shared" ca="1" si="6"/>
        <v>24</v>
      </c>
      <c r="N46">
        <v>0.01</v>
      </c>
      <c r="O46" t="s">
        <v>222</v>
      </c>
      <c r="P46">
        <f t="shared" ca="1" si="7"/>
        <v>20</v>
      </c>
      <c r="Q46">
        <v>0.01</v>
      </c>
      <c r="R46" t="s">
        <v>216</v>
      </c>
      <c r="S46">
        <f t="shared" ca="1" si="8"/>
        <v>13</v>
      </c>
      <c r="T46">
        <v>0.2</v>
      </c>
      <c r="U46" t="s">
        <v>228</v>
      </c>
      <c r="V46">
        <f t="shared" ca="1" si="9"/>
        <v>23</v>
      </c>
      <c r="W46">
        <v>0.01</v>
      </c>
      <c r="Z46">
        <v>0</v>
      </c>
    </row>
    <row r="47" spans="1:26" x14ac:dyDescent="0.3">
      <c r="A47" t="str">
        <f t="shared" ca="1" si="44"/>
        <v>E6002</v>
      </c>
      <c r="B47" t="s">
        <v>45</v>
      </c>
      <c r="C47">
        <f t="shared" ca="1" si="56"/>
        <v>6</v>
      </c>
      <c r="D47" t="s">
        <v>19</v>
      </c>
      <c r="E47">
        <f t="shared" ca="1" si="57"/>
        <v>0</v>
      </c>
      <c r="F47">
        <v>2</v>
      </c>
      <c r="G47" t="s">
        <v>87</v>
      </c>
      <c r="H47">
        <f t="shared" si="45"/>
        <v>1</v>
      </c>
      <c r="I47" t="str">
        <f t="shared" si="58"/>
        <v>Shot_SciFiWarriorGun</v>
      </c>
      <c r="J47" t="str">
        <f t="shared" si="59"/>
        <v>EquipName_SciFiWarriorGun</v>
      </c>
      <c r="K47">
        <v>1</v>
      </c>
      <c r="L47" t="s">
        <v>212</v>
      </c>
      <c r="M47">
        <f t="shared" ca="1" si="6"/>
        <v>12</v>
      </c>
      <c r="N47">
        <v>0.03</v>
      </c>
      <c r="O47" t="s">
        <v>218</v>
      </c>
      <c r="P47">
        <f t="shared" ca="1" si="7"/>
        <v>17</v>
      </c>
      <c r="Q47">
        <v>0.05</v>
      </c>
      <c r="R47" t="s">
        <v>214</v>
      </c>
      <c r="S47">
        <f t="shared" ca="1" si="8"/>
        <v>15</v>
      </c>
      <c r="T47">
        <v>0.05</v>
      </c>
      <c r="U47" t="s">
        <v>216</v>
      </c>
      <c r="V47">
        <f t="shared" ca="1" si="9"/>
        <v>13</v>
      </c>
      <c r="W47">
        <v>0.2</v>
      </c>
      <c r="Z47">
        <v>0</v>
      </c>
    </row>
    <row r="48" spans="1:26" x14ac:dyDescent="0.3">
      <c r="A48" t="str">
        <f t="shared" ca="1" si="44"/>
        <v>E6003</v>
      </c>
      <c r="B48" t="s">
        <v>45</v>
      </c>
      <c r="C48">
        <f t="shared" ca="1" si="56"/>
        <v>6</v>
      </c>
      <c r="D48" t="s">
        <v>19</v>
      </c>
      <c r="E48">
        <f t="shared" ca="1" si="57"/>
        <v>0</v>
      </c>
      <c r="F48">
        <v>3</v>
      </c>
      <c r="G48" t="s">
        <v>88</v>
      </c>
      <c r="H48">
        <f t="shared" si="45"/>
        <v>1</v>
      </c>
      <c r="I48" t="str">
        <f t="shared" si="58"/>
        <v>Shot_SciFiGun</v>
      </c>
      <c r="J48" t="str">
        <f t="shared" si="59"/>
        <v>EquipName_SciFiGun</v>
      </c>
      <c r="K48">
        <v>1</v>
      </c>
      <c r="L48" t="s">
        <v>214</v>
      </c>
      <c r="M48">
        <f t="shared" ca="1" si="6"/>
        <v>15</v>
      </c>
      <c r="N48">
        <v>0.05</v>
      </c>
      <c r="O48" t="s">
        <v>216</v>
      </c>
      <c r="P48">
        <f t="shared" ca="1" si="7"/>
        <v>13</v>
      </c>
      <c r="Q48">
        <v>0.2</v>
      </c>
      <c r="R48" t="s">
        <v>220</v>
      </c>
      <c r="S48">
        <f t="shared" ca="1" si="8"/>
        <v>19</v>
      </c>
      <c r="T48">
        <v>0.01</v>
      </c>
      <c r="U48" t="s">
        <v>212</v>
      </c>
      <c r="V48">
        <f t="shared" ca="1" si="9"/>
        <v>12</v>
      </c>
      <c r="W48">
        <v>0.05</v>
      </c>
      <c r="Z48">
        <v>0</v>
      </c>
    </row>
    <row r="49" spans="1:26" x14ac:dyDescent="0.3">
      <c r="A49" t="str">
        <f t="shared" ca="1" si="44"/>
        <v>E6101</v>
      </c>
      <c r="B49" t="s">
        <v>45</v>
      </c>
      <c r="C49">
        <f t="shared" ref="C49:C58" ca="1" si="64">VLOOKUP(B49,OFFSET(INDIRECT("$A:$B"),0,MATCH(B$1&amp;"_Verify",INDIRECT("$1:$1"),0)-1),2,0)</f>
        <v>6</v>
      </c>
      <c r="D49" t="s">
        <v>21</v>
      </c>
      <c r="E49">
        <f t="shared" ref="E49:E58" ca="1" si="65">VLOOKUP(D49,OFFSET(INDIRECT("$A:$B"),0,MATCH(D$1&amp;"_Verify",INDIRECT("$1:$1"),0)-1),2,0)</f>
        <v>1</v>
      </c>
      <c r="F49">
        <v>1</v>
      </c>
      <c r="G49" t="s">
        <v>89</v>
      </c>
      <c r="H49">
        <f t="shared" si="45"/>
        <v>1</v>
      </c>
      <c r="I49" t="str">
        <f t="shared" si="58"/>
        <v>Shot_SciFiRifle3</v>
      </c>
      <c r="J49" t="str">
        <f t="shared" si="59"/>
        <v>EquipName_SciFiRifle3</v>
      </c>
      <c r="K49">
        <v>1</v>
      </c>
      <c r="L49" t="s">
        <v>230</v>
      </c>
      <c r="M49">
        <f t="shared" ca="1" si="6"/>
        <v>24</v>
      </c>
      <c r="N49">
        <v>1.4999999999999999E-2</v>
      </c>
      <c r="O49" t="s">
        <v>224</v>
      </c>
      <c r="P49">
        <f t="shared" ca="1" si="7"/>
        <v>21</v>
      </c>
      <c r="Q49">
        <v>0.02</v>
      </c>
      <c r="R49" t="s">
        <v>216</v>
      </c>
      <c r="S49">
        <f t="shared" ca="1" si="8"/>
        <v>13</v>
      </c>
      <c r="T49">
        <v>0.22500000000000001</v>
      </c>
      <c r="U49" t="s">
        <v>214</v>
      </c>
      <c r="V49">
        <f t="shared" ca="1" si="9"/>
        <v>15</v>
      </c>
      <c r="W49">
        <v>0.1</v>
      </c>
      <c r="Z49">
        <v>0</v>
      </c>
    </row>
    <row r="50" spans="1:26" x14ac:dyDescent="0.3">
      <c r="A50" t="str">
        <f t="shared" ca="1" si="44"/>
        <v>E6102</v>
      </c>
      <c r="B50" t="s">
        <v>45</v>
      </c>
      <c r="C50">
        <f t="shared" ca="1" si="64"/>
        <v>6</v>
      </c>
      <c r="D50" t="s">
        <v>21</v>
      </c>
      <c r="E50">
        <f t="shared" ca="1" si="65"/>
        <v>1</v>
      </c>
      <c r="F50">
        <v>2</v>
      </c>
      <c r="G50" t="s">
        <v>90</v>
      </c>
      <c r="H50">
        <f t="shared" si="45"/>
        <v>1</v>
      </c>
      <c r="I50" t="str">
        <f t="shared" si="58"/>
        <v>Shot_SciFiRifle4</v>
      </c>
      <c r="J50" t="str">
        <f t="shared" si="59"/>
        <v>EquipName_SciFiRifle4</v>
      </c>
      <c r="K50">
        <v>1</v>
      </c>
      <c r="L50" t="s">
        <v>216</v>
      </c>
      <c r="M50">
        <f t="shared" ca="1" si="6"/>
        <v>13</v>
      </c>
      <c r="N50">
        <v>0.22500000000000001</v>
      </c>
      <c r="O50" t="s">
        <v>214</v>
      </c>
      <c r="P50">
        <f t="shared" ca="1" si="7"/>
        <v>15</v>
      </c>
      <c r="Q50">
        <v>0.1</v>
      </c>
      <c r="R50" t="s">
        <v>228</v>
      </c>
      <c r="S50">
        <f t="shared" ca="1" si="8"/>
        <v>23</v>
      </c>
      <c r="T50">
        <v>0.01</v>
      </c>
      <c r="U50" t="s">
        <v>212</v>
      </c>
      <c r="V50">
        <f t="shared" ca="1" si="9"/>
        <v>12</v>
      </c>
      <c r="W50">
        <v>0.05</v>
      </c>
      <c r="Z50">
        <v>0</v>
      </c>
    </row>
    <row r="51" spans="1:26" x14ac:dyDescent="0.3">
      <c r="A51" t="str">
        <f t="shared" ca="1" si="44"/>
        <v>E6201</v>
      </c>
      <c r="B51" t="s">
        <v>45</v>
      </c>
      <c r="C51">
        <f t="shared" ca="1" si="64"/>
        <v>6</v>
      </c>
      <c r="D51" t="s">
        <v>23</v>
      </c>
      <c r="E51">
        <f t="shared" ca="1" si="65"/>
        <v>2</v>
      </c>
      <c r="F51">
        <v>1</v>
      </c>
      <c r="G51" t="s">
        <v>91</v>
      </c>
      <c r="H51">
        <f t="shared" si="45"/>
        <v>1</v>
      </c>
      <c r="I51" t="str">
        <f t="shared" si="58"/>
        <v>Shot_SciFiRocketLauncher</v>
      </c>
      <c r="J51" t="str">
        <f t="shared" si="59"/>
        <v>EquipName_SciFiRocketLauncher</v>
      </c>
      <c r="K51">
        <v>1</v>
      </c>
      <c r="L51" t="s">
        <v>212</v>
      </c>
      <c r="M51">
        <f t="shared" ca="1" si="6"/>
        <v>12</v>
      </c>
      <c r="N51">
        <v>0.05</v>
      </c>
      <c r="O51" t="s">
        <v>218</v>
      </c>
      <c r="P51">
        <f t="shared" ca="1" si="7"/>
        <v>17</v>
      </c>
      <c r="Q51">
        <v>0.1</v>
      </c>
      <c r="R51" t="s">
        <v>216</v>
      </c>
      <c r="S51">
        <f t="shared" ca="1" si="8"/>
        <v>13</v>
      </c>
      <c r="T51">
        <v>0.25</v>
      </c>
      <c r="U51" t="s">
        <v>224</v>
      </c>
      <c r="V51">
        <f t="shared" ca="1" si="9"/>
        <v>21</v>
      </c>
      <c r="W51">
        <v>0.02</v>
      </c>
      <c r="X51" t="s">
        <v>234</v>
      </c>
      <c r="Y51">
        <v>4</v>
      </c>
      <c r="Z51">
        <v>0</v>
      </c>
    </row>
    <row r="52" spans="1:26" hidden="1" x14ac:dyDescent="0.3">
      <c r="A52" t="str">
        <f t="shared" ca="1" si="44"/>
        <v>E6202</v>
      </c>
      <c r="B52" t="s">
        <v>11</v>
      </c>
      <c r="C52">
        <f t="shared" ref="C52" ca="1" si="66">VLOOKUP(B52,OFFSET(INDIRECT("$A:$B"),0,MATCH(B$1&amp;"_Verify",INDIRECT("$1:$1"),0)-1),2,0)</f>
        <v>6</v>
      </c>
      <c r="D52" t="s">
        <v>23</v>
      </c>
      <c r="E52">
        <f t="shared" ref="E52" ca="1" si="67">VLOOKUP(D52,OFFSET(INDIRECT("$A:$B"),0,MATCH(D$1&amp;"_Verify",INDIRECT("$1:$1"),0)-1),2,0)</f>
        <v>2</v>
      </c>
      <c r="F52">
        <v>2</v>
      </c>
      <c r="G52" t="s">
        <v>92</v>
      </c>
      <c r="H52">
        <f t="shared" si="45"/>
        <v>1</v>
      </c>
      <c r="I52" t="str">
        <f t="shared" ref="I52" si="68">"Shot_"&amp;G52</f>
        <v>Shot_SciFiPlasmaRifle</v>
      </c>
      <c r="J52" t="str">
        <f t="shared" ref="J52" si="69">"EquipName_"&amp;G52</f>
        <v>EquipName_SciFiPlasmaRifle</v>
      </c>
      <c r="K52">
        <v>1</v>
      </c>
      <c r="M52" t="e">
        <f t="shared" ca="1" si="6"/>
        <v>#N/A</v>
      </c>
      <c r="P52" t="e">
        <f t="shared" ca="1" si="7"/>
        <v>#N/A</v>
      </c>
      <c r="S52" t="e">
        <f t="shared" ca="1" si="8"/>
        <v>#N/A</v>
      </c>
      <c r="V52" t="e">
        <f t="shared" ca="1" si="9"/>
        <v>#N/A</v>
      </c>
      <c r="Z52">
        <v>99</v>
      </c>
    </row>
    <row r="53" spans="1:26" x14ac:dyDescent="0.3">
      <c r="A53" t="str">
        <f t="shared" ca="1" si="44"/>
        <v>E7001</v>
      </c>
      <c r="B53" t="s">
        <v>46</v>
      </c>
      <c r="C53">
        <f t="shared" ca="1" si="64"/>
        <v>7</v>
      </c>
      <c r="D53" t="s">
        <v>19</v>
      </c>
      <c r="E53">
        <f t="shared" ca="1" si="65"/>
        <v>0</v>
      </c>
      <c r="F53">
        <v>1</v>
      </c>
      <c r="G53" t="s">
        <v>93</v>
      </c>
      <c r="H53">
        <f t="shared" si="45"/>
        <v>1</v>
      </c>
      <c r="I53" t="str">
        <f t="shared" ref="I53:I58" si="70">"Shot_"&amp;G53</f>
        <v>Shot_ArmorySet53</v>
      </c>
      <c r="J53" t="str">
        <f t="shared" ref="J53:J58" si="71">"EquipName_"&amp;G53</f>
        <v>EquipName_ArmorySet53</v>
      </c>
      <c r="K53">
        <v>1</v>
      </c>
      <c r="L53" t="s">
        <v>218</v>
      </c>
      <c r="M53">
        <f t="shared" ca="1" si="6"/>
        <v>17</v>
      </c>
      <c r="N53">
        <v>0.05</v>
      </c>
      <c r="O53" t="s">
        <v>230</v>
      </c>
      <c r="P53">
        <f t="shared" ca="1" si="7"/>
        <v>24</v>
      </c>
      <c r="Q53">
        <v>1.4999999999999999E-2</v>
      </c>
      <c r="R53" t="s">
        <v>214</v>
      </c>
      <c r="S53">
        <f t="shared" ca="1" si="8"/>
        <v>15</v>
      </c>
      <c r="T53">
        <v>0.05</v>
      </c>
      <c r="U53" t="s">
        <v>216</v>
      </c>
      <c r="V53">
        <f t="shared" ca="1" si="9"/>
        <v>13</v>
      </c>
      <c r="W53">
        <v>0.1</v>
      </c>
      <c r="Z53">
        <v>0</v>
      </c>
    </row>
    <row r="54" spans="1:26" x14ac:dyDescent="0.3">
      <c r="A54" t="str">
        <f t="shared" ca="1" si="44"/>
        <v>E7002</v>
      </c>
      <c r="B54" t="s">
        <v>46</v>
      </c>
      <c r="C54">
        <f t="shared" ca="1" si="64"/>
        <v>7</v>
      </c>
      <c r="D54" t="s">
        <v>19</v>
      </c>
      <c r="E54">
        <f t="shared" ca="1" si="65"/>
        <v>0</v>
      </c>
      <c r="F54">
        <v>2</v>
      </c>
      <c r="G54" t="s">
        <v>94</v>
      </c>
      <c r="H54">
        <f t="shared" si="45"/>
        <v>1</v>
      </c>
      <c r="I54" t="str">
        <f t="shared" si="70"/>
        <v>Shot_CelticShield</v>
      </c>
      <c r="J54" t="str">
        <f t="shared" si="71"/>
        <v>EquipName_CelticShield</v>
      </c>
      <c r="K54">
        <v>1</v>
      </c>
      <c r="L54" t="s">
        <v>230</v>
      </c>
      <c r="M54">
        <f t="shared" ca="1" si="6"/>
        <v>24</v>
      </c>
      <c r="N54">
        <v>1.4999999999999999E-2</v>
      </c>
      <c r="O54" t="s">
        <v>212</v>
      </c>
      <c r="P54">
        <f t="shared" ca="1" si="7"/>
        <v>12</v>
      </c>
      <c r="Q54">
        <v>0.03</v>
      </c>
      <c r="R54" t="s">
        <v>214</v>
      </c>
      <c r="S54">
        <f t="shared" ca="1" si="8"/>
        <v>15</v>
      </c>
      <c r="T54">
        <v>0.05</v>
      </c>
      <c r="U54" t="s">
        <v>228</v>
      </c>
      <c r="V54">
        <f t="shared" ca="1" si="9"/>
        <v>23</v>
      </c>
      <c r="W54">
        <v>0.01</v>
      </c>
      <c r="Z54">
        <v>0</v>
      </c>
    </row>
    <row r="55" spans="1:26" x14ac:dyDescent="0.3">
      <c r="A55" t="str">
        <f t="shared" ca="1" si="44"/>
        <v>E7003</v>
      </c>
      <c r="B55" t="s">
        <v>46</v>
      </c>
      <c r="C55">
        <f t="shared" ca="1" si="64"/>
        <v>7</v>
      </c>
      <c r="D55" t="s">
        <v>19</v>
      </c>
      <c r="E55">
        <f t="shared" ca="1" si="65"/>
        <v>0</v>
      </c>
      <c r="F55">
        <v>3</v>
      </c>
      <c r="G55" t="s">
        <v>95</v>
      </c>
      <c r="H55">
        <f t="shared" si="45"/>
        <v>1</v>
      </c>
      <c r="I55" t="str">
        <f t="shared" si="70"/>
        <v>Shot_FantasyShield</v>
      </c>
      <c r="J55" t="str">
        <f t="shared" si="71"/>
        <v>EquipName_FantasyShield</v>
      </c>
      <c r="K55">
        <v>1</v>
      </c>
      <c r="L55" t="s">
        <v>214</v>
      </c>
      <c r="M55">
        <f t="shared" ca="1" si="6"/>
        <v>15</v>
      </c>
      <c r="N55">
        <v>0.05</v>
      </c>
      <c r="O55" t="s">
        <v>222</v>
      </c>
      <c r="P55">
        <f t="shared" ca="1" si="7"/>
        <v>20</v>
      </c>
      <c r="Q55">
        <v>0.01</v>
      </c>
      <c r="R55" t="s">
        <v>230</v>
      </c>
      <c r="S55">
        <f t="shared" ca="1" si="8"/>
        <v>24</v>
      </c>
      <c r="T55">
        <v>1.4999999999999999E-2</v>
      </c>
      <c r="U55" t="s">
        <v>212</v>
      </c>
      <c r="V55">
        <f t="shared" ca="1" si="9"/>
        <v>12</v>
      </c>
      <c r="W55">
        <v>0.03</v>
      </c>
      <c r="Z55">
        <v>0</v>
      </c>
    </row>
    <row r="56" spans="1:26" x14ac:dyDescent="0.3">
      <c r="A56" t="str">
        <f t="shared" ca="1" si="44"/>
        <v>E7101</v>
      </c>
      <c r="B56" t="s">
        <v>46</v>
      </c>
      <c r="C56">
        <f t="shared" ca="1" si="64"/>
        <v>7</v>
      </c>
      <c r="D56" t="s">
        <v>21</v>
      </c>
      <c r="E56">
        <f t="shared" ca="1" si="65"/>
        <v>1</v>
      </c>
      <c r="F56">
        <v>1</v>
      </c>
      <c r="G56" t="s">
        <v>96</v>
      </c>
      <c r="H56">
        <f t="shared" si="45"/>
        <v>1</v>
      </c>
      <c r="I56" t="str">
        <f t="shared" si="70"/>
        <v>Shot_ArsenalShield</v>
      </c>
      <c r="J56" t="str">
        <f t="shared" si="71"/>
        <v>EquipName_ArsenalShield</v>
      </c>
      <c r="K56">
        <v>1</v>
      </c>
      <c r="L56" t="s">
        <v>212</v>
      </c>
      <c r="M56">
        <f t="shared" ca="1" si="6"/>
        <v>12</v>
      </c>
      <c r="N56">
        <v>0.05</v>
      </c>
      <c r="O56" t="s">
        <v>214</v>
      </c>
      <c r="P56">
        <f t="shared" ca="1" si="7"/>
        <v>15</v>
      </c>
      <c r="Q56">
        <v>0.1</v>
      </c>
      <c r="R56" t="s">
        <v>230</v>
      </c>
      <c r="S56">
        <f t="shared" ca="1" si="8"/>
        <v>24</v>
      </c>
      <c r="T56">
        <v>0.02</v>
      </c>
      <c r="U56" t="s">
        <v>224</v>
      </c>
      <c r="V56">
        <f t="shared" ca="1" si="9"/>
        <v>21</v>
      </c>
      <c r="W56">
        <v>0.02</v>
      </c>
      <c r="Z56">
        <v>0</v>
      </c>
    </row>
    <row r="57" spans="1:26" x14ac:dyDescent="0.3">
      <c r="A57" t="str">
        <f t="shared" ca="1" si="44"/>
        <v>E7102</v>
      </c>
      <c r="B57" t="s">
        <v>46</v>
      </c>
      <c r="C57">
        <f t="shared" ca="1" si="64"/>
        <v>7</v>
      </c>
      <c r="D57" t="s">
        <v>21</v>
      </c>
      <c r="E57">
        <f t="shared" ca="1" si="65"/>
        <v>1</v>
      </c>
      <c r="F57">
        <v>2</v>
      </c>
      <c r="G57" t="s">
        <v>97</v>
      </c>
      <c r="H57">
        <f t="shared" si="45"/>
        <v>1</v>
      </c>
      <c r="I57" t="str">
        <f t="shared" si="70"/>
        <v>Shot_SpikeShield</v>
      </c>
      <c r="J57" t="str">
        <f t="shared" si="71"/>
        <v>EquipName_SpikeShield</v>
      </c>
      <c r="K57">
        <v>1</v>
      </c>
      <c r="L57" t="s">
        <v>230</v>
      </c>
      <c r="M57">
        <f t="shared" ca="1" si="6"/>
        <v>24</v>
      </c>
      <c r="N57">
        <v>0.02</v>
      </c>
      <c r="O57" t="s">
        <v>218</v>
      </c>
      <c r="P57">
        <f t="shared" ca="1" si="7"/>
        <v>17</v>
      </c>
      <c r="Q57">
        <v>0.1</v>
      </c>
      <c r="R57" t="s">
        <v>212</v>
      </c>
      <c r="S57">
        <f t="shared" ca="1" si="8"/>
        <v>12</v>
      </c>
      <c r="T57">
        <v>0.05</v>
      </c>
      <c r="U57" t="s">
        <v>228</v>
      </c>
      <c r="V57">
        <f t="shared" ca="1" si="9"/>
        <v>23</v>
      </c>
      <c r="W57">
        <v>0.02</v>
      </c>
      <c r="Z57">
        <v>0</v>
      </c>
    </row>
    <row r="58" spans="1:26" x14ac:dyDescent="0.3">
      <c r="A58" t="str">
        <f t="shared" ca="1" si="44"/>
        <v>E7201</v>
      </c>
      <c r="B58" t="s">
        <v>46</v>
      </c>
      <c r="C58">
        <f t="shared" ca="1" si="64"/>
        <v>7</v>
      </c>
      <c r="D58" t="s">
        <v>23</v>
      </c>
      <c r="E58">
        <f t="shared" ca="1" si="65"/>
        <v>2</v>
      </c>
      <c r="F58">
        <v>1</v>
      </c>
      <c r="G58" t="s">
        <v>98</v>
      </c>
      <c r="H58">
        <f t="shared" si="45"/>
        <v>1</v>
      </c>
      <c r="I58" t="str">
        <f t="shared" si="70"/>
        <v>Shot_ChainShield</v>
      </c>
      <c r="J58" t="str">
        <f t="shared" si="71"/>
        <v>EquipName_ChainShield</v>
      </c>
      <c r="K58">
        <v>1</v>
      </c>
      <c r="L58" t="s">
        <v>214</v>
      </c>
      <c r="M58">
        <f t="shared" ca="1" si="6"/>
        <v>15</v>
      </c>
      <c r="N58">
        <v>0.1</v>
      </c>
      <c r="O58" t="s">
        <v>230</v>
      </c>
      <c r="P58">
        <f t="shared" ca="1" si="7"/>
        <v>24</v>
      </c>
      <c r="Q58">
        <v>0.03</v>
      </c>
      <c r="R58" t="s">
        <v>224</v>
      </c>
      <c r="S58">
        <f t="shared" ca="1" si="8"/>
        <v>21</v>
      </c>
      <c r="T58">
        <v>0.02</v>
      </c>
      <c r="U58" t="s">
        <v>218</v>
      </c>
      <c r="V58">
        <f t="shared" ca="1" si="9"/>
        <v>17</v>
      </c>
      <c r="W58">
        <v>0.1</v>
      </c>
      <c r="X58" t="s">
        <v>235</v>
      </c>
      <c r="Y58">
        <v>4</v>
      </c>
      <c r="Z58">
        <v>0</v>
      </c>
    </row>
    <row r="59" spans="1:26" hidden="1" x14ac:dyDescent="0.3">
      <c r="A59" t="str">
        <f t="shared" ca="1" si="44"/>
        <v>E7202</v>
      </c>
      <c r="B59" t="s">
        <v>12</v>
      </c>
      <c r="C59">
        <f t="shared" ref="C59" ca="1" si="72">VLOOKUP(B59,OFFSET(INDIRECT("$A:$B"),0,MATCH(B$1&amp;"_Verify",INDIRECT("$1:$1"),0)-1),2,0)</f>
        <v>7</v>
      </c>
      <c r="D59" t="s">
        <v>23</v>
      </c>
      <c r="E59">
        <f t="shared" ref="E59" ca="1" si="73">VLOOKUP(D59,OFFSET(INDIRECT("$A:$B"),0,MATCH(D$1&amp;"_Verify",INDIRECT("$1:$1"),0)-1),2,0)</f>
        <v>2</v>
      </c>
      <c r="F59">
        <v>2</v>
      </c>
      <c r="G59" t="s">
        <v>99</v>
      </c>
      <c r="H59">
        <f t="shared" si="45"/>
        <v>1</v>
      </c>
      <c r="I59" t="str">
        <f t="shared" ref="I59" si="74">"Shot_"&amp;G59</f>
        <v>Shot_OrcShield</v>
      </c>
      <c r="J59" t="str">
        <f t="shared" ref="J59" si="75">"EquipName_"&amp;G59</f>
        <v>EquipName_OrcShield</v>
      </c>
      <c r="K59">
        <v>1</v>
      </c>
      <c r="M59" t="e">
        <f t="shared" ca="1" si="6"/>
        <v>#N/A</v>
      </c>
      <c r="P59" t="e">
        <f t="shared" ca="1" si="7"/>
        <v>#N/A</v>
      </c>
      <c r="S59" t="e">
        <f t="shared" ca="1" si="8"/>
        <v>#N/A</v>
      </c>
      <c r="V59" t="e">
        <f t="shared" ca="1" si="9"/>
        <v>#N/A</v>
      </c>
      <c r="Z59">
        <v>99</v>
      </c>
    </row>
    <row r="60" spans="1:26" hidden="1" x14ac:dyDescent="0.3">
      <c r="A60" t="str">
        <f t="shared" ca="1" si="44"/>
        <v>E7203</v>
      </c>
      <c r="B60" t="s">
        <v>12</v>
      </c>
      <c r="C60">
        <f t="shared" ref="C60" ca="1" si="76">VLOOKUP(B60,OFFSET(INDIRECT("$A:$B"),0,MATCH(B$1&amp;"_Verify",INDIRECT("$1:$1"),0)-1),2,0)</f>
        <v>7</v>
      </c>
      <c r="D60" t="s">
        <v>23</v>
      </c>
      <c r="E60">
        <f t="shared" ref="E60" ca="1" si="77">VLOOKUP(D60,OFFSET(INDIRECT("$A:$B"),0,MATCH(D$1&amp;"_Verify",INDIRECT("$1:$1"),0)-1),2,0)</f>
        <v>2</v>
      </c>
      <c r="F60">
        <v>3</v>
      </c>
      <c r="G60" t="s">
        <v>100</v>
      </c>
      <c r="H60">
        <f t="shared" si="45"/>
        <v>1</v>
      </c>
      <c r="I60" t="str">
        <f t="shared" ref="I60" si="78">"Shot_"&amp;G60</f>
        <v>Shot_ArsenalBigShield</v>
      </c>
      <c r="J60" t="str">
        <f t="shared" ref="J60" si="79">"EquipName_"&amp;G60</f>
        <v>EquipName_ArsenalBigShield</v>
      </c>
      <c r="K60">
        <v>1</v>
      </c>
      <c r="M60" t="e">
        <f t="shared" ca="1" si="6"/>
        <v>#N/A</v>
      </c>
      <c r="P60" t="e">
        <f t="shared" ca="1" si="7"/>
        <v>#N/A</v>
      </c>
      <c r="S60" t="e">
        <f t="shared" ca="1" si="8"/>
        <v>#N/A</v>
      </c>
      <c r="V60" t="e">
        <f t="shared" ca="1" si="9"/>
        <v>#N/A</v>
      </c>
      <c r="Z60">
        <v>99</v>
      </c>
    </row>
    <row r="61" spans="1:26" x14ac:dyDescent="0.3">
      <c r="A61" t="str">
        <f t="shared" ca="1" si="44"/>
        <v>E8001</v>
      </c>
      <c r="B61" t="s">
        <v>13</v>
      </c>
      <c r="C61">
        <f t="shared" ref="C61:C66" ca="1" si="80">VLOOKUP(B61,OFFSET(INDIRECT("$A:$B"),0,MATCH(B$1&amp;"_Verify",INDIRECT("$1:$1"),0)-1),2,0)</f>
        <v>8</v>
      </c>
      <c r="D61" t="s">
        <v>19</v>
      </c>
      <c r="E61">
        <f t="shared" ref="E61:E66" ca="1" si="81">VLOOKUP(D61,OFFSET(INDIRECT("$A:$B"),0,MATCH(D$1&amp;"_Verify",INDIRECT("$1:$1"),0)-1),2,0)</f>
        <v>0</v>
      </c>
      <c r="F61">
        <v>1</v>
      </c>
      <c r="G61" t="s">
        <v>101</v>
      </c>
      <c r="H61">
        <f t="shared" si="45"/>
        <v>1</v>
      </c>
      <c r="I61" t="str">
        <f t="shared" ref="I61:I66" si="82">"Shot_"&amp;G61</f>
        <v>Shot_StylizedFantasySword</v>
      </c>
      <c r="J61" t="str">
        <f t="shared" ref="J61:J66" si="83">"EquipName_"&amp;G61</f>
        <v>EquipName_StylizedFantasySword</v>
      </c>
      <c r="K61">
        <v>1</v>
      </c>
      <c r="L61" t="s">
        <v>220</v>
      </c>
      <c r="M61">
        <f t="shared" ca="1" si="6"/>
        <v>19</v>
      </c>
      <c r="N61">
        <v>0.01</v>
      </c>
      <c r="O61" t="s">
        <v>216</v>
      </c>
      <c r="P61">
        <f t="shared" ca="1" si="7"/>
        <v>13</v>
      </c>
      <c r="Q61">
        <v>0.1</v>
      </c>
      <c r="R61" t="s">
        <v>214</v>
      </c>
      <c r="S61">
        <f t="shared" ca="1" si="8"/>
        <v>15</v>
      </c>
      <c r="T61">
        <v>0.05</v>
      </c>
      <c r="U61" t="s">
        <v>228</v>
      </c>
      <c r="V61">
        <f t="shared" ca="1" si="9"/>
        <v>23</v>
      </c>
      <c r="W61">
        <v>0.01</v>
      </c>
      <c r="Z61">
        <v>0</v>
      </c>
    </row>
    <row r="62" spans="1:26" x14ac:dyDescent="0.3">
      <c r="A62" t="str">
        <f t="shared" ca="1" si="44"/>
        <v>E8002</v>
      </c>
      <c r="B62" t="s">
        <v>13</v>
      </c>
      <c r="C62">
        <f t="shared" ca="1" si="80"/>
        <v>8</v>
      </c>
      <c r="D62" t="s">
        <v>19</v>
      </c>
      <c r="E62">
        <f t="shared" ca="1" si="81"/>
        <v>0</v>
      </c>
      <c r="F62">
        <v>2</v>
      </c>
      <c r="G62" t="s">
        <v>102</v>
      </c>
      <c r="H62">
        <f t="shared" si="45"/>
        <v>1</v>
      </c>
      <c r="I62" t="str">
        <f t="shared" si="82"/>
        <v>Shot_TwoHandSeven</v>
      </c>
      <c r="J62" t="str">
        <f t="shared" si="83"/>
        <v>EquipName_TwoHandSeven</v>
      </c>
      <c r="K62">
        <v>1</v>
      </c>
      <c r="L62" t="s">
        <v>218</v>
      </c>
      <c r="M62">
        <f t="shared" ca="1" si="6"/>
        <v>17</v>
      </c>
      <c r="N62">
        <v>0.05</v>
      </c>
      <c r="O62" t="s">
        <v>230</v>
      </c>
      <c r="P62">
        <f t="shared" ca="1" si="7"/>
        <v>24</v>
      </c>
      <c r="Q62">
        <v>1.4999999999999999E-2</v>
      </c>
      <c r="R62" t="s">
        <v>212</v>
      </c>
      <c r="S62">
        <f t="shared" ca="1" si="8"/>
        <v>12</v>
      </c>
      <c r="T62">
        <v>0.03</v>
      </c>
      <c r="U62" t="s">
        <v>222</v>
      </c>
      <c r="V62">
        <f t="shared" ca="1" si="9"/>
        <v>20</v>
      </c>
      <c r="W62">
        <v>0.01</v>
      </c>
      <c r="Z62">
        <v>0</v>
      </c>
    </row>
    <row r="63" spans="1:26" x14ac:dyDescent="0.3">
      <c r="A63" t="str">
        <f t="shared" ca="1" si="44"/>
        <v>E8003</v>
      </c>
      <c r="B63" t="s">
        <v>13</v>
      </c>
      <c r="C63">
        <f t="shared" ca="1" si="80"/>
        <v>8</v>
      </c>
      <c r="D63" t="s">
        <v>19</v>
      </c>
      <c r="E63">
        <f t="shared" ca="1" si="81"/>
        <v>0</v>
      </c>
      <c r="F63">
        <v>3</v>
      </c>
      <c r="G63" t="s">
        <v>107</v>
      </c>
      <c r="H63">
        <f t="shared" si="45"/>
        <v>1</v>
      </c>
      <c r="I63" t="str">
        <f t="shared" si="82"/>
        <v>Shot_FullMetalSword</v>
      </c>
      <c r="J63" t="str">
        <f t="shared" si="83"/>
        <v>EquipName_FullMetalSword</v>
      </c>
      <c r="K63">
        <v>1</v>
      </c>
      <c r="L63" t="s">
        <v>214</v>
      </c>
      <c r="M63">
        <f t="shared" ca="1" si="6"/>
        <v>15</v>
      </c>
      <c r="N63">
        <v>0.05</v>
      </c>
      <c r="O63" t="s">
        <v>212</v>
      </c>
      <c r="P63">
        <f t="shared" ca="1" si="7"/>
        <v>12</v>
      </c>
      <c r="Q63">
        <v>0.03</v>
      </c>
      <c r="R63" t="s">
        <v>222</v>
      </c>
      <c r="S63">
        <f t="shared" ca="1" si="8"/>
        <v>20</v>
      </c>
      <c r="T63">
        <v>0.01</v>
      </c>
      <c r="U63" t="s">
        <v>230</v>
      </c>
      <c r="V63">
        <f t="shared" ca="1" si="9"/>
        <v>24</v>
      </c>
      <c r="W63">
        <v>0.01</v>
      </c>
      <c r="Z63">
        <v>0</v>
      </c>
    </row>
    <row r="64" spans="1:26" x14ac:dyDescent="0.3">
      <c r="A64" t="str">
        <f t="shared" ca="1" si="44"/>
        <v>E8101</v>
      </c>
      <c r="B64" t="s">
        <v>13</v>
      </c>
      <c r="C64">
        <f t="shared" ca="1" si="80"/>
        <v>8</v>
      </c>
      <c r="D64" t="s">
        <v>21</v>
      </c>
      <c r="E64">
        <f t="shared" ca="1" si="81"/>
        <v>1</v>
      </c>
      <c r="F64">
        <v>1</v>
      </c>
      <c r="G64" t="s">
        <v>106</v>
      </c>
      <c r="H64">
        <f t="shared" si="45"/>
        <v>1</v>
      </c>
      <c r="I64" t="str">
        <f t="shared" si="82"/>
        <v>Shot_MorfusSword</v>
      </c>
      <c r="J64" t="str">
        <f t="shared" si="83"/>
        <v>EquipName_MorfusSword</v>
      </c>
      <c r="K64">
        <v>1</v>
      </c>
      <c r="L64" t="s">
        <v>218</v>
      </c>
      <c r="M64">
        <f t="shared" ca="1" si="6"/>
        <v>17</v>
      </c>
      <c r="N64">
        <v>0.1</v>
      </c>
      <c r="O64" t="s">
        <v>212</v>
      </c>
      <c r="P64">
        <f t="shared" ca="1" si="7"/>
        <v>12</v>
      </c>
      <c r="Q64">
        <v>0.05</v>
      </c>
      <c r="R64" t="s">
        <v>224</v>
      </c>
      <c r="S64">
        <f t="shared" ca="1" si="8"/>
        <v>21</v>
      </c>
      <c r="T64">
        <v>2.5000000000000001E-2</v>
      </c>
      <c r="U64" t="s">
        <v>226</v>
      </c>
      <c r="V64">
        <f t="shared" ca="1" si="9"/>
        <v>22</v>
      </c>
      <c r="W64">
        <v>0.02</v>
      </c>
      <c r="Z64">
        <v>0</v>
      </c>
    </row>
    <row r="65" spans="1:26" x14ac:dyDescent="0.3">
      <c r="A65" t="str">
        <f t="shared" ca="1" si="44"/>
        <v>E8102</v>
      </c>
      <c r="B65" t="s">
        <v>13</v>
      </c>
      <c r="C65">
        <f t="shared" ca="1" si="80"/>
        <v>8</v>
      </c>
      <c r="D65" t="s">
        <v>21</v>
      </c>
      <c r="E65">
        <f t="shared" ca="1" si="81"/>
        <v>1</v>
      </c>
      <c r="F65">
        <v>2</v>
      </c>
      <c r="G65" t="s">
        <v>108</v>
      </c>
      <c r="H65">
        <f t="shared" si="45"/>
        <v>1</v>
      </c>
      <c r="I65" t="str">
        <f t="shared" si="82"/>
        <v>Shot_DarkNpcSword</v>
      </c>
      <c r="J65" t="str">
        <f t="shared" si="83"/>
        <v>EquipName_DarkNpcSword</v>
      </c>
      <c r="K65">
        <v>1</v>
      </c>
      <c r="L65" t="s">
        <v>230</v>
      </c>
      <c r="M65">
        <f t="shared" ca="1" si="6"/>
        <v>24</v>
      </c>
      <c r="N65">
        <v>0.02</v>
      </c>
      <c r="O65" t="s">
        <v>224</v>
      </c>
      <c r="P65">
        <f t="shared" ca="1" si="7"/>
        <v>21</v>
      </c>
      <c r="Q65">
        <v>2.5000000000000001E-2</v>
      </c>
      <c r="R65" t="s">
        <v>226</v>
      </c>
      <c r="S65">
        <f t="shared" ca="1" si="8"/>
        <v>22</v>
      </c>
      <c r="T65">
        <v>0.02</v>
      </c>
      <c r="U65" t="s">
        <v>214</v>
      </c>
      <c r="V65">
        <f t="shared" ca="1" si="9"/>
        <v>15</v>
      </c>
      <c r="W65">
        <v>0.1</v>
      </c>
      <c r="Z65">
        <v>0</v>
      </c>
    </row>
    <row r="66" spans="1:26" x14ac:dyDescent="0.3">
      <c r="A66" t="str">
        <f t="shared" ca="1" si="44"/>
        <v>E8201</v>
      </c>
      <c r="B66" t="s">
        <v>13</v>
      </c>
      <c r="C66">
        <f t="shared" ca="1" si="80"/>
        <v>8</v>
      </c>
      <c r="D66" t="s">
        <v>23</v>
      </c>
      <c r="E66">
        <f t="shared" ca="1" si="81"/>
        <v>2</v>
      </c>
      <c r="F66">
        <v>1</v>
      </c>
      <c r="G66" t="s">
        <v>103</v>
      </c>
      <c r="H66">
        <f t="shared" ref="H66:H67" si="84">COUNTIF(G:G,G66)</f>
        <v>1</v>
      </c>
      <c r="I66" t="str">
        <f t="shared" si="82"/>
        <v>Shot_JimHdSword2</v>
      </c>
      <c r="J66" t="str">
        <f t="shared" si="83"/>
        <v>EquipName_JimHdSword2</v>
      </c>
      <c r="K66">
        <v>1</v>
      </c>
      <c r="L66" t="s">
        <v>224</v>
      </c>
      <c r="M66">
        <f t="shared" ref="M66:M67" ca="1" si="85">VLOOKUP(L66,OFFSET(INDIRECT("$A:$B"),0,MATCH(L$1&amp;"_Verify",INDIRECT("$1:$1"),0)-1),2,0)</f>
        <v>21</v>
      </c>
      <c r="N66">
        <v>0.03</v>
      </c>
      <c r="O66" t="s">
        <v>228</v>
      </c>
      <c r="P66">
        <f t="shared" ref="P66:P67" ca="1" si="86">VLOOKUP(O66,OFFSET(INDIRECT("$A:$B"),0,MATCH(O$1&amp;"_Verify",INDIRECT("$1:$1"),0)-1),2,0)</f>
        <v>23</v>
      </c>
      <c r="Q66">
        <v>0.02</v>
      </c>
      <c r="R66" t="s">
        <v>216</v>
      </c>
      <c r="S66">
        <f t="shared" ref="S66:S67" ca="1" si="87">VLOOKUP(R66,OFFSET(INDIRECT("$A:$B"),0,MATCH(R$1&amp;"_Verify",INDIRECT("$1:$1"),0)-1),2,0)</f>
        <v>13</v>
      </c>
      <c r="T66">
        <v>0.2</v>
      </c>
      <c r="U66" t="s">
        <v>226</v>
      </c>
      <c r="V66">
        <f t="shared" ref="V66:V67" ca="1" si="88">VLOOKUP(U66,OFFSET(INDIRECT("$A:$B"),0,MATCH(U$1&amp;"_Verify",INDIRECT("$1:$1"),0)-1),2,0)</f>
        <v>22</v>
      </c>
      <c r="W66">
        <v>0.02</v>
      </c>
      <c r="Z66">
        <v>0</v>
      </c>
    </row>
    <row r="67" spans="1:26" hidden="1" x14ac:dyDescent="0.3">
      <c r="A67" t="str">
        <f t="shared" ca="1" si="44"/>
        <v>E8202</v>
      </c>
      <c r="B67" t="s">
        <v>47</v>
      </c>
      <c r="C67">
        <f t="shared" ref="C67" ca="1" si="89">VLOOKUP(B67,OFFSET(INDIRECT("$A:$B"),0,MATCH(B$1&amp;"_Verify",INDIRECT("$1:$1"),0)-1),2,0)</f>
        <v>8</v>
      </c>
      <c r="D67" t="s">
        <v>23</v>
      </c>
      <c r="E67">
        <f t="shared" ref="E67" ca="1" si="90">VLOOKUP(D67,OFFSET(INDIRECT("$A:$B"),0,MATCH(D$1&amp;"_Verify",INDIRECT("$1:$1"),0)-1),2,0)</f>
        <v>2</v>
      </c>
      <c r="F67">
        <v>2</v>
      </c>
      <c r="G67" t="s">
        <v>104</v>
      </c>
      <c r="H67">
        <f t="shared" si="84"/>
        <v>1</v>
      </c>
      <c r="I67" t="str">
        <f t="shared" ref="I67" si="91">"Shot_"&amp;G67</f>
        <v>Shot_ArsenalBigSword</v>
      </c>
      <c r="J67" t="str">
        <f t="shared" ref="J67" si="92">"EquipName_"&amp;G67</f>
        <v>EquipName_ArsenalBigSword</v>
      </c>
      <c r="K67">
        <v>1</v>
      </c>
      <c r="M67" t="e">
        <f t="shared" ca="1" si="85"/>
        <v>#N/A</v>
      </c>
      <c r="P67" t="e">
        <f t="shared" ca="1" si="86"/>
        <v>#N/A</v>
      </c>
      <c r="S67" t="e">
        <f t="shared" ca="1" si="87"/>
        <v>#N/A</v>
      </c>
      <c r="V67" t="e">
        <f t="shared" ca="1" si="88"/>
        <v>#N/A</v>
      </c>
      <c r="Z67">
        <v>99</v>
      </c>
    </row>
  </sheetData>
  <autoFilter ref="Z1:Z67" xr:uid="{BECD02AC-A572-4237-AAB5-CDCD8164017D}">
    <filterColumn colId="0">
      <filters>
        <filter val="0"/>
      </filters>
    </filterColumn>
  </autoFilter>
  <phoneticPr fontId="1" type="noConversion"/>
  <dataValidations count="1">
    <dataValidation type="list" allowBlank="1" showInputMessage="1" showErrorMessage="1" sqref="D2:D66 B2:B66 L2:L67 O2:O67 R2:R67 U2:U67" xr:uid="{5A0C6A56-06C4-409A-9688-67CF5E80A796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F49-53C7-4B32-8065-340AACB1F81C}">
  <sheetPr filterMode="1"/>
  <dimension ref="A1:R346"/>
  <sheetViews>
    <sheetView tabSelected="1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A2" sqref="A2"/>
    </sheetView>
  </sheetViews>
  <sheetFormatPr defaultRowHeight="16.5" outlineLevelCol="1" x14ac:dyDescent="0.3"/>
  <cols>
    <col min="1" max="1" width="13.875" bestFit="1" customWidth="1"/>
    <col min="4" max="4" width="11.875" customWidth="1" outlineLevel="1"/>
    <col min="5" max="6" width="9" customWidth="1" outlineLevel="1"/>
    <col min="7" max="7" width="32.75" bestFit="1" customWidth="1"/>
    <col min="8" max="18" width="9" customWidth="1" outlineLevel="1"/>
  </cols>
  <sheetData>
    <row r="1" spans="1:18" ht="27" customHeight="1" x14ac:dyDescent="0.3">
      <c r="A1" t="s">
        <v>0</v>
      </c>
      <c r="B1" t="s">
        <v>124</v>
      </c>
      <c r="C1" t="s">
        <v>111</v>
      </c>
      <c r="D1" t="s">
        <v>125</v>
      </c>
      <c r="E1" t="s">
        <v>126</v>
      </c>
      <c r="F1" t="s">
        <v>194</v>
      </c>
      <c r="G1" t="s">
        <v>123</v>
      </c>
      <c r="H1" t="s">
        <v>237</v>
      </c>
      <c r="I1" t="s">
        <v>238</v>
      </c>
      <c r="J1" t="s">
        <v>122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15</v>
      </c>
      <c r="Q1" t="s">
        <v>195</v>
      </c>
      <c r="R1" t="s">
        <v>193</v>
      </c>
    </row>
    <row r="2" spans="1:18" x14ac:dyDescent="0.3">
      <c r="A2" t="str">
        <f t="shared" ref="A2:A65" ca="1" si="0">SUBSTITUTE(B2,"E","Equip"&amp;TEXT(C2,"00"))</f>
        <v>Equip000001</v>
      </c>
      <c r="B2" t="s">
        <v>127</v>
      </c>
      <c r="C2">
        <f t="shared" ref="C2:C65" ca="1" si="1">IF(B2&lt;&gt;OFFSET(B2,-1,0),
IF(E2="A",0,3),
OFFSET(C2,-1,0)+1)</f>
        <v>0</v>
      </c>
      <c r="D2" t="str">
        <f ca="1">VLOOKUP($B2,EquipTable!$A:$Z,MATCH(SUBSTITUTE(D$1,"참고",""),EquipTable!$A$1:$Z$1,0),0)</f>
        <v>Axe</v>
      </c>
      <c r="E2" t="str">
        <f ca="1">VLOOKUP($B2,EquipTable!$A:$Z,MATCH(SUBSTITUTE(E$1,"참고",""),EquipTable!$A$1:$Z$1,0),0)</f>
        <v>A</v>
      </c>
      <c r="F2">
        <f ca="1">VLOOKUP($B2,EquipTable!$A:$Z,MATCH(SUBSTITUTE(F$1,"참고",""),EquipTable!$A$1:$Z$1,0),0)</f>
        <v>1</v>
      </c>
      <c r="G2" t="str">
        <f t="shared" ref="G2:G65" ca="1" si="2">J2&amp;
IF(LEN(K2)=0,"",", "&amp;K2)&amp;
IF(LEN(L2)=0,"",", "&amp;L2)&amp;
IF(LEN(M2)=0,"",", "&amp;M2)&amp;
IF(LEN(N2)=0,"",", "&amp;N2)&amp;
IF(LEN(O2)=0,"",", "&amp;O2)</f>
        <v>10</v>
      </c>
      <c r="H2">
        <f t="array" aca="1" ref="H2" ca="1">SUM(IF(LEN(J2:O2)&gt;0,1,0))</f>
        <v>1</v>
      </c>
      <c r="I2">
        <v>0</v>
      </c>
      <c r="J2">
        <v>10</v>
      </c>
      <c r="K2" t="str">
        <f ca="1">IF($C2&lt;=2,"",
IF(AND($C2&gt;=3,INT(RIGHT(K$1,1))&gt;VLOOKUP($C2,EquipGradeTable!$A:$B,MATCH(EquipGradeTable!$B$1,EquipGradeTable!$A$1:$B$1,0),0)),"",
OFFSET(K2,0,-1)+$I2))</f>
        <v/>
      </c>
      <c r="L2" t="str">
        <f ca="1">IF($C2&lt;=2,"",
IF(AND($C2&gt;=3,INT(RIGHT(L$1,1))&gt;VLOOKUP($C2,EquipGradeTable!$A:$B,MATCH(EquipGradeTable!$B$1,EquipGradeTable!$A$1:$B$1,0),0)),"",
OFFSET(L2,0,-1)+$I2))</f>
        <v/>
      </c>
      <c r="M2" t="str">
        <f ca="1">IF($C2&lt;=2,"",
IF(AND($C2&gt;=3,INT(RIGHT(M$1,1))&gt;VLOOKUP($C2,EquipGradeTable!$A:$B,MATCH(EquipGradeTable!$B$1,EquipGradeTable!$A$1:$B$1,0),0)),"",
OFFSET(M2,0,-1)+$I2))</f>
        <v/>
      </c>
      <c r="N2" t="str">
        <f ca="1">IF($C2&lt;=2,"",
IF(AND($C2&gt;=3,INT(RIGHT(N$1,1))&gt;VLOOKUP($C2,EquipGradeTable!$A:$B,MATCH(EquipGradeTable!$B$1,EquipGradeTable!$A$1:$B$1,0),0)),"",
OFFSET(N2,0,-1)+$I2))</f>
        <v/>
      </c>
      <c r="O2" t="str">
        <f ca="1">IF($C2&lt;=2,"",
IF(AND($C2&gt;=3,INT(RIGHT(O$1,1))&gt;VLOOKUP($C2,EquipGradeTable!$A:$B,MATCH(EquipGradeTable!$B$1,EquipGradeTable!$A$1:$B$1,0),0)),"",
OFFSET(O2,0,-1)+$I2))</f>
        <v/>
      </c>
      <c r="P2">
        <f t="shared" ref="P2:P65" ca="1" si="3">COUNTIF(Q:Q,Q2)</f>
        <v>7</v>
      </c>
      <c r="Q2" t="str">
        <f ca="1">VLOOKUP($B2,EquipTable!$A:$Z,MATCH(SUBSTITUTE(Q$1,"참고",""),EquipTable!$A$1:$Z$1,0),0)</f>
        <v>FairyAxe</v>
      </c>
      <c r="R2">
        <f ca="1">VLOOKUP($B2,EquipTable!$A:$Z,MATCH(SUBSTITUTE(R$1,"참고",""),EquipTable!$A$1:$Z$1,0),0)</f>
        <v>0</v>
      </c>
    </row>
    <row r="3" spans="1:18" x14ac:dyDescent="0.3">
      <c r="A3" t="str">
        <f t="shared" ca="1" si="0"/>
        <v>Equip010001</v>
      </c>
      <c r="B3" t="s">
        <v>127</v>
      </c>
      <c r="C3">
        <f t="shared" ca="1" si="1"/>
        <v>1</v>
      </c>
      <c r="D3" t="str">
        <f ca="1">VLOOKUP($B3,EquipTable!$A:$Z,MATCH(SUBSTITUTE(D$1,"참고",""),EquipTable!$A$1:$Z$1,0),0)</f>
        <v>Axe</v>
      </c>
      <c r="E3" t="str">
        <f ca="1">VLOOKUP($B3,EquipTable!$A:$Z,MATCH(SUBSTITUTE(E$1,"참고",""),EquipTable!$A$1:$Z$1,0),0)</f>
        <v>A</v>
      </c>
      <c r="F3">
        <f ca="1">VLOOKUP($B3,EquipTable!$A:$Z,MATCH(SUBSTITUTE(F$1,"참고",""),EquipTable!$A$1:$Z$1,0),0)</f>
        <v>1</v>
      </c>
      <c r="G3" t="str">
        <f t="shared" ca="1" si="2"/>
        <v>30</v>
      </c>
      <c r="H3">
        <f t="array" aca="1" ref="H3" ca="1">SUM(IF(LEN(J3:O3)&gt;0,1,0))</f>
        <v>1</v>
      </c>
      <c r="I3">
        <v>0</v>
      </c>
      <c r="J3">
        <v>30</v>
      </c>
      <c r="K3" t="str">
        <f ca="1">IF($C3&lt;=2,"",
IF(AND($C3&gt;=3,INT(RIGHT(K$1,1))&gt;VLOOKUP($C3,EquipGradeTable!$A:$B,MATCH(EquipGradeTable!$B$1,EquipGradeTable!$A$1:$B$1,0),0)),"",
OFFSET(K3,0,-1)+$I3))</f>
        <v/>
      </c>
      <c r="L3" t="str">
        <f ca="1">IF($C3&lt;=2,"",
IF(AND($C3&gt;=3,INT(RIGHT(L$1,1))&gt;VLOOKUP($C3,EquipGradeTable!$A:$B,MATCH(EquipGradeTable!$B$1,EquipGradeTable!$A$1:$B$1,0),0)),"",
OFFSET(L3,0,-1)+$I3))</f>
        <v/>
      </c>
      <c r="M3" t="str">
        <f ca="1">IF($C3&lt;=2,"",
IF(AND($C3&gt;=3,INT(RIGHT(M$1,1))&gt;VLOOKUP($C3,EquipGradeTable!$A:$B,MATCH(EquipGradeTable!$B$1,EquipGradeTable!$A$1:$B$1,0),0)),"",
OFFSET(M3,0,-1)+$I3))</f>
        <v/>
      </c>
      <c r="N3" t="str">
        <f ca="1">IF($C3&lt;=2,"",
IF(AND($C3&gt;=3,INT(RIGHT(N$1,1))&gt;VLOOKUP($C3,EquipGradeTable!$A:$B,MATCH(EquipGradeTable!$B$1,EquipGradeTable!$A$1:$B$1,0),0)),"",
OFFSET(N3,0,-1)+$I3))</f>
        <v/>
      </c>
      <c r="O3" t="str">
        <f ca="1">IF($C3&lt;=2,"",
IF(AND($C3&gt;=3,INT(RIGHT(O$1,1))&gt;VLOOKUP($C3,EquipGradeTable!$A:$B,MATCH(EquipGradeTable!$B$1,EquipGradeTable!$A$1:$B$1,0),0)),"",
OFFSET(O3,0,-1)+$I3))</f>
        <v/>
      </c>
      <c r="P3">
        <f t="shared" ca="1" si="3"/>
        <v>7</v>
      </c>
      <c r="Q3" t="str">
        <f ca="1">VLOOKUP($B3,EquipTable!$A:$Z,MATCH(SUBSTITUTE(Q$1,"참고",""),EquipTable!$A$1:$Z$1,0),0)</f>
        <v>FairyAxe</v>
      </c>
      <c r="R3">
        <f ca="1">VLOOKUP($B3,EquipTable!$A:$Z,MATCH(SUBSTITUTE(R$1,"참고",""),EquipTable!$A$1:$Z$1,0),0)</f>
        <v>0</v>
      </c>
    </row>
    <row r="4" spans="1:18" x14ac:dyDescent="0.3">
      <c r="A4" t="str">
        <f t="shared" ca="1" si="0"/>
        <v>Equip020001</v>
      </c>
      <c r="B4" t="s">
        <v>127</v>
      </c>
      <c r="C4">
        <f t="shared" ca="1" si="1"/>
        <v>2</v>
      </c>
      <c r="D4" t="str">
        <f ca="1">VLOOKUP($B4,EquipTable!$A:$Z,MATCH(SUBSTITUTE(D$1,"참고",""),EquipTable!$A$1:$Z$1,0),0)</f>
        <v>Axe</v>
      </c>
      <c r="E4" t="str">
        <f ca="1">VLOOKUP($B4,EquipTable!$A:$Z,MATCH(SUBSTITUTE(E$1,"참고",""),EquipTable!$A$1:$Z$1,0),0)</f>
        <v>A</v>
      </c>
      <c r="F4">
        <f ca="1">VLOOKUP($B4,EquipTable!$A:$Z,MATCH(SUBSTITUTE(F$1,"참고",""),EquipTable!$A$1:$Z$1,0),0)</f>
        <v>1</v>
      </c>
      <c r="G4" t="str">
        <f t="shared" ca="1" si="2"/>
        <v>80</v>
      </c>
      <c r="H4">
        <f t="array" aca="1" ref="H4" ca="1">SUM(IF(LEN(J4:O4)&gt;0,1,0))</f>
        <v>1</v>
      </c>
      <c r="I4">
        <v>0</v>
      </c>
      <c r="J4">
        <v>80</v>
      </c>
      <c r="K4" t="str">
        <f ca="1">IF($C4&lt;=2,"",
IF(AND($C4&gt;=3,INT(RIGHT(K$1,1))&gt;VLOOKUP($C4,EquipGradeTable!$A:$B,MATCH(EquipGradeTable!$B$1,EquipGradeTable!$A$1:$B$1,0),0)),"",
OFFSET(K4,0,-1)+$I4))</f>
        <v/>
      </c>
      <c r="L4" t="str">
        <f ca="1">IF($C4&lt;=2,"",
IF(AND($C4&gt;=3,INT(RIGHT(L$1,1))&gt;VLOOKUP($C4,EquipGradeTable!$A:$B,MATCH(EquipGradeTable!$B$1,EquipGradeTable!$A$1:$B$1,0),0)),"",
OFFSET(L4,0,-1)+$I4))</f>
        <v/>
      </c>
      <c r="M4" t="str">
        <f ca="1">IF($C4&lt;=2,"",
IF(AND($C4&gt;=3,INT(RIGHT(M$1,1))&gt;VLOOKUP($C4,EquipGradeTable!$A:$B,MATCH(EquipGradeTable!$B$1,EquipGradeTable!$A$1:$B$1,0),0)),"",
OFFSET(M4,0,-1)+$I4))</f>
        <v/>
      </c>
      <c r="N4" t="str">
        <f ca="1">IF($C4&lt;=2,"",
IF(AND($C4&gt;=3,INT(RIGHT(N$1,1))&gt;VLOOKUP($C4,EquipGradeTable!$A:$B,MATCH(EquipGradeTable!$B$1,EquipGradeTable!$A$1:$B$1,0),0)),"",
OFFSET(N4,0,-1)+$I4))</f>
        <v/>
      </c>
      <c r="O4" t="str">
        <f ca="1">IF($C4&lt;=2,"",
IF(AND($C4&gt;=3,INT(RIGHT(O$1,1))&gt;VLOOKUP($C4,EquipGradeTable!$A:$B,MATCH(EquipGradeTable!$B$1,EquipGradeTable!$A$1:$B$1,0),0)),"",
OFFSET(O4,0,-1)+$I4))</f>
        <v/>
      </c>
      <c r="P4">
        <f t="shared" ca="1" si="3"/>
        <v>7</v>
      </c>
      <c r="Q4" t="str">
        <f ca="1">VLOOKUP($B4,EquipTable!$A:$Z,MATCH(SUBSTITUTE(Q$1,"참고",""),EquipTable!$A$1:$Z$1,0),0)</f>
        <v>FairyAxe</v>
      </c>
      <c r="R4">
        <f ca="1">VLOOKUP($B4,EquipTable!$A:$Z,MATCH(SUBSTITUTE(R$1,"참고",""),EquipTable!$A$1:$Z$1,0),0)</f>
        <v>0</v>
      </c>
    </row>
    <row r="5" spans="1:18" x14ac:dyDescent="0.3">
      <c r="A5" t="str">
        <f t="shared" ca="1" si="0"/>
        <v>Equip030001</v>
      </c>
      <c r="B5" t="s">
        <v>127</v>
      </c>
      <c r="C5">
        <f t="shared" ca="1" si="1"/>
        <v>3</v>
      </c>
      <c r="D5" t="str">
        <f ca="1">VLOOKUP($B5,EquipTable!$A:$Z,MATCH(SUBSTITUTE(D$1,"참고",""),EquipTable!$A$1:$Z$1,0),0)</f>
        <v>Axe</v>
      </c>
      <c r="E5" t="str">
        <f ca="1">VLOOKUP($B5,EquipTable!$A:$Z,MATCH(SUBSTITUTE(E$1,"참고",""),EquipTable!$A$1:$Z$1,0),0)</f>
        <v>A</v>
      </c>
      <c r="F5">
        <f ca="1">VLOOKUP($B5,EquipTable!$A:$Z,MATCH(SUBSTITUTE(F$1,"참고",""),EquipTable!$A$1:$Z$1,0),0)</f>
        <v>1</v>
      </c>
      <c r="G5" t="str">
        <f t="shared" ca="1" si="2"/>
        <v>190, 255, 320</v>
      </c>
      <c r="H5">
        <f t="array" aca="1" ref="H5" ca="1">SUM(IF(LEN(J5:O5)&gt;0,1,0))</f>
        <v>3</v>
      </c>
      <c r="I5">
        <v>65</v>
      </c>
      <c r="J5">
        <v>190</v>
      </c>
      <c r="K5">
        <f ca="1">IF($C5&lt;=2,"",
IF(AND($C5&gt;=3,INT(RIGHT(K$1,1))&gt;VLOOKUP($C5,EquipGradeTable!$A:$B,MATCH(EquipGradeTable!$B$1,EquipGradeTable!$A$1:$B$1,0),0)),"",
OFFSET(K5,0,-1)+$I5))</f>
        <v>255</v>
      </c>
      <c r="L5">
        <f ca="1">IF($C5&lt;=2,"",
IF(AND($C5&gt;=3,INT(RIGHT(L$1,1))&gt;VLOOKUP($C5,EquipGradeTable!$A:$B,MATCH(EquipGradeTable!$B$1,EquipGradeTable!$A$1:$B$1,0),0)),"",
OFFSET(L5,0,-1)+$I5))</f>
        <v>320</v>
      </c>
      <c r="M5" t="str">
        <f ca="1">IF($C5&lt;=2,"",
IF(AND($C5&gt;=3,INT(RIGHT(M$1,1))&gt;VLOOKUP($C5,EquipGradeTable!$A:$B,MATCH(EquipGradeTable!$B$1,EquipGradeTable!$A$1:$B$1,0),0)),"",
OFFSET(M5,0,-1)+$I5))</f>
        <v/>
      </c>
      <c r="N5" t="str">
        <f ca="1">IF($C5&lt;=2,"",
IF(AND($C5&gt;=3,INT(RIGHT(N$1,1))&gt;VLOOKUP($C5,EquipGradeTable!$A:$B,MATCH(EquipGradeTable!$B$1,EquipGradeTable!$A$1:$B$1,0),0)),"",
OFFSET(N5,0,-1)+$I5))</f>
        <v/>
      </c>
      <c r="O5" t="str">
        <f ca="1">IF($C5&lt;=2,"",
IF(AND($C5&gt;=3,INT(RIGHT(O$1,1))&gt;VLOOKUP($C5,EquipGradeTable!$A:$B,MATCH(EquipGradeTable!$B$1,EquipGradeTable!$A$1:$B$1,0),0)),"",
OFFSET(O5,0,-1)+$I5))</f>
        <v/>
      </c>
      <c r="P5">
        <f t="shared" ca="1" si="3"/>
        <v>7</v>
      </c>
      <c r="Q5" t="str">
        <f ca="1">VLOOKUP($B5,EquipTable!$A:$Z,MATCH(SUBSTITUTE(Q$1,"참고",""),EquipTable!$A$1:$Z$1,0),0)</f>
        <v>FairyAxe</v>
      </c>
      <c r="R5">
        <f ca="1">VLOOKUP($B5,EquipTable!$A:$Z,MATCH(SUBSTITUTE(R$1,"참고",""),EquipTable!$A$1:$Z$1,0),0)</f>
        <v>0</v>
      </c>
    </row>
    <row r="6" spans="1:18" x14ac:dyDescent="0.3">
      <c r="A6" t="str">
        <f t="shared" ca="1" si="0"/>
        <v>Equip040001</v>
      </c>
      <c r="B6" t="s">
        <v>127</v>
      </c>
      <c r="C6">
        <f t="shared" ca="1" si="1"/>
        <v>4</v>
      </c>
      <c r="D6" t="str">
        <f ca="1">VLOOKUP($B6,EquipTable!$A:$Z,MATCH(SUBSTITUTE(D$1,"참고",""),EquipTable!$A$1:$Z$1,0),0)</f>
        <v>Axe</v>
      </c>
      <c r="E6" t="str">
        <f ca="1">VLOOKUP($B6,EquipTable!$A:$Z,MATCH(SUBSTITUTE(E$1,"참고",""),EquipTable!$A$1:$Z$1,0),0)</f>
        <v>A</v>
      </c>
      <c r="F6">
        <f ca="1">VLOOKUP($B6,EquipTable!$A:$Z,MATCH(SUBSTITUTE(F$1,"참고",""),EquipTable!$A$1:$Z$1,0),0)</f>
        <v>1</v>
      </c>
      <c r="G6" t="str">
        <f t="shared" ca="1" si="2"/>
        <v>450, 537, 624, 711</v>
      </c>
      <c r="H6">
        <f t="array" aca="1" ref="H6" ca="1">SUM(IF(LEN(J6:O6)&gt;0,1,0))</f>
        <v>4</v>
      </c>
      <c r="I6">
        <v>87</v>
      </c>
      <c r="J6">
        <v>450</v>
      </c>
      <c r="K6">
        <f ca="1">IF($C6&lt;=2,"",
IF(AND($C6&gt;=3,INT(RIGHT(K$1,1))&gt;VLOOKUP($C6,EquipGradeTable!$A:$B,MATCH(EquipGradeTable!$B$1,EquipGradeTable!$A$1:$B$1,0),0)),"",
OFFSET(K6,0,-1)+$I6))</f>
        <v>537</v>
      </c>
      <c r="L6">
        <f ca="1">IF($C6&lt;=2,"",
IF(AND($C6&gt;=3,INT(RIGHT(L$1,1))&gt;VLOOKUP($C6,EquipGradeTable!$A:$B,MATCH(EquipGradeTable!$B$1,EquipGradeTable!$A$1:$B$1,0),0)),"",
OFFSET(L6,0,-1)+$I6))</f>
        <v>624</v>
      </c>
      <c r="M6">
        <f ca="1">IF($C6&lt;=2,"",
IF(AND($C6&gt;=3,INT(RIGHT(M$1,1))&gt;VLOOKUP($C6,EquipGradeTable!$A:$B,MATCH(EquipGradeTable!$B$1,EquipGradeTable!$A$1:$B$1,0),0)),"",
OFFSET(M6,0,-1)+$I6))</f>
        <v>711</v>
      </c>
      <c r="N6" t="str">
        <f ca="1">IF($C6&lt;=2,"",
IF(AND($C6&gt;=3,INT(RIGHT(N$1,1))&gt;VLOOKUP($C6,EquipGradeTable!$A:$B,MATCH(EquipGradeTable!$B$1,EquipGradeTable!$A$1:$B$1,0),0)),"",
OFFSET(N6,0,-1)+$I6))</f>
        <v/>
      </c>
      <c r="O6" t="str">
        <f ca="1">IF($C6&lt;=2,"",
IF(AND($C6&gt;=3,INT(RIGHT(O$1,1))&gt;VLOOKUP($C6,EquipGradeTable!$A:$B,MATCH(EquipGradeTable!$B$1,EquipGradeTable!$A$1:$B$1,0),0)),"",
OFFSET(O6,0,-1)+$I6))</f>
        <v/>
      </c>
      <c r="P6">
        <f t="shared" ca="1" si="3"/>
        <v>7</v>
      </c>
      <c r="Q6" t="str">
        <f ca="1">VLOOKUP($B6,EquipTable!$A:$Z,MATCH(SUBSTITUTE(Q$1,"참고",""),EquipTable!$A$1:$Z$1,0),0)</f>
        <v>FairyAxe</v>
      </c>
      <c r="R6">
        <f ca="1">VLOOKUP($B6,EquipTable!$A:$Z,MATCH(SUBSTITUTE(R$1,"참고",""),EquipTable!$A$1:$Z$1,0),0)</f>
        <v>0</v>
      </c>
    </row>
    <row r="7" spans="1:18" x14ac:dyDescent="0.3">
      <c r="A7" t="str">
        <f t="shared" ca="1" si="0"/>
        <v>Equip050001</v>
      </c>
      <c r="B7" t="s">
        <v>127</v>
      </c>
      <c r="C7">
        <f t="shared" ca="1" si="1"/>
        <v>5</v>
      </c>
      <c r="D7" t="str">
        <f ca="1">VLOOKUP($B7,EquipTable!$A:$Z,MATCH(SUBSTITUTE(D$1,"참고",""),EquipTable!$A$1:$Z$1,0),0)</f>
        <v>Axe</v>
      </c>
      <c r="E7" t="str">
        <f ca="1">VLOOKUP($B7,EquipTable!$A:$Z,MATCH(SUBSTITUTE(E$1,"참고",""),EquipTable!$A$1:$Z$1,0),0)</f>
        <v>A</v>
      </c>
      <c r="F7">
        <f ca="1">VLOOKUP($B7,EquipTable!$A:$Z,MATCH(SUBSTITUTE(F$1,"참고",""),EquipTable!$A$1:$Z$1,0),0)</f>
        <v>1</v>
      </c>
      <c r="G7" t="str">
        <f t="shared" ca="1" si="2"/>
        <v>885, 985, 1085, 1185, 1285</v>
      </c>
      <c r="H7">
        <f t="array" aca="1" ref="H7" ca="1">SUM(IF(LEN(J7:O7)&gt;0,1,0))</f>
        <v>5</v>
      </c>
      <c r="I7">
        <v>100</v>
      </c>
      <c r="J7">
        <v>885</v>
      </c>
      <c r="K7">
        <f ca="1">IF($C7&lt;=2,"",
IF(AND($C7&gt;=3,INT(RIGHT(K$1,1))&gt;VLOOKUP($C7,EquipGradeTable!$A:$B,MATCH(EquipGradeTable!$B$1,EquipGradeTable!$A$1:$B$1,0),0)),"",
OFFSET(K7,0,-1)+$I7))</f>
        <v>985</v>
      </c>
      <c r="L7">
        <f ca="1">IF($C7&lt;=2,"",
IF(AND($C7&gt;=3,INT(RIGHT(L$1,1))&gt;VLOOKUP($C7,EquipGradeTable!$A:$B,MATCH(EquipGradeTable!$B$1,EquipGradeTable!$A$1:$B$1,0),0)),"",
OFFSET(L7,0,-1)+$I7))</f>
        <v>1085</v>
      </c>
      <c r="M7">
        <f ca="1">IF($C7&lt;=2,"",
IF(AND($C7&gt;=3,INT(RIGHT(M$1,1))&gt;VLOOKUP($C7,EquipGradeTable!$A:$B,MATCH(EquipGradeTable!$B$1,EquipGradeTable!$A$1:$B$1,0),0)),"",
OFFSET(M7,0,-1)+$I7))</f>
        <v>1185</v>
      </c>
      <c r="N7">
        <f ca="1">IF($C7&lt;=2,"",
IF(AND($C7&gt;=3,INT(RIGHT(N$1,1))&gt;VLOOKUP($C7,EquipGradeTable!$A:$B,MATCH(EquipGradeTable!$B$1,EquipGradeTable!$A$1:$B$1,0),0)),"",
OFFSET(N7,0,-1)+$I7))</f>
        <v>1285</v>
      </c>
      <c r="O7" t="str">
        <f ca="1">IF($C7&lt;=2,"",
IF(AND($C7&gt;=3,INT(RIGHT(O$1,1))&gt;VLOOKUP($C7,EquipGradeTable!$A:$B,MATCH(EquipGradeTable!$B$1,EquipGradeTable!$A$1:$B$1,0),0)),"",
OFFSET(O7,0,-1)+$I7))</f>
        <v/>
      </c>
      <c r="P7">
        <f t="shared" ca="1" si="3"/>
        <v>7</v>
      </c>
      <c r="Q7" t="str">
        <f ca="1">VLOOKUP($B7,EquipTable!$A:$Z,MATCH(SUBSTITUTE(Q$1,"참고",""),EquipTable!$A$1:$Z$1,0),0)</f>
        <v>FairyAxe</v>
      </c>
      <c r="R7">
        <f ca="1">VLOOKUP($B7,EquipTable!$A:$Z,MATCH(SUBSTITUTE(R$1,"참고",""),EquipTable!$A$1:$Z$1,0),0)</f>
        <v>0</v>
      </c>
    </row>
    <row r="8" spans="1:18" x14ac:dyDescent="0.3">
      <c r="A8" t="str">
        <f t="shared" ca="1" si="0"/>
        <v>Equip060001</v>
      </c>
      <c r="B8" t="s">
        <v>127</v>
      </c>
      <c r="C8">
        <f t="shared" ca="1" si="1"/>
        <v>6</v>
      </c>
      <c r="D8" t="str">
        <f ca="1">VLOOKUP($B8,EquipTable!$A:$Z,MATCH(SUBSTITUTE(D$1,"참고",""),EquipTable!$A$1:$Z$1,0),0)</f>
        <v>Axe</v>
      </c>
      <c r="E8" t="str">
        <f ca="1">VLOOKUP($B8,EquipTable!$A:$Z,MATCH(SUBSTITUTE(E$1,"참고",""),EquipTable!$A$1:$Z$1,0),0)</f>
        <v>A</v>
      </c>
      <c r="F8">
        <f ca="1">VLOOKUP($B8,EquipTable!$A:$Z,MATCH(SUBSTITUTE(F$1,"참고",""),EquipTable!$A$1:$Z$1,0),0)</f>
        <v>1</v>
      </c>
      <c r="G8" t="str">
        <f t="shared" ca="1" si="2"/>
        <v>1490, 1673, 1856, 2039, 2222, 2405</v>
      </c>
      <c r="H8">
        <f t="array" aca="1" ref="H8" ca="1">SUM(IF(LEN(J8:O8)&gt;0,1,0))</f>
        <v>6</v>
      </c>
      <c r="I8">
        <v>183</v>
      </c>
      <c r="J8">
        <v>1490</v>
      </c>
      <c r="K8">
        <f ca="1">IF($C8&lt;=2,"",
IF(AND($C8&gt;=3,INT(RIGHT(K$1,1))&gt;VLOOKUP($C8,EquipGradeTable!$A:$B,MATCH(EquipGradeTable!$B$1,EquipGradeTable!$A$1:$B$1,0),0)),"",
OFFSET(K8,0,-1)+$I8))</f>
        <v>1673</v>
      </c>
      <c r="L8">
        <f ca="1">IF($C8&lt;=2,"",
IF(AND($C8&gt;=3,INT(RIGHT(L$1,1))&gt;VLOOKUP($C8,EquipGradeTable!$A:$B,MATCH(EquipGradeTable!$B$1,EquipGradeTable!$A$1:$B$1,0),0)),"",
OFFSET(L8,0,-1)+$I8))</f>
        <v>1856</v>
      </c>
      <c r="M8">
        <f ca="1">IF($C8&lt;=2,"",
IF(AND($C8&gt;=3,INT(RIGHT(M$1,1))&gt;VLOOKUP($C8,EquipGradeTable!$A:$B,MATCH(EquipGradeTable!$B$1,EquipGradeTable!$A$1:$B$1,0),0)),"",
OFFSET(M8,0,-1)+$I8))</f>
        <v>2039</v>
      </c>
      <c r="N8">
        <f ca="1">IF($C8&lt;=2,"",
IF(AND($C8&gt;=3,INT(RIGHT(N$1,1))&gt;VLOOKUP($C8,EquipGradeTable!$A:$B,MATCH(EquipGradeTable!$B$1,EquipGradeTable!$A$1:$B$1,0),0)),"",
OFFSET(N8,0,-1)+$I8))</f>
        <v>2222</v>
      </c>
      <c r="O8">
        <f ca="1">IF($C8&lt;=2,"",
IF(AND($C8&gt;=3,INT(RIGHT(O$1,1))&gt;VLOOKUP($C8,EquipGradeTable!$A:$B,MATCH(EquipGradeTable!$B$1,EquipGradeTable!$A$1:$B$1,0),0)),"",
OFFSET(O8,0,-1)+$I8))</f>
        <v>2405</v>
      </c>
      <c r="P8">
        <f t="shared" ca="1" si="3"/>
        <v>7</v>
      </c>
      <c r="Q8" t="str">
        <f ca="1">VLOOKUP($B8,EquipTable!$A:$Z,MATCH(SUBSTITUTE(Q$1,"참고",""),EquipTable!$A$1:$Z$1,0),0)</f>
        <v>FairyAxe</v>
      </c>
      <c r="R8">
        <f ca="1">VLOOKUP($B8,EquipTable!$A:$Z,MATCH(SUBSTITUTE(R$1,"참고",""),EquipTable!$A$1:$Z$1,0),0)</f>
        <v>0</v>
      </c>
    </row>
    <row r="9" spans="1:18" x14ac:dyDescent="0.3">
      <c r="A9" t="str">
        <f t="shared" ca="1" si="0"/>
        <v>Equip000002</v>
      </c>
      <c r="B9" t="s">
        <v>128</v>
      </c>
      <c r="C9">
        <f t="shared" ca="1" si="1"/>
        <v>0</v>
      </c>
      <c r="D9" t="str">
        <f ca="1">VLOOKUP($B9,EquipTable!$A:$Z,MATCH(SUBSTITUTE(D$1,"참고",""),EquipTable!$A$1:$Z$1,0),0)</f>
        <v>Axe</v>
      </c>
      <c r="E9" t="str">
        <f ca="1">VLOOKUP($B9,EquipTable!$A:$Z,MATCH(SUBSTITUTE(E$1,"참고",""),EquipTable!$A$1:$Z$1,0),0)</f>
        <v>A</v>
      </c>
      <c r="F9">
        <f ca="1">VLOOKUP($B9,EquipTable!$A:$Z,MATCH(SUBSTITUTE(F$1,"참고",""),EquipTable!$A$1:$Z$1,0),0)</f>
        <v>2</v>
      </c>
      <c r="G9" t="str">
        <f t="shared" ca="1" si="2"/>
        <v>10</v>
      </c>
      <c r="H9">
        <f t="array" aca="1" ref="H9" ca="1">SUM(IF(LEN(J9:O9)&gt;0,1,0))</f>
        <v>1</v>
      </c>
      <c r="I9">
        <v>0</v>
      </c>
      <c r="J9">
        <v>10</v>
      </c>
      <c r="K9" t="str">
        <f ca="1">IF($C9&lt;=2,"",
IF(AND($C9&gt;=3,INT(RIGHT(K$1,1))&gt;VLOOKUP($C9,EquipGradeTable!$A:$B,MATCH(EquipGradeTable!$B$1,EquipGradeTable!$A$1:$B$1,0),0)),"",
OFFSET(K9,0,-1)+$I9))</f>
        <v/>
      </c>
      <c r="L9" t="str">
        <f ca="1">IF($C9&lt;=2,"",
IF(AND($C9&gt;=3,INT(RIGHT(L$1,1))&gt;VLOOKUP($C9,EquipGradeTable!$A:$B,MATCH(EquipGradeTable!$B$1,EquipGradeTable!$A$1:$B$1,0),0)),"",
OFFSET(L9,0,-1)+$I9))</f>
        <v/>
      </c>
      <c r="M9" t="str">
        <f ca="1">IF($C9&lt;=2,"",
IF(AND($C9&gt;=3,INT(RIGHT(M$1,1))&gt;VLOOKUP($C9,EquipGradeTable!$A:$B,MATCH(EquipGradeTable!$B$1,EquipGradeTable!$A$1:$B$1,0),0)),"",
OFFSET(M9,0,-1)+$I9))</f>
        <v/>
      </c>
      <c r="N9" t="str">
        <f ca="1">IF($C9&lt;=2,"",
IF(AND($C9&gt;=3,INT(RIGHT(N$1,1))&gt;VLOOKUP($C9,EquipGradeTable!$A:$B,MATCH(EquipGradeTable!$B$1,EquipGradeTable!$A$1:$B$1,0),0)),"",
OFFSET(N9,0,-1)+$I9))</f>
        <v/>
      </c>
      <c r="O9" t="str">
        <f ca="1">IF($C9&lt;=2,"",
IF(AND($C9&gt;=3,INT(RIGHT(O$1,1))&gt;VLOOKUP($C9,EquipGradeTable!$A:$B,MATCH(EquipGradeTable!$B$1,EquipGradeTable!$A$1:$B$1,0),0)),"",
OFFSET(O9,0,-1)+$I9))</f>
        <v/>
      </c>
      <c r="P9">
        <f t="shared" ca="1" si="3"/>
        <v>7</v>
      </c>
      <c r="Q9" t="str">
        <f ca="1">VLOOKUP($B9,EquipTable!$A:$Z,MATCH(SUBSTITUTE(Q$1,"참고",""),EquipTable!$A$1:$Z$1,0),0)</f>
        <v>StAxe</v>
      </c>
      <c r="R9">
        <f ca="1">VLOOKUP($B9,EquipTable!$A:$Z,MATCH(SUBSTITUTE(R$1,"참고",""),EquipTable!$A$1:$Z$1,0),0)</f>
        <v>0</v>
      </c>
    </row>
    <row r="10" spans="1:18" x14ac:dyDescent="0.3">
      <c r="A10" t="str">
        <f t="shared" ca="1" si="0"/>
        <v>Equip010002</v>
      </c>
      <c r="B10" t="s">
        <v>128</v>
      </c>
      <c r="C10">
        <f t="shared" ca="1" si="1"/>
        <v>1</v>
      </c>
      <c r="D10" t="str">
        <f ca="1">VLOOKUP($B10,EquipTable!$A:$Z,MATCH(SUBSTITUTE(D$1,"참고",""),EquipTable!$A$1:$Z$1,0),0)</f>
        <v>Axe</v>
      </c>
      <c r="E10" t="str">
        <f ca="1">VLOOKUP($B10,EquipTable!$A:$Z,MATCH(SUBSTITUTE(E$1,"참고",""),EquipTable!$A$1:$Z$1,0),0)</f>
        <v>A</v>
      </c>
      <c r="F10">
        <f ca="1">VLOOKUP($B10,EquipTable!$A:$Z,MATCH(SUBSTITUTE(F$1,"참고",""),EquipTable!$A$1:$Z$1,0),0)</f>
        <v>2</v>
      </c>
      <c r="G10" t="str">
        <f t="shared" ca="1" si="2"/>
        <v>30</v>
      </c>
      <c r="H10">
        <f t="array" aca="1" ref="H10" ca="1">SUM(IF(LEN(J10:O10)&gt;0,1,0))</f>
        <v>1</v>
      </c>
      <c r="I10">
        <v>0</v>
      </c>
      <c r="J10">
        <v>30</v>
      </c>
      <c r="K10" t="str">
        <f ca="1">IF($C10&lt;=2,"",
IF(AND($C10&gt;=3,INT(RIGHT(K$1,1))&gt;VLOOKUP($C10,EquipGradeTable!$A:$B,MATCH(EquipGradeTable!$B$1,EquipGradeTable!$A$1:$B$1,0),0)),"",
OFFSET(K10,0,-1)+$I10))</f>
        <v/>
      </c>
      <c r="L10" t="str">
        <f ca="1">IF($C10&lt;=2,"",
IF(AND($C10&gt;=3,INT(RIGHT(L$1,1))&gt;VLOOKUP($C10,EquipGradeTable!$A:$B,MATCH(EquipGradeTable!$B$1,EquipGradeTable!$A$1:$B$1,0),0)),"",
OFFSET(L10,0,-1)+$I10))</f>
        <v/>
      </c>
      <c r="M10" t="str">
        <f ca="1">IF($C10&lt;=2,"",
IF(AND($C10&gt;=3,INT(RIGHT(M$1,1))&gt;VLOOKUP($C10,EquipGradeTable!$A:$B,MATCH(EquipGradeTable!$B$1,EquipGradeTable!$A$1:$B$1,0),0)),"",
OFFSET(M10,0,-1)+$I10))</f>
        <v/>
      </c>
      <c r="N10" t="str">
        <f ca="1">IF($C10&lt;=2,"",
IF(AND($C10&gt;=3,INT(RIGHT(N$1,1))&gt;VLOOKUP($C10,EquipGradeTable!$A:$B,MATCH(EquipGradeTable!$B$1,EquipGradeTable!$A$1:$B$1,0),0)),"",
OFFSET(N10,0,-1)+$I10))</f>
        <v/>
      </c>
      <c r="O10" t="str">
        <f ca="1">IF($C10&lt;=2,"",
IF(AND($C10&gt;=3,INT(RIGHT(O$1,1))&gt;VLOOKUP($C10,EquipGradeTable!$A:$B,MATCH(EquipGradeTable!$B$1,EquipGradeTable!$A$1:$B$1,0),0)),"",
OFFSET(O10,0,-1)+$I10))</f>
        <v/>
      </c>
      <c r="P10">
        <f t="shared" ca="1" si="3"/>
        <v>7</v>
      </c>
      <c r="Q10" t="str">
        <f ca="1">VLOOKUP($B10,EquipTable!$A:$Z,MATCH(SUBSTITUTE(Q$1,"참고",""),EquipTable!$A$1:$Z$1,0),0)</f>
        <v>StAxe</v>
      </c>
      <c r="R10">
        <f ca="1">VLOOKUP($B10,EquipTable!$A:$Z,MATCH(SUBSTITUTE(R$1,"참고",""),EquipTable!$A$1:$Z$1,0),0)</f>
        <v>0</v>
      </c>
    </row>
    <row r="11" spans="1:18" x14ac:dyDescent="0.3">
      <c r="A11" t="str">
        <f t="shared" ca="1" si="0"/>
        <v>Equip020002</v>
      </c>
      <c r="B11" t="s">
        <v>128</v>
      </c>
      <c r="C11">
        <f t="shared" ca="1" si="1"/>
        <v>2</v>
      </c>
      <c r="D11" t="str">
        <f ca="1">VLOOKUP($B11,EquipTable!$A:$Z,MATCH(SUBSTITUTE(D$1,"참고",""),EquipTable!$A$1:$Z$1,0),0)</f>
        <v>Axe</v>
      </c>
      <c r="E11" t="str">
        <f ca="1">VLOOKUP($B11,EquipTable!$A:$Z,MATCH(SUBSTITUTE(E$1,"참고",""),EquipTable!$A$1:$Z$1,0),0)</f>
        <v>A</v>
      </c>
      <c r="F11">
        <f ca="1">VLOOKUP($B11,EquipTable!$A:$Z,MATCH(SUBSTITUTE(F$1,"참고",""),EquipTable!$A$1:$Z$1,0),0)</f>
        <v>2</v>
      </c>
      <c r="G11" t="str">
        <f t="shared" ca="1" si="2"/>
        <v>80</v>
      </c>
      <c r="H11">
        <f t="array" aca="1" ref="H11" ca="1">SUM(IF(LEN(J11:O11)&gt;0,1,0))</f>
        <v>1</v>
      </c>
      <c r="I11">
        <v>0</v>
      </c>
      <c r="J11">
        <v>80</v>
      </c>
      <c r="K11" t="str">
        <f ca="1">IF($C11&lt;=2,"",
IF(AND($C11&gt;=3,INT(RIGHT(K$1,1))&gt;VLOOKUP($C11,EquipGradeTable!$A:$B,MATCH(EquipGradeTable!$B$1,EquipGradeTable!$A$1:$B$1,0),0)),"",
OFFSET(K11,0,-1)+$I11))</f>
        <v/>
      </c>
      <c r="L11" t="str">
        <f ca="1">IF($C11&lt;=2,"",
IF(AND($C11&gt;=3,INT(RIGHT(L$1,1))&gt;VLOOKUP($C11,EquipGradeTable!$A:$B,MATCH(EquipGradeTable!$B$1,EquipGradeTable!$A$1:$B$1,0),0)),"",
OFFSET(L11,0,-1)+$I11))</f>
        <v/>
      </c>
      <c r="M11" t="str">
        <f ca="1">IF($C11&lt;=2,"",
IF(AND($C11&gt;=3,INT(RIGHT(M$1,1))&gt;VLOOKUP($C11,EquipGradeTable!$A:$B,MATCH(EquipGradeTable!$B$1,EquipGradeTable!$A$1:$B$1,0),0)),"",
OFFSET(M11,0,-1)+$I11))</f>
        <v/>
      </c>
      <c r="N11" t="str">
        <f ca="1">IF($C11&lt;=2,"",
IF(AND($C11&gt;=3,INT(RIGHT(N$1,1))&gt;VLOOKUP($C11,EquipGradeTable!$A:$B,MATCH(EquipGradeTable!$B$1,EquipGradeTable!$A$1:$B$1,0),0)),"",
OFFSET(N11,0,-1)+$I11))</f>
        <v/>
      </c>
      <c r="O11" t="str">
        <f ca="1">IF($C11&lt;=2,"",
IF(AND($C11&gt;=3,INT(RIGHT(O$1,1))&gt;VLOOKUP($C11,EquipGradeTable!$A:$B,MATCH(EquipGradeTable!$B$1,EquipGradeTable!$A$1:$B$1,0),0)),"",
OFFSET(O11,0,-1)+$I11))</f>
        <v/>
      </c>
      <c r="P11">
        <f t="shared" ca="1" si="3"/>
        <v>7</v>
      </c>
      <c r="Q11" t="str">
        <f ca="1">VLOOKUP($B11,EquipTable!$A:$Z,MATCH(SUBSTITUTE(Q$1,"참고",""),EquipTable!$A$1:$Z$1,0),0)</f>
        <v>StAxe</v>
      </c>
      <c r="R11">
        <f ca="1">VLOOKUP($B11,EquipTable!$A:$Z,MATCH(SUBSTITUTE(R$1,"참고",""),EquipTable!$A$1:$Z$1,0),0)</f>
        <v>0</v>
      </c>
    </row>
    <row r="12" spans="1:18" x14ac:dyDescent="0.3">
      <c r="A12" t="str">
        <f t="shared" ca="1" si="0"/>
        <v>Equip030002</v>
      </c>
      <c r="B12" t="s">
        <v>128</v>
      </c>
      <c r="C12">
        <f t="shared" ca="1" si="1"/>
        <v>3</v>
      </c>
      <c r="D12" t="str">
        <f ca="1">VLOOKUP($B12,EquipTable!$A:$Z,MATCH(SUBSTITUTE(D$1,"참고",""),EquipTable!$A$1:$Z$1,0),0)</f>
        <v>Axe</v>
      </c>
      <c r="E12" t="str">
        <f ca="1">VLOOKUP($B12,EquipTable!$A:$Z,MATCH(SUBSTITUTE(E$1,"참고",""),EquipTable!$A$1:$Z$1,0),0)</f>
        <v>A</v>
      </c>
      <c r="F12">
        <f ca="1">VLOOKUP($B12,EquipTable!$A:$Z,MATCH(SUBSTITUTE(F$1,"참고",""),EquipTable!$A$1:$Z$1,0),0)</f>
        <v>2</v>
      </c>
      <c r="G12" t="str">
        <f t="shared" ca="1" si="2"/>
        <v>190, 255, 320</v>
      </c>
      <c r="H12">
        <f t="array" aca="1" ref="H12" ca="1">SUM(IF(LEN(J12:O12)&gt;0,1,0))</f>
        <v>3</v>
      </c>
      <c r="I12">
        <v>65</v>
      </c>
      <c r="J12">
        <v>190</v>
      </c>
      <c r="K12">
        <f ca="1">IF($C12&lt;=2,"",
IF(AND($C12&gt;=3,INT(RIGHT(K$1,1))&gt;VLOOKUP($C12,EquipGradeTable!$A:$B,MATCH(EquipGradeTable!$B$1,EquipGradeTable!$A$1:$B$1,0),0)),"",
OFFSET(K12,0,-1)+$I12))</f>
        <v>255</v>
      </c>
      <c r="L12">
        <f ca="1">IF($C12&lt;=2,"",
IF(AND($C12&gt;=3,INT(RIGHT(L$1,1))&gt;VLOOKUP($C12,EquipGradeTable!$A:$B,MATCH(EquipGradeTable!$B$1,EquipGradeTable!$A$1:$B$1,0),0)),"",
OFFSET(L12,0,-1)+$I12))</f>
        <v>320</v>
      </c>
      <c r="M12" t="str">
        <f ca="1">IF($C12&lt;=2,"",
IF(AND($C12&gt;=3,INT(RIGHT(M$1,1))&gt;VLOOKUP($C12,EquipGradeTable!$A:$B,MATCH(EquipGradeTable!$B$1,EquipGradeTable!$A$1:$B$1,0),0)),"",
OFFSET(M12,0,-1)+$I12))</f>
        <v/>
      </c>
      <c r="N12" t="str">
        <f ca="1">IF($C12&lt;=2,"",
IF(AND($C12&gt;=3,INT(RIGHT(N$1,1))&gt;VLOOKUP($C12,EquipGradeTable!$A:$B,MATCH(EquipGradeTable!$B$1,EquipGradeTable!$A$1:$B$1,0),0)),"",
OFFSET(N12,0,-1)+$I12))</f>
        <v/>
      </c>
      <c r="O12" t="str">
        <f ca="1">IF($C12&lt;=2,"",
IF(AND($C12&gt;=3,INT(RIGHT(O$1,1))&gt;VLOOKUP($C12,EquipGradeTable!$A:$B,MATCH(EquipGradeTable!$B$1,EquipGradeTable!$A$1:$B$1,0),0)),"",
OFFSET(O12,0,-1)+$I12))</f>
        <v/>
      </c>
      <c r="P12">
        <f t="shared" ca="1" si="3"/>
        <v>7</v>
      </c>
      <c r="Q12" t="str">
        <f ca="1">VLOOKUP($B12,EquipTable!$A:$Z,MATCH(SUBSTITUTE(Q$1,"참고",""),EquipTable!$A$1:$Z$1,0),0)</f>
        <v>StAxe</v>
      </c>
      <c r="R12">
        <f ca="1">VLOOKUP($B12,EquipTable!$A:$Z,MATCH(SUBSTITUTE(R$1,"참고",""),EquipTable!$A$1:$Z$1,0),0)</f>
        <v>0</v>
      </c>
    </row>
    <row r="13" spans="1:18" x14ac:dyDescent="0.3">
      <c r="A13" t="str">
        <f t="shared" ca="1" si="0"/>
        <v>Equip040002</v>
      </c>
      <c r="B13" t="s">
        <v>128</v>
      </c>
      <c r="C13">
        <f t="shared" ca="1" si="1"/>
        <v>4</v>
      </c>
      <c r="D13" t="str">
        <f ca="1">VLOOKUP($B13,EquipTable!$A:$Z,MATCH(SUBSTITUTE(D$1,"참고",""),EquipTable!$A$1:$Z$1,0),0)</f>
        <v>Axe</v>
      </c>
      <c r="E13" t="str">
        <f ca="1">VLOOKUP($B13,EquipTable!$A:$Z,MATCH(SUBSTITUTE(E$1,"참고",""),EquipTable!$A$1:$Z$1,0),0)</f>
        <v>A</v>
      </c>
      <c r="F13">
        <f ca="1">VLOOKUP($B13,EquipTable!$A:$Z,MATCH(SUBSTITUTE(F$1,"참고",""),EquipTable!$A$1:$Z$1,0),0)</f>
        <v>2</v>
      </c>
      <c r="G13" t="str">
        <f t="shared" ca="1" si="2"/>
        <v>450, 537, 624, 711</v>
      </c>
      <c r="H13">
        <f t="array" aca="1" ref="H13" ca="1">SUM(IF(LEN(J13:O13)&gt;0,1,0))</f>
        <v>4</v>
      </c>
      <c r="I13">
        <v>87</v>
      </c>
      <c r="J13">
        <v>450</v>
      </c>
      <c r="K13">
        <f ca="1">IF($C13&lt;=2,"",
IF(AND($C13&gt;=3,INT(RIGHT(K$1,1))&gt;VLOOKUP($C13,EquipGradeTable!$A:$B,MATCH(EquipGradeTable!$B$1,EquipGradeTable!$A$1:$B$1,0),0)),"",
OFFSET(K13,0,-1)+$I13))</f>
        <v>537</v>
      </c>
      <c r="L13">
        <f ca="1">IF($C13&lt;=2,"",
IF(AND($C13&gt;=3,INT(RIGHT(L$1,1))&gt;VLOOKUP($C13,EquipGradeTable!$A:$B,MATCH(EquipGradeTable!$B$1,EquipGradeTable!$A$1:$B$1,0),0)),"",
OFFSET(L13,0,-1)+$I13))</f>
        <v>624</v>
      </c>
      <c r="M13">
        <f ca="1">IF($C13&lt;=2,"",
IF(AND($C13&gt;=3,INT(RIGHT(M$1,1))&gt;VLOOKUP($C13,EquipGradeTable!$A:$B,MATCH(EquipGradeTable!$B$1,EquipGradeTable!$A$1:$B$1,0),0)),"",
OFFSET(M13,0,-1)+$I13))</f>
        <v>711</v>
      </c>
      <c r="N13" t="str">
        <f ca="1">IF($C13&lt;=2,"",
IF(AND($C13&gt;=3,INT(RIGHT(N$1,1))&gt;VLOOKUP($C13,EquipGradeTable!$A:$B,MATCH(EquipGradeTable!$B$1,EquipGradeTable!$A$1:$B$1,0),0)),"",
OFFSET(N13,0,-1)+$I13))</f>
        <v/>
      </c>
      <c r="O13" t="str">
        <f ca="1">IF($C13&lt;=2,"",
IF(AND($C13&gt;=3,INT(RIGHT(O$1,1))&gt;VLOOKUP($C13,EquipGradeTable!$A:$B,MATCH(EquipGradeTable!$B$1,EquipGradeTable!$A$1:$B$1,0),0)),"",
OFFSET(O13,0,-1)+$I13))</f>
        <v/>
      </c>
      <c r="P13">
        <f t="shared" ca="1" si="3"/>
        <v>7</v>
      </c>
      <c r="Q13" t="str">
        <f ca="1">VLOOKUP($B13,EquipTable!$A:$Z,MATCH(SUBSTITUTE(Q$1,"참고",""),EquipTable!$A$1:$Z$1,0),0)</f>
        <v>StAxe</v>
      </c>
      <c r="R13">
        <f ca="1">VLOOKUP($B13,EquipTable!$A:$Z,MATCH(SUBSTITUTE(R$1,"참고",""),EquipTable!$A$1:$Z$1,0),0)</f>
        <v>0</v>
      </c>
    </row>
    <row r="14" spans="1:18" x14ac:dyDescent="0.3">
      <c r="A14" t="str">
        <f t="shared" ca="1" si="0"/>
        <v>Equip050002</v>
      </c>
      <c r="B14" t="s">
        <v>128</v>
      </c>
      <c r="C14">
        <f t="shared" ca="1" si="1"/>
        <v>5</v>
      </c>
      <c r="D14" t="str">
        <f ca="1">VLOOKUP($B14,EquipTable!$A:$Z,MATCH(SUBSTITUTE(D$1,"참고",""),EquipTable!$A$1:$Z$1,0),0)</f>
        <v>Axe</v>
      </c>
      <c r="E14" t="str">
        <f ca="1">VLOOKUP($B14,EquipTable!$A:$Z,MATCH(SUBSTITUTE(E$1,"참고",""),EquipTable!$A$1:$Z$1,0),0)</f>
        <v>A</v>
      </c>
      <c r="F14">
        <f ca="1">VLOOKUP($B14,EquipTable!$A:$Z,MATCH(SUBSTITUTE(F$1,"참고",""),EquipTable!$A$1:$Z$1,0),0)</f>
        <v>2</v>
      </c>
      <c r="G14" t="str">
        <f t="shared" ca="1" si="2"/>
        <v>885, 985, 1085, 1185, 1285</v>
      </c>
      <c r="H14">
        <f t="array" aca="1" ref="H14" ca="1">SUM(IF(LEN(J14:O14)&gt;0,1,0))</f>
        <v>5</v>
      </c>
      <c r="I14">
        <v>100</v>
      </c>
      <c r="J14">
        <v>885</v>
      </c>
      <c r="K14">
        <f ca="1">IF($C14&lt;=2,"",
IF(AND($C14&gt;=3,INT(RIGHT(K$1,1))&gt;VLOOKUP($C14,EquipGradeTable!$A:$B,MATCH(EquipGradeTable!$B$1,EquipGradeTable!$A$1:$B$1,0),0)),"",
OFFSET(K14,0,-1)+$I14))</f>
        <v>985</v>
      </c>
      <c r="L14">
        <f ca="1">IF($C14&lt;=2,"",
IF(AND($C14&gt;=3,INT(RIGHT(L$1,1))&gt;VLOOKUP($C14,EquipGradeTable!$A:$B,MATCH(EquipGradeTable!$B$1,EquipGradeTable!$A$1:$B$1,0),0)),"",
OFFSET(L14,0,-1)+$I14))</f>
        <v>1085</v>
      </c>
      <c r="M14">
        <f ca="1">IF($C14&lt;=2,"",
IF(AND($C14&gt;=3,INT(RIGHT(M$1,1))&gt;VLOOKUP($C14,EquipGradeTable!$A:$B,MATCH(EquipGradeTable!$B$1,EquipGradeTable!$A$1:$B$1,0),0)),"",
OFFSET(M14,0,-1)+$I14))</f>
        <v>1185</v>
      </c>
      <c r="N14">
        <f ca="1">IF($C14&lt;=2,"",
IF(AND($C14&gt;=3,INT(RIGHT(N$1,1))&gt;VLOOKUP($C14,EquipGradeTable!$A:$B,MATCH(EquipGradeTable!$B$1,EquipGradeTable!$A$1:$B$1,0),0)),"",
OFFSET(N14,0,-1)+$I14))</f>
        <v>1285</v>
      </c>
      <c r="O14" t="str">
        <f ca="1">IF($C14&lt;=2,"",
IF(AND($C14&gt;=3,INT(RIGHT(O$1,1))&gt;VLOOKUP($C14,EquipGradeTable!$A:$B,MATCH(EquipGradeTable!$B$1,EquipGradeTable!$A$1:$B$1,0),0)),"",
OFFSET(O14,0,-1)+$I14))</f>
        <v/>
      </c>
      <c r="P14">
        <f t="shared" ca="1" si="3"/>
        <v>7</v>
      </c>
      <c r="Q14" t="str">
        <f ca="1">VLOOKUP($B14,EquipTable!$A:$Z,MATCH(SUBSTITUTE(Q$1,"참고",""),EquipTable!$A$1:$Z$1,0),0)</f>
        <v>StAxe</v>
      </c>
      <c r="R14">
        <f ca="1">VLOOKUP($B14,EquipTable!$A:$Z,MATCH(SUBSTITUTE(R$1,"참고",""),EquipTable!$A$1:$Z$1,0),0)</f>
        <v>0</v>
      </c>
    </row>
    <row r="15" spans="1:18" x14ac:dyDescent="0.3">
      <c r="A15" t="str">
        <f t="shared" ca="1" si="0"/>
        <v>Equip060002</v>
      </c>
      <c r="B15" t="s">
        <v>128</v>
      </c>
      <c r="C15">
        <f t="shared" ca="1" si="1"/>
        <v>6</v>
      </c>
      <c r="D15" t="str">
        <f ca="1">VLOOKUP($B15,EquipTable!$A:$Z,MATCH(SUBSTITUTE(D$1,"참고",""),EquipTable!$A$1:$Z$1,0),0)</f>
        <v>Axe</v>
      </c>
      <c r="E15" t="str">
        <f ca="1">VLOOKUP($B15,EquipTable!$A:$Z,MATCH(SUBSTITUTE(E$1,"참고",""),EquipTable!$A$1:$Z$1,0),0)</f>
        <v>A</v>
      </c>
      <c r="F15">
        <f ca="1">VLOOKUP($B15,EquipTable!$A:$Z,MATCH(SUBSTITUTE(F$1,"참고",""),EquipTable!$A$1:$Z$1,0),0)</f>
        <v>2</v>
      </c>
      <c r="G15" t="str">
        <f t="shared" ca="1" si="2"/>
        <v>1490, 1673, 1856, 2039, 2222, 2405</v>
      </c>
      <c r="H15">
        <f t="array" aca="1" ref="H15" ca="1">SUM(IF(LEN(J15:O15)&gt;0,1,0))</f>
        <v>6</v>
      </c>
      <c r="I15">
        <v>183</v>
      </c>
      <c r="J15">
        <v>1490</v>
      </c>
      <c r="K15">
        <f ca="1">IF($C15&lt;=2,"",
IF(AND($C15&gt;=3,INT(RIGHT(K$1,1))&gt;VLOOKUP($C15,EquipGradeTable!$A:$B,MATCH(EquipGradeTable!$B$1,EquipGradeTable!$A$1:$B$1,0),0)),"",
OFFSET(K15,0,-1)+$I15))</f>
        <v>1673</v>
      </c>
      <c r="L15">
        <f ca="1">IF($C15&lt;=2,"",
IF(AND($C15&gt;=3,INT(RIGHT(L$1,1))&gt;VLOOKUP($C15,EquipGradeTable!$A:$B,MATCH(EquipGradeTable!$B$1,EquipGradeTable!$A$1:$B$1,0),0)),"",
OFFSET(L15,0,-1)+$I15))</f>
        <v>1856</v>
      </c>
      <c r="M15">
        <f ca="1">IF($C15&lt;=2,"",
IF(AND($C15&gt;=3,INT(RIGHT(M$1,1))&gt;VLOOKUP($C15,EquipGradeTable!$A:$B,MATCH(EquipGradeTable!$B$1,EquipGradeTable!$A$1:$B$1,0),0)),"",
OFFSET(M15,0,-1)+$I15))</f>
        <v>2039</v>
      </c>
      <c r="N15">
        <f ca="1">IF($C15&lt;=2,"",
IF(AND($C15&gt;=3,INT(RIGHT(N$1,1))&gt;VLOOKUP($C15,EquipGradeTable!$A:$B,MATCH(EquipGradeTable!$B$1,EquipGradeTable!$A$1:$B$1,0),0)),"",
OFFSET(N15,0,-1)+$I15))</f>
        <v>2222</v>
      </c>
      <c r="O15">
        <f ca="1">IF($C15&lt;=2,"",
IF(AND($C15&gt;=3,INT(RIGHT(O$1,1))&gt;VLOOKUP($C15,EquipGradeTable!$A:$B,MATCH(EquipGradeTable!$B$1,EquipGradeTable!$A$1:$B$1,0),0)),"",
OFFSET(O15,0,-1)+$I15))</f>
        <v>2405</v>
      </c>
      <c r="P15">
        <f t="shared" ca="1" si="3"/>
        <v>7</v>
      </c>
      <c r="Q15" t="str">
        <f ca="1">VLOOKUP($B15,EquipTable!$A:$Z,MATCH(SUBSTITUTE(Q$1,"참고",""),EquipTable!$A$1:$Z$1,0),0)</f>
        <v>StAxe</v>
      </c>
      <c r="R15">
        <f ca="1">VLOOKUP($B15,EquipTable!$A:$Z,MATCH(SUBSTITUTE(R$1,"참고",""),EquipTable!$A$1:$Z$1,0),0)</f>
        <v>0</v>
      </c>
    </row>
    <row r="16" spans="1:18" x14ac:dyDescent="0.3">
      <c r="A16" t="str">
        <f t="shared" ca="1" si="0"/>
        <v>Equip000003</v>
      </c>
      <c r="B16" t="s">
        <v>129</v>
      </c>
      <c r="C16">
        <f t="shared" ca="1" si="1"/>
        <v>0</v>
      </c>
      <c r="D16" t="str">
        <f ca="1">VLOOKUP($B16,EquipTable!$A:$Z,MATCH(SUBSTITUTE(D$1,"참고",""),EquipTable!$A$1:$Z$1,0),0)</f>
        <v>Axe</v>
      </c>
      <c r="E16" t="str">
        <f ca="1">VLOOKUP($B16,EquipTable!$A:$Z,MATCH(SUBSTITUTE(E$1,"참고",""),EquipTable!$A$1:$Z$1,0),0)</f>
        <v>A</v>
      </c>
      <c r="F16">
        <f ca="1">VLOOKUP($B16,EquipTable!$A:$Z,MATCH(SUBSTITUTE(F$1,"참고",""),EquipTable!$A$1:$Z$1,0),0)</f>
        <v>3</v>
      </c>
      <c r="G16" t="str">
        <f t="shared" ca="1" si="2"/>
        <v>10</v>
      </c>
      <c r="H16">
        <f t="array" aca="1" ref="H16" ca="1">SUM(IF(LEN(J16:O16)&gt;0,1,0))</f>
        <v>1</v>
      </c>
      <c r="I16">
        <v>0</v>
      </c>
      <c r="J16">
        <v>10</v>
      </c>
      <c r="K16" t="str">
        <f ca="1">IF($C16&lt;=2,"",
IF(AND($C16&gt;=3,INT(RIGHT(K$1,1))&gt;VLOOKUP($C16,EquipGradeTable!$A:$B,MATCH(EquipGradeTable!$B$1,EquipGradeTable!$A$1:$B$1,0),0)),"",
OFFSET(K16,0,-1)+$I16))</f>
        <v/>
      </c>
      <c r="L16" t="str">
        <f ca="1">IF($C16&lt;=2,"",
IF(AND($C16&gt;=3,INT(RIGHT(L$1,1))&gt;VLOOKUP($C16,EquipGradeTable!$A:$B,MATCH(EquipGradeTable!$B$1,EquipGradeTable!$A$1:$B$1,0),0)),"",
OFFSET(L16,0,-1)+$I16))</f>
        <v/>
      </c>
      <c r="M16" t="str">
        <f ca="1">IF($C16&lt;=2,"",
IF(AND($C16&gt;=3,INT(RIGHT(M$1,1))&gt;VLOOKUP($C16,EquipGradeTable!$A:$B,MATCH(EquipGradeTable!$B$1,EquipGradeTable!$A$1:$B$1,0),0)),"",
OFFSET(M16,0,-1)+$I16))</f>
        <v/>
      </c>
      <c r="N16" t="str">
        <f ca="1">IF($C16&lt;=2,"",
IF(AND($C16&gt;=3,INT(RIGHT(N$1,1))&gt;VLOOKUP($C16,EquipGradeTable!$A:$B,MATCH(EquipGradeTable!$B$1,EquipGradeTable!$A$1:$B$1,0),0)),"",
OFFSET(N16,0,-1)+$I16))</f>
        <v/>
      </c>
      <c r="O16" t="str">
        <f ca="1">IF($C16&lt;=2,"",
IF(AND($C16&gt;=3,INT(RIGHT(O$1,1))&gt;VLOOKUP($C16,EquipGradeTable!$A:$B,MATCH(EquipGradeTable!$B$1,EquipGradeTable!$A$1:$B$1,0),0)),"",
OFFSET(O16,0,-1)+$I16))</f>
        <v/>
      </c>
      <c r="P16">
        <f t="shared" ca="1" si="3"/>
        <v>7</v>
      </c>
      <c r="Q16" t="str">
        <f ca="1">VLOOKUP($B16,EquipTable!$A:$Z,MATCH(SUBSTITUTE(Q$1,"참고",""),EquipTable!$A$1:$Z$1,0),0)</f>
        <v>SlicerAxe</v>
      </c>
      <c r="R16">
        <f ca="1">VLOOKUP($B16,EquipTable!$A:$Z,MATCH(SUBSTITUTE(R$1,"참고",""),EquipTable!$A$1:$Z$1,0),0)</f>
        <v>0</v>
      </c>
    </row>
    <row r="17" spans="1:18" x14ac:dyDescent="0.3">
      <c r="A17" t="str">
        <f t="shared" ca="1" si="0"/>
        <v>Equip010003</v>
      </c>
      <c r="B17" t="s">
        <v>129</v>
      </c>
      <c r="C17">
        <f t="shared" ca="1" si="1"/>
        <v>1</v>
      </c>
      <c r="D17" t="str">
        <f ca="1">VLOOKUP($B17,EquipTable!$A:$Z,MATCH(SUBSTITUTE(D$1,"참고",""),EquipTable!$A$1:$Z$1,0),0)</f>
        <v>Axe</v>
      </c>
      <c r="E17" t="str">
        <f ca="1">VLOOKUP($B17,EquipTable!$A:$Z,MATCH(SUBSTITUTE(E$1,"참고",""),EquipTable!$A$1:$Z$1,0),0)</f>
        <v>A</v>
      </c>
      <c r="F17">
        <f ca="1">VLOOKUP($B17,EquipTable!$A:$Z,MATCH(SUBSTITUTE(F$1,"참고",""),EquipTable!$A$1:$Z$1,0),0)</f>
        <v>3</v>
      </c>
      <c r="G17" t="str">
        <f t="shared" ca="1" si="2"/>
        <v>30</v>
      </c>
      <c r="H17">
        <f t="array" aca="1" ref="H17" ca="1">SUM(IF(LEN(J17:O17)&gt;0,1,0))</f>
        <v>1</v>
      </c>
      <c r="I17">
        <v>0</v>
      </c>
      <c r="J17">
        <v>30</v>
      </c>
      <c r="K17" t="str">
        <f ca="1">IF($C17&lt;=2,"",
IF(AND($C17&gt;=3,INT(RIGHT(K$1,1))&gt;VLOOKUP($C17,EquipGradeTable!$A:$B,MATCH(EquipGradeTable!$B$1,EquipGradeTable!$A$1:$B$1,0),0)),"",
OFFSET(K17,0,-1)+$I17))</f>
        <v/>
      </c>
      <c r="L17" t="str">
        <f ca="1">IF($C17&lt;=2,"",
IF(AND($C17&gt;=3,INT(RIGHT(L$1,1))&gt;VLOOKUP($C17,EquipGradeTable!$A:$B,MATCH(EquipGradeTable!$B$1,EquipGradeTable!$A$1:$B$1,0),0)),"",
OFFSET(L17,0,-1)+$I17))</f>
        <v/>
      </c>
      <c r="M17" t="str">
        <f ca="1">IF($C17&lt;=2,"",
IF(AND($C17&gt;=3,INT(RIGHT(M$1,1))&gt;VLOOKUP($C17,EquipGradeTable!$A:$B,MATCH(EquipGradeTable!$B$1,EquipGradeTable!$A$1:$B$1,0),0)),"",
OFFSET(M17,0,-1)+$I17))</f>
        <v/>
      </c>
      <c r="N17" t="str">
        <f ca="1">IF($C17&lt;=2,"",
IF(AND($C17&gt;=3,INT(RIGHT(N$1,1))&gt;VLOOKUP($C17,EquipGradeTable!$A:$B,MATCH(EquipGradeTable!$B$1,EquipGradeTable!$A$1:$B$1,0),0)),"",
OFFSET(N17,0,-1)+$I17))</f>
        <v/>
      </c>
      <c r="O17" t="str">
        <f ca="1">IF($C17&lt;=2,"",
IF(AND($C17&gt;=3,INT(RIGHT(O$1,1))&gt;VLOOKUP($C17,EquipGradeTable!$A:$B,MATCH(EquipGradeTable!$B$1,EquipGradeTable!$A$1:$B$1,0),0)),"",
OFFSET(O17,0,-1)+$I17))</f>
        <v/>
      </c>
      <c r="P17">
        <f t="shared" ca="1" si="3"/>
        <v>7</v>
      </c>
      <c r="Q17" t="str">
        <f ca="1">VLOOKUP($B17,EquipTable!$A:$Z,MATCH(SUBSTITUTE(Q$1,"참고",""),EquipTable!$A$1:$Z$1,0),0)</f>
        <v>SlicerAxe</v>
      </c>
      <c r="R17">
        <f ca="1">VLOOKUP($B17,EquipTable!$A:$Z,MATCH(SUBSTITUTE(R$1,"참고",""),EquipTable!$A$1:$Z$1,0),0)</f>
        <v>0</v>
      </c>
    </row>
    <row r="18" spans="1:18" x14ac:dyDescent="0.3">
      <c r="A18" t="str">
        <f t="shared" ca="1" si="0"/>
        <v>Equip020003</v>
      </c>
      <c r="B18" t="s">
        <v>129</v>
      </c>
      <c r="C18">
        <f t="shared" ca="1" si="1"/>
        <v>2</v>
      </c>
      <c r="D18" t="str">
        <f ca="1">VLOOKUP($B18,EquipTable!$A:$Z,MATCH(SUBSTITUTE(D$1,"참고",""),EquipTable!$A$1:$Z$1,0),0)</f>
        <v>Axe</v>
      </c>
      <c r="E18" t="str">
        <f ca="1">VLOOKUP($B18,EquipTable!$A:$Z,MATCH(SUBSTITUTE(E$1,"참고",""),EquipTable!$A$1:$Z$1,0),0)</f>
        <v>A</v>
      </c>
      <c r="F18">
        <f ca="1">VLOOKUP($B18,EquipTable!$A:$Z,MATCH(SUBSTITUTE(F$1,"참고",""),EquipTable!$A$1:$Z$1,0),0)</f>
        <v>3</v>
      </c>
      <c r="G18" t="str">
        <f t="shared" ca="1" si="2"/>
        <v>80</v>
      </c>
      <c r="H18">
        <f t="array" aca="1" ref="H18" ca="1">SUM(IF(LEN(J18:O18)&gt;0,1,0))</f>
        <v>1</v>
      </c>
      <c r="I18">
        <v>0</v>
      </c>
      <c r="J18">
        <v>80</v>
      </c>
      <c r="K18" t="str">
        <f ca="1">IF($C18&lt;=2,"",
IF(AND($C18&gt;=3,INT(RIGHT(K$1,1))&gt;VLOOKUP($C18,EquipGradeTable!$A:$B,MATCH(EquipGradeTable!$B$1,EquipGradeTable!$A$1:$B$1,0),0)),"",
OFFSET(K18,0,-1)+$I18))</f>
        <v/>
      </c>
      <c r="L18" t="str">
        <f ca="1">IF($C18&lt;=2,"",
IF(AND($C18&gt;=3,INT(RIGHT(L$1,1))&gt;VLOOKUP($C18,EquipGradeTable!$A:$B,MATCH(EquipGradeTable!$B$1,EquipGradeTable!$A$1:$B$1,0),0)),"",
OFFSET(L18,0,-1)+$I18))</f>
        <v/>
      </c>
      <c r="M18" t="str">
        <f ca="1">IF($C18&lt;=2,"",
IF(AND($C18&gt;=3,INT(RIGHT(M$1,1))&gt;VLOOKUP($C18,EquipGradeTable!$A:$B,MATCH(EquipGradeTable!$B$1,EquipGradeTable!$A$1:$B$1,0),0)),"",
OFFSET(M18,0,-1)+$I18))</f>
        <v/>
      </c>
      <c r="N18" t="str">
        <f ca="1">IF($C18&lt;=2,"",
IF(AND($C18&gt;=3,INT(RIGHT(N$1,1))&gt;VLOOKUP($C18,EquipGradeTable!$A:$B,MATCH(EquipGradeTable!$B$1,EquipGradeTable!$A$1:$B$1,0),0)),"",
OFFSET(N18,0,-1)+$I18))</f>
        <v/>
      </c>
      <c r="O18" t="str">
        <f ca="1">IF($C18&lt;=2,"",
IF(AND($C18&gt;=3,INT(RIGHT(O$1,1))&gt;VLOOKUP($C18,EquipGradeTable!$A:$B,MATCH(EquipGradeTable!$B$1,EquipGradeTable!$A$1:$B$1,0),0)),"",
OFFSET(O18,0,-1)+$I18))</f>
        <v/>
      </c>
      <c r="P18">
        <f t="shared" ca="1" si="3"/>
        <v>7</v>
      </c>
      <c r="Q18" t="str">
        <f ca="1">VLOOKUP($B18,EquipTable!$A:$Z,MATCH(SUBSTITUTE(Q$1,"참고",""),EquipTable!$A$1:$Z$1,0),0)</f>
        <v>SlicerAxe</v>
      </c>
      <c r="R18">
        <f ca="1">VLOOKUP($B18,EquipTable!$A:$Z,MATCH(SUBSTITUTE(R$1,"참고",""),EquipTable!$A$1:$Z$1,0),0)</f>
        <v>0</v>
      </c>
    </row>
    <row r="19" spans="1:18" x14ac:dyDescent="0.3">
      <c r="A19" t="str">
        <f t="shared" ca="1" si="0"/>
        <v>Equip030003</v>
      </c>
      <c r="B19" t="s">
        <v>129</v>
      </c>
      <c r="C19">
        <f t="shared" ca="1" si="1"/>
        <v>3</v>
      </c>
      <c r="D19" t="str">
        <f ca="1">VLOOKUP($B19,EquipTable!$A:$Z,MATCH(SUBSTITUTE(D$1,"참고",""),EquipTable!$A$1:$Z$1,0),0)</f>
        <v>Axe</v>
      </c>
      <c r="E19" t="str">
        <f ca="1">VLOOKUP($B19,EquipTable!$A:$Z,MATCH(SUBSTITUTE(E$1,"참고",""),EquipTable!$A$1:$Z$1,0),0)</f>
        <v>A</v>
      </c>
      <c r="F19">
        <f ca="1">VLOOKUP($B19,EquipTable!$A:$Z,MATCH(SUBSTITUTE(F$1,"참고",""),EquipTable!$A$1:$Z$1,0),0)</f>
        <v>3</v>
      </c>
      <c r="G19" t="str">
        <f t="shared" ca="1" si="2"/>
        <v>190, 255, 320</v>
      </c>
      <c r="H19">
        <f t="array" aca="1" ref="H19" ca="1">SUM(IF(LEN(J19:O19)&gt;0,1,0))</f>
        <v>3</v>
      </c>
      <c r="I19">
        <v>65</v>
      </c>
      <c r="J19">
        <v>190</v>
      </c>
      <c r="K19">
        <f ca="1">IF($C19&lt;=2,"",
IF(AND($C19&gt;=3,INT(RIGHT(K$1,1))&gt;VLOOKUP($C19,EquipGradeTable!$A:$B,MATCH(EquipGradeTable!$B$1,EquipGradeTable!$A$1:$B$1,0),0)),"",
OFFSET(K19,0,-1)+$I19))</f>
        <v>255</v>
      </c>
      <c r="L19">
        <f ca="1">IF($C19&lt;=2,"",
IF(AND($C19&gt;=3,INT(RIGHT(L$1,1))&gt;VLOOKUP($C19,EquipGradeTable!$A:$B,MATCH(EquipGradeTable!$B$1,EquipGradeTable!$A$1:$B$1,0),0)),"",
OFFSET(L19,0,-1)+$I19))</f>
        <v>320</v>
      </c>
      <c r="M19" t="str">
        <f ca="1">IF($C19&lt;=2,"",
IF(AND($C19&gt;=3,INT(RIGHT(M$1,1))&gt;VLOOKUP($C19,EquipGradeTable!$A:$B,MATCH(EquipGradeTable!$B$1,EquipGradeTable!$A$1:$B$1,0),0)),"",
OFFSET(M19,0,-1)+$I19))</f>
        <v/>
      </c>
      <c r="N19" t="str">
        <f ca="1">IF($C19&lt;=2,"",
IF(AND($C19&gt;=3,INT(RIGHT(N$1,1))&gt;VLOOKUP($C19,EquipGradeTable!$A:$B,MATCH(EquipGradeTable!$B$1,EquipGradeTable!$A$1:$B$1,0),0)),"",
OFFSET(N19,0,-1)+$I19))</f>
        <v/>
      </c>
      <c r="O19" t="str">
        <f ca="1">IF($C19&lt;=2,"",
IF(AND($C19&gt;=3,INT(RIGHT(O$1,1))&gt;VLOOKUP($C19,EquipGradeTable!$A:$B,MATCH(EquipGradeTable!$B$1,EquipGradeTable!$A$1:$B$1,0),0)),"",
OFFSET(O19,0,-1)+$I19))</f>
        <v/>
      </c>
      <c r="P19">
        <f t="shared" ca="1" si="3"/>
        <v>7</v>
      </c>
      <c r="Q19" t="str">
        <f ca="1">VLOOKUP($B19,EquipTable!$A:$Z,MATCH(SUBSTITUTE(Q$1,"참고",""),EquipTable!$A$1:$Z$1,0),0)</f>
        <v>SlicerAxe</v>
      </c>
      <c r="R19">
        <f ca="1">VLOOKUP($B19,EquipTable!$A:$Z,MATCH(SUBSTITUTE(R$1,"참고",""),EquipTable!$A$1:$Z$1,0),0)</f>
        <v>0</v>
      </c>
    </row>
    <row r="20" spans="1:18" x14ac:dyDescent="0.3">
      <c r="A20" t="str">
        <f t="shared" ca="1" si="0"/>
        <v>Equip040003</v>
      </c>
      <c r="B20" t="s">
        <v>129</v>
      </c>
      <c r="C20">
        <f t="shared" ca="1" si="1"/>
        <v>4</v>
      </c>
      <c r="D20" t="str">
        <f ca="1">VLOOKUP($B20,EquipTable!$A:$Z,MATCH(SUBSTITUTE(D$1,"참고",""),EquipTable!$A$1:$Z$1,0),0)</f>
        <v>Axe</v>
      </c>
      <c r="E20" t="str">
        <f ca="1">VLOOKUP($B20,EquipTable!$A:$Z,MATCH(SUBSTITUTE(E$1,"참고",""),EquipTable!$A$1:$Z$1,0),0)</f>
        <v>A</v>
      </c>
      <c r="F20">
        <f ca="1">VLOOKUP($B20,EquipTable!$A:$Z,MATCH(SUBSTITUTE(F$1,"참고",""),EquipTable!$A$1:$Z$1,0),0)</f>
        <v>3</v>
      </c>
      <c r="G20" t="str">
        <f t="shared" ca="1" si="2"/>
        <v>450, 537, 624, 711</v>
      </c>
      <c r="H20">
        <f t="array" aca="1" ref="H20" ca="1">SUM(IF(LEN(J20:O20)&gt;0,1,0))</f>
        <v>4</v>
      </c>
      <c r="I20">
        <v>87</v>
      </c>
      <c r="J20">
        <v>450</v>
      </c>
      <c r="K20">
        <f ca="1">IF($C20&lt;=2,"",
IF(AND($C20&gt;=3,INT(RIGHT(K$1,1))&gt;VLOOKUP($C20,EquipGradeTable!$A:$B,MATCH(EquipGradeTable!$B$1,EquipGradeTable!$A$1:$B$1,0),0)),"",
OFFSET(K20,0,-1)+$I20))</f>
        <v>537</v>
      </c>
      <c r="L20">
        <f ca="1">IF($C20&lt;=2,"",
IF(AND($C20&gt;=3,INT(RIGHT(L$1,1))&gt;VLOOKUP($C20,EquipGradeTable!$A:$B,MATCH(EquipGradeTable!$B$1,EquipGradeTable!$A$1:$B$1,0),0)),"",
OFFSET(L20,0,-1)+$I20))</f>
        <v>624</v>
      </c>
      <c r="M20">
        <f ca="1">IF($C20&lt;=2,"",
IF(AND($C20&gt;=3,INT(RIGHT(M$1,1))&gt;VLOOKUP($C20,EquipGradeTable!$A:$B,MATCH(EquipGradeTable!$B$1,EquipGradeTable!$A$1:$B$1,0),0)),"",
OFFSET(M20,0,-1)+$I20))</f>
        <v>711</v>
      </c>
      <c r="N20" t="str">
        <f ca="1">IF($C20&lt;=2,"",
IF(AND($C20&gt;=3,INT(RIGHT(N$1,1))&gt;VLOOKUP($C20,EquipGradeTable!$A:$B,MATCH(EquipGradeTable!$B$1,EquipGradeTable!$A$1:$B$1,0),0)),"",
OFFSET(N20,0,-1)+$I20))</f>
        <v/>
      </c>
      <c r="O20" t="str">
        <f ca="1">IF($C20&lt;=2,"",
IF(AND($C20&gt;=3,INT(RIGHT(O$1,1))&gt;VLOOKUP($C20,EquipGradeTable!$A:$B,MATCH(EquipGradeTable!$B$1,EquipGradeTable!$A$1:$B$1,0),0)),"",
OFFSET(O20,0,-1)+$I20))</f>
        <v/>
      </c>
      <c r="P20">
        <f t="shared" ca="1" si="3"/>
        <v>7</v>
      </c>
      <c r="Q20" t="str">
        <f ca="1">VLOOKUP($B20,EquipTable!$A:$Z,MATCH(SUBSTITUTE(Q$1,"참고",""),EquipTable!$A$1:$Z$1,0),0)</f>
        <v>SlicerAxe</v>
      </c>
      <c r="R20">
        <f ca="1">VLOOKUP($B20,EquipTable!$A:$Z,MATCH(SUBSTITUTE(R$1,"참고",""),EquipTable!$A$1:$Z$1,0),0)</f>
        <v>0</v>
      </c>
    </row>
    <row r="21" spans="1:18" x14ac:dyDescent="0.3">
      <c r="A21" t="str">
        <f t="shared" ca="1" si="0"/>
        <v>Equip050003</v>
      </c>
      <c r="B21" t="s">
        <v>129</v>
      </c>
      <c r="C21">
        <f t="shared" ca="1" si="1"/>
        <v>5</v>
      </c>
      <c r="D21" t="str">
        <f ca="1">VLOOKUP($B21,EquipTable!$A:$Z,MATCH(SUBSTITUTE(D$1,"참고",""),EquipTable!$A$1:$Z$1,0),0)</f>
        <v>Axe</v>
      </c>
      <c r="E21" t="str">
        <f ca="1">VLOOKUP($B21,EquipTable!$A:$Z,MATCH(SUBSTITUTE(E$1,"참고",""),EquipTable!$A$1:$Z$1,0),0)</f>
        <v>A</v>
      </c>
      <c r="F21">
        <f ca="1">VLOOKUP($B21,EquipTable!$A:$Z,MATCH(SUBSTITUTE(F$1,"참고",""),EquipTable!$A$1:$Z$1,0),0)</f>
        <v>3</v>
      </c>
      <c r="G21" t="str">
        <f t="shared" ca="1" si="2"/>
        <v>885, 985, 1085, 1185, 1285</v>
      </c>
      <c r="H21">
        <f t="array" aca="1" ref="H21" ca="1">SUM(IF(LEN(J21:O21)&gt;0,1,0))</f>
        <v>5</v>
      </c>
      <c r="I21">
        <v>100</v>
      </c>
      <c r="J21">
        <v>885</v>
      </c>
      <c r="K21">
        <f ca="1">IF($C21&lt;=2,"",
IF(AND($C21&gt;=3,INT(RIGHT(K$1,1))&gt;VLOOKUP($C21,EquipGradeTable!$A:$B,MATCH(EquipGradeTable!$B$1,EquipGradeTable!$A$1:$B$1,0),0)),"",
OFFSET(K21,0,-1)+$I21))</f>
        <v>985</v>
      </c>
      <c r="L21">
        <f ca="1">IF($C21&lt;=2,"",
IF(AND($C21&gt;=3,INT(RIGHT(L$1,1))&gt;VLOOKUP($C21,EquipGradeTable!$A:$B,MATCH(EquipGradeTable!$B$1,EquipGradeTable!$A$1:$B$1,0),0)),"",
OFFSET(L21,0,-1)+$I21))</f>
        <v>1085</v>
      </c>
      <c r="M21">
        <f ca="1">IF($C21&lt;=2,"",
IF(AND($C21&gt;=3,INT(RIGHT(M$1,1))&gt;VLOOKUP($C21,EquipGradeTable!$A:$B,MATCH(EquipGradeTable!$B$1,EquipGradeTable!$A$1:$B$1,0),0)),"",
OFFSET(M21,0,-1)+$I21))</f>
        <v>1185</v>
      </c>
      <c r="N21">
        <f ca="1">IF($C21&lt;=2,"",
IF(AND($C21&gt;=3,INT(RIGHT(N$1,1))&gt;VLOOKUP($C21,EquipGradeTable!$A:$B,MATCH(EquipGradeTable!$B$1,EquipGradeTable!$A$1:$B$1,0),0)),"",
OFFSET(N21,0,-1)+$I21))</f>
        <v>1285</v>
      </c>
      <c r="O21" t="str">
        <f ca="1">IF($C21&lt;=2,"",
IF(AND($C21&gt;=3,INT(RIGHT(O$1,1))&gt;VLOOKUP($C21,EquipGradeTable!$A:$B,MATCH(EquipGradeTable!$B$1,EquipGradeTable!$A$1:$B$1,0),0)),"",
OFFSET(O21,0,-1)+$I21))</f>
        <v/>
      </c>
      <c r="P21">
        <f t="shared" ca="1" si="3"/>
        <v>7</v>
      </c>
      <c r="Q21" t="str">
        <f ca="1">VLOOKUP($B21,EquipTable!$A:$Z,MATCH(SUBSTITUTE(Q$1,"참고",""),EquipTable!$A$1:$Z$1,0),0)</f>
        <v>SlicerAxe</v>
      </c>
      <c r="R21">
        <f ca="1">VLOOKUP($B21,EquipTable!$A:$Z,MATCH(SUBSTITUTE(R$1,"참고",""),EquipTable!$A$1:$Z$1,0),0)</f>
        <v>0</v>
      </c>
    </row>
    <row r="22" spans="1:18" x14ac:dyDescent="0.3">
      <c r="A22" t="str">
        <f t="shared" ca="1" si="0"/>
        <v>Equip060003</v>
      </c>
      <c r="B22" t="s">
        <v>129</v>
      </c>
      <c r="C22">
        <f t="shared" ca="1" si="1"/>
        <v>6</v>
      </c>
      <c r="D22" t="str">
        <f ca="1">VLOOKUP($B22,EquipTable!$A:$Z,MATCH(SUBSTITUTE(D$1,"참고",""),EquipTable!$A$1:$Z$1,0),0)</f>
        <v>Axe</v>
      </c>
      <c r="E22" t="str">
        <f ca="1">VLOOKUP($B22,EquipTable!$A:$Z,MATCH(SUBSTITUTE(E$1,"참고",""),EquipTable!$A$1:$Z$1,0),0)</f>
        <v>A</v>
      </c>
      <c r="F22">
        <f ca="1">VLOOKUP($B22,EquipTable!$A:$Z,MATCH(SUBSTITUTE(F$1,"참고",""),EquipTable!$A$1:$Z$1,0),0)</f>
        <v>3</v>
      </c>
      <c r="G22" t="str">
        <f t="shared" ca="1" si="2"/>
        <v>1490, 1673, 1856, 2039, 2222, 2405</v>
      </c>
      <c r="H22">
        <f t="array" aca="1" ref="H22" ca="1">SUM(IF(LEN(J22:O22)&gt;0,1,0))</f>
        <v>6</v>
      </c>
      <c r="I22">
        <v>183</v>
      </c>
      <c r="J22">
        <v>1490</v>
      </c>
      <c r="K22">
        <f ca="1">IF($C22&lt;=2,"",
IF(AND($C22&gt;=3,INT(RIGHT(K$1,1))&gt;VLOOKUP($C22,EquipGradeTable!$A:$B,MATCH(EquipGradeTable!$B$1,EquipGradeTable!$A$1:$B$1,0),0)),"",
OFFSET(K22,0,-1)+$I22))</f>
        <v>1673</v>
      </c>
      <c r="L22">
        <f ca="1">IF($C22&lt;=2,"",
IF(AND($C22&gt;=3,INT(RIGHT(L$1,1))&gt;VLOOKUP($C22,EquipGradeTable!$A:$B,MATCH(EquipGradeTable!$B$1,EquipGradeTable!$A$1:$B$1,0),0)),"",
OFFSET(L22,0,-1)+$I22))</f>
        <v>1856</v>
      </c>
      <c r="M22">
        <f ca="1">IF($C22&lt;=2,"",
IF(AND($C22&gt;=3,INT(RIGHT(M$1,1))&gt;VLOOKUP($C22,EquipGradeTable!$A:$B,MATCH(EquipGradeTable!$B$1,EquipGradeTable!$A$1:$B$1,0),0)),"",
OFFSET(M22,0,-1)+$I22))</f>
        <v>2039</v>
      </c>
      <c r="N22">
        <f ca="1">IF($C22&lt;=2,"",
IF(AND($C22&gt;=3,INT(RIGHT(N$1,1))&gt;VLOOKUP($C22,EquipGradeTable!$A:$B,MATCH(EquipGradeTable!$B$1,EquipGradeTable!$A$1:$B$1,0),0)),"",
OFFSET(N22,0,-1)+$I22))</f>
        <v>2222</v>
      </c>
      <c r="O22">
        <f ca="1">IF($C22&lt;=2,"",
IF(AND($C22&gt;=3,INT(RIGHT(O$1,1))&gt;VLOOKUP($C22,EquipGradeTable!$A:$B,MATCH(EquipGradeTable!$B$1,EquipGradeTable!$A$1:$B$1,0),0)),"",
OFFSET(O22,0,-1)+$I22))</f>
        <v>2405</v>
      </c>
      <c r="P22">
        <f t="shared" ca="1" si="3"/>
        <v>7</v>
      </c>
      <c r="Q22" t="str">
        <f ca="1">VLOOKUP($B22,EquipTable!$A:$Z,MATCH(SUBSTITUTE(Q$1,"참고",""),EquipTable!$A$1:$Z$1,0),0)</f>
        <v>SlicerAxe</v>
      </c>
      <c r="R22">
        <f ca="1">VLOOKUP($B22,EquipTable!$A:$Z,MATCH(SUBSTITUTE(R$1,"참고",""),EquipTable!$A$1:$Z$1,0),0)</f>
        <v>0</v>
      </c>
    </row>
    <row r="23" spans="1:18" x14ac:dyDescent="0.3">
      <c r="A23" t="str">
        <f t="shared" ca="1" si="0"/>
        <v>Equip030101</v>
      </c>
      <c r="B23" t="s">
        <v>130</v>
      </c>
      <c r="C23">
        <f t="shared" ca="1" si="1"/>
        <v>3</v>
      </c>
      <c r="D23" t="str">
        <f ca="1">VLOOKUP($B23,EquipTable!$A:$Z,MATCH(SUBSTITUTE(D$1,"참고",""),EquipTable!$A$1:$Z$1,0),0)</f>
        <v>Axe</v>
      </c>
      <c r="E23" t="str">
        <f ca="1">VLOOKUP($B23,EquipTable!$A:$Z,MATCH(SUBSTITUTE(E$1,"참고",""),EquipTable!$A$1:$Z$1,0),0)</f>
        <v>S</v>
      </c>
      <c r="F23">
        <f ca="1">VLOOKUP($B23,EquipTable!$A:$Z,MATCH(SUBSTITUTE(F$1,"참고",""),EquipTable!$A$1:$Z$1,0),0)</f>
        <v>1</v>
      </c>
      <c r="G23" t="str">
        <f t="shared" ca="1" si="2"/>
        <v>520, 642, 764</v>
      </c>
      <c r="H23">
        <f t="array" aca="1" ref="H23" ca="1">SUM(IF(LEN(J23:O23)&gt;0,1,0))</f>
        <v>3</v>
      </c>
      <c r="I23">
        <v>122</v>
      </c>
      <c r="J23">
        <v>520</v>
      </c>
      <c r="K23">
        <f ca="1">IF($C23&lt;=2,"",
IF(AND($C23&gt;=3,INT(RIGHT(K$1,1))&gt;VLOOKUP($C23,EquipGradeTable!$A:$B,MATCH(EquipGradeTable!$B$1,EquipGradeTable!$A$1:$B$1,0),0)),"",
OFFSET(K23,0,-1)+$I23))</f>
        <v>642</v>
      </c>
      <c r="L23">
        <f ca="1">IF($C23&lt;=2,"",
IF(AND($C23&gt;=3,INT(RIGHT(L$1,1))&gt;VLOOKUP($C23,EquipGradeTable!$A:$B,MATCH(EquipGradeTable!$B$1,EquipGradeTable!$A$1:$B$1,0),0)),"",
OFFSET(L23,0,-1)+$I23))</f>
        <v>764</v>
      </c>
      <c r="M23" t="str">
        <f ca="1">IF($C23&lt;=2,"",
IF(AND($C23&gt;=3,INT(RIGHT(M$1,1))&gt;VLOOKUP($C23,EquipGradeTable!$A:$B,MATCH(EquipGradeTable!$B$1,EquipGradeTable!$A$1:$B$1,0),0)),"",
OFFSET(M23,0,-1)+$I23))</f>
        <v/>
      </c>
      <c r="N23" t="str">
        <f ca="1">IF($C23&lt;=2,"",
IF(AND($C23&gt;=3,INT(RIGHT(N$1,1))&gt;VLOOKUP($C23,EquipGradeTable!$A:$B,MATCH(EquipGradeTable!$B$1,EquipGradeTable!$A$1:$B$1,0),0)),"",
OFFSET(N23,0,-1)+$I23))</f>
        <v/>
      </c>
      <c r="O23" t="str">
        <f ca="1">IF($C23&lt;=2,"",
IF(AND($C23&gt;=3,INT(RIGHT(O$1,1))&gt;VLOOKUP($C23,EquipGradeTable!$A:$B,MATCH(EquipGradeTable!$B$1,EquipGradeTable!$A$1:$B$1,0),0)),"",
OFFSET(O23,0,-1)+$I23))</f>
        <v/>
      </c>
      <c r="P23">
        <f t="shared" ca="1" si="3"/>
        <v>4</v>
      </c>
      <c r="Q23" t="str">
        <f ca="1">VLOOKUP($B23,EquipTable!$A:$Z,MATCH(SUBSTITUTE(Q$1,"참고",""),EquipTable!$A$1:$Z$1,0),0)</f>
        <v>StylizedAxe</v>
      </c>
      <c r="R23">
        <f ca="1">VLOOKUP($B23,EquipTable!$A:$Z,MATCH(SUBSTITUTE(R$1,"참고",""),EquipTable!$A$1:$Z$1,0),0)</f>
        <v>0</v>
      </c>
    </row>
    <row r="24" spans="1:18" x14ac:dyDescent="0.3">
      <c r="A24" t="str">
        <f t="shared" ca="1" si="0"/>
        <v>Equip040101</v>
      </c>
      <c r="B24" t="s">
        <v>130</v>
      </c>
      <c r="C24">
        <f t="shared" ca="1" si="1"/>
        <v>4</v>
      </c>
      <c r="D24" t="str">
        <f ca="1">VLOOKUP($B24,EquipTable!$A:$Z,MATCH(SUBSTITUTE(D$1,"참고",""),EquipTable!$A$1:$Z$1,0),0)</f>
        <v>Axe</v>
      </c>
      <c r="E24" t="str">
        <f ca="1">VLOOKUP($B24,EquipTable!$A:$Z,MATCH(SUBSTITUTE(E$1,"참고",""),EquipTable!$A$1:$Z$1,0),0)</f>
        <v>S</v>
      </c>
      <c r="F24">
        <f ca="1">VLOOKUP($B24,EquipTable!$A:$Z,MATCH(SUBSTITUTE(F$1,"참고",""),EquipTable!$A$1:$Z$1,0),0)</f>
        <v>1</v>
      </c>
      <c r="G24" t="str">
        <f t="shared" ca="1" si="2"/>
        <v>1010, 1146, 1282, 1418</v>
      </c>
      <c r="H24">
        <f t="array" aca="1" ref="H24" ca="1">SUM(IF(LEN(J24:O24)&gt;0,1,0))</f>
        <v>4</v>
      </c>
      <c r="I24">
        <v>136</v>
      </c>
      <c r="J24">
        <v>1010</v>
      </c>
      <c r="K24">
        <f ca="1">IF($C24&lt;=2,"",
IF(AND($C24&gt;=3,INT(RIGHT(K$1,1))&gt;VLOOKUP($C24,EquipGradeTable!$A:$B,MATCH(EquipGradeTable!$B$1,EquipGradeTable!$A$1:$B$1,0),0)),"",
OFFSET(K24,0,-1)+$I24))</f>
        <v>1146</v>
      </c>
      <c r="L24">
        <f ca="1">IF($C24&lt;=2,"",
IF(AND($C24&gt;=3,INT(RIGHT(L$1,1))&gt;VLOOKUP($C24,EquipGradeTable!$A:$B,MATCH(EquipGradeTable!$B$1,EquipGradeTable!$A$1:$B$1,0),0)),"",
OFFSET(L24,0,-1)+$I24))</f>
        <v>1282</v>
      </c>
      <c r="M24">
        <f ca="1">IF($C24&lt;=2,"",
IF(AND($C24&gt;=3,INT(RIGHT(M$1,1))&gt;VLOOKUP($C24,EquipGradeTable!$A:$B,MATCH(EquipGradeTable!$B$1,EquipGradeTable!$A$1:$B$1,0),0)),"",
OFFSET(M24,0,-1)+$I24))</f>
        <v>1418</v>
      </c>
      <c r="N24" t="str">
        <f ca="1">IF($C24&lt;=2,"",
IF(AND($C24&gt;=3,INT(RIGHT(N$1,1))&gt;VLOOKUP($C24,EquipGradeTable!$A:$B,MATCH(EquipGradeTable!$B$1,EquipGradeTable!$A$1:$B$1,0),0)),"",
OFFSET(N24,0,-1)+$I24))</f>
        <v/>
      </c>
      <c r="O24" t="str">
        <f ca="1">IF($C24&lt;=2,"",
IF(AND($C24&gt;=3,INT(RIGHT(O$1,1))&gt;VLOOKUP($C24,EquipGradeTable!$A:$B,MATCH(EquipGradeTable!$B$1,EquipGradeTable!$A$1:$B$1,0),0)),"",
OFFSET(O24,0,-1)+$I24))</f>
        <v/>
      </c>
      <c r="P24">
        <f t="shared" ca="1" si="3"/>
        <v>4</v>
      </c>
      <c r="Q24" t="str">
        <f ca="1">VLOOKUP($B24,EquipTable!$A:$Z,MATCH(SUBSTITUTE(Q$1,"참고",""),EquipTable!$A$1:$Z$1,0),0)</f>
        <v>StylizedAxe</v>
      </c>
      <c r="R24">
        <f ca="1">VLOOKUP($B24,EquipTable!$A:$Z,MATCH(SUBSTITUTE(R$1,"참고",""),EquipTable!$A$1:$Z$1,0),0)</f>
        <v>0</v>
      </c>
    </row>
    <row r="25" spans="1:18" x14ac:dyDescent="0.3">
      <c r="A25" t="str">
        <f t="shared" ca="1" si="0"/>
        <v>Equip050101</v>
      </c>
      <c r="B25" t="s">
        <v>130</v>
      </c>
      <c r="C25">
        <f t="shared" ca="1" si="1"/>
        <v>5</v>
      </c>
      <c r="D25" t="str">
        <f ca="1">VLOOKUP($B25,EquipTable!$A:$Z,MATCH(SUBSTITUTE(D$1,"참고",""),EquipTable!$A$1:$Z$1,0),0)</f>
        <v>Axe</v>
      </c>
      <c r="E25" t="str">
        <f ca="1">VLOOKUP($B25,EquipTable!$A:$Z,MATCH(SUBSTITUTE(E$1,"참고",""),EquipTable!$A$1:$Z$1,0),0)</f>
        <v>S</v>
      </c>
      <c r="F25">
        <f ca="1">VLOOKUP($B25,EquipTable!$A:$Z,MATCH(SUBSTITUTE(F$1,"참고",""),EquipTable!$A$1:$Z$1,0),0)</f>
        <v>1</v>
      </c>
      <c r="G25" t="str">
        <f t="shared" ca="1" si="2"/>
        <v>1690, 1843, 1996, 2149, 2302</v>
      </c>
      <c r="H25">
        <f t="array" aca="1" ref="H25" ca="1">SUM(IF(LEN(J25:O25)&gt;0,1,0))</f>
        <v>5</v>
      </c>
      <c r="I25">
        <v>153</v>
      </c>
      <c r="J25">
        <v>1690</v>
      </c>
      <c r="K25">
        <f ca="1">IF($C25&lt;=2,"",
IF(AND($C25&gt;=3,INT(RIGHT(K$1,1))&gt;VLOOKUP($C25,EquipGradeTable!$A:$B,MATCH(EquipGradeTable!$B$1,EquipGradeTable!$A$1:$B$1,0),0)),"",
OFFSET(K25,0,-1)+$I25))</f>
        <v>1843</v>
      </c>
      <c r="L25">
        <f ca="1">IF($C25&lt;=2,"",
IF(AND($C25&gt;=3,INT(RIGHT(L$1,1))&gt;VLOOKUP($C25,EquipGradeTable!$A:$B,MATCH(EquipGradeTable!$B$1,EquipGradeTable!$A$1:$B$1,0),0)),"",
OFFSET(L25,0,-1)+$I25))</f>
        <v>1996</v>
      </c>
      <c r="M25">
        <f ca="1">IF($C25&lt;=2,"",
IF(AND($C25&gt;=3,INT(RIGHT(M$1,1))&gt;VLOOKUP($C25,EquipGradeTable!$A:$B,MATCH(EquipGradeTable!$B$1,EquipGradeTable!$A$1:$B$1,0),0)),"",
OFFSET(M25,0,-1)+$I25))</f>
        <v>2149</v>
      </c>
      <c r="N25">
        <f ca="1">IF($C25&lt;=2,"",
IF(AND($C25&gt;=3,INT(RIGHT(N$1,1))&gt;VLOOKUP($C25,EquipGradeTable!$A:$B,MATCH(EquipGradeTable!$B$1,EquipGradeTable!$A$1:$B$1,0),0)),"",
OFFSET(N25,0,-1)+$I25))</f>
        <v>2302</v>
      </c>
      <c r="O25" t="str">
        <f ca="1">IF($C25&lt;=2,"",
IF(AND($C25&gt;=3,INT(RIGHT(O$1,1))&gt;VLOOKUP($C25,EquipGradeTable!$A:$B,MATCH(EquipGradeTable!$B$1,EquipGradeTable!$A$1:$B$1,0),0)),"",
OFFSET(O25,0,-1)+$I25))</f>
        <v/>
      </c>
      <c r="P25">
        <f t="shared" ca="1" si="3"/>
        <v>4</v>
      </c>
      <c r="Q25" t="str">
        <f ca="1">VLOOKUP($B25,EquipTable!$A:$Z,MATCH(SUBSTITUTE(Q$1,"참고",""),EquipTable!$A$1:$Z$1,0),0)</f>
        <v>StylizedAxe</v>
      </c>
      <c r="R25">
        <f ca="1">VLOOKUP($B25,EquipTable!$A:$Z,MATCH(SUBSTITUTE(R$1,"참고",""),EquipTable!$A$1:$Z$1,0),0)</f>
        <v>0</v>
      </c>
    </row>
    <row r="26" spans="1:18" x14ac:dyDescent="0.3">
      <c r="A26" t="str">
        <f t="shared" ca="1" si="0"/>
        <v>Equip060101</v>
      </c>
      <c r="B26" t="s">
        <v>130</v>
      </c>
      <c r="C26">
        <f t="shared" ca="1" si="1"/>
        <v>6</v>
      </c>
      <c r="D26" t="str">
        <f ca="1">VLOOKUP($B26,EquipTable!$A:$Z,MATCH(SUBSTITUTE(D$1,"참고",""),EquipTable!$A$1:$Z$1,0),0)</f>
        <v>Axe</v>
      </c>
      <c r="E26" t="str">
        <f ca="1">VLOOKUP($B26,EquipTable!$A:$Z,MATCH(SUBSTITUTE(E$1,"참고",""),EquipTable!$A$1:$Z$1,0),0)</f>
        <v>S</v>
      </c>
      <c r="F26">
        <f ca="1">VLOOKUP($B26,EquipTable!$A:$Z,MATCH(SUBSTITUTE(F$1,"참고",""),EquipTable!$A$1:$Z$1,0),0)</f>
        <v>1</v>
      </c>
      <c r="G26" t="str">
        <f t="shared" ca="1" si="2"/>
        <v>2610, 2865, 3120, 3375, 3630, 3885</v>
      </c>
      <c r="H26">
        <f t="array" aca="1" ref="H26" ca="1">SUM(IF(LEN(J26:O26)&gt;0,1,0))</f>
        <v>6</v>
      </c>
      <c r="I26">
        <v>255</v>
      </c>
      <c r="J26">
        <v>2610</v>
      </c>
      <c r="K26">
        <f ca="1">IF($C26&lt;=2,"",
IF(AND($C26&gt;=3,INT(RIGHT(K$1,1))&gt;VLOOKUP($C26,EquipGradeTable!$A:$B,MATCH(EquipGradeTable!$B$1,EquipGradeTable!$A$1:$B$1,0),0)),"",
OFFSET(K26,0,-1)+$I26))</f>
        <v>2865</v>
      </c>
      <c r="L26">
        <f ca="1">IF($C26&lt;=2,"",
IF(AND($C26&gt;=3,INT(RIGHT(L$1,1))&gt;VLOOKUP($C26,EquipGradeTable!$A:$B,MATCH(EquipGradeTable!$B$1,EquipGradeTable!$A$1:$B$1,0),0)),"",
OFFSET(L26,0,-1)+$I26))</f>
        <v>3120</v>
      </c>
      <c r="M26">
        <f ca="1">IF($C26&lt;=2,"",
IF(AND($C26&gt;=3,INT(RIGHT(M$1,1))&gt;VLOOKUP($C26,EquipGradeTable!$A:$B,MATCH(EquipGradeTable!$B$1,EquipGradeTable!$A$1:$B$1,0),0)),"",
OFFSET(M26,0,-1)+$I26))</f>
        <v>3375</v>
      </c>
      <c r="N26">
        <f ca="1">IF($C26&lt;=2,"",
IF(AND($C26&gt;=3,INT(RIGHT(N$1,1))&gt;VLOOKUP($C26,EquipGradeTable!$A:$B,MATCH(EquipGradeTable!$B$1,EquipGradeTable!$A$1:$B$1,0),0)),"",
OFFSET(N26,0,-1)+$I26))</f>
        <v>3630</v>
      </c>
      <c r="O26">
        <f ca="1">IF($C26&lt;=2,"",
IF(AND($C26&gt;=3,INT(RIGHT(O$1,1))&gt;VLOOKUP($C26,EquipGradeTable!$A:$B,MATCH(EquipGradeTable!$B$1,EquipGradeTable!$A$1:$B$1,0),0)),"",
OFFSET(O26,0,-1)+$I26))</f>
        <v>3885</v>
      </c>
      <c r="P26">
        <f t="shared" ca="1" si="3"/>
        <v>4</v>
      </c>
      <c r="Q26" t="str">
        <f ca="1">VLOOKUP($B26,EquipTable!$A:$Z,MATCH(SUBSTITUTE(Q$1,"참고",""),EquipTable!$A$1:$Z$1,0),0)</f>
        <v>StylizedAxe</v>
      </c>
      <c r="R26">
        <f ca="1">VLOOKUP($B26,EquipTable!$A:$Z,MATCH(SUBSTITUTE(R$1,"참고",""),EquipTable!$A$1:$Z$1,0),0)</f>
        <v>0</v>
      </c>
    </row>
    <row r="27" spans="1:18" x14ac:dyDescent="0.3">
      <c r="A27" t="str">
        <f t="shared" ca="1" si="0"/>
        <v>Equip030102</v>
      </c>
      <c r="B27" t="s">
        <v>131</v>
      </c>
      <c r="C27">
        <f t="shared" ca="1" si="1"/>
        <v>3</v>
      </c>
      <c r="D27" t="str">
        <f ca="1">VLOOKUP($B27,EquipTable!$A:$Z,MATCH(SUBSTITUTE(D$1,"참고",""),EquipTable!$A$1:$Z$1,0),0)</f>
        <v>Axe</v>
      </c>
      <c r="E27" t="str">
        <f ca="1">VLOOKUP($B27,EquipTable!$A:$Z,MATCH(SUBSTITUTE(E$1,"참고",""),EquipTable!$A$1:$Z$1,0),0)</f>
        <v>S</v>
      </c>
      <c r="F27">
        <f ca="1">VLOOKUP($B27,EquipTable!$A:$Z,MATCH(SUBSTITUTE(F$1,"참고",""),EquipTable!$A$1:$Z$1,0),0)</f>
        <v>2</v>
      </c>
      <c r="G27" t="str">
        <f t="shared" ca="1" si="2"/>
        <v>520, 642, 764</v>
      </c>
      <c r="H27">
        <f t="array" aca="1" ref="H27" ca="1">SUM(IF(LEN(J27:O27)&gt;0,1,0))</f>
        <v>3</v>
      </c>
      <c r="I27">
        <v>122</v>
      </c>
      <c r="J27">
        <v>520</v>
      </c>
      <c r="K27">
        <f ca="1">IF($C27&lt;=2,"",
IF(AND($C27&gt;=3,INT(RIGHT(K$1,1))&gt;VLOOKUP($C27,EquipGradeTable!$A:$B,MATCH(EquipGradeTable!$B$1,EquipGradeTable!$A$1:$B$1,0),0)),"",
OFFSET(K27,0,-1)+$I27))</f>
        <v>642</v>
      </c>
      <c r="L27">
        <f ca="1">IF($C27&lt;=2,"",
IF(AND($C27&gt;=3,INT(RIGHT(L$1,1))&gt;VLOOKUP($C27,EquipGradeTable!$A:$B,MATCH(EquipGradeTable!$B$1,EquipGradeTable!$A$1:$B$1,0),0)),"",
OFFSET(L27,0,-1)+$I27))</f>
        <v>764</v>
      </c>
      <c r="M27" t="str">
        <f ca="1">IF($C27&lt;=2,"",
IF(AND($C27&gt;=3,INT(RIGHT(M$1,1))&gt;VLOOKUP($C27,EquipGradeTable!$A:$B,MATCH(EquipGradeTable!$B$1,EquipGradeTable!$A$1:$B$1,0),0)),"",
OFFSET(M27,0,-1)+$I27))</f>
        <v/>
      </c>
      <c r="N27" t="str">
        <f ca="1">IF($C27&lt;=2,"",
IF(AND($C27&gt;=3,INT(RIGHT(N$1,1))&gt;VLOOKUP($C27,EquipGradeTable!$A:$B,MATCH(EquipGradeTable!$B$1,EquipGradeTable!$A$1:$B$1,0),0)),"",
OFFSET(N27,0,-1)+$I27))</f>
        <v/>
      </c>
      <c r="O27" t="str">
        <f ca="1">IF($C27&lt;=2,"",
IF(AND($C27&gt;=3,INT(RIGHT(O$1,1))&gt;VLOOKUP($C27,EquipGradeTable!$A:$B,MATCH(EquipGradeTable!$B$1,EquipGradeTable!$A$1:$B$1,0),0)),"",
OFFSET(O27,0,-1)+$I27))</f>
        <v/>
      </c>
      <c r="P27">
        <f t="shared" ca="1" si="3"/>
        <v>4</v>
      </c>
      <c r="Q27" t="str">
        <f ca="1">VLOOKUP($B27,EquipTable!$A:$Z,MATCH(SUBSTITUTE(Q$1,"참고",""),EquipTable!$A$1:$Z$1,0),0)</f>
        <v>RunicAxe</v>
      </c>
      <c r="R27">
        <f ca="1">VLOOKUP($B27,EquipTable!$A:$Z,MATCH(SUBSTITUTE(R$1,"참고",""),EquipTable!$A$1:$Z$1,0),0)</f>
        <v>0</v>
      </c>
    </row>
    <row r="28" spans="1:18" x14ac:dyDescent="0.3">
      <c r="A28" t="str">
        <f t="shared" ca="1" si="0"/>
        <v>Equip040102</v>
      </c>
      <c r="B28" t="s">
        <v>131</v>
      </c>
      <c r="C28">
        <f t="shared" ca="1" si="1"/>
        <v>4</v>
      </c>
      <c r="D28" t="str">
        <f ca="1">VLOOKUP($B28,EquipTable!$A:$Z,MATCH(SUBSTITUTE(D$1,"참고",""),EquipTable!$A$1:$Z$1,0),0)</f>
        <v>Axe</v>
      </c>
      <c r="E28" t="str">
        <f ca="1">VLOOKUP($B28,EquipTable!$A:$Z,MATCH(SUBSTITUTE(E$1,"참고",""),EquipTable!$A$1:$Z$1,0),0)</f>
        <v>S</v>
      </c>
      <c r="F28">
        <f ca="1">VLOOKUP($B28,EquipTable!$A:$Z,MATCH(SUBSTITUTE(F$1,"참고",""),EquipTable!$A$1:$Z$1,0),0)</f>
        <v>2</v>
      </c>
      <c r="G28" t="str">
        <f t="shared" ca="1" si="2"/>
        <v>1010, 1146, 1282, 1418</v>
      </c>
      <c r="H28">
        <f t="array" aca="1" ref="H28" ca="1">SUM(IF(LEN(J28:O28)&gt;0,1,0))</f>
        <v>4</v>
      </c>
      <c r="I28">
        <v>136</v>
      </c>
      <c r="J28">
        <v>1010</v>
      </c>
      <c r="K28">
        <f ca="1">IF($C28&lt;=2,"",
IF(AND($C28&gt;=3,INT(RIGHT(K$1,1))&gt;VLOOKUP($C28,EquipGradeTable!$A:$B,MATCH(EquipGradeTable!$B$1,EquipGradeTable!$A$1:$B$1,0),0)),"",
OFFSET(K28,0,-1)+$I28))</f>
        <v>1146</v>
      </c>
      <c r="L28">
        <f ca="1">IF($C28&lt;=2,"",
IF(AND($C28&gt;=3,INT(RIGHT(L$1,1))&gt;VLOOKUP($C28,EquipGradeTable!$A:$B,MATCH(EquipGradeTable!$B$1,EquipGradeTable!$A$1:$B$1,0),0)),"",
OFFSET(L28,0,-1)+$I28))</f>
        <v>1282</v>
      </c>
      <c r="M28">
        <f ca="1">IF($C28&lt;=2,"",
IF(AND($C28&gt;=3,INT(RIGHT(M$1,1))&gt;VLOOKUP($C28,EquipGradeTable!$A:$B,MATCH(EquipGradeTable!$B$1,EquipGradeTable!$A$1:$B$1,0),0)),"",
OFFSET(M28,0,-1)+$I28))</f>
        <v>1418</v>
      </c>
      <c r="N28" t="str">
        <f ca="1">IF($C28&lt;=2,"",
IF(AND($C28&gt;=3,INT(RIGHT(N$1,1))&gt;VLOOKUP($C28,EquipGradeTable!$A:$B,MATCH(EquipGradeTable!$B$1,EquipGradeTable!$A$1:$B$1,0),0)),"",
OFFSET(N28,0,-1)+$I28))</f>
        <v/>
      </c>
      <c r="O28" t="str">
        <f ca="1">IF($C28&lt;=2,"",
IF(AND($C28&gt;=3,INT(RIGHT(O$1,1))&gt;VLOOKUP($C28,EquipGradeTable!$A:$B,MATCH(EquipGradeTable!$B$1,EquipGradeTable!$A$1:$B$1,0),0)),"",
OFFSET(O28,0,-1)+$I28))</f>
        <v/>
      </c>
      <c r="P28">
        <f t="shared" ca="1" si="3"/>
        <v>4</v>
      </c>
      <c r="Q28" t="str">
        <f ca="1">VLOOKUP($B28,EquipTable!$A:$Z,MATCH(SUBSTITUTE(Q$1,"참고",""),EquipTable!$A$1:$Z$1,0),0)</f>
        <v>RunicAxe</v>
      </c>
      <c r="R28">
        <f ca="1">VLOOKUP($B28,EquipTable!$A:$Z,MATCH(SUBSTITUTE(R$1,"참고",""),EquipTable!$A$1:$Z$1,0),0)</f>
        <v>0</v>
      </c>
    </row>
    <row r="29" spans="1:18" x14ac:dyDescent="0.3">
      <c r="A29" t="str">
        <f t="shared" ca="1" si="0"/>
        <v>Equip050102</v>
      </c>
      <c r="B29" t="s">
        <v>131</v>
      </c>
      <c r="C29">
        <f t="shared" ca="1" si="1"/>
        <v>5</v>
      </c>
      <c r="D29" t="str">
        <f ca="1">VLOOKUP($B29,EquipTable!$A:$Z,MATCH(SUBSTITUTE(D$1,"참고",""),EquipTable!$A$1:$Z$1,0),0)</f>
        <v>Axe</v>
      </c>
      <c r="E29" t="str">
        <f ca="1">VLOOKUP($B29,EquipTable!$A:$Z,MATCH(SUBSTITUTE(E$1,"참고",""),EquipTable!$A$1:$Z$1,0),0)</f>
        <v>S</v>
      </c>
      <c r="F29">
        <f ca="1">VLOOKUP($B29,EquipTable!$A:$Z,MATCH(SUBSTITUTE(F$1,"참고",""),EquipTable!$A$1:$Z$1,0),0)</f>
        <v>2</v>
      </c>
      <c r="G29" t="str">
        <f t="shared" ca="1" si="2"/>
        <v>1690, 1843, 1996, 2149, 2302</v>
      </c>
      <c r="H29">
        <f t="array" aca="1" ref="H29" ca="1">SUM(IF(LEN(J29:O29)&gt;0,1,0))</f>
        <v>5</v>
      </c>
      <c r="I29">
        <v>153</v>
      </c>
      <c r="J29">
        <v>1690</v>
      </c>
      <c r="K29">
        <f ca="1">IF($C29&lt;=2,"",
IF(AND($C29&gt;=3,INT(RIGHT(K$1,1))&gt;VLOOKUP($C29,EquipGradeTable!$A:$B,MATCH(EquipGradeTable!$B$1,EquipGradeTable!$A$1:$B$1,0),0)),"",
OFFSET(K29,0,-1)+$I29))</f>
        <v>1843</v>
      </c>
      <c r="L29">
        <f ca="1">IF($C29&lt;=2,"",
IF(AND($C29&gt;=3,INT(RIGHT(L$1,1))&gt;VLOOKUP($C29,EquipGradeTable!$A:$B,MATCH(EquipGradeTable!$B$1,EquipGradeTable!$A$1:$B$1,0),0)),"",
OFFSET(L29,0,-1)+$I29))</f>
        <v>1996</v>
      </c>
      <c r="M29">
        <f ca="1">IF($C29&lt;=2,"",
IF(AND($C29&gt;=3,INT(RIGHT(M$1,1))&gt;VLOOKUP($C29,EquipGradeTable!$A:$B,MATCH(EquipGradeTable!$B$1,EquipGradeTable!$A$1:$B$1,0),0)),"",
OFFSET(M29,0,-1)+$I29))</f>
        <v>2149</v>
      </c>
      <c r="N29">
        <f ca="1">IF($C29&lt;=2,"",
IF(AND($C29&gt;=3,INT(RIGHT(N$1,1))&gt;VLOOKUP($C29,EquipGradeTable!$A:$B,MATCH(EquipGradeTable!$B$1,EquipGradeTable!$A$1:$B$1,0),0)),"",
OFFSET(N29,0,-1)+$I29))</f>
        <v>2302</v>
      </c>
      <c r="O29" t="str">
        <f ca="1">IF($C29&lt;=2,"",
IF(AND($C29&gt;=3,INT(RIGHT(O$1,1))&gt;VLOOKUP($C29,EquipGradeTable!$A:$B,MATCH(EquipGradeTable!$B$1,EquipGradeTable!$A$1:$B$1,0),0)),"",
OFFSET(O29,0,-1)+$I29))</f>
        <v/>
      </c>
      <c r="P29">
        <f t="shared" ca="1" si="3"/>
        <v>4</v>
      </c>
      <c r="Q29" t="str">
        <f ca="1">VLOOKUP($B29,EquipTable!$A:$Z,MATCH(SUBSTITUTE(Q$1,"참고",""),EquipTable!$A$1:$Z$1,0),0)</f>
        <v>RunicAxe</v>
      </c>
      <c r="R29">
        <f ca="1">VLOOKUP($B29,EquipTable!$A:$Z,MATCH(SUBSTITUTE(R$1,"참고",""),EquipTable!$A$1:$Z$1,0),0)</f>
        <v>0</v>
      </c>
    </row>
    <row r="30" spans="1:18" x14ac:dyDescent="0.3">
      <c r="A30" t="str">
        <f t="shared" ca="1" si="0"/>
        <v>Equip060102</v>
      </c>
      <c r="B30" t="s">
        <v>131</v>
      </c>
      <c r="C30">
        <f t="shared" ca="1" si="1"/>
        <v>6</v>
      </c>
      <c r="D30" t="str">
        <f ca="1">VLOOKUP($B30,EquipTable!$A:$Z,MATCH(SUBSTITUTE(D$1,"참고",""),EquipTable!$A$1:$Z$1,0),0)</f>
        <v>Axe</v>
      </c>
      <c r="E30" t="str">
        <f ca="1">VLOOKUP($B30,EquipTable!$A:$Z,MATCH(SUBSTITUTE(E$1,"참고",""),EquipTable!$A$1:$Z$1,0),0)</f>
        <v>S</v>
      </c>
      <c r="F30">
        <f ca="1">VLOOKUP($B30,EquipTable!$A:$Z,MATCH(SUBSTITUTE(F$1,"참고",""),EquipTable!$A$1:$Z$1,0),0)</f>
        <v>2</v>
      </c>
      <c r="G30" t="str">
        <f t="shared" ca="1" si="2"/>
        <v>2610, 2865, 3120, 3375, 3630, 3885</v>
      </c>
      <c r="H30">
        <f t="array" aca="1" ref="H30" ca="1">SUM(IF(LEN(J30:O30)&gt;0,1,0))</f>
        <v>6</v>
      </c>
      <c r="I30">
        <v>255</v>
      </c>
      <c r="J30">
        <v>2610</v>
      </c>
      <c r="K30">
        <f ca="1">IF($C30&lt;=2,"",
IF(AND($C30&gt;=3,INT(RIGHT(K$1,1))&gt;VLOOKUP($C30,EquipGradeTable!$A:$B,MATCH(EquipGradeTable!$B$1,EquipGradeTable!$A$1:$B$1,0),0)),"",
OFFSET(K30,0,-1)+$I30))</f>
        <v>2865</v>
      </c>
      <c r="L30">
        <f ca="1">IF($C30&lt;=2,"",
IF(AND($C30&gt;=3,INT(RIGHT(L$1,1))&gt;VLOOKUP($C30,EquipGradeTable!$A:$B,MATCH(EquipGradeTable!$B$1,EquipGradeTable!$A$1:$B$1,0),0)),"",
OFFSET(L30,0,-1)+$I30))</f>
        <v>3120</v>
      </c>
      <c r="M30">
        <f ca="1">IF($C30&lt;=2,"",
IF(AND($C30&gt;=3,INT(RIGHT(M$1,1))&gt;VLOOKUP($C30,EquipGradeTable!$A:$B,MATCH(EquipGradeTable!$B$1,EquipGradeTable!$A$1:$B$1,0),0)),"",
OFFSET(M30,0,-1)+$I30))</f>
        <v>3375</v>
      </c>
      <c r="N30">
        <f ca="1">IF($C30&lt;=2,"",
IF(AND($C30&gt;=3,INT(RIGHT(N$1,1))&gt;VLOOKUP($C30,EquipGradeTable!$A:$B,MATCH(EquipGradeTable!$B$1,EquipGradeTable!$A$1:$B$1,0),0)),"",
OFFSET(N30,0,-1)+$I30))</f>
        <v>3630</v>
      </c>
      <c r="O30">
        <f ca="1">IF($C30&lt;=2,"",
IF(AND($C30&gt;=3,INT(RIGHT(O$1,1))&gt;VLOOKUP($C30,EquipGradeTable!$A:$B,MATCH(EquipGradeTable!$B$1,EquipGradeTable!$A$1:$B$1,0),0)),"",
OFFSET(O30,0,-1)+$I30))</f>
        <v>3885</v>
      </c>
      <c r="P30">
        <f t="shared" ca="1" si="3"/>
        <v>4</v>
      </c>
      <c r="Q30" t="str">
        <f ca="1">VLOOKUP($B30,EquipTable!$A:$Z,MATCH(SUBSTITUTE(Q$1,"참고",""),EquipTable!$A$1:$Z$1,0),0)</f>
        <v>RunicAxe</v>
      </c>
      <c r="R30">
        <f ca="1">VLOOKUP($B30,EquipTable!$A:$Z,MATCH(SUBSTITUTE(R$1,"참고",""),EquipTable!$A$1:$Z$1,0),0)</f>
        <v>0</v>
      </c>
    </row>
    <row r="31" spans="1:18" x14ac:dyDescent="0.3">
      <c r="A31" t="str">
        <f t="shared" ca="1" si="0"/>
        <v>Equip030201</v>
      </c>
      <c r="B31" t="s">
        <v>132</v>
      </c>
      <c r="C31">
        <f t="shared" ca="1" si="1"/>
        <v>3</v>
      </c>
      <c r="D31" t="str">
        <f ca="1">VLOOKUP($B31,EquipTable!$A:$Z,MATCH(SUBSTITUTE(D$1,"참고",""),EquipTable!$A$1:$Z$1,0),0)</f>
        <v>Axe</v>
      </c>
      <c r="E31" t="str">
        <f ca="1">VLOOKUP($B31,EquipTable!$A:$Z,MATCH(SUBSTITUTE(E$1,"참고",""),EquipTable!$A$1:$Z$1,0),0)</f>
        <v>SS</v>
      </c>
      <c r="F31">
        <f ca="1">VLOOKUP($B31,EquipTable!$A:$Z,MATCH(SUBSTITUTE(F$1,"참고",""),EquipTable!$A$1:$Z$1,0),0)</f>
        <v>1</v>
      </c>
      <c r="G31" t="str">
        <f t="shared" ca="1" si="2"/>
        <v>1190, 1372, 1554</v>
      </c>
      <c r="H31">
        <f t="array" aca="1" ref="H31" ca="1">SUM(IF(LEN(J31:O31)&gt;0,1,0))</f>
        <v>3</v>
      </c>
      <c r="I31">
        <v>182</v>
      </c>
      <c r="J31">
        <v>1190</v>
      </c>
      <c r="K31">
        <f ca="1">IF($C31&lt;=2,"",
IF(AND($C31&gt;=3,INT(RIGHT(K$1,1))&gt;VLOOKUP($C31,EquipGradeTable!$A:$B,MATCH(EquipGradeTable!$B$1,EquipGradeTable!$A$1:$B$1,0),0)),"",
OFFSET(K31,0,-1)+$I31))</f>
        <v>1372</v>
      </c>
      <c r="L31">
        <f ca="1">IF($C31&lt;=2,"",
IF(AND($C31&gt;=3,INT(RIGHT(L$1,1))&gt;VLOOKUP($C31,EquipGradeTable!$A:$B,MATCH(EquipGradeTable!$B$1,EquipGradeTable!$A$1:$B$1,0),0)),"",
OFFSET(L31,0,-1)+$I31))</f>
        <v>1554</v>
      </c>
      <c r="M31" t="str">
        <f ca="1">IF($C31&lt;=2,"",
IF(AND($C31&gt;=3,INT(RIGHT(M$1,1))&gt;VLOOKUP($C31,EquipGradeTable!$A:$B,MATCH(EquipGradeTable!$B$1,EquipGradeTable!$A$1:$B$1,0),0)),"",
OFFSET(M31,0,-1)+$I31))</f>
        <v/>
      </c>
      <c r="N31" t="str">
        <f ca="1">IF($C31&lt;=2,"",
IF(AND($C31&gt;=3,INT(RIGHT(N$1,1))&gt;VLOOKUP($C31,EquipGradeTable!$A:$B,MATCH(EquipGradeTable!$B$1,EquipGradeTable!$A$1:$B$1,0),0)),"",
OFFSET(N31,0,-1)+$I31))</f>
        <v/>
      </c>
      <c r="O31" t="str">
        <f ca="1">IF($C31&lt;=2,"",
IF(AND($C31&gt;=3,INT(RIGHT(O$1,1))&gt;VLOOKUP($C31,EquipGradeTable!$A:$B,MATCH(EquipGradeTable!$B$1,EquipGradeTable!$A$1:$B$1,0),0)),"",
OFFSET(O31,0,-1)+$I31))</f>
        <v/>
      </c>
      <c r="P31">
        <f t="shared" ca="1" si="3"/>
        <v>4</v>
      </c>
      <c r="Q31" t="str">
        <f ca="1">VLOOKUP($B31,EquipTable!$A:$Z,MATCH(SUBSTITUTE(Q$1,"참고",""),EquipTable!$A$1:$Z$1,0),0)</f>
        <v>ElvenAxe</v>
      </c>
      <c r="R31">
        <f ca="1">VLOOKUP($B31,EquipTable!$A:$Z,MATCH(SUBSTITUTE(R$1,"참고",""),EquipTable!$A$1:$Z$1,0),0)</f>
        <v>0</v>
      </c>
    </row>
    <row r="32" spans="1:18" x14ac:dyDescent="0.3">
      <c r="A32" t="str">
        <f t="shared" ca="1" si="0"/>
        <v>Equip040201</v>
      </c>
      <c r="B32" t="s">
        <v>132</v>
      </c>
      <c r="C32">
        <f t="shared" ca="1" si="1"/>
        <v>4</v>
      </c>
      <c r="D32" t="str">
        <f ca="1">VLOOKUP($B32,EquipTable!$A:$Z,MATCH(SUBSTITUTE(D$1,"참고",""),EquipTable!$A$1:$Z$1,0),0)</f>
        <v>Axe</v>
      </c>
      <c r="E32" t="str">
        <f ca="1">VLOOKUP($B32,EquipTable!$A:$Z,MATCH(SUBSTITUTE(E$1,"참고",""),EquipTable!$A$1:$Z$1,0),0)</f>
        <v>SS</v>
      </c>
      <c r="F32">
        <f ca="1">VLOOKUP($B32,EquipTable!$A:$Z,MATCH(SUBSTITUTE(F$1,"참고",""),EquipTable!$A$1:$Z$1,0),0)</f>
        <v>1</v>
      </c>
      <c r="G32" t="str">
        <f t="shared" ca="1" si="2"/>
        <v>1920, 2132, 2344, 2556</v>
      </c>
      <c r="H32">
        <f t="array" aca="1" ref="H32" ca="1">SUM(IF(LEN(J32:O32)&gt;0,1,0))</f>
        <v>4</v>
      </c>
      <c r="I32">
        <v>212</v>
      </c>
      <c r="J32">
        <v>1920</v>
      </c>
      <c r="K32">
        <f ca="1">IF($C32&lt;=2,"",
IF(AND($C32&gt;=3,INT(RIGHT(K$1,1))&gt;VLOOKUP($C32,EquipGradeTable!$A:$B,MATCH(EquipGradeTable!$B$1,EquipGradeTable!$A$1:$B$1,0),0)),"",
OFFSET(K32,0,-1)+$I32))</f>
        <v>2132</v>
      </c>
      <c r="L32">
        <f ca="1">IF($C32&lt;=2,"",
IF(AND($C32&gt;=3,INT(RIGHT(L$1,1))&gt;VLOOKUP($C32,EquipGradeTable!$A:$B,MATCH(EquipGradeTable!$B$1,EquipGradeTable!$A$1:$B$1,0),0)),"",
OFFSET(L32,0,-1)+$I32))</f>
        <v>2344</v>
      </c>
      <c r="M32">
        <f ca="1">IF($C32&lt;=2,"",
IF(AND($C32&gt;=3,INT(RIGHT(M$1,1))&gt;VLOOKUP($C32,EquipGradeTable!$A:$B,MATCH(EquipGradeTable!$B$1,EquipGradeTable!$A$1:$B$1,0),0)),"",
OFFSET(M32,0,-1)+$I32))</f>
        <v>2556</v>
      </c>
      <c r="N32" t="str">
        <f ca="1">IF($C32&lt;=2,"",
IF(AND($C32&gt;=3,INT(RIGHT(N$1,1))&gt;VLOOKUP($C32,EquipGradeTable!$A:$B,MATCH(EquipGradeTable!$B$1,EquipGradeTable!$A$1:$B$1,0),0)),"",
OFFSET(N32,0,-1)+$I32))</f>
        <v/>
      </c>
      <c r="O32" t="str">
        <f ca="1">IF($C32&lt;=2,"",
IF(AND($C32&gt;=3,INT(RIGHT(O$1,1))&gt;VLOOKUP($C32,EquipGradeTable!$A:$B,MATCH(EquipGradeTable!$B$1,EquipGradeTable!$A$1:$B$1,0),0)),"",
OFFSET(O32,0,-1)+$I32))</f>
        <v/>
      </c>
      <c r="P32">
        <f t="shared" ca="1" si="3"/>
        <v>4</v>
      </c>
      <c r="Q32" t="str">
        <f ca="1">VLOOKUP($B32,EquipTable!$A:$Z,MATCH(SUBSTITUTE(Q$1,"참고",""),EquipTable!$A$1:$Z$1,0),0)</f>
        <v>ElvenAxe</v>
      </c>
      <c r="R32">
        <f ca="1">VLOOKUP($B32,EquipTable!$A:$Z,MATCH(SUBSTITUTE(R$1,"참고",""),EquipTable!$A$1:$Z$1,0),0)</f>
        <v>0</v>
      </c>
    </row>
    <row r="33" spans="1:18" x14ac:dyDescent="0.3">
      <c r="A33" t="str">
        <f t="shared" ca="1" si="0"/>
        <v>Equip050201</v>
      </c>
      <c r="B33" t="s">
        <v>132</v>
      </c>
      <c r="C33">
        <f t="shared" ca="1" si="1"/>
        <v>5</v>
      </c>
      <c r="D33" t="str">
        <f ca="1">VLOOKUP($B33,EquipTable!$A:$Z,MATCH(SUBSTITUTE(D$1,"참고",""),EquipTable!$A$1:$Z$1,0),0)</f>
        <v>Axe</v>
      </c>
      <c r="E33" t="str">
        <f ca="1">VLOOKUP($B33,EquipTable!$A:$Z,MATCH(SUBSTITUTE(E$1,"참고",""),EquipTable!$A$1:$Z$1,0),0)</f>
        <v>SS</v>
      </c>
      <c r="F33">
        <f ca="1">VLOOKUP($B33,EquipTable!$A:$Z,MATCH(SUBSTITUTE(F$1,"참고",""),EquipTable!$A$1:$Z$1,0),0)</f>
        <v>1</v>
      </c>
      <c r="G33" t="str">
        <f t="shared" ca="1" si="2"/>
        <v>2980, 3208, 3436, 3664, 3892</v>
      </c>
      <c r="H33">
        <f t="array" aca="1" ref="H33" ca="1">SUM(IF(LEN(J33:O33)&gt;0,1,0))</f>
        <v>5</v>
      </c>
      <c r="I33">
        <v>228</v>
      </c>
      <c r="J33">
        <v>2980</v>
      </c>
      <c r="K33">
        <f ca="1">IF($C33&lt;=2,"",
IF(AND($C33&gt;=3,INT(RIGHT(K$1,1))&gt;VLOOKUP($C33,EquipGradeTable!$A:$B,MATCH(EquipGradeTable!$B$1,EquipGradeTable!$A$1:$B$1,0),0)),"",
OFFSET(K33,0,-1)+$I33))</f>
        <v>3208</v>
      </c>
      <c r="L33">
        <f ca="1">IF($C33&lt;=2,"",
IF(AND($C33&gt;=3,INT(RIGHT(L$1,1))&gt;VLOOKUP($C33,EquipGradeTable!$A:$B,MATCH(EquipGradeTable!$B$1,EquipGradeTable!$A$1:$B$1,0),0)),"",
OFFSET(L33,0,-1)+$I33))</f>
        <v>3436</v>
      </c>
      <c r="M33">
        <f ca="1">IF($C33&lt;=2,"",
IF(AND($C33&gt;=3,INT(RIGHT(M$1,1))&gt;VLOOKUP($C33,EquipGradeTable!$A:$B,MATCH(EquipGradeTable!$B$1,EquipGradeTable!$A$1:$B$1,0),0)),"",
OFFSET(M33,0,-1)+$I33))</f>
        <v>3664</v>
      </c>
      <c r="N33">
        <f ca="1">IF($C33&lt;=2,"",
IF(AND($C33&gt;=3,INT(RIGHT(N$1,1))&gt;VLOOKUP($C33,EquipGradeTable!$A:$B,MATCH(EquipGradeTable!$B$1,EquipGradeTable!$A$1:$B$1,0),0)),"",
OFFSET(N33,0,-1)+$I33))</f>
        <v>3892</v>
      </c>
      <c r="O33" t="str">
        <f ca="1">IF($C33&lt;=2,"",
IF(AND($C33&gt;=3,INT(RIGHT(O$1,1))&gt;VLOOKUP($C33,EquipGradeTable!$A:$B,MATCH(EquipGradeTable!$B$1,EquipGradeTable!$A$1:$B$1,0),0)),"",
OFFSET(O33,0,-1)+$I33))</f>
        <v/>
      </c>
      <c r="P33">
        <f t="shared" ca="1" si="3"/>
        <v>4</v>
      </c>
      <c r="Q33" t="str">
        <f ca="1">VLOOKUP($B33,EquipTable!$A:$Z,MATCH(SUBSTITUTE(Q$1,"참고",""),EquipTable!$A$1:$Z$1,0),0)</f>
        <v>ElvenAxe</v>
      </c>
      <c r="R33">
        <f ca="1">VLOOKUP($B33,EquipTable!$A:$Z,MATCH(SUBSTITUTE(R$1,"참고",""),EquipTable!$A$1:$Z$1,0),0)</f>
        <v>0</v>
      </c>
    </row>
    <row r="34" spans="1:18" x14ac:dyDescent="0.3">
      <c r="A34" t="str">
        <f t="shared" ca="1" si="0"/>
        <v>Equip060201</v>
      </c>
      <c r="B34" t="s">
        <v>132</v>
      </c>
      <c r="C34">
        <f t="shared" ca="1" si="1"/>
        <v>6</v>
      </c>
      <c r="D34" t="str">
        <f ca="1">VLOOKUP($B34,EquipTable!$A:$Z,MATCH(SUBSTITUTE(D$1,"참고",""),EquipTable!$A$1:$Z$1,0),0)</f>
        <v>Axe</v>
      </c>
      <c r="E34" t="str">
        <f ca="1">VLOOKUP($B34,EquipTable!$A:$Z,MATCH(SUBSTITUTE(E$1,"참고",""),EquipTable!$A$1:$Z$1,0),0)</f>
        <v>SS</v>
      </c>
      <c r="F34">
        <f ca="1">VLOOKUP($B34,EquipTable!$A:$Z,MATCH(SUBSTITUTE(F$1,"참고",""),EquipTable!$A$1:$Z$1,0),0)</f>
        <v>1</v>
      </c>
      <c r="G34" t="str">
        <f t="shared" ca="1" si="2"/>
        <v>4350, 4709, 5068, 5427, 5786, 6145</v>
      </c>
      <c r="H34">
        <f t="array" aca="1" ref="H34" ca="1">SUM(IF(LEN(J34:O34)&gt;0,1,0))</f>
        <v>6</v>
      </c>
      <c r="I34">
        <v>359</v>
      </c>
      <c r="J34">
        <v>4350</v>
      </c>
      <c r="K34">
        <f ca="1">IF($C34&lt;=2,"",
IF(AND($C34&gt;=3,INT(RIGHT(K$1,1))&gt;VLOOKUP($C34,EquipGradeTable!$A:$B,MATCH(EquipGradeTable!$B$1,EquipGradeTable!$A$1:$B$1,0),0)),"",
OFFSET(K34,0,-1)+$I34))</f>
        <v>4709</v>
      </c>
      <c r="L34">
        <f ca="1">IF($C34&lt;=2,"",
IF(AND($C34&gt;=3,INT(RIGHT(L$1,1))&gt;VLOOKUP($C34,EquipGradeTable!$A:$B,MATCH(EquipGradeTable!$B$1,EquipGradeTable!$A$1:$B$1,0),0)),"",
OFFSET(L34,0,-1)+$I34))</f>
        <v>5068</v>
      </c>
      <c r="M34">
        <f ca="1">IF($C34&lt;=2,"",
IF(AND($C34&gt;=3,INT(RIGHT(M$1,1))&gt;VLOOKUP($C34,EquipGradeTable!$A:$B,MATCH(EquipGradeTable!$B$1,EquipGradeTable!$A$1:$B$1,0),0)),"",
OFFSET(M34,0,-1)+$I34))</f>
        <v>5427</v>
      </c>
      <c r="N34">
        <f ca="1">IF($C34&lt;=2,"",
IF(AND($C34&gt;=3,INT(RIGHT(N$1,1))&gt;VLOOKUP($C34,EquipGradeTable!$A:$B,MATCH(EquipGradeTable!$B$1,EquipGradeTable!$A$1:$B$1,0),0)),"",
OFFSET(N34,0,-1)+$I34))</f>
        <v>5786</v>
      </c>
      <c r="O34">
        <f ca="1">IF($C34&lt;=2,"",
IF(AND($C34&gt;=3,INT(RIGHT(O$1,1))&gt;VLOOKUP($C34,EquipGradeTable!$A:$B,MATCH(EquipGradeTable!$B$1,EquipGradeTable!$A$1:$B$1,0),0)),"",
OFFSET(O34,0,-1)+$I34))</f>
        <v>6145</v>
      </c>
      <c r="P34">
        <f t="shared" ca="1" si="3"/>
        <v>4</v>
      </c>
      <c r="Q34" t="str">
        <f ca="1">VLOOKUP($B34,EquipTable!$A:$Z,MATCH(SUBSTITUTE(Q$1,"참고",""),EquipTable!$A$1:$Z$1,0),0)</f>
        <v>ElvenAxe</v>
      </c>
      <c r="R34">
        <f ca="1">VLOOKUP($B34,EquipTable!$A:$Z,MATCH(SUBSTITUTE(R$1,"참고",""),EquipTable!$A$1:$Z$1,0),0)</f>
        <v>0</v>
      </c>
    </row>
    <row r="35" spans="1:18" hidden="1" x14ac:dyDescent="0.3">
      <c r="A35" t="str">
        <f t="shared" ca="1" si="0"/>
        <v>Equip030202</v>
      </c>
      <c r="B35" t="s">
        <v>133</v>
      </c>
      <c r="C35">
        <f t="shared" ca="1" si="1"/>
        <v>3</v>
      </c>
      <c r="D35" t="str">
        <f ca="1">VLOOKUP($B35,EquipTable!$A:$Z,MATCH(SUBSTITUTE(D$1,"참고",""),EquipTable!$A$1:$Z$1,0),0)</f>
        <v>Axe</v>
      </c>
      <c r="E35" t="str">
        <f ca="1">VLOOKUP($B35,EquipTable!$A:$Z,MATCH(SUBSTITUTE(E$1,"참고",""),EquipTable!$A$1:$Z$1,0),0)</f>
        <v>SS</v>
      </c>
      <c r="F35">
        <f ca="1">VLOOKUP($B35,EquipTable!$A:$Z,MATCH(SUBSTITUTE(F$1,"참고",""),EquipTable!$A$1:$Z$1,0),0)</f>
        <v>2</v>
      </c>
      <c r="G35" t="str">
        <f t="shared" ca="1" si="2"/>
        <v>1190, 1372, 1554</v>
      </c>
      <c r="H35">
        <f t="array" aca="1" ref="H35" ca="1">SUM(IF(LEN(J35:O35)&gt;0,1,0))</f>
        <v>3</v>
      </c>
      <c r="I35">
        <v>182</v>
      </c>
      <c r="J35">
        <v>1190</v>
      </c>
      <c r="K35">
        <f ca="1">IF($C35&lt;=2,"",
IF(AND($C35&gt;=3,INT(RIGHT(K$1,1))&gt;VLOOKUP($C35,EquipGradeTable!$A:$B,MATCH(EquipGradeTable!$B$1,EquipGradeTable!$A$1:$B$1,0),0)),"",
OFFSET(K35,0,-1)+$I35))</f>
        <v>1372</v>
      </c>
      <c r="L35">
        <f ca="1">IF($C35&lt;=2,"",
IF(AND($C35&gt;=3,INT(RIGHT(L$1,1))&gt;VLOOKUP($C35,EquipGradeTable!$A:$B,MATCH(EquipGradeTable!$B$1,EquipGradeTable!$A$1:$B$1,0),0)),"",
OFFSET(L35,0,-1)+$I35))</f>
        <v>1554</v>
      </c>
      <c r="M35" t="str">
        <f ca="1">IF($C35&lt;=2,"",
IF(AND($C35&gt;=3,INT(RIGHT(M$1,1))&gt;VLOOKUP($C35,EquipGradeTable!$A:$B,MATCH(EquipGradeTable!$B$1,EquipGradeTable!$A$1:$B$1,0),0)),"",
OFFSET(M35,0,-1)+$I35))</f>
        <v/>
      </c>
      <c r="N35" t="str">
        <f ca="1">IF($C35&lt;=2,"",
IF(AND($C35&gt;=3,INT(RIGHT(N$1,1))&gt;VLOOKUP($C35,EquipGradeTable!$A:$B,MATCH(EquipGradeTable!$B$1,EquipGradeTable!$A$1:$B$1,0),0)),"",
OFFSET(N35,0,-1)+$I35))</f>
        <v/>
      </c>
      <c r="O35" t="str">
        <f ca="1">IF($C35&lt;=2,"",
IF(AND($C35&gt;=3,INT(RIGHT(O$1,1))&gt;VLOOKUP($C35,EquipGradeTable!$A:$B,MATCH(EquipGradeTable!$B$1,EquipGradeTable!$A$1:$B$1,0),0)),"",
OFFSET(O35,0,-1)+$I35))</f>
        <v/>
      </c>
      <c r="P35">
        <f t="shared" ca="1" si="3"/>
        <v>4</v>
      </c>
      <c r="Q35" t="str">
        <f ca="1">VLOOKUP($B35,EquipTable!$A:$Z,MATCH(SUBSTITUTE(Q$1,"참고",""),EquipTable!$A$1:$Z$1,0),0)</f>
        <v>ArsenalAxe</v>
      </c>
      <c r="R35">
        <f ca="1">VLOOKUP($B35,EquipTable!$A:$Z,MATCH(SUBSTITUTE(R$1,"참고",""),EquipTable!$A$1:$Z$1,0),0)</f>
        <v>99</v>
      </c>
    </row>
    <row r="36" spans="1:18" hidden="1" x14ac:dyDescent="0.3">
      <c r="A36" t="str">
        <f t="shared" ca="1" si="0"/>
        <v>Equip040202</v>
      </c>
      <c r="B36" t="s">
        <v>133</v>
      </c>
      <c r="C36">
        <f t="shared" ca="1" si="1"/>
        <v>4</v>
      </c>
      <c r="D36" t="str">
        <f ca="1">VLOOKUP($B36,EquipTable!$A:$Z,MATCH(SUBSTITUTE(D$1,"참고",""),EquipTable!$A$1:$Z$1,0),0)</f>
        <v>Axe</v>
      </c>
      <c r="E36" t="str">
        <f ca="1">VLOOKUP($B36,EquipTable!$A:$Z,MATCH(SUBSTITUTE(E$1,"참고",""),EquipTable!$A$1:$Z$1,0),0)</f>
        <v>SS</v>
      </c>
      <c r="F36">
        <f ca="1">VLOOKUP($B36,EquipTable!$A:$Z,MATCH(SUBSTITUTE(F$1,"참고",""),EquipTable!$A$1:$Z$1,0),0)</f>
        <v>2</v>
      </c>
      <c r="G36" t="str">
        <f t="shared" ca="1" si="2"/>
        <v>1920, 2132, 2344, 2556</v>
      </c>
      <c r="H36">
        <f t="array" aca="1" ref="H36" ca="1">SUM(IF(LEN(J36:O36)&gt;0,1,0))</f>
        <v>4</v>
      </c>
      <c r="I36">
        <v>212</v>
      </c>
      <c r="J36">
        <v>1920</v>
      </c>
      <c r="K36">
        <f ca="1">IF($C36&lt;=2,"",
IF(AND($C36&gt;=3,INT(RIGHT(K$1,1))&gt;VLOOKUP($C36,EquipGradeTable!$A:$B,MATCH(EquipGradeTable!$B$1,EquipGradeTable!$A$1:$B$1,0),0)),"",
OFFSET(K36,0,-1)+$I36))</f>
        <v>2132</v>
      </c>
      <c r="L36">
        <f ca="1">IF($C36&lt;=2,"",
IF(AND($C36&gt;=3,INT(RIGHT(L$1,1))&gt;VLOOKUP($C36,EquipGradeTable!$A:$B,MATCH(EquipGradeTable!$B$1,EquipGradeTable!$A$1:$B$1,0),0)),"",
OFFSET(L36,0,-1)+$I36))</f>
        <v>2344</v>
      </c>
      <c r="M36">
        <f ca="1">IF($C36&lt;=2,"",
IF(AND($C36&gt;=3,INT(RIGHT(M$1,1))&gt;VLOOKUP($C36,EquipGradeTable!$A:$B,MATCH(EquipGradeTable!$B$1,EquipGradeTable!$A$1:$B$1,0),0)),"",
OFFSET(M36,0,-1)+$I36))</f>
        <v>2556</v>
      </c>
      <c r="N36" t="str">
        <f ca="1">IF($C36&lt;=2,"",
IF(AND($C36&gt;=3,INT(RIGHT(N$1,1))&gt;VLOOKUP($C36,EquipGradeTable!$A:$B,MATCH(EquipGradeTable!$B$1,EquipGradeTable!$A$1:$B$1,0),0)),"",
OFFSET(N36,0,-1)+$I36))</f>
        <v/>
      </c>
      <c r="O36" t="str">
        <f ca="1">IF($C36&lt;=2,"",
IF(AND($C36&gt;=3,INT(RIGHT(O$1,1))&gt;VLOOKUP($C36,EquipGradeTable!$A:$B,MATCH(EquipGradeTable!$B$1,EquipGradeTable!$A$1:$B$1,0),0)),"",
OFFSET(O36,0,-1)+$I36))</f>
        <v/>
      </c>
      <c r="P36">
        <f t="shared" ca="1" si="3"/>
        <v>4</v>
      </c>
      <c r="Q36" t="str">
        <f ca="1">VLOOKUP($B36,EquipTable!$A:$Z,MATCH(SUBSTITUTE(Q$1,"참고",""),EquipTable!$A$1:$Z$1,0),0)</f>
        <v>ArsenalAxe</v>
      </c>
      <c r="R36">
        <f ca="1">VLOOKUP($B36,EquipTable!$A:$Z,MATCH(SUBSTITUTE(R$1,"참고",""),EquipTable!$A$1:$Z$1,0),0)</f>
        <v>99</v>
      </c>
    </row>
    <row r="37" spans="1:18" hidden="1" x14ac:dyDescent="0.3">
      <c r="A37" t="str">
        <f t="shared" ca="1" si="0"/>
        <v>Equip050202</v>
      </c>
      <c r="B37" t="s">
        <v>133</v>
      </c>
      <c r="C37">
        <f t="shared" ca="1" si="1"/>
        <v>5</v>
      </c>
      <c r="D37" t="str">
        <f ca="1">VLOOKUP($B37,EquipTable!$A:$Z,MATCH(SUBSTITUTE(D$1,"참고",""),EquipTable!$A$1:$Z$1,0),0)</f>
        <v>Axe</v>
      </c>
      <c r="E37" t="str">
        <f ca="1">VLOOKUP($B37,EquipTable!$A:$Z,MATCH(SUBSTITUTE(E$1,"참고",""),EquipTable!$A$1:$Z$1,0),0)</f>
        <v>SS</v>
      </c>
      <c r="F37">
        <f ca="1">VLOOKUP($B37,EquipTable!$A:$Z,MATCH(SUBSTITUTE(F$1,"참고",""),EquipTable!$A$1:$Z$1,0),0)</f>
        <v>2</v>
      </c>
      <c r="G37" t="str">
        <f t="shared" ca="1" si="2"/>
        <v>2980, 3208, 3436, 3664, 3892</v>
      </c>
      <c r="H37">
        <f t="array" aca="1" ref="H37" ca="1">SUM(IF(LEN(J37:O37)&gt;0,1,0))</f>
        <v>5</v>
      </c>
      <c r="I37">
        <v>228</v>
      </c>
      <c r="J37">
        <v>2980</v>
      </c>
      <c r="K37">
        <f ca="1">IF($C37&lt;=2,"",
IF(AND($C37&gt;=3,INT(RIGHT(K$1,1))&gt;VLOOKUP($C37,EquipGradeTable!$A:$B,MATCH(EquipGradeTable!$B$1,EquipGradeTable!$A$1:$B$1,0),0)),"",
OFFSET(K37,0,-1)+$I37))</f>
        <v>3208</v>
      </c>
      <c r="L37">
        <f ca="1">IF($C37&lt;=2,"",
IF(AND($C37&gt;=3,INT(RIGHT(L$1,1))&gt;VLOOKUP($C37,EquipGradeTable!$A:$B,MATCH(EquipGradeTable!$B$1,EquipGradeTable!$A$1:$B$1,0),0)),"",
OFFSET(L37,0,-1)+$I37))</f>
        <v>3436</v>
      </c>
      <c r="M37">
        <f ca="1">IF($C37&lt;=2,"",
IF(AND($C37&gt;=3,INT(RIGHT(M$1,1))&gt;VLOOKUP($C37,EquipGradeTable!$A:$B,MATCH(EquipGradeTable!$B$1,EquipGradeTable!$A$1:$B$1,0),0)),"",
OFFSET(M37,0,-1)+$I37))</f>
        <v>3664</v>
      </c>
      <c r="N37">
        <f ca="1">IF($C37&lt;=2,"",
IF(AND($C37&gt;=3,INT(RIGHT(N$1,1))&gt;VLOOKUP($C37,EquipGradeTable!$A:$B,MATCH(EquipGradeTable!$B$1,EquipGradeTable!$A$1:$B$1,0),0)),"",
OFFSET(N37,0,-1)+$I37))</f>
        <v>3892</v>
      </c>
      <c r="O37" t="str">
        <f ca="1">IF($C37&lt;=2,"",
IF(AND($C37&gt;=3,INT(RIGHT(O$1,1))&gt;VLOOKUP($C37,EquipGradeTable!$A:$B,MATCH(EquipGradeTable!$B$1,EquipGradeTable!$A$1:$B$1,0),0)),"",
OFFSET(O37,0,-1)+$I37))</f>
        <v/>
      </c>
      <c r="P37">
        <f t="shared" ca="1" si="3"/>
        <v>4</v>
      </c>
      <c r="Q37" t="str">
        <f ca="1">VLOOKUP($B37,EquipTable!$A:$Z,MATCH(SUBSTITUTE(Q$1,"참고",""),EquipTable!$A$1:$Z$1,0),0)</f>
        <v>ArsenalAxe</v>
      </c>
      <c r="R37">
        <f ca="1">VLOOKUP($B37,EquipTable!$A:$Z,MATCH(SUBSTITUTE(R$1,"참고",""),EquipTable!$A$1:$Z$1,0),0)</f>
        <v>99</v>
      </c>
    </row>
    <row r="38" spans="1:18" hidden="1" x14ac:dyDescent="0.3">
      <c r="A38" t="str">
        <f t="shared" ca="1" si="0"/>
        <v>Equip060202</v>
      </c>
      <c r="B38" t="s">
        <v>133</v>
      </c>
      <c r="C38">
        <f t="shared" ca="1" si="1"/>
        <v>6</v>
      </c>
      <c r="D38" t="str">
        <f ca="1">VLOOKUP($B38,EquipTable!$A:$Z,MATCH(SUBSTITUTE(D$1,"참고",""),EquipTable!$A$1:$Z$1,0),0)</f>
        <v>Axe</v>
      </c>
      <c r="E38" t="str">
        <f ca="1">VLOOKUP($B38,EquipTable!$A:$Z,MATCH(SUBSTITUTE(E$1,"참고",""),EquipTable!$A$1:$Z$1,0),0)</f>
        <v>SS</v>
      </c>
      <c r="F38">
        <f ca="1">VLOOKUP($B38,EquipTable!$A:$Z,MATCH(SUBSTITUTE(F$1,"참고",""),EquipTable!$A$1:$Z$1,0),0)</f>
        <v>2</v>
      </c>
      <c r="G38" t="str">
        <f t="shared" ca="1" si="2"/>
        <v>4350, 4709, 5068, 5427, 5786, 6145</v>
      </c>
      <c r="H38">
        <f t="array" aca="1" ref="H38" ca="1">SUM(IF(LEN(J38:O38)&gt;0,1,0))</f>
        <v>6</v>
      </c>
      <c r="I38">
        <v>359</v>
      </c>
      <c r="J38">
        <v>4350</v>
      </c>
      <c r="K38">
        <f ca="1">IF($C38&lt;=2,"",
IF(AND($C38&gt;=3,INT(RIGHT(K$1,1))&gt;VLOOKUP($C38,EquipGradeTable!$A:$B,MATCH(EquipGradeTable!$B$1,EquipGradeTable!$A$1:$B$1,0),0)),"",
OFFSET(K38,0,-1)+$I38))</f>
        <v>4709</v>
      </c>
      <c r="L38">
        <f ca="1">IF($C38&lt;=2,"",
IF(AND($C38&gt;=3,INT(RIGHT(L$1,1))&gt;VLOOKUP($C38,EquipGradeTable!$A:$B,MATCH(EquipGradeTable!$B$1,EquipGradeTable!$A$1:$B$1,0),0)),"",
OFFSET(L38,0,-1)+$I38))</f>
        <v>5068</v>
      </c>
      <c r="M38">
        <f ca="1">IF($C38&lt;=2,"",
IF(AND($C38&gt;=3,INT(RIGHT(M$1,1))&gt;VLOOKUP($C38,EquipGradeTable!$A:$B,MATCH(EquipGradeTable!$B$1,EquipGradeTable!$A$1:$B$1,0),0)),"",
OFFSET(M38,0,-1)+$I38))</f>
        <v>5427</v>
      </c>
      <c r="N38">
        <f ca="1">IF($C38&lt;=2,"",
IF(AND($C38&gt;=3,INT(RIGHT(N$1,1))&gt;VLOOKUP($C38,EquipGradeTable!$A:$B,MATCH(EquipGradeTable!$B$1,EquipGradeTable!$A$1:$B$1,0),0)),"",
OFFSET(N38,0,-1)+$I38))</f>
        <v>5786</v>
      </c>
      <c r="O38">
        <f ca="1">IF($C38&lt;=2,"",
IF(AND($C38&gt;=3,INT(RIGHT(O$1,1))&gt;VLOOKUP($C38,EquipGradeTable!$A:$B,MATCH(EquipGradeTable!$B$1,EquipGradeTable!$A$1:$B$1,0),0)),"",
OFFSET(O38,0,-1)+$I38))</f>
        <v>6145</v>
      </c>
      <c r="P38">
        <f t="shared" ca="1" si="3"/>
        <v>4</v>
      </c>
      <c r="Q38" t="str">
        <f ca="1">VLOOKUP($B38,EquipTable!$A:$Z,MATCH(SUBSTITUTE(Q$1,"참고",""),EquipTable!$A$1:$Z$1,0),0)</f>
        <v>ArsenalAxe</v>
      </c>
      <c r="R38">
        <f ca="1">VLOOKUP($B38,EquipTable!$A:$Z,MATCH(SUBSTITUTE(R$1,"참고",""),EquipTable!$A$1:$Z$1,0),0)</f>
        <v>99</v>
      </c>
    </row>
    <row r="39" spans="1:18" x14ac:dyDescent="0.3">
      <c r="A39" t="str">
        <f t="shared" ca="1" si="0"/>
        <v>Equip001001</v>
      </c>
      <c r="B39" t="s">
        <v>134</v>
      </c>
      <c r="C39">
        <f t="shared" ca="1" si="1"/>
        <v>0</v>
      </c>
      <c r="D39" t="str">
        <f ca="1">VLOOKUP($B39,EquipTable!$A:$Z,MATCH(SUBSTITUTE(D$1,"참고",""),EquipTable!$A$1:$Z$1,0),0)</f>
        <v>Dagger</v>
      </c>
      <c r="E39" t="str">
        <f ca="1">VLOOKUP($B39,EquipTable!$A:$Z,MATCH(SUBSTITUTE(E$1,"참고",""),EquipTable!$A$1:$Z$1,0),0)</f>
        <v>A</v>
      </c>
      <c r="F39">
        <f ca="1">VLOOKUP($B39,EquipTable!$A:$Z,MATCH(SUBSTITUTE(F$1,"참고",""),EquipTable!$A$1:$Z$1,0),0)</f>
        <v>1</v>
      </c>
      <c r="G39" t="str">
        <f t="shared" ca="1" si="2"/>
        <v>10</v>
      </c>
      <c r="H39">
        <f t="array" aca="1" ref="H39" ca="1">SUM(IF(LEN(J39:O39)&gt;0,1,0))</f>
        <v>1</v>
      </c>
      <c r="I39">
        <v>0</v>
      </c>
      <c r="J39">
        <v>10</v>
      </c>
      <c r="K39" t="str">
        <f ca="1">IF($C39&lt;=2,"",
IF(AND($C39&gt;=3,INT(RIGHT(K$1,1))&gt;VLOOKUP($C39,EquipGradeTable!$A:$B,MATCH(EquipGradeTable!$B$1,EquipGradeTable!$A$1:$B$1,0),0)),"",
OFFSET(K39,0,-1)+$I39))</f>
        <v/>
      </c>
      <c r="L39" t="str">
        <f ca="1">IF($C39&lt;=2,"",
IF(AND($C39&gt;=3,INT(RIGHT(L$1,1))&gt;VLOOKUP($C39,EquipGradeTable!$A:$B,MATCH(EquipGradeTable!$B$1,EquipGradeTable!$A$1:$B$1,0),0)),"",
OFFSET(L39,0,-1)+$I39))</f>
        <v/>
      </c>
      <c r="M39" t="str">
        <f ca="1">IF($C39&lt;=2,"",
IF(AND($C39&gt;=3,INT(RIGHT(M$1,1))&gt;VLOOKUP($C39,EquipGradeTable!$A:$B,MATCH(EquipGradeTable!$B$1,EquipGradeTable!$A$1:$B$1,0),0)),"",
OFFSET(M39,0,-1)+$I39))</f>
        <v/>
      </c>
      <c r="N39" t="str">
        <f ca="1">IF($C39&lt;=2,"",
IF(AND($C39&gt;=3,INT(RIGHT(N$1,1))&gt;VLOOKUP($C39,EquipGradeTable!$A:$B,MATCH(EquipGradeTable!$B$1,EquipGradeTable!$A$1:$B$1,0),0)),"",
OFFSET(N39,0,-1)+$I39))</f>
        <v/>
      </c>
      <c r="O39" t="str">
        <f ca="1">IF($C39&lt;=2,"",
IF(AND($C39&gt;=3,INT(RIGHT(O$1,1))&gt;VLOOKUP($C39,EquipGradeTable!$A:$B,MATCH(EquipGradeTable!$B$1,EquipGradeTable!$A$1:$B$1,0),0)),"",
OFFSET(O39,0,-1)+$I39))</f>
        <v/>
      </c>
      <c r="P39">
        <f t="shared" ca="1" si="3"/>
        <v>7</v>
      </c>
      <c r="Q39" t="str">
        <f ca="1">VLOOKUP($B39,EquipTable!$A:$Z,MATCH(SUBSTITUTE(Q$1,"참고",""),EquipTable!$A$1:$Z$1,0),0)</f>
        <v>FourMaker31</v>
      </c>
      <c r="R39">
        <f ca="1">VLOOKUP($B39,EquipTable!$A:$Z,MATCH(SUBSTITUTE(R$1,"참고",""),EquipTable!$A$1:$Z$1,0),0)</f>
        <v>0</v>
      </c>
    </row>
    <row r="40" spans="1:18" x14ac:dyDescent="0.3">
      <c r="A40" t="str">
        <f t="shared" ca="1" si="0"/>
        <v>Equip011001</v>
      </c>
      <c r="B40" t="s">
        <v>134</v>
      </c>
      <c r="C40">
        <f t="shared" ca="1" si="1"/>
        <v>1</v>
      </c>
      <c r="D40" t="str">
        <f ca="1">VLOOKUP($B40,EquipTable!$A:$Z,MATCH(SUBSTITUTE(D$1,"참고",""),EquipTable!$A$1:$Z$1,0),0)</f>
        <v>Dagger</v>
      </c>
      <c r="E40" t="str">
        <f ca="1">VLOOKUP($B40,EquipTable!$A:$Z,MATCH(SUBSTITUTE(E$1,"참고",""),EquipTable!$A$1:$Z$1,0),0)</f>
        <v>A</v>
      </c>
      <c r="F40">
        <f ca="1">VLOOKUP($B40,EquipTable!$A:$Z,MATCH(SUBSTITUTE(F$1,"참고",""),EquipTable!$A$1:$Z$1,0),0)</f>
        <v>1</v>
      </c>
      <c r="G40" t="str">
        <f t="shared" ca="1" si="2"/>
        <v>30</v>
      </c>
      <c r="H40">
        <f t="array" aca="1" ref="H40" ca="1">SUM(IF(LEN(J40:O40)&gt;0,1,0))</f>
        <v>1</v>
      </c>
      <c r="I40">
        <v>0</v>
      </c>
      <c r="J40">
        <v>30</v>
      </c>
      <c r="K40" t="str">
        <f ca="1">IF($C40&lt;=2,"",
IF(AND($C40&gt;=3,INT(RIGHT(K$1,1))&gt;VLOOKUP($C40,EquipGradeTable!$A:$B,MATCH(EquipGradeTable!$B$1,EquipGradeTable!$A$1:$B$1,0),0)),"",
OFFSET(K40,0,-1)+$I40))</f>
        <v/>
      </c>
      <c r="L40" t="str">
        <f ca="1">IF($C40&lt;=2,"",
IF(AND($C40&gt;=3,INT(RIGHT(L$1,1))&gt;VLOOKUP($C40,EquipGradeTable!$A:$B,MATCH(EquipGradeTable!$B$1,EquipGradeTable!$A$1:$B$1,0),0)),"",
OFFSET(L40,0,-1)+$I40))</f>
        <v/>
      </c>
      <c r="M40" t="str">
        <f ca="1">IF($C40&lt;=2,"",
IF(AND($C40&gt;=3,INT(RIGHT(M$1,1))&gt;VLOOKUP($C40,EquipGradeTable!$A:$B,MATCH(EquipGradeTable!$B$1,EquipGradeTable!$A$1:$B$1,0),0)),"",
OFFSET(M40,0,-1)+$I40))</f>
        <v/>
      </c>
      <c r="N40" t="str">
        <f ca="1">IF($C40&lt;=2,"",
IF(AND($C40&gt;=3,INT(RIGHT(N$1,1))&gt;VLOOKUP($C40,EquipGradeTable!$A:$B,MATCH(EquipGradeTable!$B$1,EquipGradeTable!$A$1:$B$1,0),0)),"",
OFFSET(N40,0,-1)+$I40))</f>
        <v/>
      </c>
      <c r="O40" t="str">
        <f ca="1">IF($C40&lt;=2,"",
IF(AND($C40&gt;=3,INT(RIGHT(O$1,1))&gt;VLOOKUP($C40,EquipGradeTable!$A:$B,MATCH(EquipGradeTable!$B$1,EquipGradeTable!$A$1:$B$1,0),0)),"",
OFFSET(O40,0,-1)+$I40))</f>
        <v/>
      </c>
      <c r="P40">
        <f t="shared" ca="1" si="3"/>
        <v>7</v>
      </c>
      <c r="Q40" t="str">
        <f ca="1">VLOOKUP($B40,EquipTable!$A:$Z,MATCH(SUBSTITUTE(Q$1,"참고",""),EquipTable!$A$1:$Z$1,0),0)</f>
        <v>FourMaker31</v>
      </c>
      <c r="R40">
        <f ca="1">VLOOKUP($B40,EquipTable!$A:$Z,MATCH(SUBSTITUTE(R$1,"참고",""),EquipTable!$A$1:$Z$1,0),0)</f>
        <v>0</v>
      </c>
    </row>
    <row r="41" spans="1:18" x14ac:dyDescent="0.3">
      <c r="A41" t="str">
        <f t="shared" ca="1" si="0"/>
        <v>Equip021001</v>
      </c>
      <c r="B41" t="s">
        <v>134</v>
      </c>
      <c r="C41">
        <f t="shared" ca="1" si="1"/>
        <v>2</v>
      </c>
      <c r="D41" t="str">
        <f ca="1">VLOOKUP($B41,EquipTable!$A:$Z,MATCH(SUBSTITUTE(D$1,"참고",""),EquipTable!$A$1:$Z$1,0),0)</f>
        <v>Dagger</v>
      </c>
      <c r="E41" t="str">
        <f ca="1">VLOOKUP($B41,EquipTable!$A:$Z,MATCH(SUBSTITUTE(E$1,"참고",""),EquipTable!$A$1:$Z$1,0),0)</f>
        <v>A</v>
      </c>
      <c r="F41">
        <f ca="1">VLOOKUP($B41,EquipTable!$A:$Z,MATCH(SUBSTITUTE(F$1,"참고",""),EquipTable!$A$1:$Z$1,0),0)</f>
        <v>1</v>
      </c>
      <c r="G41" t="str">
        <f t="shared" ca="1" si="2"/>
        <v>80</v>
      </c>
      <c r="H41">
        <f t="array" aca="1" ref="H41" ca="1">SUM(IF(LEN(J41:O41)&gt;0,1,0))</f>
        <v>1</v>
      </c>
      <c r="I41">
        <v>0</v>
      </c>
      <c r="J41">
        <v>80</v>
      </c>
      <c r="K41" t="str">
        <f ca="1">IF($C41&lt;=2,"",
IF(AND($C41&gt;=3,INT(RIGHT(K$1,1))&gt;VLOOKUP($C41,EquipGradeTable!$A:$B,MATCH(EquipGradeTable!$B$1,EquipGradeTable!$A$1:$B$1,0),0)),"",
OFFSET(K41,0,-1)+$I41))</f>
        <v/>
      </c>
      <c r="L41" t="str">
        <f ca="1">IF($C41&lt;=2,"",
IF(AND($C41&gt;=3,INT(RIGHT(L$1,1))&gt;VLOOKUP($C41,EquipGradeTable!$A:$B,MATCH(EquipGradeTable!$B$1,EquipGradeTable!$A$1:$B$1,0),0)),"",
OFFSET(L41,0,-1)+$I41))</f>
        <v/>
      </c>
      <c r="M41" t="str">
        <f ca="1">IF($C41&lt;=2,"",
IF(AND($C41&gt;=3,INT(RIGHT(M$1,1))&gt;VLOOKUP($C41,EquipGradeTable!$A:$B,MATCH(EquipGradeTable!$B$1,EquipGradeTable!$A$1:$B$1,0),0)),"",
OFFSET(M41,0,-1)+$I41))</f>
        <v/>
      </c>
      <c r="N41" t="str">
        <f ca="1">IF($C41&lt;=2,"",
IF(AND($C41&gt;=3,INT(RIGHT(N$1,1))&gt;VLOOKUP($C41,EquipGradeTable!$A:$B,MATCH(EquipGradeTable!$B$1,EquipGradeTable!$A$1:$B$1,0),0)),"",
OFFSET(N41,0,-1)+$I41))</f>
        <v/>
      </c>
      <c r="O41" t="str">
        <f ca="1">IF($C41&lt;=2,"",
IF(AND($C41&gt;=3,INT(RIGHT(O$1,1))&gt;VLOOKUP($C41,EquipGradeTable!$A:$B,MATCH(EquipGradeTable!$B$1,EquipGradeTable!$A$1:$B$1,0),0)),"",
OFFSET(O41,0,-1)+$I41))</f>
        <v/>
      </c>
      <c r="P41">
        <f t="shared" ca="1" si="3"/>
        <v>7</v>
      </c>
      <c r="Q41" t="str">
        <f ca="1">VLOOKUP($B41,EquipTable!$A:$Z,MATCH(SUBSTITUTE(Q$1,"참고",""),EquipTable!$A$1:$Z$1,0),0)</f>
        <v>FourMaker31</v>
      </c>
      <c r="R41">
        <f ca="1">VLOOKUP($B41,EquipTable!$A:$Z,MATCH(SUBSTITUTE(R$1,"참고",""),EquipTable!$A$1:$Z$1,0),0)</f>
        <v>0</v>
      </c>
    </row>
    <row r="42" spans="1:18" x14ac:dyDescent="0.3">
      <c r="A42" t="str">
        <f t="shared" ca="1" si="0"/>
        <v>Equip031001</v>
      </c>
      <c r="B42" t="s">
        <v>134</v>
      </c>
      <c r="C42">
        <f t="shared" ca="1" si="1"/>
        <v>3</v>
      </c>
      <c r="D42" t="str">
        <f ca="1">VLOOKUP($B42,EquipTable!$A:$Z,MATCH(SUBSTITUTE(D$1,"참고",""),EquipTable!$A$1:$Z$1,0),0)</f>
        <v>Dagger</v>
      </c>
      <c r="E42" t="str">
        <f ca="1">VLOOKUP($B42,EquipTable!$A:$Z,MATCH(SUBSTITUTE(E$1,"참고",""),EquipTable!$A$1:$Z$1,0),0)</f>
        <v>A</v>
      </c>
      <c r="F42">
        <f ca="1">VLOOKUP($B42,EquipTable!$A:$Z,MATCH(SUBSTITUTE(F$1,"참고",""),EquipTable!$A$1:$Z$1,0),0)</f>
        <v>1</v>
      </c>
      <c r="G42" t="str">
        <f t="shared" ca="1" si="2"/>
        <v>190, 255, 320</v>
      </c>
      <c r="H42">
        <f t="array" aca="1" ref="H42" ca="1">SUM(IF(LEN(J42:O42)&gt;0,1,0))</f>
        <v>3</v>
      </c>
      <c r="I42">
        <v>65</v>
      </c>
      <c r="J42">
        <v>190</v>
      </c>
      <c r="K42">
        <f ca="1">IF($C42&lt;=2,"",
IF(AND($C42&gt;=3,INT(RIGHT(K$1,1))&gt;VLOOKUP($C42,EquipGradeTable!$A:$B,MATCH(EquipGradeTable!$B$1,EquipGradeTable!$A$1:$B$1,0),0)),"",
OFFSET(K42,0,-1)+$I42))</f>
        <v>255</v>
      </c>
      <c r="L42">
        <f ca="1">IF($C42&lt;=2,"",
IF(AND($C42&gt;=3,INT(RIGHT(L$1,1))&gt;VLOOKUP($C42,EquipGradeTable!$A:$B,MATCH(EquipGradeTable!$B$1,EquipGradeTable!$A$1:$B$1,0),0)),"",
OFFSET(L42,0,-1)+$I42))</f>
        <v>320</v>
      </c>
      <c r="M42" t="str">
        <f ca="1">IF($C42&lt;=2,"",
IF(AND($C42&gt;=3,INT(RIGHT(M$1,1))&gt;VLOOKUP($C42,EquipGradeTable!$A:$B,MATCH(EquipGradeTable!$B$1,EquipGradeTable!$A$1:$B$1,0),0)),"",
OFFSET(M42,0,-1)+$I42))</f>
        <v/>
      </c>
      <c r="N42" t="str">
        <f ca="1">IF($C42&lt;=2,"",
IF(AND($C42&gt;=3,INT(RIGHT(N$1,1))&gt;VLOOKUP($C42,EquipGradeTable!$A:$B,MATCH(EquipGradeTable!$B$1,EquipGradeTable!$A$1:$B$1,0),0)),"",
OFFSET(N42,0,-1)+$I42))</f>
        <v/>
      </c>
      <c r="O42" t="str">
        <f ca="1">IF($C42&lt;=2,"",
IF(AND($C42&gt;=3,INT(RIGHT(O$1,1))&gt;VLOOKUP($C42,EquipGradeTable!$A:$B,MATCH(EquipGradeTable!$B$1,EquipGradeTable!$A$1:$B$1,0),0)),"",
OFFSET(O42,0,-1)+$I42))</f>
        <v/>
      </c>
      <c r="P42">
        <f t="shared" ca="1" si="3"/>
        <v>7</v>
      </c>
      <c r="Q42" t="str">
        <f ca="1">VLOOKUP($B42,EquipTable!$A:$Z,MATCH(SUBSTITUTE(Q$1,"참고",""),EquipTable!$A$1:$Z$1,0),0)</f>
        <v>FourMaker31</v>
      </c>
      <c r="R42">
        <f ca="1">VLOOKUP($B42,EquipTable!$A:$Z,MATCH(SUBSTITUTE(R$1,"참고",""),EquipTable!$A$1:$Z$1,0),0)</f>
        <v>0</v>
      </c>
    </row>
    <row r="43" spans="1:18" x14ac:dyDescent="0.3">
      <c r="A43" t="str">
        <f t="shared" ca="1" si="0"/>
        <v>Equip041001</v>
      </c>
      <c r="B43" t="s">
        <v>134</v>
      </c>
      <c r="C43">
        <f t="shared" ca="1" si="1"/>
        <v>4</v>
      </c>
      <c r="D43" t="str">
        <f ca="1">VLOOKUP($B43,EquipTable!$A:$Z,MATCH(SUBSTITUTE(D$1,"참고",""),EquipTable!$A$1:$Z$1,0),0)</f>
        <v>Dagger</v>
      </c>
      <c r="E43" t="str">
        <f ca="1">VLOOKUP($B43,EquipTable!$A:$Z,MATCH(SUBSTITUTE(E$1,"참고",""),EquipTable!$A$1:$Z$1,0),0)</f>
        <v>A</v>
      </c>
      <c r="F43">
        <f ca="1">VLOOKUP($B43,EquipTable!$A:$Z,MATCH(SUBSTITUTE(F$1,"참고",""),EquipTable!$A$1:$Z$1,0),0)</f>
        <v>1</v>
      </c>
      <c r="G43" t="str">
        <f t="shared" ca="1" si="2"/>
        <v>450, 537, 624, 711</v>
      </c>
      <c r="H43">
        <f t="array" aca="1" ref="H43" ca="1">SUM(IF(LEN(J43:O43)&gt;0,1,0))</f>
        <v>4</v>
      </c>
      <c r="I43">
        <v>87</v>
      </c>
      <c r="J43">
        <v>450</v>
      </c>
      <c r="K43">
        <f ca="1">IF($C43&lt;=2,"",
IF(AND($C43&gt;=3,INT(RIGHT(K$1,1))&gt;VLOOKUP($C43,EquipGradeTable!$A:$B,MATCH(EquipGradeTable!$B$1,EquipGradeTable!$A$1:$B$1,0),0)),"",
OFFSET(K43,0,-1)+$I43))</f>
        <v>537</v>
      </c>
      <c r="L43">
        <f ca="1">IF($C43&lt;=2,"",
IF(AND($C43&gt;=3,INT(RIGHT(L$1,1))&gt;VLOOKUP($C43,EquipGradeTable!$A:$B,MATCH(EquipGradeTable!$B$1,EquipGradeTable!$A$1:$B$1,0),0)),"",
OFFSET(L43,0,-1)+$I43))</f>
        <v>624</v>
      </c>
      <c r="M43">
        <f ca="1">IF($C43&lt;=2,"",
IF(AND($C43&gt;=3,INT(RIGHT(M$1,1))&gt;VLOOKUP($C43,EquipGradeTable!$A:$B,MATCH(EquipGradeTable!$B$1,EquipGradeTable!$A$1:$B$1,0),0)),"",
OFFSET(M43,0,-1)+$I43))</f>
        <v>711</v>
      </c>
      <c r="N43" t="str">
        <f ca="1">IF($C43&lt;=2,"",
IF(AND($C43&gt;=3,INT(RIGHT(N$1,1))&gt;VLOOKUP($C43,EquipGradeTable!$A:$B,MATCH(EquipGradeTable!$B$1,EquipGradeTable!$A$1:$B$1,0),0)),"",
OFFSET(N43,0,-1)+$I43))</f>
        <v/>
      </c>
      <c r="O43" t="str">
        <f ca="1">IF($C43&lt;=2,"",
IF(AND($C43&gt;=3,INT(RIGHT(O$1,1))&gt;VLOOKUP($C43,EquipGradeTable!$A:$B,MATCH(EquipGradeTable!$B$1,EquipGradeTable!$A$1:$B$1,0),0)),"",
OFFSET(O43,0,-1)+$I43))</f>
        <v/>
      </c>
      <c r="P43">
        <f t="shared" ca="1" si="3"/>
        <v>7</v>
      </c>
      <c r="Q43" t="str">
        <f ca="1">VLOOKUP($B43,EquipTable!$A:$Z,MATCH(SUBSTITUTE(Q$1,"참고",""),EquipTable!$A$1:$Z$1,0),0)</f>
        <v>FourMaker31</v>
      </c>
      <c r="R43">
        <f ca="1">VLOOKUP($B43,EquipTable!$A:$Z,MATCH(SUBSTITUTE(R$1,"참고",""),EquipTable!$A$1:$Z$1,0),0)</f>
        <v>0</v>
      </c>
    </row>
    <row r="44" spans="1:18" x14ac:dyDescent="0.3">
      <c r="A44" t="str">
        <f t="shared" ca="1" si="0"/>
        <v>Equip051001</v>
      </c>
      <c r="B44" t="s">
        <v>134</v>
      </c>
      <c r="C44">
        <f t="shared" ca="1" si="1"/>
        <v>5</v>
      </c>
      <c r="D44" t="str">
        <f ca="1">VLOOKUP($B44,EquipTable!$A:$Z,MATCH(SUBSTITUTE(D$1,"참고",""),EquipTable!$A$1:$Z$1,0),0)</f>
        <v>Dagger</v>
      </c>
      <c r="E44" t="str">
        <f ca="1">VLOOKUP($B44,EquipTable!$A:$Z,MATCH(SUBSTITUTE(E$1,"참고",""),EquipTable!$A$1:$Z$1,0),0)</f>
        <v>A</v>
      </c>
      <c r="F44">
        <f ca="1">VLOOKUP($B44,EquipTable!$A:$Z,MATCH(SUBSTITUTE(F$1,"참고",""),EquipTable!$A$1:$Z$1,0),0)</f>
        <v>1</v>
      </c>
      <c r="G44" t="str">
        <f t="shared" ca="1" si="2"/>
        <v>885, 985, 1085, 1185, 1285</v>
      </c>
      <c r="H44">
        <f t="array" aca="1" ref="H44" ca="1">SUM(IF(LEN(J44:O44)&gt;0,1,0))</f>
        <v>5</v>
      </c>
      <c r="I44">
        <v>100</v>
      </c>
      <c r="J44">
        <v>885</v>
      </c>
      <c r="K44">
        <f ca="1">IF($C44&lt;=2,"",
IF(AND($C44&gt;=3,INT(RIGHT(K$1,1))&gt;VLOOKUP($C44,EquipGradeTable!$A:$B,MATCH(EquipGradeTable!$B$1,EquipGradeTable!$A$1:$B$1,0),0)),"",
OFFSET(K44,0,-1)+$I44))</f>
        <v>985</v>
      </c>
      <c r="L44">
        <f ca="1">IF($C44&lt;=2,"",
IF(AND($C44&gt;=3,INT(RIGHT(L$1,1))&gt;VLOOKUP($C44,EquipGradeTable!$A:$B,MATCH(EquipGradeTable!$B$1,EquipGradeTable!$A$1:$B$1,0),0)),"",
OFFSET(L44,0,-1)+$I44))</f>
        <v>1085</v>
      </c>
      <c r="M44">
        <f ca="1">IF($C44&lt;=2,"",
IF(AND($C44&gt;=3,INT(RIGHT(M$1,1))&gt;VLOOKUP($C44,EquipGradeTable!$A:$B,MATCH(EquipGradeTable!$B$1,EquipGradeTable!$A$1:$B$1,0),0)),"",
OFFSET(M44,0,-1)+$I44))</f>
        <v>1185</v>
      </c>
      <c r="N44">
        <f ca="1">IF($C44&lt;=2,"",
IF(AND($C44&gt;=3,INT(RIGHT(N$1,1))&gt;VLOOKUP($C44,EquipGradeTable!$A:$B,MATCH(EquipGradeTable!$B$1,EquipGradeTable!$A$1:$B$1,0),0)),"",
OFFSET(N44,0,-1)+$I44))</f>
        <v>1285</v>
      </c>
      <c r="O44" t="str">
        <f ca="1">IF($C44&lt;=2,"",
IF(AND($C44&gt;=3,INT(RIGHT(O$1,1))&gt;VLOOKUP($C44,EquipGradeTable!$A:$B,MATCH(EquipGradeTable!$B$1,EquipGradeTable!$A$1:$B$1,0),0)),"",
OFFSET(O44,0,-1)+$I44))</f>
        <v/>
      </c>
      <c r="P44">
        <f t="shared" ca="1" si="3"/>
        <v>7</v>
      </c>
      <c r="Q44" t="str">
        <f ca="1">VLOOKUP($B44,EquipTable!$A:$Z,MATCH(SUBSTITUTE(Q$1,"참고",""),EquipTable!$A$1:$Z$1,0),0)</f>
        <v>FourMaker31</v>
      </c>
      <c r="R44">
        <f ca="1">VLOOKUP($B44,EquipTable!$A:$Z,MATCH(SUBSTITUTE(R$1,"참고",""),EquipTable!$A$1:$Z$1,0),0)</f>
        <v>0</v>
      </c>
    </row>
    <row r="45" spans="1:18" x14ac:dyDescent="0.3">
      <c r="A45" t="str">
        <f t="shared" ca="1" si="0"/>
        <v>Equip061001</v>
      </c>
      <c r="B45" t="s">
        <v>134</v>
      </c>
      <c r="C45">
        <f t="shared" ca="1" si="1"/>
        <v>6</v>
      </c>
      <c r="D45" t="str">
        <f ca="1">VLOOKUP($B45,EquipTable!$A:$Z,MATCH(SUBSTITUTE(D$1,"참고",""),EquipTable!$A$1:$Z$1,0),0)</f>
        <v>Dagger</v>
      </c>
      <c r="E45" t="str">
        <f ca="1">VLOOKUP($B45,EquipTable!$A:$Z,MATCH(SUBSTITUTE(E$1,"참고",""),EquipTable!$A$1:$Z$1,0),0)</f>
        <v>A</v>
      </c>
      <c r="F45">
        <f ca="1">VLOOKUP($B45,EquipTable!$A:$Z,MATCH(SUBSTITUTE(F$1,"참고",""),EquipTable!$A$1:$Z$1,0),0)</f>
        <v>1</v>
      </c>
      <c r="G45" t="str">
        <f t="shared" ca="1" si="2"/>
        <v>1490, 1673, 1856, 2039, 2222, 2405</v>
      </c>
      <c r="H45">
        <f t="array" aca="1" ref="H45" ca="1">SUM(IF(LEN(J45:O45)&gt;0,1,0))</f>
        <v>6</v>
      </c>
      <c r="I45">
        <v>183</v>
      </c>
      <c r="J45">
        <v>1490</v>
      </c>
      <c r="K45">
        <f ca="1">IF($C45&lt;=2,"",
IF(AND($C45&gt;=3,INT(RIGHT(K$1,1))&gt;VLOOKUP($C45,EquipGradeTable!$A:$B,MATCH(EquipGradeTable!$B$1,EquipGradeTable!$A$1:$B$1,0),0)),"",
OFFSET(K45,0,-1)+$I45))</f>
        <v>1673</v>
      </c>
      <c r="L45">
        <f ca="1">IF($C45&lt;=2,"",
IF(AND($C45&gt;=3,INT(RIGHT(L$1,1))&gt;VLOOKUP($C45,EquipGradeTable!$A:$B,MATCH(EquipGradeTable!$B$1,EquipGradeTable!$A$1:$B$1,0),0)),"",
OFFSET(L45,0,-1)+$I45))</f>
        <v>1856</v>
      </c>
      <c r="M45">
        <f ca="1">IF($C45&lt;=2,"",
IF(AND($C45&gt;=3,INT(RIGHT(M$1,1))&gt;VLOOKUP($C45,EquipGradeTable!$A:$B,MATCH(EquipGradeTable!$B$1,EquipGradeTable!$A$1:$B$1,0),0)),"",
OFFSET(M45,0,-1)+$I45))</f>
        <v>2039</v>
      </c>
      <c r="N45">
        <f ca="1">IF($C45&lt;=2,"",
IF(AND($C45&gt;=3,INT(RIGHT(N$1,1))&gt;VLOOKUP($C45,EquipGradeTable!$A:$B,MATCH(EquipGradeTable!$B$1,EquipGradeTable!$A$1:$B$1,0),0)),"",
OFFSET(N45,0,-1)+$I45))</f>
        <v>2222</v>
      </c>
      <c r="O45">
        <f ca="1">IF($C45&lt;=2,"",
IF(AND($C45&gt;=3,INT(RIGHT(O$1,1))&gt;VLOOKUP($C45,EquipGradeTable!$A:$B,MATCH(EquipGradeTable!$B$1,EquipGradeTable!$A$1:$B$1,0),0)),"",
OFFSET(O45,0,-1)+$I45))</f>
        <v>2405</v>
      </c>
      <c r="P45">
        <f t="shared" ca="1" si="3"/>
        <v>7</v>
      </c>
      <c r="Q45" t="str">
        <f ca="1">VLOOKUP($B45,EquipTable!$A:$Z,MATCH(SUBSTITUTE(Q$1,"참고",""),EquipTable!$A$1:$Z$1,0),0)</f>
        <v>FourMaker31</v>
      </c>
      <c r="R45">
        <f ca="1">VLOOKUP($B45,EquipTable!$A:$Z,MATCH(SUBSTITUTE(R$1,"참고",""),EquipTable!$A$1:$Z$1,0),0)</f>
        <v>0</v>
      </c>
    </row>
    <row r="46" spans="1:18" x14ac:dyDescent="0.3">
      <c r="A46" t="str">
        <f t="shared" ca="1" si="0"/>
        <v>Equip001002</v>
      </c>
      <c r="B46" t="s">
        <v>135</v>
      </c>
      <c r="C46">
        <f t="shared" ca="1" si="1"/>
        <v>0</v>
      </c>
      <c r="D46" t="str">
        <f ca="1">VLOOKUP($B46,EquipTable!$A:$Z,MATCH(SUBSTITUTE(D$1,"참고",""),EquipTable!$A$1:$Z$1,0),0)</f>
        <v>Dagger</v>
      </c>
      <c r="E46" t="str">
        <f ca="1">VLOOKUP($B46,EquipTable!$A:$Z,MATCH(SUBSTITUTE(E$1,"참고",""),EquipTable!$A$1:$Z$1,0),0)</f>
        <v>A</v>
      </c>
      <c r="F46">
        <f ca="1">VLOOKUP($B46,EquipTable!$A:$Z,MATCH(SUBSTITUTE(F$1,"참고",""),EquipTable!$A$1:$Z$1,0),0)</f>
        <v>2</v>
      </c>
      <c r="G46" t="str">
        <f t="shared" ca="1" si="2"/>
        <v>10</v>
      </c>
      <c r="H46">
        <f t="array" aca="1" ref="H46" ca="1">SUM(IF(LEN(J46:O46)&gt;0,1,0))</f>
        <v>1</v>
      </c>
      <c r="I46">
        <v>0</v>
      </c>
      <c r="J46">
        <v>10</v>
      </c>
      <c r="K46" t="str">
        <f ca="1">IF($C46&lt;=2,"",
IF(AND($C46&gt;=3,INT(RIGHT(K$1,1))&gt;VLOOKUP($C46,EquipGradeTable!$A:$B,MATCH(EquipGradeTable!$B$1,EquipGradeTable!$A$1:$B$1,0),0)),"",
OFFSET(K46,0,-1)+$I46))</f>
        <v/>
      </c>
      <c r="L46" t="str">
        <f ca="1">IF($C46&lt;=2,"",
IF(AND($C46&gt;=3,INT(RIGHT(L$1,1))&gt;VLOOKUP($C46,EquipGradeTable!$A:$B,MATCH(EquipGradeTable!$B$1,EquipGradeTable!$A$1:$B$1,0),0)),"",
OFFSET(L46,0,-1)+$I46))</f>
        <v/>
      </c>
      <c r="M46" t="str">
        <f ca="1">IF($C46&lt;=2,"",
IF(AND($C46&gt;=3,INT(RIGHT(M$1,1))&gt;VLOOKUP($C46,EquipGradeTable!$A:$B,MATCH(EquipGradeTable!$B$1,EquipGradeTable!$A$1:$B$1,0),0)),"",
OFFSET(M46,0,-1)+$I46))</f>
        <v/>
      </c>
      <c r="N46" t="str">
        <f ca="1">IF($C46&lt;=2,"",
IF(AND($C46&gt;=3,INT(RIGHT(N$1,1))&gt;VLOOKUP($C46,EquipGradeTable!$A:$B,MATCH(EquipGradeTable!$B$1,EquipGradeTable!$A$1:$B$1,0),0)),"",
OFFSET(N46,0,-1)+$I46))</f>
        <v/>
      </c>
      <c r="O46" t="str">
        <f ca="1">IF($C46&lt;=2,"",
IF(AND($C46&gt;=3,INT(RIGHT(O$1,1))&gt;VLOOKUP($C46,EquipGradeTable!$A:$B,MATCH(EquipGradeTable!$B$1,EquipGradeTable!$A$1:$B$1,0),0)),"",
OFFSET(O46,0,-1)+$I46))</f>
        <v/>
      </c>
      <c r="P46">
        <f t="shared" ca="1" si="3"/>
        <v>7</v>
      </c>
      <c r="Q46" t="str">
        <f ca="1">VLOOKUP($B46,EquipTable!$A:$Z,MATCH(SUBSTITUTE(Q$1,"참고",""),EquipTable!$A$1:$Z$1,0),0)</f>
        <v>FourMaker84</v>
      </c>
      <c r="R46">
        <f ca="1">VLOOKUP($B46,EquipTable!$A:$Z,MATCH(SUBSTITUTE(R$1,"참고",""),EquipTable!$A$1:$Z$1,0),0)</f>
        <v>0</v>
      </c>
    </row>
    <row r="47" spans="1:18" x14ac:dyDescent="0.3">
      <c r="A47" t="str">
        <f t="shared" ca="1" si="0"/>
        <v>Equip011002</v>
      </c>
      <c r="B47" t="s">
        <v>135</v>
      </c>
      <c r="C47">
        <f t="shared" ca="1" si="1"/>
        <v>1</v>
      </c>
      <c r="D47" t="str">
        <f ca="1">VLOOKUP($B47,EquipTable!$A:$Z,MATCH(SUBSTITUTE(D$1,"참고",""),EquipTable!$A$1:$Z$1,0),0)</f>
        <v>Dagger</v>
      </c>
      <c r="E47" t="str">
        <f ca="1">VLOOKUP($B47,EquipTable!$A:$Z,MATCH(SUBSTITUTE(E$1,"참고",""),EquipTable!$A$1:$Z$1,0),0)</f>
        <v>A</v>
      </c>
      <c r="F47">
        <f ca="1">VLOOKUP($B47,EquipTable!$A:$Z,MATCH(SUBSTITUTE(F$1,"참고",""),EquipTable!$A$1:$Z$1,0),0)</f>
        <v>2</v>
      </c>
      <c r="G47" t="str">
        <f t="shared" ca="1" si="2"/>
        <v>30</v>
      </c>
      <c r="H47">
        <f t="array" aca="1" ref="H47" ca="1">SUM(IF(LEN(J47:O47)&gt;0,1,0))</f>
        <v>1</v>
      </c>
      <c r="I47">
        <v>0</v>
      </c>
      <c r="J47">
        <v>30</v>
      </c>
      <c r="K47" t="str">
        <f ca="1">IF($C47&lt;=2,"",
IF(AND($C47&gt;=3,INT(RIGHT(K$1,1))&gt;VLOOKUP($C47,EquipGradeTable!$A:$B,MATCH(EquipGradeTable!$B$1,EquipGradeTable!$A$1:$B$1,0),0)),"",
OFFSET(K47,0,-1)+$I47))</f>
        <v/>
      </c>
      <c r="L47" t="str">
        <f ca="1">IF($C47&lt;=2,"",
IF(AND($C47&gt;=3,INT(RIGHT(L$1,1))&gt;VLOOKUP($C47,EquipGradeTable!$A:$B,MATCH(EquipGradeTable!$B$1,EquipGradeTable!$A$1:$B$1,0),0)),"",
OFFSET(L47,0,-1)+$I47))</f>
        <v/>
      </c>
      <c r="M47" t="str">
        <f ca="1">IF($C47&lt;=2,"",
IF(AND($C47&gt;=3,INT(RIGHT(M$1,1))&gt;VLOOKUP($C47,EquipGradeTable!$A:$B,MATCH(EquipGradeTable!$B$1,EquipGradeTable!$A$1:$B$1,0),0)),"",
OFFSET(M47,0,-1)+$I47))</f>
        <v/>
      </c>
      <c r="N47" t="str">
        <f ca="1">IF($C47&lt;=2,"",
IF(AND($C47&gt;=3,INT(RIGHT(N$1,1))&gt;VLOOKUP($C47,EquipGradeTable!$A:$B,MATCH(EquipGradeTable!$B$1,EquipGradeTable!$A$1:$B$1,0),0)),"",
OFFSET(N47,0,-1)+$I47))</f>
        <v/>
      </c>
      <c r="O47" t="str">
        <f ca="1">IF($C47&lt;=2,"",
IF(AND($C47&gt;=3,INT(RIGHT(O$1,1))&gt;VLOOKUP($C47,EquipGradeTable!$A:$B,MATCH(EquipGradeTable!$B$1,EquipGradeTable!$A$1:$B$1,0),0)),"",
OFFSET(O47,0,-1)+$I47))</f>
        <v/>
      </c>
      <c r="P47">
        <f t="shared" ca="1" si="3"/>
        <v>7</v>
      </c>
      <c r="Q47" t="str">
        <f ca="1">VLOOKUP($B47,EquipTable!$A:$Z,MATCH(SUBSTITUTE(Q$1,"참고",""),EquipTable!$A$1:$Z$1,0),0)</f>
        <v>FourMaker84</v>
      </c>
      <c r="R47">
        <f ca="1">VLOOKUP($B47,EquipTable!$A:$Z,MATCH(SUBSTITUTE(R$1,"참고",""),EquipTable!$A$1:$Z$1,0),0)</f>
        <v>0</v>
      </c>
    </row>
    <row r="48" spans="1:18" x14ac:dyDescent="0.3">
      <c r="A48" t="str">
        <f t="shared" ca="1" si="0"/>
        <v>Equip021002</v>
      </c>
      <c r="B48" t="s">
        <v>135</v>
      </c>
      <c r="C48">
        <f t="shared" ca="1" si="1"/>
        <v>2</v>
      </c>
      <c r="D48" t="str">
        <f ca="1">VLOOKUP($B48,EquipTable!$A:$Z,MATCH(SUBSTITUTE(D$1,"참고",""),EquipTable!$A$1:$Z$1,0),0)</f>
        <v>Dagger</v>
      </c>
      <c r="E48" t="str">
        <f ca="1">VLOOKUP($B48,EquipTable!$A:$Z,MATCH(SUBSTITUTE(E$1,"참고",""),EquipTable!$A$1:$Z$1,0),0)</f>
        <v>A</v>
      </c>
      <c r="F48">
        <f ca="1">VLOOKUP($B48,EquipTable!$A:$Z,MATCH(SUBSTITUTE(F$1,"참고",""),EquipTable!$A$1:$Z$1,0),0)</f>
        <v>2</v>
      </c>
      <c r="G48" t="str">
        <f t="shared" ca="1" si="2"/>
        <v>80</v>
      </c>
      <c r="H48">
        <f t="array" aca="1" ref="H48" ca="1">SUM(IF(LEN(J48:O48)&gt;0,1,0))</f>
        <v>1</v>
      </c>
      <c r="I48">
        <v>0</v>
      </c>
      <c r="J48">
        <v>80</v>
      </c>
      <c r="K48" t="str">
        <f ca="1">IF($C48&lt;=2,"",
IF(AND($C48&gt;=3,INT(RIGHT(K$1,1))&gt;VLOOKUP($C48,EquipGradeTable!$A:$B,MATCH(EquipGradeTable!$B$1,EquipGradeTable!$A$1:$B$1,0),0)),"",
OFFSET(K48,0,-1)+$I48))</f>
        <v/>
      </c>
      <c r="L48" t="str">
        <f ca="1">IF($C48&lt;=2,"",
IF(AND($C48&gt;=3,INT(RIGHT(L$1,1))&gt;VLOOKUP($C48,EquipGradeTable!$A:$B,MATCH(EquipGradeTable!$B$1,EquipGradeTable!$A$1:$B$1,0),0)),"",
OFFSET(L48,0,-1)+$I48))</f>
        <v/>
      </c>
      <c r="M48" t="str">
        <f ca="1">IF($C48&lt;=2,"",
IF(AND($C48&gt;=3,INT(RIGHT(M$1,1))&gt;VLOOKUP($C48,EquipGradeTable!$A:$B,MATCH(EquipGradeTable!$B$1,EquipGradeTable!$A$1:$B$1,0),0)),"",
OFFSET(M48,0,-1)+$I48))</f>
        <v/>
      </c>
      <c r="N48" t="str">
        <f ca="1">IF($C48&lt;=2,"",
IF(AND($C48&gt;=3,INT(RIGHT(N$1,1))&gt;VLOOKUP($C48,EquipGradeTable!$A:$B,MATCH(EquipGradeTable!$B$1,EquipGradeTable!$A$1:$B$1,0),0)),"",
OFFSET(N48,0,-1)+$I48))</f>
        <v/>
      </c>
      <c r="O48" t="str">
        <f ca="1">IF($C48&lt;=2,"",
IF(AND($C48&gt;=3,INT(RIGHT(O$1,1))&gt;VLOOKUP($C48,EquipGradeTable!$A:$B,MATCH(EquipGradeTable!$B$1,EquipGradeTable!$A$1:$B$1,0),0)),"",
OFFSET(O48,0,-1)+$I48))</f>
        <v/>
      </c>
      <c r="P48">
        <f t="shared" ca="1" si="3"/>
        <v>7</v>
      </c>
      <c r="Q48" t="str">
        <f ca="1">VLOOKUP($B48,EquipTable!$A:$Z,MATCH(SUBSTITUTE(Q$1,"참고",""),EquipTable!$A$1:$Z$1,0),0)</f>
        <v>FourMaker84</v>
      </c>
      <c r="R48">
        <f ca="1">VLOOKUP($B48,EquipTable!$A:$Z,MATCH(SUBSTITUTE(R$1,"참고",""),EquipTable!$A$1:$Z$1,0),0)</f>
        <v>0</v>
      </c>
    </row>
    <row r="49" spans="1:18" x14ac:dyDescent="0.3">
      <c r="A49" t="str">
        <f t="shared" ca="1" si="0"/>
        <v>Equip031002</v>
      </c>
      <c r="B49" t="s">
        <v>135</v>
      </c>
      <c r="C49">
        <f t="shared" ca="1" si="1"/>
        <v>3</v>
      </c>
      <c r="D49" t="str">
        <f ca="1">VLOOKUP($B49,EquipTable!$A:$Z,MATCH(SUBSTITUTE(D$1,"참고",""),EquipTable!$A$1:$Z$1,0),0)</f>
        <v>Dagger</v>
      </c>
      <c r="E49" t="str">
        <f ca="1">VLOOKUP($B49,EquipTable!$A:$Z,MATCH(SUBSTITUTE(E$1,"참고",""),EquipTable!$A$1:$Z$1,0),0)</f>
        <v>A</v>
      </c>
      <c r="F49">
        <f ca="1">VLOOKUP($B49,EquipTable!$A:$Z,MATCH(SUBSTITUTE(F$1,"참고",""),EquipTable!$A$1:$Z$1,0),0)</f>
        <v>2</v>
      </c>
      <c r="G49" t="str">
        <f t="shared" ca="1" si="2"/>
        <v>190, 255, 320</v>
      </c>
      <c r="H49">
        <f t="array" aca="1" ref="H49" ca="1">SUM(IF(LEN(J49:O49)&gt;0,1,0))</f>
        <v>3</v>
      </c>
      <c r="I49">
        <v>65</v>
      </c>
      <c r="J49">
        <v>190</v>
      </c>
      <c r="K49">
        <f ca="1">IF($C49&lt;=2,"",
IF(AND($C49&gt;=3,INT(RIGHT(K$1,1))&gt;VLOOKUP($C49,EquipGradeTable!$A:$B,MATCH(EquipGradeTable!$B$1,EquipGradeTable!$A$1:$B$1,0),0)),"",
OFFSET(K49,0,-1)+$I49))</f>
        <v>255</v>
      </c>
      <c r="L49">
        <f ca="1">IF($C49&lt;=2,"",
IF(AND($C49&gt;=3,INT(RIGHT(L$1,1))&gt;VLOOKUP($C49,EquipGradeTable!$A:$B,MATCH(EquipGradeTable!$B$1,EquipGradeTable!$A$1:$B$1,0),0)),"",
OFFSET(L49,0,-1)+$I49))</f>
        <v>320</v>
      </c>
      <c r="M49" t="str">
        <f ca="1">IF($C49&lt;=2,"",
IF(AND($C49&gt;=3,INT(RIGHT(M$1,1))&gt;VLOOKUP($C49,EquipGradeTable!$A:$B,MATCH(EquipGradeTable!$B$1,EquipGradeTable!$A$1:$B$1,0),0)),"",
OFFSET(M49,0,-1)+$I49))</f>
        <v/>
      </c>
      <c r="N49" t="str">
        <f ca="1">IF($C49&lt;=2,"",
IF(AND($C49&gt;=3,INT(RIGHT(N$1,1))&gt;VLOOKUP($C49,EquipGradeTable!$A:$B,MATCH(EquipGradeTable!$B$1,EquipGradeTable!$A$1:$B$1,0),0)),"",
OFFSET(N49,0,-1)+$I49))</f>
        <v/>
      </c>
      <c r="O49" t="str">
        <f ca="1">IF($C49&lt;=2,"",
IF(AND($C49&gt;=3,INT(RIGHT(O$1,1))&gt;VLOOKUP($C49,EquipGradeTable!$A:$B,MATCH(EquipGradeTable!$B$1,EquipGradeTable!$A$1:$B$1,0),0)),"",
OFFSET(O49,0,-1)+$I49))</f>
        <v/>
      </c>
      <c r="P49">
        <f t="shared" ca="1" si="3"/>
        <v>7</v>
      </c>
      <c r="Q49" t="str">
        <f ca="1">VLOOKUP($B49,EquipTable!$A:$Z,MATCH(SUBSTITUTE(Q$1,"참고",""),EquipTable!$A$1:$Z$1,0),0)</f>
        <v>FourMaker84</v>
      </c>
      <c r="R49">
        <f ca="1">VLOOKUP($B49,EquipTable!$A:$Z,MATCH(SUBSTITUTE(R$1,"참고",""),EquipTable!$A$1:$Z$1,0),0)</f>
        <v>0</v>
      </c>
    </row>
    <row r="50" spans="1:18" x14ac:dyDescent="0.3">
      <c r="A50" t="str">
        <f t="shared" ca="1" si="0"/>
        <v>Equip041002</v>
      </c>
      <c r="B50" t="s">
        <v>135</v>
      </c>
      <c r="C50">
        <f t="shared" ca="1" si="1"/>
        <v>4</v>
      </c>
      <c r="D50" t="str">
        <f ca="1">VLOOKUP($B50,EquipTable!$A:$Z,MATCH(SUBSTITUTE(D$1,"참고",""),EquipTable!$A$1:$Z$1,0),0)</f>
        <v>Dagger</v>
      </c>
      <c r="E50" t="str">
        <f ca="1">VLOOKUP($B50,EquipTable!$A:$Z,MATCH(SUBSTITUTE(E$1,"참고",""),EquipTable!$A$1:$Z$1,0),0)</f>
        <v>A</v>
      </c>
      <c r="F50">
        <f ca="1">VLOOKUP($B50,EquipTable!$A:$Z,MATCH(SUBSTITUTE(F$1,"참고",""),EquipTable!$A$1:$Z$1,0),0)</f>
        <v>2</v>
      </c>
      <c r="G50" t="str">
        <f t="shared" ca="1" si="2"/>
        <v>450, 537, 624, 711</v>
      </c>
      <c r="H50">
        <f t="array" aca="1" ref="H50" ca="1">SUM(IF(LEN(J50:O50)&gt;0,1,0))</f>
        <v>4</v>
      </c>
      <c r="I50">
        <v>87</v>
      </c>
      <c r="J50">
        <v>450</v>
      </c>
      <c r="K50">
        <f ca="1">IF($C50&lt;=2,"",
IF(AND($C50&gt;=3,INT(RIGHT(K$1,1))&gt;VLOOKUP($C50,EquipGradeTable!$A:$B,MATCH(EquipGradeTable!$B$1,EquipGradeTable!$A$1:$B$1,0),0)),"",
OFFSET(K50,0,-1)+$I50))</f>
        <v>537</v>
      </c>
      <c r="L50">
        <f ca="1">IF($C50&lt;=2,"",
IF(AND($C50&gt;=3,INT(RIGHT(L$1,1))&gt;VLOOKUP($C50,EquipGradeTable!$A:$B,MATCH(EquipGradeTable!$B$1,EquipGradeTable!$A$1:$B$1,0),0)),"",
OFFSET(L50,0,-1)+$I50))</f>
        <v>624</v>
      </c>
      <c r="M50">
        <f ca="1">IF($C50&lt;=2,"",
IF(AND($C50&gt;=3,INT(RIGHT(M$1,1))&gt;VLOOKUP($C50,EquipGradeTable!$A:$B,MATCH(EquipGradeTable!$B$1,EquipGradeTable!$A$1:$B$1,0),0)),"",
OFFSET(M50,0,-1)+$I50))</f>
        <v>711</v>
      </c>
      <c r="N50" t="str">
        <f ca="1">IF($C50&lt;=2,"",
IF(AND($C50&gt;=3,INT(RIGHT(N$1,1))&gt;VLOOKUP($C50,EquipGradeTable!$A:$B,MATCH(EquipGradeTable!$B$1,EquipGradeTable!$A$1:$B$1,0),0)),"",
OFFSET(N50,0,-1)+$I50))</f>
        <v/>
      </c>
      <c r="O50" t="str">
        <f ca="1">IF($C50&lt;=2,"",
IF(AND($C50&gt;=3,INT(RIGHT(O$1,1))&gt;VLOOKUP($C50,EquipGradeTable!$A:$B,MATCH(EquipGradeTable!$B$1,EquipGradeTable!$A$1:$B$1,0),0)),"",
OFFSET(O50,0,-1)+$I50))</f>
        <v/>
      </c>
      <c r="P50">
        <f t="shared" ca="1" si="3"/>
        <v>7</v>
      </c>
      <c r="Q50" t="str">
        <f ca="1">VLOOKUP($B50,EquipTable!$A:$Z,MATCH(SUBSTITUTE(Q$1,"참고",""),EquipTable!$A$1:$Z$1,0),0)</f>
        <v>FourMaker84</v>
      </c>
      <c r="R50">
        <f ca="1">VLOOKUP($B50,EquipTable!$A:$Z,MATCH(SUBSTITUTE(R$1,"참고",""),EquipTable!$A$1:$Z$1,0),0)</f>
        <v>0</v>
      </c>
    </row>
    <row r="51" spans="1:18" x14ac:dyDescent="0.3">
      <c r="A51" t="str">
        <f t="shared" ca="1" si="0"/>
        <v>Equip051002</v>
      </c>
      <c r="B51" t="s">
        <v>135</v>
      </c>
      <c r="C51">
        <f t="shared" ca="1" si="1"/>
        <v>5</v>
      </c>
      <c r="D51" t="str">
        <f ca="1">VLOOKUP($B51,EquipTable!$A:$Z,MATCH(SUBSTITUTE(D$1,"참고",""),EquipTable!$A$1:$Z$1,0),0)</f>
        <v>Dagger</v>
      </c>
      <c r="E51" t="str">
        <f ca="1">VLOOKUP($B51,EquipTable!$A:$Z,MATCH(SUBSTITUTE(E$1,"참고",""),EquipTable!$A$1:$Z$1,0),0)</f>
        <v>A</v>
      </c>
      <c r="F51">
        <f ca="1">VLOOKUP($B51,EquipTable!$A:$Z,MATCH(SUBSTITUTE(F$1,"참고",""),EquipTable!$A$1:$Z$1,0),0)</f>
        <v>2</v>
      </c>
      <c r="G51" t="str">
        <f t="shared" ca="1" si="2"/>
        <v>885, 985, 1085, 1185, 1285</v>
      </c>
      <c r="H51">
        <f t="array" aca="1" ref="H51" ca="1">SUM(IF(LEN(J51:O51)&gt;0,1,0))</f>
        <v>5</v>
      </c>
      <c r="I51">
        <v>100</v>
      </c>
      <c r="J51">
        <v>885</v>
      </c>
      <c r="K51">
        <f ca="1">IF($C51&lt;=2,"",
IF(AND($C51&gt;=3,INT(RIGHT(K$1,1))&gt;VLOOKUP($C51,EquipGradeTable!$A:$B,MATCH(EquipGradeTable!$B$1,EquipGradeTable!$A$1:$B$1,0),0)),"",
OFFSET(K51,0,-1)+$I51))</f>
        <v>985</v>
      </c>
      <c r="L51">
        <f ca="1">IF($C51&lt;=2,"",
IF(AND($C51&gt;=3,INT(RIGHT(L$1,1))&gt;VLOOKUP($C51,EquipGradeTable!$A:$B,MATCH(EquipGradeTable!$B$1,EquipGradeTable!$A$1:$B$1,0),0)),"",
OFFSET(L51,0,-1)+$I51))</f>
        <v>1085</v>
      </c>
      <c r="M51">
        <f ca="1">IF($C51&lt;=2,"",
IF(AND($C51&gt;=3,INT(RIGHT(M$1,1))&gt;VLOOKUP($C51,EquipGradeTable!$A:$B,MATCH(EquipGradeTable!$B$1,EquipGradeTable!$A$1:$B$1,0),0)),"",
OFFSET(M51,0,-1)+$I51))</f>
        <v>1185</v>
      </c>
      <c r="N51">
        <f ca="1">IF($C51&lt;=2,"",
IF(AND($C51&gt;=3,INT(RIGHT(N$1,1))&gt;VLOOKUP($C51,EquipGradeTable!$A:$B,MATCH(EquipGradeTable!$B$1,EquipGradeTable!$A$1:$B$1,0),0)),"",
OFFSET(N51,0,-1)+$I51))</f>
        <v>1285</v>
      </c>
      <c r="O51" t="str">
        <f ca="1">IF($C51&lt;=2,"",
IF(AND($C51&gt;=3,INT(RIGHT(O$1,1))&gt;VLOOKUP($C51,EquipGradeTable!$A:$B,MATCH(EquipGradeTable!$B$1,EquipGradeTable!$A$1:$B$1,0),0)),"",
OFFSET(O51,0,-1)+$I51))</f>
        <v/>
      </c>
      <c r="P51">
        <f t="shared" ca="1" si="3"/>
        <v>7</v>
      </c>
      <c r="Q51" t="str">
        <f ca="1">VLOOKUP($B51,EquipTable!$A:$Z,MATCH(SUBSTITUTE(Q$1,"참고",""),EquipTable!$A$1:$Z$1,0),0)</f>
        <v>FourMaker84</v>
      </c>
      <c r="R51">
        <f ca="1">VLOOKUP($B51,EquipTable!$A:$Z,MATCH(SUBSTITUTE(R$1,"참고",""),EquipTable!$A$1:$Z$1,0),0)</f>
        <v>0</v>
      </c>
    </row>
    <row r="52" spans="1:18" x14ac:dyDescent="0.3">
      <c r="A52" t="str">
        <f t="shared" ca="1" si="0"/>
        <v>Equip061002</v>
      </c>
      <c r="B52" t="s">
        <v>135</v>
      </c>
      <c r="C52">
        <f t="shared" ca="1" si="1"/>
        <v>6</v>
      </c>
      <c r="D52" t="str">
        <f ca="1">VLOOKUP($B52,EquipTable!$A:$Z,MATCH(SUBSTITUTE(D$1,"참고",""),EquipTable!$A$1:$Z$1,0),0)</f>
        <v>Dagger</v>
      </c>
      <c r="E52" t="str">
        <f ca="1">VLOOKUP($B52,EquipTable!$A:$Z,MATCH(SUBSTITUTE(E$1,"참고",""),EquipTable!$A$1:$Z$1,0),0)</f>
        <v>A</v>
      </c>
      <c r="F52">
        <f ca="1">VLOOKUP($B52,EquipTable!$A:$Z,MATCH(SUBSTITUTE(F$1,"참고",""),EquipTable!$A$1:$Z$1,0),0)</f>
        <v>2</v>
      </c>
      <c r="G52" t="str">
        <f t="shared" ca="1" si="2"/>
        <v>1490, 1673, 1856, 2039, 2222, 2405</v>
      </c>
      <c r="H52">
        <f t="array" aca="1" ref="H52" ca="1">SUM(IF(LEN(J52:O52)&gt;0,1,0))</f>
        <v>6</v>
      </c>
      <c r="I52">
        <v>183</v>
      </c>
      <c r="J52">
        <v>1490</v>
      </c>
      <c r="K52">
        <f ca="1">IF($C52&lt;=2,"",
IF(AND($C52&gt;=3,INT(RIGHT(K$1,1))&gt;VLOOKUP($C52,EquipGradeTable!$A:$B,MATCH(EquipGradeTable!$B$1,EquipGradeTable!$A$1:$B$1,0),0)),"",
OFFSET(K52,0,-1)+$I52))</f>
        <v>1673</v>
      </c>
      <c r="L52">
        <f ca="1">IF($C52&lt;=2,"",
IF(AND($C52&gt;=3,INT(RIGHT(L$1,1))&gt;VLOOKUP($C52,EquipGradeTable!$A:$B,MATCH(EquipGradeTable!$B$1,EquipGradeTable!$A$1:$B$1,0),0)),"",
OFFSET(L52,0,-1)+$I52))</f>
        <v>1856</v>
      </c>
      <c r="M52">
        <f ca="1">IF($C52&lt;=2,"",
IF(AND($C52&gt;=3,INT(RIGHT(M$1,1))&gt;VLOOKUP($C52,EquipGradeTable!$A:$B,MATCH(EquipGradeTable!$B$1,EquipGradeTable!$A$1:$B$1,0),0)),"",
OFFSET(M52,0,-1)+$I52))</f>
        <v>2039</v>
      </c>
      <c r="N52">
        <f ca="1">IF($C52&lt;=2,"",
IF(AND($C52&gt;=3,INT(RIGHT(N$1,1))&gt;VLOOKUP($C52,EquipGradeTable!$A:$B,MATCH(EquipGradeTable!$B$1,EquipGradeTable!$A$1:$B$1,0),0)),"",
OFFSET(N52,0,-1)+$I52))</f>
        <v>2222</v>
      </c>
      <c r="O52">
        <f ca="1">IF($C52&lt;=2,"",
IF(AND($C52&gt;=3,INT(RIGHT(O$1,1))&gt;VLOOKUP($C52,EquipGradeTable!$A:$B,MATCH(EquipGradeTable!$B$1,EquipGradeTable!$A$1:$B$1,0),0)),"",
OFFSET(O52,0,-1)+$I52))</f>
        <v>2405</v>
      </c>
      <c r="P52">
        <f t="shared" ca="1" si="3"/>
        <v>7</v>
      </c>
      <c r="Q52" t="str">
        <f ca="1">VLOOKUP($B52,EquipTable!$A:$Z,MATCH(SUBSTITUTE(Q$1,"참고",""),EquipTable!$A$1:$Z$1,0),0)</f>
        <v>FourMaker84</v>
      </c>
      <c r="R52">
        <f ca="1">VLOOKUP($B52,EquipTable!$A:$Z,MATCH(SUBSTITUTE(R$1,"참고",""),EquipTable!$A$1:$Z$1,0),0)</f>
        <v>0</v>
      </c>
    </row>
    <row r="53" spans="1:18" x14ac:dyDescent="0.3">
      <c r="A53" t="str">
        <f t="shared" ca="1" si="0"/>
        <v>Equip001003</v>
      </c>
      <c r="B53" t="s">
        <v>136</v>
      </c>
      <c r="C53">
        <f t="shared" ca="1" si="1"/>
        <v>0</v>
      </c>
      <c r="D53" t="str">
        <f ca="1">VLOOKUP($B53,EquipTable!$A:$Z,MATCH(SUBSTITUTE(D$1,"참고",""),EquipTable!$A$1:$Z$1,0),0)</f>
        <v>Dagger</v>
      </c>
      <c r="E53" t="str">
        <f ca="1">VLOOKUP($B53,EquipTable!$A:$Z,MATCH(SUBSTITUTE(E$1,"참고",""),EquipTable!$A$1:$Z$1,0),0)</f>
        <v>A</v>
      </c>
      <c r="F53">
        <f ca="1">VLOOKUP($B53,EquipTable!$A:$Z,MATCH(SUBSTITUTE(F$1,"참고",""),EquipTable!$A$1:$Z$1,0),0)</f>
        <v>3</v>
      </c>
      <c r="G53" t="str">
        <f t="shared" ca="1" si="2"/>
        <v>10</v>
      </c>
      <c r="H53">
        <f t="array" aca="1" ref="H53" ca="1">SUM(IF(LEN(J53:O53)&gt;0,1,0))</f>
        <v>1</v>
      </c>
      <c r="I53">
        <v>0</v>
      </c>
      <c r="J53">
        <v>10</v>
      </c>
      <c r="K53" t="str">
        <f ca="1">IF($C53&lt;=2,"",
IF(AND($C53&gt;=3,INT(RIGHT(K$1,1))&gt;VLOOKUP($C53,EquipGradeTable!$A:$B,MATCH(EquipGradeTable!$B$1,EquipGradeTable!$A$1:$B$1,0),0)),"",
OFFSET(K53,0,-1)+$I53))</f>
        <v/>
      </c>
      <c r="L53" t="str">
        <f ca="1">IF($C53&lt;=2,"",
IF(AND($C53&gt;=3,INT(RIGHT(L$1,1))&gt;VLOOKUP($C53,EquipGradeTable!$A:$B,MATCH(EquipGradeTable!$B$1,EquipGradeTable!$A$1:$B$1,0),0)),"",
OFFSET(L53,0,-1)+$I53))</f>
        <v/>
      </c>
      <c r="M53" t="str">
        <f ca="1">IF($C53&lt;=2,"",
IF(AND($C53&gt;=3,INT(RIGHT(M$1,1))&gt;VLOOKUP($C53,EquipGradeTable!$A:$B,MATCH(EquipGradeTable!$B$1,EquipGradeTable!$A$1:$B$1,0),0)),"",
OFFSET(M53,0,-1)+$I53))</f>
        <v/>
      </c>
      <c r="N53" t="str">
        <f ca="1">IF($C53&lt;=2,"",
IF(AND($C53&gt;=3,INT(RIGHT(N$1,1))&gt;VLOOKUP($C53,EquipGradeTable!$A:$B,MATCH(EquipGradeTable!$B$1,EquipGradeTable!$A$1:$B$1,0),0)),"",
OFFSET(N53,0,-1)+$I53))</f>
        <v/>
      </c>
      <c r="O53" t="str">
        <f ca="1">IF($C53&lt;=2,"",
IF(AND($C53&gt;=3,INT(RIGHT(O$1,1))&gt;VLOOKUP($C53,EquipGradeTable!$A:$B,MATCH(EquipGradeTable!$B$1,EquipGradeTable!$A$1:$B$1,0),0)),"",
OFFSET(O53,0,-1)+$I53))</f>
        <v/>
      </c>
      <c r="P53">
        <f t="shared" ca="1" si="3"/>
        <v>7</v>
      </c>
      <c r="Q53" t="str">
        <f ca="1">VLOOKUP($B53,EquipTable!$A:$Z,MATCH(SUBSTITUTE(Q$1,"참고",""),EquipTable!$A$1:$Z$1,0),0)</f>
        <v>FourMaker97</v>
      </c>
      <c r="R53">
        <f ca="1">VLOOKUP($B53,EquipTable!$A:$Z,MATCH(SUBSTITUTE(R$1,"참고",""),EquipTable!$A$1:$Z$1,0),0)</f>
        <v>0</v>
      </c>
    </row>
    <row r="54" spans="1:18" x14ac:dyDescent="0.3">
      <c r="A54" t="str">
        <f t="shared" ca="1" si="0"/>
        <v>Equip011003</v>
      </c>
      <c r="B54" t="s">
        <v>136</v>
      </c>
      <c r="C54">
        <f t="shared" ca="1" si="1"/>
        <v>1</v>
      </c>
      <c r="D54" t="str">
        <f ca="1">VLOOKUP($B54,EquipTable!$A:$Z,MATCH(SUBSTITUTE(D$1,"참고",""),EquipTable!$A$1:$Z$1,0),0)</f>
        <v>Dagger</v>
      </c>
      <c r="E54" t="str">
        <f ca="1">VLOOKUP($B54,EquipTable!$A:$Z,MATCH(SUBSTITUTE(E$1,"참고",""),EquipTable!$A$1:$Z$1,0),0)</f>
        <v>A</v>
      </c>
      <c r="F54">
        <f ca="1">VLOOKUP($B54,EquipTable!$A:$Z,MATCH(SUBSTITUTE(F$1,"참고",""),EquipTable!$A$1:$Z$1,0),0)</f>
        <v>3</v>
      </c>
      <c r="G54" t="str">
        <f t="shared" ca="1" si="2"/>
        <v>30</v>
      </c>
      <c r="H54">
        <f t="array" aca="1" ref="H54" ca="1">SUM(IF(LEN(J54:O54)&gt;0,1,0))</f>
        <v>1</v>
      </c>
      <c r="I54">
        <v>0</v>
      </c>
      <c r="J54">
        <v>30</v>
      </c>
      <c r="K54" t="str">
        <f ca="1">IF($C54&lt;=2,"",
IF(AND($C54&gt;=3,INT(RIGHT(K$1,1))&gt;VLOOKUP($C54,EquipGradeTable!$A:$B,MATCH(EquipGradeTable!$B$1,EquipGradeTable!$A$1:$B$1,0),0)),"",
OFFSET(K54,0,-1)+$I54))</f>
        <v/>
      </c>
      <c r="L54" t="str">
        <f ca="1">IF($C54&lt;=2,"",
IF(AND($C54&gt;=3,INT(RIGHT(L$1,1))&gt;VLOOKUP($C54,EquipGradeTable!$A:$B,MATCH(EquipGradeTable!$B$1,EquipGradeTable!$A$1:$B$1,0),0)),"",
OFFSET(L54,0,-1)+$I54))</f>
        <v/>
      </c>
      <c r="M54" t="str">
        <f ca="1">IF($C54&lt;=2,"",
IF(AND($C54&gt;=3,INT(RIGHT(M$1,1))&gt;VLOOKUP($C54,EquipGradeTable!$A:$B,MATCH(EquipGradeTable!$B$1,EquipGradeTable!$A$1:$B$1,0),0)),"",
OFFSET(M54,0,-1)+$I54))</f>
        <v/>
      </c>
      <c r="N54" t="str">
        <f ca="1">IF($C54&lt;=2,"",
IF(AND($C54&gt;=3,INT(RIGHT(N$1,1))&gt;VLOOKUP($C54,EquipGradeTable!$A:$B,MATCH(EquipGradeTable!$B$1,EquipGradeTable!$A$1:$B$1,0),0)),"",
OFFSET(N54,0,-1)+$I54))</f>
        <v/>
      </c>
      <c r="O54" t="str">
        <f ca="1">IF($C54&lt;=2,"",
IF(AND($C54&gt;=3,INT(RIGHT(O$1,1))&gt;VLOOKUP($C54,EquipGradeTable!$A:$B,MATCH(EquipGradeTable!$B$1,EquipGradeTable!$A$1:$B$1,0),0)),"",
OFFSET(O54,0,-1)+$I54))</f>
        <v/>
      </c>
      <c r="P54">
        <f t="shared" ca="1" si="3"/>
        <v>7</v>
      </c>
      <c r="Q54" t="str">
        <f ca="1">VLOOKUP($B54,EquipTable!$A:$Z,MATCH(SUBSTITUTE(Q$1,"참고",""),EquipTable!$A$1:$Z$1,0),0)</f>
        <v>FourMaker97</v>
      </c>
      <c r="R54">
        <f ca="1">VLOOKUP($B54,EquipTable!$A:$Z,MATCH(SUBSTITUTE(R$1,"참고",""),EquipTable!$A$1:$Z$1,0),0)</f>
        <v>0</v>
      </c>
    </row>
    <row r="55" spans="1:18" x14ac:dyDescent="0.3">
      <c r="A55" t="str">
        <f t="shared" ca="1" si="0"/>
        <v>Equip021003</v>
      </c>
      <c r="B55" t="s">
        <v>136</v>
      </c>
      <c r="C55">
        <f t="shared" ca="1" si="1"/>
        <v>2</v>
      </c>
      <c r="D55" t="str">
        <f ca="1">VLOOKUP($B55,EquipTable!$A:$Z,MATCH(SUBSTITUTE(D$1,"참고",""),EquipTable!$A$1:$Z$1,0),0)</f>
        <v>Dagger</v>
      </c>
      <c r="E55" t="str">
        <f ca="1">VLOOKUP($B55,EquipTable!$A:$Z,MATCH(SUBSTITUTE(E$1,"참고",""),EquipTable!$A$1:$Z$1,0),0)</f>
        <v>A</v>
      </c>
      <c r="F55">
        <f ca="1">VLOOKUP($B55,EquipTable!$A:$Z,MATCH(SUBSTITUTE(F$1,"참고",""),EquipTable!$A$1:$Z$1,0),0)</f>
        <v>3</v>
      </c>
      <c r="G55" t="str">
        <f t="shared" ca="1" si="2"/>
        <v>80</v>
      </c>
      <c r="H55">
        <f t="array" aca="1" ref="H55" ca="1">SUM(IF(LEN(J55:O55)&gt;0,1,0))</f>
        <v>1</v>
      </c>
      <c r="I55">
        <v>0</v>
      </c>
      <c r="J55">
        <v>80</v>
      </c>
      <c r="K55" t="str">
        <f ca="1">IF($C55&lt;=2,"",
IF(AND($C55&gt;=3,INT(RIGHT(K$1,1))&gt;VLOOKUP($C55,EquipGradeTable!$A:$B,MATCH(EquipGradeTable!$B$1,EquipGradeTable!$A$1:$B$1,0),0)),"",
OFFSET(K55,0,-1)+$I55))</f>
        <v/>
      </c>
      <c r="L55" t="str">
        <f ca="1">IF($C55&lt;=2,"",
IF(AND($C55&gt;=3,INT(RIGHT(L$1,1))&gt;VLOOKUP($C55,EquipGradeTable!$A:$B,MATCH(EquipGradeTable!$B$1,EquipGradeTable!$A$1:$B$1,0),0)),"",
OFFSET(L55,0,-1)+$I55))</f>
        <v/>
      </c>
      <c r="M55" t="str">
        <f ca="1">IF($C55&lt;=2,"",
IF(AND($C55&gt;=3,INT(RIGHT(M$1,1))&gt;VLOOKUP($C55,EquipGradeTable!$A:$B,MATCH(EquipGradeTable!$B$1,EquipGradeTable!$A$1:$B$1,0),0)),"",
OFFSET(M55,0,-1)+$I55))</f>
        <v/>
      </c>
      <c r="N55" t="str">
        <f ca="1">IF($C55&lt;=2,"",
IF(AND($C55&gt;=3,INT(RIGHT(N$1,1))&gt;VLOOKUP($C55,EquipGradeTable!$A:$B,MATCH(EquipGradeTable!$B$1,EquipGradeTable!$A$1:$B$1,0),0)),"",
OFFSET(N55,0,-1)+$I55))</f>
        <v/>
      </c>
      <c r="O55" t="str">
        <f ca="1">IF($C55&lt;=2,"",
IF(AND($C55&gt;=3,INT(RIGHT(O$1,1))&gt;VLOOKUP($C55,EquipGradeTable!$A:$B,MATCH(EquipGradeTable!$B$1,EquipGradeTable!$A$1:$B$1,0),0)),"",
OFFSET(O55,0,-1)+$I55))</f>
        <v/>
      </c>
      <c r="P55">
        <f t="shared" ca="1" si="3"/>
        <v>7</v>
      </c>
      <c r="Q55" t="str">
        <f ca="1">VLOOKUP($B55,EquipTable!$A:$Z,MATCH(SUBSTITUTE(Q$1,"참고",""),EquipTable!$A$1:$Z$1,0),0)</f>
        <v>FourMaker97</v>
      </c>
      <c r="R55">
        <f ca="1">VLOOKUP($B55,EquipTable!$A:$Z,MATCH(SUBSTITUTE(R$1,"참고",""),EquipTable!$A$1:$Z$1,0),0)</f>
        <v>0</v>
      </c>
    </row>
    <row r="56" spans="1:18" x14ac:dyDescent="0.3">
      <c r="A56" t="str">
        <f t="shared" ca="1" si="0"/>
        <v>Equip031003</v>
      </c>
      <c r="B56" t="s">
        <v>136</v>
      </c>
      <c r="C56">
        <f t="shared" ca="1" si="1"/>
        <v>3</v>
      </c>
      <c r="D56" t="str">
        <f ca="1">VLOOKUP($B56,EquipTable!$A:$Z,MATCH(SUBSTITUTE(D$1,"참고",""),EquipTable!$A$1:$Z$1,0),0)</f>
        <v>Dagger</v>
      </c>
      <c r="E56" t="str">
        <f ca="1">VLOOKUP($B56,EquipTable!$A:$Z,MATCH(SUBSTITUTE(E$1,"참고",""),EquipTable!$A$1:$Z$1,0),0)</f>
        <v>A</v>
      </c>
      <c r="F56">
        <f ca="1">VLOOKUP($B56,EquipTable!$A:$Z,MATCH(SUBSTITUTE(F$1,"참고",""),EquipTable!$A$1:$Z$1,0),0)</f>
        <v>3</v>
      </c>
      <c r="G56" t="str">
        <f t="shared" ca="1" si="2"/>
        <v>190, 255, 320</v>
      </c>
      <c r="H56">
        <f t="array" aca="1" ref="H56" ca="1">SUM(IF(LEN(J56:O56)&gt;0,1,0))</f>
        <v>3</v>
      </c>
      <c r="I56">
        <v>65</v>
      </c>
      <c r="J56">
        <v>190</v>
      </c>
      <c r="K56">
        <f ca="1">IF($C56&lt;=2,"",
IF(AND($C56&gt;=3,INT(RIGHT(K$1,1))&gt;VLOOKUP($C56,EquipGradeTable!$A:$B,MATCH(EquipGradeTable!$B$1,EquipGradeTable!$A$1:$B$1,0),0)),"",
OFFSET(K56,0,-1)+$I56))</f>
        <v>255</v>
      </c>
      <c r="L56">
        <f ca="1">IF($C56&lt;=2,"",
IF(AND($C56&gt;=3,INT(RIGHT(L$1,1))&gt;VLOOKUP($C56,EquipGradeTable!$A:$B,MATCH(EquipGradeTable!$B$1,EquipGradeTable!$A$1:$B$1,0),0)),"",
OFFSET(L56,0,-1)+$I56))</f>
        <v>320</v>
      </c>
      <c r="M56" t="str">
        <f ca="1">IF($C56&lt;=2,"",
IF(AND($C56&gt;=3,INT(RIGHT(M$1,1))&gt;VLOOKUP($C56,EquipGradeTable!$A:$B,MATCH(EquipGradeTable!$B$1,EquipGradeTable!$A$1:$B$1,0),0)),"",
OFFSET(M56,0,-1)+$I56))</f>
        <v/>
      </c>
      <c r="N56" t="str">
        <f ca="1">IF($C56&lt;=2,"",
IF(AND($C56&gt;=3,INT(RIGHT(N$1,1))&gt;VLOOKUP($C56,EquipGradeTable!$A:$B,MATCH(EquipGradeTable!$B$1,EquipGradeTable!$A$1:$B$1,0),0)),"",
OFFSET(N56,0,-1)+$I56))</f>
        <v/>
      </c>
      <c r="O56" t="str">
        <f ca="1">IF($C56&lt;=2,"",
IF(AND($C56&gt;=3,INT(RIGHT(O$1,1))&gt;VLOOKUP($C56,EquipGradeTable!$A:$B,MATCH(EquipGradeTable!$B$1,EquipGradeTable!$A$1:$B$1,0),0)),"",
OFFSET(O56,0,-1)+$I56))</f>
        <v/>
      </c>
      <c r="P56">
        <f t="shared" ca="1" si="3"/>
        <v>7</v>
      </c>
      <c r="Q56" t="str">
        <f ca="1">VLOOKUP($B56,EquipTable!$A:$Z,MATCH(SUBSTITUTE(Q$1,"참고",""),EquipTable!$A$1:$Z$1,0),0)</f>
        <v>FourMaker97</v>
      </c>
      <c r="R56">
        <f ca="1">VLOOKUP($B56,EquipTable!$A:$Z,MATCH(SUBSTITUTE(R$1,"참고",""),EquipTable!$A$1:$Z$1,0),0)</f>
        <v>0</v>
      </c>
    </row>
    <row r="57" spans="1:18" x14ac:dyDescent="0.3">
      <c r="A57" t="str">
        <f t="shared" ca="1" si="0"/>
        <v>Equip041003</v>
      </c>
      <c r="B57" t="s">
        <v>136</v>
      </c>
      <c r="C57">
        <f t="shared" ca="1" si="1"/>
        <v>4</v>
      </c>
      <c r="D57" t="str">
        <f ca="1">VLOOKUP($B57,EquipTable!$A:$Z,MATCH(SUBSTITUTE(D$1,"참고",""),EquipTable!$A$1:$Z$1,0),0)</f>
        <v>Dagger</v>
      </c>
      <c r="E57" t="str">
        <f ca="1">VLOOKUP($B57,EquipTable!$A:$Z,MATCH(SUBSTITUTE(E$1,"참고",""),EquipTable!$A$1:$Z$1,0),0)</f>
        <v>A</v>
      </c>
      <c r="F57">
        <f ca="1">VLOOKUP($B57,EquipTable!$A:$Z,MATCH(SUBSTITUTE(F$1,"참고",""),EquipTable!$A$1:$Z$1,0),0)</f>
        <v>3</v>
      </c>
      <c r="G57" t="str">
        <f t="shared" ca="1" si="2"/>
        <v>450, 537, 624, 711</v>
      </c>
      <c r="H57">
        <f t="array" aca="1" ref="H57" ca="1">SUM(IF(LEN(J57:O57)&gt;0,1,0))</f>
        <v>4</v>
      </c>
      <c r="I57">
        <v>87</v>
      </c>
      <c r="J57">
        <v>450</v>
      </c>
      <c r="K57">
        <f ca="1">IF($C57&lt;=2,"",
IF(AND($C57&gt;=3,INT(RIGHT(K$1,1))&gt;VLOOKUP($C57,EquipGradeTable!$A:$B,MATCH(EquipGradeTable!$B$1,EquipGradeTable!$A$1:$B$1,0),0)),"",
OFFSET(K57,0,-1)+$I57))</f>
        <v>537</v>
      </c>
      <c r="L57">
        <f ca="1">IF($C57&lt;=2,"",
IF(AND($C57&gt;=3,INT(RIGHT(L$1,1))&gt;VLOOKUP($C57,EquipGradeTable!$A:$B,MATCH(EquipGradeTable!$B$1,EquipGradeTable!$A$1:$B$1,0),0)),"",
OFFSET(L57,0,-1)+$I57))</f>
        <v>624</v>
      </c>
      <c r="M57">
        <f ca="1">IF($C57&lt;=2,"",
IF(AND($C57&gt;=3,INT(RIGHT(M$1,1))&gt;VLOOKUP($C57,EquipGradeTable!$A:$B,MATCH(EquipGradeTable!$B$1,EquipGradeTable!$A$1:$B$1,0),0)),"",
OFFSET(M57,0,-1)+$I57))</f>
        <v>711</v>
      </c>
      <c r="N57" t="str">
        <f ca="1">IF($C57&lt;=2,"",
IF(AND($C57&gt;=3,INT(RIGHT(N$1,1))&gt;VLOOKUP($C57,EquipGradeTable!$A:$B,MATCH(EquipGradeTable!$B$1,EquipGradeTable!$A$1:$B$1,0),0)),"",
OFFSET(N57,0,-1)+$I57))</f>
        <v/>
      </c>
      <c r="O57" t="str">
        <f ca="1">IF($C57&lt;=2,"",
IF(AND($C57&gt;=3,INT(RIGHT(O$1,1))&gt;VLOOKUP($C57,EquipGradeTable!$A:$B,MATCH(EquipGradeTable!$B$1,EquipGradeTable!$A$1:$B$1,0),0)),"",
OFFSET(O57,0,-1)+$I57))</f>
        <v/>
      </c>
      <c r="P57">
        <f t="shared" ca="1" si="3"/>
        <v>7</v>
      </c>
      <c r="Q57" t="str">
        <f ca="1">VLOOKUP($B57,EquipTable!$A:$Z,MATCH(SUBSTITUTE(Q$1,"참고",""),EquipTable!$A$1:$Z$1,0),0)</f>
        <v>FourMaker97</v>
      </c>
      <c r="R57">
        <f ca="1">VLOOKUP($B57,EquipTable!$A:$Z,MATCH(SUBSTITUTE(R$1,"참고",""),EquipTable!$A$1:$Z$1,0),0)</f>
        <v>0</v>
      </c>
    </row>
    <row r="58" spans="1:18" x14ac:dyDescent="0.3">
      <c r="A58" t="str">
        <f t="shared" ca="1" si="0"/>
        <v>Equip051003</v>
      </c>
      <c r="B58" t="s">
        <v>136</v>
      </c>
      <c r="C58">
        <f t="shared" ca="1" si="1"/>
        <v>5</v>
      </c>
      <c r="D58" t="str">
        <f ca="1">VLOOKUP($B58,EquipTable!$A:$Z,MATCH(SUBSTITUTE(D$1,"참고",""),EquipTable!$A$1:$Z$1,0),0)</f>
        <v>Dagger</v>
      </c>
      <c r="E58" t="str">
        <f ca="1">VLOOKUP($B58,EquipTable!$A:$Z,MATCH(SUBSTITUTE(E$1,"참고",""),EquipTable!$A$1:$Z$1,0),0)</f>
        <v>A</v>
      </c>
      <c r="F58">
        <f ca="1">VLOOKUP($B58,EquipTable!$A:$Z,MATCH(SUBSTITUTE(F$1,"참고",""),EquipTable!$A$1:$Z$1,0),0)</f>
        <v>3</v>
      </c>
      <c r="G58" t="str">
        <f t="shared" ca="1" si="2"/>
        <v>885, 985, 1085, 1185, 1285</v>
      </c>
      <c r="H58">
        <f t="array" aca="1" ref="H58" ca="1">SUM(IF(LEN(J58:O58)&gt;0,1,0))</f>
        <v>5</v>
      </c>
      <c r="I58">
        <v>100</v>
      </c>
      <c r="J58">
        <v>885</v>
      </c>
      <c r="K58">
        <f ca="1">IF($C58&lt;=2,"",
IF(AND($C58&gt;=3,INT(RIGHT(K$1,1))&gt;VLOOKUP($C58,EquipGradeTable!$A:$B,MATCH(EquipGradeTable!$B$1,EquipGradeTable!$A$1:$B$1,0),0)),"",
OFFSET(K58,0,-1)+$I58))</f>
        <v>985</v>
      </c>
      <c r="L58">
        <f ca="1">IF($C58&lt;=2,"",
IF(AND($C58&gt;=3,INT(RIGHT(L$1,1))&gt;VLOOKUP($C58,EquipGradeTable!$A:$B,MATCH(EquipGradeTable!$B$1,EquipGradeTable!$A$1:$B$1,0),0)),"",
OFFSET(L58,0,-1)+$I58))</f>
        <v>1085</v>
      </c>
      <c r="M58">
        <f ca="1">IF($C58&lt;=2,"",
IF(AND($C58&gt;=3,INT(RIGHT(M$1,1))&gt;VLOOKUP($C58,EquipGradeTable!$A:$B,MATCH(EquipGradeTable!$B$1,EquipGradeTable!$A$1:$B$1,0),0)),"",
OFFSET(M58,0,-1)+$I58))</f>
        <v>1185</v>
      </c>
      <c r="N58">
        <f ca="1">IF($C58&lt;=2,"",
IF(AND($C58&gt;=3,INT(RIGHT(N$1,1))&gt;VLOOKUP($C58,EquipGradeTable!$A:$B,MATCH(EquipGradeTable!$B$1,EquipGradeTable!$A$1:$B$1,0),0)),"",
OFFSET(N58,0,-1)+$I58))</f>
        <v>1285</v>
      </c>
      <c r="O58" t="str">
        <f ca="1">IF($C58&lt;=2,"",
IF(AND($C58&gt;=3,INT(RIGHT(O$1,1))&gt;VLOOKUP($C58,EquipGradeTable!$A:$B,MATCH(EquipGradeTable!$B$1,EquipGradeTable!$A$1:$B$1,0),0)),"",
OFFSET(O58,0,-1)+$I58))</f>
        <v/>
      </c>
      <c r="P58">
        <f t="shared" ca="1" si="3"/>
        <v>7</v>
      </c>
      <c r="Q58" t="str">
        <f ca="1">VLOOKUP($B58,EquipTable!$A:$Z,MATCH(SUBSTITUTE(Q$1,"참고",""),EquipTable!$A$1:$Z$1,0),0)</f>
        <v>FourMaker97</v>
      </c>
      <c r="R58">
        <f ca="1">VLOOKUP($B58,EquipTable!$A:$Z,MATCH(SUBSTITUTE(R$1,"참고",""),EquipTable!$A$1:$Z$1,0),0)</f>
        <v>0</v>
      </c>
    </row>
    <row r="59" spans="1:18" x14ac:dyDescent="0.3">
      <c r="A59" t="str">
        <f t="shared" ca="1" si="0"/>
        <v>Equip061003</v>
      </c>
      <c r="B59" t="s">
        <v>136</v>
      </c>
      <c r="C59">
        <f t="shared" ca="1" si="1"/>
        <v>6</v>
      </c>
      <c r="D59" t="str">
        <f ca="1">VLOOKUP($B59,EquipTable!$A:$Z,MATCH(SUBSTITUTE(D$1,"참고",""),EquipTable!$A$1:$Z$1,0),0)</f>
        <v>Dagger</v>
      </c>
      <c r="E59" t="str">
        <f ca="1">VLOOKUP($B59,EquipTable!$A:$Z,MATCH(SUBSTITUTE(E$1,"참고",""),EquipTable!$A$1:$Z$1,0),0)</f>
        <v>A</v>
      </c>
      <c r="F59">
        <f ca="1">VLOOKUP($B59,EquipTable!$A:$Z,MATCH(SUBSTITUTE(F$1,"참고",""),EquipTable!$A$1:$Z$1,0),0)</f>
        <v>3</v>
      </c>
      <c r="G59" t="str">
        <f t="shared" ca="1" si="2"/>
        <v>1490, 1673, 1856, 2039, 2222, 2405</v>
      </c>
      <c r="H59">
        <f t="array" aca="1" ref="H59" ca="1">SUM(IF(LEN(J59:O59)&gt;0,1,0))</f>
        <v>6</v>
      </c>
      <c r="I59">
        <v>183</v>
      </c>
      <c r="J59">
        <v>1490</v>
      </c>
      <c r="K59">
        <f ca="1">IF($C59&lt;=2,"",
IF(AND($C59&gt;=3,INT(RIGHT(K$1,1))&gt;VLOOKUP($C59,EquipGradeTable!$A:$B,MATCH(EquipGradeTable!$B$1,EquipGradeTable!$A$1:$B$1,0),0)),"",
OFFSET(K59,0,-1)+$I59))</f>
        <v>1673</v>
      </c>
      <c r="L59">
        <f ca="1">IF($C59&lt;=2,"",
IF(AND($C59&gt;=3,INT(RIGHT(L$1,1))&gt;VLOOKUP($C59,EquipGradeTable!$A:$B,MATCH(EquipGradeTable!$B$1,EquipGradeTable!$A$1:$B$1,0),0)),"",
OFFSET(L59,0,-1)+$I59))</f>
        <v>1856</v>
      </c>
      <c r="M59">
        <f ca="1">IF($C59&lt;=2,"",
IF(AND($C59&gt;=3,INT(RIGHT(M$1,1))&gt;VLOOKUP($C59,EquipGradeTable!$A:$B,MATCH(EquipGradeTable!$B$1,EquipGradeTable!$A$1:$B$1,0),0)),"",
OFFSET(M59,0,-1)+$I59))</f>
        <v>2039</v>
      </c>
      <c r="N59">
        <f ca="1">IF($C59&lt;=2,"",
IF(AND($C59&gt;=3,INT(RIGHT(N$1,1))&gt;VLOOKUP($C59,EquipGradeTable!$A:$B,MATCH(EquipGradeTable!$B$1,EquipGradeTable!$A$1:$B$1,0),0)),"",
OFFSET(N59,0,-1)+$I59))</f>
        <v>2222</v>
      </c>
      <c r="O59">
        <f ca="1">IF($C59&lt;=2,"",
IF(AND($C59&gt;=3,INT(RIGHT(O$1,1))&gt;VLOOKUP($C59,EquipGradeTable!$A:$B,MATCH(EquipGradeTable!$B$1,EquipGradeTable!$A$1:$B$1,0),0)),"",
OFFSET(O59,0,-1)+$I59))</f>
        <v>2405</v>
      </c>
      <c r="P59">
        <f t="shared" ca="1" si="3"/>
        <v>7</v>
      </c>
      <c r="Q59" t="str">
        <f ca="1">VLOOKUP($B59,EquipTable!$A:$Z,MATCH(SUBSTITUTE(Q$1,"참고",""),EquipTable!$A$1:$Z$1,0),0)</f>
        <v>FourMaker97</v>
      </c>
      <c r="R59">
        <f ca="1">VLOOKUP($B59,EquipTable!$A:$Z,MATCH(SUBSTITUTE(R$1,"참고",""),EquipTable!$A$1:$Z$1,0),0)</f>
        <v>0</v>
      </c>
    </row>
    <row r="60" spans="1:18" x14ac:dyDescent="0.3">
      <c r="A60" t="str">
        <f t="shared" ca="1" si="0"/>
        <v>Equip031101</v>
      </c>
      <c r="B60" t="s">
        <v>137</v>
      </c>
      <c r="C60">
        <f t="shared" ca="1" si="1"/>
        <v>3</v>
      </c>
      <c r="D60" t="str">
        <f ca="1">VLOOKUP($B60,EquipTable!$A:$Z,MATCH(SUBSTITUTE(D$1,"참고",""),EquipTable!$A$1:$Z$1,0),0)</f>
        <v>Dagger</v>
      </c>
      <c r="E60" t="str">
        <f ca="1">VLOOKUP($B60,EquipTable!$A:$Z,MATCH(SUBSTITUTE(E$1,"참고",""),EquipTable!$A$1:$Z$1,0),0)</f>
        <v>S</v>
      </c>
      <c r="F60">
        <f ca="1">VLOOKUP($B60,EquipTable!$A:$Z,MATCH(SUBSTITUTE(F$1,"참고",""),EquipTable!$A$1:$Z$1,0),0)</f>
        <v>1</v>
      </c>
      <c r="G60" t="str">
        <f t="shared" ca="1" si="2"/>
        <v>520, 642, 764</v>
      </c>
      <c r="H60">
        <f t="array" aca="1" ref="H60" ca="1">SUM(IF(LEN(J60:O60)&gt;0,1,0))</f>
        <v>3</v>
      </c>
      <c r="I60">
        <v>122</v>
      </c>
      <c r="J60">
        <v>520</v>
      </c>
      <c r="K60">
        <f ca="1">IF($C60&lt;=2,"",
IF(AND($C60&gt;=3,INT(RIGHT(K$1,1))&gt;VLOOKUP($C60,EquipGradeTable!$A:$B,MATCH(EquipGradeTable!$B$1,EquipGradeTable!$A$1:$B$1,0),0)),"",
OFFSET(K60,0,-1)+$I60))</f>
        <v>642</v>
      </c>
      <c r="L60">
        <f ca="1">IF($C60&lt;=2,"",
IF(AND($C60&gt;=3,INT(RIGHT(L$1,1))&gt;VLOOKUP($C60,EquipGradeTable!$A:$B,MATCH(EquipGradeTable!$B$1,EquipGradeTable!$A$1:$B$1,0),0)),"",
OFFSET(L60,0,-1)+$I60))</f>
        <v>764</v>
      </c>
      <c r="M60" t="str">
        <f ca="1">IF($C60&lt;=2,"",
IF(AND($C60&gt;=3,INT(RIGHT(M$1,1))&gt;VLOOKUP($C60,EquipGradeTable!$A:$B,MATCH(EquipGradeTable!$B$1,EquipGradeTable!$A$1:$B$1,0),0)),"",
OFFSET(M60,0,-1)+$I60))</f>
        <v/>
      </c>
      <c r="N60" t="str">
        <f ca="1">IF($C60&lt;=2,"",
IF(AND($C60&gt;=3,INT(RIGHT(N$1,1))&gt;VLOOKUP($C60,EquipGradeTable!$A:$B,MATCH(EquipGradeTable!$B$1,EquipGradeTable!$A$1:$B$1,0),0)),"",
OFFSET(N60,0,-1)+$I60))</f>
        <v/>
      </c>
      <c r="O60" t="str">
        <f ca="1">IF($C60&lt;=2,"",
IF(AND($C60&gt;=3,INT(RIGHT(O$1,1))&gt;VLOOKUP($C60,EquipGradeTable!$A:$B,MATCH(EquipGradeTable!$B$1,EquipGradeTable!$A$1:$B$1,0),0)),"",
OFFSET(O60,0,-1)+$I60))</f>
        <v/>
      </c>
      <c r="P60">
        <f t="shared" ca="1" si="3"/>
        <v>4</v>
      </c>
      <c r="Q60" t="str">
        <f ca="1">VLOOKUP($B60,EquipTable!$A:$Z,MATCH(SUBSTITUTE(Q$1,"참고",""),EquipTable!$A$1:$Z$1,0),0)</f>
        <v>FourMaker83</v>
      </c>
      <c r="R60">
        <f ca="1">VLOOKUP($B60,EquipTable!$A:$Z,MATCH(SUBSTITUTE(R$1,"참고",""),EquipTable!$A$1:$Z$1,0),0)</f>
        <v>0</v>
      </c>
    </row>
    <row r="61" spans="1:18" x14ac:dyDescent="0.3">
      <c r="A61" t="str">
        <f t="shared" ca="1" si="0"/>
        <v>Equip041101</v>
      </c>
      <c r="B61" t="s">
        <v>137</v>
      </c>
      <c r="C61">
        <f t="shared" ca="1" si="1"/>
        <v>4</v>
      </c>
      <c r="D61" t="str">
        <f ca="1">VLOOKUP($B61,EquipTable!$A:$Z,MATCH(SUBSTITUTE(D$1,"참고",""),EquipTable!$A$1:$Z$1,0),0)</f>
        <v>Dagger</v>
      </c>
      <c r="E61" t="str">
        <f ca="1">VLOOKUP($B61,EquipTable!$A:$Z,MATCH(SUBSTITUTE(E$1,"참고",""),EquipTable!$A$1:$Z$1,0),0)</f>
        <v>S</v>
      </c>
      <c r="F61">
        <f ca="1">VLOOKUP($B61,EquipTable!$A:$Z,MATCH(SUBSTITUTE(F$1,"참고",""),EquipTable!$A$1:$Z$1,0),0)</f>
        <v>1</v>
      </c>
      <c r="G61" t="str">
        <f t="shared" ca="1" si="2"/>
        <v>1010, 1146, 1282, 1418</v>
      </c>
      <c r="H61">
        <f t="array" aca="1" ref="H61" ca="1">SUM(IF(LEN(J61:O61)&gt;0,1,0))</f>
        <v>4</v>
      </c>
      <c r="I61">
        <v>136</v>
      </c>
      <c r="J61">
        <v>1010</v>
      </c>
      <c r="K61">
        <f ca="1">IF($C61&lt;=2,"",
IF(AND($C61&gt;=3,INT(RIGHT(K$1,1))&gt;VLOOKUP($C61,EquipGradeTable!$A:$B,MATCH(EquipGradeTable!$B$1,EquipGradeTable!$A$1:$B$1,0),0)),"",
OFFSET(K61,0,-1)+$I61))</f>
        <v>1146</v>
      </c>
      <c r="L61">
        <f ca="1">IF($C61&lt;=2,"",
IF(AND($C61&gt;=3,INT(RIGHT(L$1,1))&gt;VLOOKUP($C61,EquipGradeTable!$A:$B,MATCH(EquipGradeTable!$B$1,EquipGradeTable!$A$1:$B$1,0),0)),"",
OFFSET(L61,0,-1)+$I61))</f>
        <v>1282</v>
      </c>
      <c r="M61">
        <f ca="1">IF($C61&lt;=2,"",
IF(AND($C61&gt;=3,INT(RIGHT(M$1,1))&gt;VLOOKUP($C61,EquipGradeTable!$A:$B,MATCH(EquipGradeTable!$B$1,EquipGradeTable!$A$1:$B$1,0),0)),"",
OFFSET(M61,0,-1)+$I61))</f>
        <v>1418</v>
      </c>
      <c r="N61" t="str">
        <f ca="1">IF($C61&lt;=2,"",
IF(AND($C61&gt;=3,INT(RIGHT(N$1,1))&gt;VLOOKUP($C61,EquipGradeTable!$A:$B,MATCH(EquipGradeTable!$B$1,EquipGradeTable!$A$1:$B$1,0),0)),"",
OFFSET(N61,0,-1)+$I61))</f>
        <v/>
      </c>
      <c r="O61" t="str">
        <f ca="1">IF($C61&lt;=2,"",
IF(AND($C61&gt;=3,INT(RIGHT(O$1,1))&gt;VLOOKUP($C61,EquipGradeTable!$A:$B,MATCH(EquipGradeTable!$B$1,EquipGradeTable!$A$1:$B$1,0),0)),"",
OFFSET(O61,0,-1)+$I61))</f>
        <v/>
      </c>
      <c r="P61">
        <f t="shared" ca="1" si="3"/>
        <v>4</v>
      </c>
      <c r="Q61" t="str">
        <f ca="1">VLOOKUP($B61,EquipTable!$A:$Z,MATCH(SUBSTITUTE(Q$1,"참고",""),EquipTable!$A$1:$Z$1,0),0)</f>
        <v>FourMaker83</v>
      </c>
      <c r="R61">
        <f ca="1">VLOOKUP($B61,EquipTable!$A:$Z,MATCH(SUBSTITUTE(R$1,"참고",""),EquipTable!$A$1:$Z$1,0),0)</f>
        <v>0</v>
      </c>
    </row>
    <row r="62" spans="1:18" x14ac:dyDescent="0.3">
      <c r="A62" t="str">
        <f t="shared" ca="1" si="0"/>
        <v>Equip051101</v>
      </c>
      <c r="B62" t="s">
        <v>137</v>
      </c>
      <c r="C62">
        <f t="shared" ca="1" si="1"/>
        <v>5</v>
      </c>
      <c r="D62" t="str">
        <f ca="1">VLOOKUP($B62,EquipTable!$A:$Z,MATCH(SUBSTITUTE(D$1,"참고",""),EquipTable!$A$1:$Z$1,0),0)</f>
        <v>Dagger</v>
      </c>
      <c r="E62" t="str">
        <f ca="1">VLOOKUP($B62,EquipTable!$A:$Z,MATCH(SUBSTITUTE(E$1,"참고",""),EquipTable!$A$1:$Z$1,0),0)</f>
        <v>S</v>
      </c>
      <c r="F62">
        <f ca="1">VLOOKUP($B62,EquipTable!$A:$Z,MATCH(SUBSTITUTE(F$1,"참고",""),EquipTable!$A$1:$Z$1,0),0)</f>
        <v>1</v>
      </c>
      <c r="G62" t="str">
        <f t="shared" ca="1" si="2"/>
        <v>1690, 1843, 1996, 2149, 2302</v>
      </c>
      <c r="H62">
        <f t="array" aca="1" ref="H62" ca="1">SUM(IF(LEN(J62:O62)&gt;0,1,0))</f>
        <v>5</v>
      </c>
      <c r="I62">
        <v>153</v>
      </c>
      <c r="J62">
        <v>1690</v>
      </c>
      <c r="K62">
        <f ca="1">IF($C62&lt;=2,"",
IF(AND($C62&gt;=3,INT(RIGHT(K$1,1))&gt;VLOOKUP($C62,EquipGradeTable!$A:$B,MATCH(EquipGradeTable!$B$1,EquipGradeTable!$A$1:$B$1,0),0)),"",
OFFSET(K62,0,-1)+$I62))</f>
        <v>1843</v>
      </c>
      <c r="L62">
        <f ca="1">IF($C62&lt;=2,"",
IF(AND($C62&gt;=3,INT(RIGHT(L$1,1))&gt;VLOOKUP($C62,EquipGradeTable!$A:$B,MATCH(EquipGradeTable!$B$1,EquipGradeTable!$A$1:$B$1,0),0)),"",
OFFSET(L62,0,-1)+$I62))</f>
        <v>1996</v>
      </c>
      <c r="M62">
        <f ca="1">IF($C62&lt;=2,"",
IF(AND($C62&gt;=3,INT(RIGHT(M$1,1))&gt;VLOOKUP($C62,EquipGradeTable!$A:$B,MATCH(EquipGradeTable!$B$1,EquipGradeTable!$A$1:$B$1,0),0)),"",
OFFSET(M62,0,-1)+$I62))</f>
        <v>2149</v>
      </c>
      <c r="N62">
        <f ca="1">IF($C62&lt;=2,"",
IF(AND($C62&gt;=3,INT(RIGHT(N$1,1))&gt;VLOOKUP($C62,EquipGradeTable!$A:$B,MATCH(EquipGradeTable!$B$1,EquipGradeTable!$A$1:$B$1,0),0)),"",
OFFSET(N62,0,-1)+$I62))</f>
        <v>2302</v>
      </c>
      <c r="O62" t="str">
        <f ca="1">IF($C62&lt;=2,"",
IF(AND($C62&gt;=3,INT(RIGHT(O$1,1))&gt;VLOOKUP($C62,EquipGradeTable!$A:$B,MATCH(EquipGradeTable!$B$1,EquipGradeTable!$A$1:$B$1,0),0)),"",
OFFSET(O62,0,-1)+$I62))</f>
        <v/>
      </c>
      <c r="P62">
        <f t="shared" ca="1" si="3"/>
        <v>4</v>
      </c>
      <c r="Q62" t="str">
        <f ca="1">VLOOKUP($B62,EquipTable!$A:$Z,MATCH(SUBSTITUTE(Q$1,"참고",""),EquipTable!$A$1:$Z$1,0),0)</f>
        <v>FourMaker83</v>
      </c>
      <c r="R62">
        <f ca="1">VLOOKUP($B62,EquipTable!$A:$Z,MATCH(SUBSTITUTE(R$1,"참고",""),EquipTable!$A$1:$Z$1,0),0)</f>
        <v>0</v>
      </c>
    </row>
    <row r="63" spans="1:18" x14ac:dyDescent="0.3">
      <c r="A63" t="str">
        <f t="shared" ca="1" si="0"/>
        <v>Equip061101</v>
      </c>
      <c r="B63" t="s">
        <v>137</v>
      </c>
      <c r="C63">
        <f t="shared" ca="1" si="1"/>
        <v>6</v>
      </c>
      <c r="D63" t="str">
        <f ca="1">VLOOKUP($B63,EquipTable!$A:$Z,MATCH(SUBSTITUTE(D$1,"참고",""),EquipTable!$A$1:$Z$1,0),0)</f>
        <v>Dagger</v>
      </c>
      <c r="E63" t="str">
        <f ca="1">VLOOKUP($B63,EquipTable!$A:$Z,MATCH(SUBSTITUTE(E$1,"참고",""),EquipTable!$A$1:$Z$1,0),0)</f>
        <v>S</v>
      </c>
      <c r="F63">
        <f ca="1">VLOOKUP($B63,EquipTable!$A:$Z,MATCH(SUBSTITUTE(F$1,"참고",""),EquipTable!$A$1:$Z$1,0),0)</f>
        <v>1</v>
      </c>
      <c r="G63" t="str">
        <f t="shared" ca="1" si="2"/>
        <v>2610, 2865, 3120, 3375, 3630, 3885</v>
      </c>
      <c r="H63">
        <f t="array" aca="1" ref="H63" ca="1">SUM(IF(LEN(J63:O63)&gt;0,1,0))</f>
        <v>6</v>
      </c>
      <c r="I63">
        <v>255</v>
      </c>
      <c r="J63">
        <v>2610</v>
      </c>
      <c r="K63">
        <f ca="1">IF($C63&lt;=2,"",
IF(AND($C63&gt;=3,INT(RIGHT(K$1,1))&gt;VLOOKUP($C63,EquipGradeTable!$A:$B,MATCH(EquipGradeTable!$B$1,EquipGradeTable!$A$1:$B$1,0),0)),"",
OFFSET(K63,0,-1)+$I63))</f>
        <v>2865</v>
      </c>
      <c r="L63">
        <f ca="1">IF($C63&lt;=2,"",
IF(AND($C63&gt;=3,INT(RIGHT(L$1,1))&gt;VLOOKUP($C63,EquipGradeTable!$A:$B,MATCH(EquipGradeTable!$B$1,EquipGradeTable!$A$1:$B$1,0),0)),"",
OFFSET(L63,0,-1)+$I63))</f>
        <v>3120</v>
      </c>
      <c r="M63">
        <f ca="1">IF($C63&lt;=2,"",
IF(AND($C63&gt;=3,INT(RIGHT(M$1,1))&gt;VLOOKUP($C63,EquipGradeTable!$A:$B,MATCH(EquipGradeTable!$B$1,EquipGradeTable!$A$1:$B$1,0),0)),"",
OFFSET(M63,0,-1)+$I63))</f>
        <v>3375</v>
      </c>
      <c r="N63">
        <f ca="1">IF($C63&lt;=2,"",
IF(AND($C63&gt;=3,INT(RIGHT(N$1,1))&gt;VLOOKUP($C63,EquipGradeTable!$A:$B,MATCH(EquipGradeTable!$B$1,EquipGradeTable!$A$1:$B$1,0),0)),"",
OFFSET(N63,0,-1)+$I63))</f>
        <v>3630</v>
      </c>
      <c r="O63">
        <f ca="1">IF($C63&lt;=2,"",
IF(AND($C63&gt;=3,INT(RIGHT(O$1,1))&gt;VLOOKUP($C63,EquipGradeTable!$A:$B,MATCH(EquipGradeTable!$B$1,EquipGradeTable!$A$1:$B$1,0),0)),"",
OFFSET(O63,0,-1)+$I63))</f>
        <v>3885</v>
      </c>
      <c r="P63">
        <f t="shared" ca="1" si="3"/>
        <v>4</v>
      </c>
      <c r="Q63" t="str">
        <f ca="1">VLOOKUP($B63,EquipTable!$A:$Z,MATCH(SUBSTITUTE(Q$1,"참고",""),EquipTable!$A$1:$Z$1,0),0)</f>
        <v>FourMaker83</v>
      </c>
      <c r="R63">
        <f ca="1">VLOOKUP($B63,EquipTable!$A:$Z,MATCH(SUBSTITUTE(R$1,"참고",""),EquipTable!$A$1:$Z$1,0),0)</f>
        <v>0</v>
      </c>
    </row>
    <row r="64" spans="1:18" x14ac:dyDescent="0.3">
      <c r="A64" t="str">
        <f t="shared" ca="1" si="0"/>
        <v>Equip031102</v>
      </c>
      <c r="B64" t="s">
        <v>138</v>
      </c>
      <c r="C64">
        <f t="shared" ca="1" si="1"/>
        <v>3</v>
      </c>
      <c r="D64" t="str">
        <f ca="1">VLOOKUP($B64,EquipTable!$A:$Z,MATCH(SUBSTITUTE(D$1,"참고",""),EquipTable!$A$1:$Z$1,0),0)</f>
        <v>Dagger</v>
      </c>
      <c r="E64" t="str">
        <f ca="1">VLOOKUP($B64,EquipTable!$A:$Z,MATCH(SUBSTITUTE(E$1,"참고",""),EquipTable!$A$1:$Z$1,0),0)</f>
        <v>S</v>
      </c>
      <c r="F64">
        <f ca="1">VLOOKUP($B64,EquipTable!$A:$Z,MATCH(SUBSTITUTE(F$1,"참고",""),EquipTable!$A$1:$Z$1,0),0)</f>
        <v>2</v>
      </c>
      <c r="G64" t="str">
        <f t="shared" ca="1" si="2"/>
        <v>520, 642, 764</v>
      </c>
      <c r="H64">
        <f t="array" aca="1" ref="H64" ca="1">SUM(IF(LEN(J64:O64)&gt;0,1,0))</f>
        <v>3</v>
      </c>
      <c r="I64">
        <v>122</v>
      </c>
      <c r="J64">
        <v>520</v>
      </c>
      <c r="K64">
        <f ca="1">IF($C64&lt;=2,"",
IF(AND($C64&gt;=3,INT(RIGHT(K$1,1))&gt;VLOOKUP($C64,EquipGradeTable!$A:$B,MATCH(EquipGradeTable!$B$1,EquipGradeTable!$A$1:$B$1,0),0)),"",
OFFSET(K64,0,-1)+$I64))</f>
        <v>642</v>
      </c>
      <c r="L64">
        <f ca="1">IF($C64&lt;=2,"",
IF(AND($C64&gt;=3,INT(RIGHT(L$1,1))&gt;VLOOKUP($C64,EquipGradeTable!$A:$B,MATCH(EquipGradeTable!$B$1,EquipGradeTable!$A$1:$B$1,0),0)),"",
OFFSET(L64,0,-1)+$I64))</f>
        <v>764</v>
      </c>
      <c r="M64" t="str">
        <f ca="1">IF($C64&lt;=2,"",
IF(AND($C64&gt;=3,INT(RIGHT(M$1,1))&gt;VLOOKUP($C64,EquipGradeTable!$A:$B,MATCH(EquipGradeTable!$B$1,EquipGradeTable!$A$1:$B$1,0),0)),"",
OFFSET(M64,0,-1)+$I64))</f>
        <v/>
      </c>
      <c r="N64" t="str">
        <f ca="1">IF($C64&lt;=2,"",
IF(AND($C64&gt;=3,INT(RIGHT(N$1,1))&gt;VLOOKUP($C64,EquipGradeTable!$A:$B,MATCH(EquipGradeTable!$B$1,EquipGradeTable!$A$1:$B$1,0),0)),"",
OFFSET(N64,0,-1)+$I64))</f>
        <v/>
      </c>
      <c r="O64" t="str">
        <f ca="1">IF($C64&lt;=2,"",
IF(AND($C64&gt;=3,INT(RIGHT(O$1,1))&gt;VLOOKUP($C64,EquipGradeTable!$A:$B,MATCH(EquipGradeTable!$B$1,EquipGradeTable!$A$1:$B$1,0),0)),"",
OFFSET(O64,0,-1)+$I64))</f>
        <v/>
      </c>
      <c r="P64">
        <f t="shared" ca="1" si="3"/>
        <v>4</v>
      </c>
      <c r="Q64" t="str">
        <f ca="1">VLOOKUP($B64,EquipTable!$A:$Z,MATCH(SUBSTITUTE(Q$1,"참고",""),EquipTable!$A$1:$Z$1,0),0)</f>
        <v>FourMaker94</v>
      </c>
      <c r="R64">
        <f ca="1">VLOOKUP($B64,EquipTable!$A:$Z,MATCH(SUBSTITUTE(R$1,"참고",""),EquipTable!$A$1:$Z$1,0),0)</f>
        <v>0</v>
      </c>
    </row>
    <row r="65" spans="1:18" x14ac:dyDescent="0.3">
      <c r="A65" t="str">
        <f t="shared" ca="1" si="0"/>
        <v>Equip041102</v>
      </c>
      <c r="B65" t="s">
        <v>138</v>
      </c>
      <c r="C65">
        <f t="shared" ca="1" si="1"/>
        <v>4</v>
      </c>
      <c r="D65" t="str">
        <f ca="1">VLOOKUP($B65,EquipTable!$A:$Z,MATCH(SUBSTITUTE(D$1,"참고",""),EquipTable!$A$1:$Z$1,0),0)</f>
        <v>Dagger</v>
      </c>
      <c r="E65" t="str">
        <f ca="1">VLOOKUP($B65,EquipTable!$A:$Z,MATCH(SUBSTITUTE(E$1,"참고",""),EquipTable!$A$1:$Z$1,0),0)</f>
        <v>S</v>
      </c>
      <c r="F65">
        <f ca="1">VLOOKUP($B65,EquipTable!$A:$Z,MATCH(SUBSTITUTE(F$1,"참고",""),EquipTable!$A$1:$Z$1,0),0)</f>
        <v>2</v>
      </c>
      <c r="G65" t="str">
        <f t="shared" ca="1" si="2"/>
        <v>1010, 1146, 1282, 1418</v>
      </c>
      <c r="H65">
        <f t="array" aca="1" ref="H65" ca="1">SUM(IF(LEN(J65:O65)&gt;0,1,0))</f>
        <v>4</v>
      </c>
      <c r="I65">
        <v>136</v>
      </c>
      <c r="J65">
        <v>1010</v>
      </c>
      <c r="K65">
        <f ca="1">IF($C65&lt;=2,"",
IF(AND($C65&gt;=3,INT(RIGHT(K$1,1))&gt;VLOOKUP($C65,EquipGradeTable!$A:$B,MATCH(EquipGradeTable!$B$1,EquipGradeTable!$A$1:$B$1,0),0)),"",
OFFSET(K65,0,-1)+$I65))</f>
        <v>1146</v>
      </c>
      <c r="L65">
        <f ca="1">IF($C65&lt;=2,"",
IF(AND($C65&gt;=3,INT(RIGHT(L$1,1))&gt;VLOOKUP($C65,EquipGradeTable!$A:$B,MATCH(EquipGradeTable!$B$1,EquipGradeTable!$A$1:$B$1,0),0)),"",
OFFSET(L65,0,-1)+$I65))</f>
        <v>1282</v>
      </c>
      <c r="M65">
        <f ca="1">IF($C65&lt;=2,"",
IF(AND($C65&gt;=3,INT(RIGHT(M$1,1))&gt;VLOOKUP($C65,EquipGradeTable!$A:$B,MATCH(EquipGradeTable!$B$1,EquipGradeTable!$A$1:$B$1,0),0)),"",
OFFSET(M65,0,-1)+$I65))</f>
        <v>1418</v>
      </c>
      <c r="N65" t="str">
        <f ca="1">IF($C65&lt;=2,"",
IF(AND($C65&gt;=3,INT(RIGHT(N$1,1))&gt;VLOOKUP($C65,EquipGradeTable!$A:$B,MATCH(EquipGradeTable!$B$1,EquipGradeTable!$A$1:$B$1,0),0)),"",
OFFSET(N65,0,-1)+$I65))</f>
        <v/>
      </c>
      <c r="O65" t="str">
        <f ca="1">IF($C65&lt;=2,"",
IF(AND($C65&gt;=3,INT(RIGHT(O$1,1))&gt;VLOOKUP($C65,EquipGradeTable!$A:$B,MATCH(EquipGradeTable!$B$1,EquipGradeTable!$A$1:$B$1,0),0)),"",
OFFSET(O65,0,-1)+$I65))</f>
        <v/>
      </c>
      <c r="P65">
        <f t="shared" ca="1" si="3"/>
        <v>4</v>
      </c>
      <c r="Q65" t="str">
        <f ca="1">VLOOKUP($B65,EquipTable!$A:$Z,MATCH(SUBSTITUTE(Q$1,"참고",""),EquipTable!$A$1:$Z$1,0),0)</f>
        <v>FourMaker94</v>
      </c>
      <c r="R65">
        <f ca="1">VLOOKUP($B65,EquipTable!$A:$Z,MATCH(SUBSTITUTE(R$1,"참고",""),EquipTable!$A$1:$Z$1,0),0)</f>
        <v>0</v>
      </c>
    </row>
    <row r="66" spans="1:18" x14ac:dyDescent="0.3">
      <c r="A66" t="str">
        <f t="shared" ref="A66:A129" ca="1" si="4">SUBSTITUTE(B66,"E","Equip"&amp;TEXT(C66,"00"))</f>
        <v>Equip051102</v>
      </c>
      <c r="B66" t="s">
        <v>138</v>
      </c>
      <c r="C66">
        <f t="shared" ref="C66:C129" ca="1" si="5">IF(B66&lt;&gt;OFFSET(B66,-1,0),
IF(E66="A",0,3),
OFFSET(C66,-1,0)+1)</f>
        <v>5</v>
      </c>
      <c r="D66" t="str">
        <f ca="1">VLOOKUP($B66,EquipTable!$A:$Z,MATCH(SUBSTITUTE(D$1,"참고",""),EquipTable!$A$1:$Z$1,0),0)</f>
        <v>Dagger</v>
      </c>
      <c r="E66" t="str">
        <f ca="1">VLOOKUP($B66,EquipTable!$A:$Z,MATCH(SUBSTITUTE(E$1,"참고",""),EquipTable!$A$1:$Z$1,0),0)</f>
        <v>S</v>
      </c>
      <c r="F66">
        <f ca="1">VLOOKUP($B66,EquipTable!$A:$Z,MATCH(SUBSTITUTE(F$1,"참고",""),EquipTable!$A$1:$Z$1,0),0)</f>
        <v>2</v>
      </c>
      <c r="G66" t="str">
        <f t="shared" ref="G66:G129" ca="1" si="6">J66&amp;
IF(LEN(K66)=0,"",", "&amp;K66)&amp;
IF(LEN(L66)=0,"",", "&amp;L66)&amp;
IF(LEN(M66)=0,"",", "&amp;M66)&amp;
IF(LEN(N66)=0,"",", "&amp;N66)&amp;
IF(LEN(O66)=0,"",", "&amp;O66)</f>
        <v>1690, 1843, 1996, 2149, 2302</v>
      </c>
      <c r="H66">
        <f t="array" aca="1" ref="H66" ca="1">SUM(IF(LEN(J66:O66)&gt;0,1,0))</f>
        <v>5</v>
      </c>
      <c r="I66">
        <v>153</v>
      </c>
      <c r="J66">
        <v>1690</v>
      </c>
      <c r="K66">
        <f ca="1">IF($C66&lt;=2,"",
IF(AND($C66&gt;=3,INT(RIGHT(K$1,1))&gt;VLOOKUP($C66,EquipGradeTable!$A:$B,MATCH(EquipGradeTable!$B$1,EquipGradeTable!$A$1:$B$1,0),0)),"",
OFFSET(K66,0,-1)+$I66))</f>
        <v>1843</v>
      </c>
      <c r="L66">
        <f ca="1">IF($C66&lt;=2,"",
IF(AND($C66&gt;=3,INT(RIGHT(L$1,1))&gt;VLOOKUP($C66,EquipGradeTable!$A:$B,MATCH(EquipGradeTable!$B$1,EquipGradeTable!$A$1:$B$1,0),0)),"",
OFFSET(L66,0,-1)+$I66))</f>
        <v>1996</v>
      </c>
      <c r="M66">
        <f ca="1">IF($C66&lt;=2,"",
IF(AND($C66&gt;=3,INT(RIGHT(M$1,1))&gt;VLOOKUP($C66,EquipGradeTable!$A:$B,MATCH(EquipGradeTable!$B$1,EquipGradeTable!$A$1:$B$1,0),0)),"",
OFFSET(M66,0,-1)+$I66))</f>
        <v>2149</v>
      </c>
      <c r="N66">
        <f ca="1">IF($C66&lt;=2,"",
IF(AND($C66&gt;=3,INT(RIGHT(N$1,1))&gt;VLOOKUP($C66,EquipGradeTable!$A:$B,MATCH(EquipGradeTable!$B$1,EquipGradeTable!$A$1:$B$1,0),0)),"",
OFFSET(N66,0,-1)+$I66))</f>
        <v>2302</v>
      </c>
      <c r="O66" t="str">
        <f ca="1">IF($C66&lt;=2,"",
IF(AND($C66&gt;=3,INT(RIGHT(O$1,1))&gt;VLOOKUP($C66,EquipGradeTable!$A:$B,MATCH(EquipGradeTable!$B$1,EquipGradeTable!$A$1:$B$1,0),0)),"",
OFFSET(O66,0,-1)+$I66))</f>
        <v/>
      </c>
      <c r="P66">
        <f t="shared" ref="P66:P129" ca="1" si="7">COUNTIF(Q:Q,Q66)</f>
        <v>4</v>
      </c>
      <c r="Q66" t="str">
        <f ca="1">VLOOKUP($B66,EquipTable!$A:$Z,MATCH(SUBSTITUTE(Q$1,"참고",""),EquipTable!$A$1:$Z$1,0),0)</f>
        <v>FourMaker94</v>
      </c>
      <c r="R66">
        <f ca="1">VLOOKUP($B66,EquipTable!$A:$Z,MATCH(SUBSTITUTE(R$1,"참고",""),EquipTable!$A$1:$Z$1,0),0)</f>
        <v>0</v>
      </c>
    </row>
    <row r="67" spans="1:18" x14ac:dyDescent="0.3">
      <c r="A67" t="str">
        <f t="shared" ca="1" si="4"/>
        <v>Equip061102</v>
      </c>
      <c r="B67" t="s">
        <v>138</v>
      </c>
      <c r="C67">
        <f t="shared" ca="1" si="5"/>
        <v>6</v>
      </c>
      <c r="D67" t="str">
        <f ca="1">VLOOKUP($B67,EquipTable!$A:$Z,MATCH(SUBSTITUTE(D$1,"참고",""),EquipTable!$A$1:$Z$1,0),0)</f>
        <v>Dagger</v>
      </c>
      <c r="E67" t="str">
        <f ca="1">VLOOKUP($B67,EquipTable!$A:$Z,MATCH(SUBSTITUTE(E$1,"참고",""),EquipTable!$A$1:$Z$1,0),0)</f>
        <v>S</v>
      </c>
      <c r="F67">
        <f ca="1">VLOOKUP($B67,EquipTable!$A:$Z,MATCH(SUBSTITUTE(F$1,"참고",""),EquipTable!$A$1:$Z$1,0),0)</f>
        <v>2</v>
      </c>
      <c r="G67" t="str">
        <f t="shared" ca="1" si="6"/>
        <v>2610, 2865, 3120, 3375, 3630, 3885</v>
      </c>
      <c r="H67">
        <f t="array" aca="1" ref="H67" ca="1">SUM(IF(LEN(J67:O67)&gt;0,1,0))</f>
        <v>6</v>
      </c>
      <c r="I67">
        <v>255</v>
      </c>
      <c r="J67">
        <v>2610</v>
      </c>
      <c r="K67">
        <f ca="1">IF($C67&lt;=2,"",
IF(AND($C67&gt;=3,INT(RIGHT(K$1,1))&gt;VLOOKUP($C67,EquipGradeTable!$A:$B,MATCH(EquipGradeTable!$B$1,EquipGradeTable!$A$1:$B$1,0),0)),"",
OFFSET(K67,0,-1)+$I67))</f>
        <v>2865</v>
      </c>
      <c r="L67">
        <f ca="1">IF($C67&lt;=2,"",
IF(AND($C67&gt;=3,INT(RIGHT(L$1,1))&gt;VLOOKUP($C67,EquipGradeTable!$A:$B,MATCH(EquipGradeTable!$B$1,EquipGradeTable!$A$1:$B$1,0),0)),"",
OFFSET(L67,0,-1)+$I67))</f>
        <v>3120</v>
      </c>
      <c r="M67">
        <f ca="1">IF($C67&lt;=2,"",
IF(AND($C67&gt;=3,INT(RIGHT(M$1,1))&gt;VLOOKUP($C67,EquipGradeTable!$A:$B,MATCH(EquipGradeTable!$B$1,EquipGradeTable!$A$1:$B$1,0),0)),"",
OFFSET(M67,0,-1)+$I67))</f>
        <v>3375</v>
      </c>
      <c r="N67">
        <f ca="1">IF($C67&lt;=2,"",
IF(AND($C67&gt;=3,INT(RIGHT(N$1,1))&gt;VLOOKUP($C67,EquipGradeTable!$A:$B,MATCH(EquipGradeTable!$B$1,EquipGradeTable!$A$1:$B$1,0),0)),"",
OFFSET(N67,0,-1)+$I67))</f>
        <v>3630</v>
      </c>
      <c r="O67">
        <f ca="1">IF($C67&lt;=2,"",
IF(AND($C67&gt;=3,INT(RIGHT(O$1,1))&gt;VLOOKUP($C67,EquipGradeTable!$A:$B,MATCH(EquipGradeTable!$B$1,EquipGradeTable!$A$1:$B$1,0),0)),"",
OFFSET(O67,0,-1)+$I67))</f>
        <v>3885</v>
      </c>
      <c r="P67">
        <f t="shared" ca="1" si="7"/>
        <v>4</v>
      </c>
      <c r="Q67" t="str">
        <f ca="1">VLOOKUP($B67,EquipTable!$A:$Z,MATCH(SUBSTITUTE(Q$1,"참고",""),EquipTable!$A$1:$Z$1,0),0)</f>
        <v>FourMaker94</v>
      </c>
      <c r="R67">
        <f ca="1">VLOOKUP($B67,EquipTable!$A:$Z,MATCH(SUBSTITUTE(R$1,"참고",""),EquipTable!$A$1:$Z$1,0),0)</f>
        <v>0</v>
      </c>
    </row>
    <row r="68" spans="1:18" x14ac:dyDescent="0.3">
      <c r="A68" t="str">
        <f t="shared" ca="1" si="4"/>
        <v>Equip031201</v>
      </c>
      <c r="B68" t="s">
        <v>139</v>
      </c>
      <c r="C68">
        <f t="shared" ca="1" si="5"/>
        <v>3</v>
      </c>
      <c r="D68" t="str">
        <f ca="1">VLOOKUP($B68,EquipTable!$A:$Z,MATCH(SUBSTITUTE(D$1,"참고",""),EquipTable!$A$1:$Z$1,0),0)</f>
        <v>Dagger</v>
      </c>
      <c r="E68" t="str">
        <f ca="1">VLOOKUP($B68,EquipTable!$A:$Z,MATCH(SUBSTITUTE(E$1,"참고",""),EquipTable!$A$1:$Z$1,0),0)</f>
        <v>SS</v>
      </c>
      <c r="F68">
        <f ca="1">VLOOKUP($B68,EquipTable!$A:$Z,MATCH(SUBSTITUTE(F$1,"참고",""),EquipTable!$A$1:$Z$1,0),0)</f>
        <v>1</v>
      </c>
      <c r="G68" t="str">
        <f t="shared" ca="1" si="6"/>
        <v>1190, 1372, 1554</v>
      </c>
      <c r="H68">
        <f t="array" aca="1" ref="H68" ca="1">SUM(IF(LEN(J68:O68)&gt;0,1,0))</f>
        <v>3</v>
      </c>
      <c r="I68">
        <v>182</v>
      </c>
      <c r="J68">
        <v>1190</v>
      </c>
      <c r="K68">
        <f ca="1">IF($C68&lt;=2,"",
IF(AND($C68&gt;=3,INT(RIGHT(K$1,1))&gt;VLOOKUP($C68,EquipGradeTable!$A:$B,MATCH(EquipGradeTable!$B$1,EquipGradeTable!$A$1:$B$1,0),0)),"",
OFFSET(K68,0,-1)+$I68))</f>
        <v>1372</v>
      </c>
      <c r="L68">
        <f ca="1">IF($C68&lt;=2,"",
IF(AND($C68&gt;=3,INT(RIGHT(L$1,1))&gt;VLOOKUP($C68,EquipGradeTable!$A:$B,MATCH(EquipGradeTable!$B$1,EquipGradeTable!$A$1:$B$1,0),0)),"",
OFFSET(L68,0,-1)+$I68))</f>
        <v>1554</v>
      </c>
      <c r="M68" t="str">
        <f ca="1">IF($C68&lt;=2,"",
IF(AND($C68&gt;=3,INT(RIGHT(M$1,1))&gt;VLOOKUP($C68,EquipGradeTable!$A:$B,MATCH(EquipGradeTable!$B$1,EquipGradeTable!$A$1:$B$1,0),0)),"",
OFFSET(M68,0,-1)+$I68))</f>
        <v/>
      </c>
      <c r="N68" t="str">
        <f ca="1">IF($C68&lt;=2,"",
IF(AND($C68&gt;=3,INT(RIGHT(N$1,1))&gt;VLOOKUP($C68,EquipGradeTable!$A:$B,MATCH(EquipGradeTable!$B$1,EquipGradeTable!$A$1:$B$1,0),0)),"",
OFFSET(N68,0,-1)+$I68))</f>
        <v/>
      </c>
      <c r="O68" t="str">
        <f ca="1">IF($C68&lt;=2,"",
IF(AND($C68&gt;=3,INT(RIGHT(O$1,1))&gt;VLOOKUP($C68,EquipGradeTable!$A:$B,MATCH(EquipGradeTable!$B$1,EquipGradeTable!$A$1:$B$1,0),0)),"",
OFFSET(O68,0,-1)+$I68))</f>
        <v/>
      </c>
      <c r="P68">
        <f t="shared" ca="1" si="7"/>
        <v>4</v>
      </c>
      <c r="Q68" t="str">
        <f ca="1">VLOOKUP($B68,EquipTable!$A:$Z,MATCH(SUBSTITUTE(Q$1,"참고",""),EquipTable!$A$1:$Z$1,0),0)</f>
        <v>FourMaker129</v>
      </c>
      <c r="R68">
        <f ca="1">VLOOKUP($B68,EquipTable!$A:$Z,MATCH(SUBSTITUTE(R$1,"참고",""),EquipTable!$A$1:$Z$1,0),0)</f>
        <v>0</v>
      </c>
    </row>
    <row r="69" spans="1:18" x14ac:dyDescent="0.3">
      <c r="A69" t="str">
        <f t="shared" ca="1" si="4"/>
        <v>Equip041201</v>
      </c>
      <c r="B69" t="s">
        <v>139</v>
      </c>
      <c r="C69">
        <f t="shared" ca="1" si="5"/>
        <v>4</v>
      </c>
      <c r="D69" t="str">
        <f ca="1">VLOOKUP($B69,EquipTable!$A:$Z,MATCH(SUBSTITUTE(D$1,"참고",""),EquipTable!$A$1:$Z$1,0),0)</f>
        <v>Dagger</v>
      </c>
      <c r="E69" t="str">
        <f ca="1">VLOOKUP($B69,EquipTable!$A:$Z,MATCH(SUBSTITUTE(E$1,"참고",""),EquipTable!$A$1:$Z$1,0),0)</f>
        <v>SS</v>
      </c>
      <c r="F69">
        <f ca="1">VLOOKUP($B69,EquipTable!$A:$Z,MATCH(SUBSTITUTE(F$1,"참고",""),EquipTable!$A$1:$Z$1,0),0)</f>
        <v>1</v>
      </c>
      <c r="G69" t="str">
        <f t="shared" ca="1" si="6"/>
        <v>1920, 2132, 2344, 2556</v>
      </c>
      <c r="H69">
        <f t="array" aca="1" ref="H69" ca="1">SUM(IF(LEN(J69:O69)&gt;0,1,0))</f>
        <v>4</v>
      </c>
      <c r="I69">
        <v>212</v>
      </c>
      <c r="J69">
        <v>1920</v>
      </c>
      <c r="K69">
        <f ca="1">IF($C69&lt;=2,"",
IF(AND($C69&gt;=3,INT(RIGHT(K$1,1))&gt;VLOOKUP($C69,EquipGradeTable!$A:$B,MATCH(EquipGradeTable!$B$1,EquipGradeTable!$A$1:$B$1,0),0)),"",
OFFSET(K69,0,-1)+$I69))</f>
        <v>2132</v>
      </c>
      <c r="L69">
        <f ca="1">IF($C69&lt;=2,"",
IF(AND($C69&gt;=3,INT(RIGHT(L$1,1))&gt;VLOOKUP($C69,EquipGradeTable!$A:$B,MATCH(EquipGradeTable!$B$1,EquipGradeTable!$A$1:$B$1,0),0)),"",
OFFSET(L69,0,-1)+$I69))</f>
        <v>2344</v>
      </c>
      <c r="M69">
        <f ca="1">IF($C69&lt;=2,"",
IF(AND($C69&gt;=3,INT(RIGHT(M$1,1))&gt;VLOOKUP($C69,EquipGradeTable!$A:$B,MATCH(EquipGradeTable!$B$1,EquipGradeTable!$A$1:$B$1,0),0)),"",
OFFSET(M69,0,-1)+$I69))</f>
        <v>2556</v>
      </c>
      <c r="N69" t="str">
        <f ca="1">IF($C69&lt;=2,"",
IF(AND($C69&gt;=3,INT(RIGHT(N$1,1))&gt;VLOOKUP($C69,EquipGradeTable!$A:$B,MATCH(EquipGradeTable!$B$1,EquipGradeTable!$A$1:$B$1,0),0)),"",
OFFSET(N69,0,-1)+$I69))</f>
        <v/>
      </c>
      <c r="O69" t="str">
        <f ca="1">IF($C69&lt;=2,"",
IF(AND($C69&gt;=3,INT(RIGHT(O$1,1))&gt;VLOOKUP($C69,EquipGradeTable!$A:$B,MATCH(EquipGradeTable!$B$1,EquipGradeTable!$A$1:$B$1,0),0)),"",
OFFSET(O69,0,-1)+$I69))</f>
        <v/>
      </c>
      <c r="P69">
        <f t="shared" ca="1" si="7"/>
        <v>4</v>
      </c>
      <c r="Q69" t="str">
        <f ca="1">VLOOKUP($B69,EquipTable!$A:$Z,MATCH(SUBSTITUTE(Q$1,"참고",""),EquipTable!$A$1:$Z$1,0),0)</f>
        <v>FourMaker129</v>
      </c>
      <c r="R69">
        <f ca="1">VLOOKUP($B69,EquipTable!$A:$Z,MATCH(SUBSTITUTE(R$1,"참고",""),EquipTable!$A$1:$Z$1,0),0)</f>
        <v>0</v>
      </c>
    </row>
    <row r="70" spans="1:18" x14ac:dyDescent="0.3">
      <c r="A70" t="str">
        <f t="shared" ca="1" si="4"/>
        <v>Equip051201</v>
      </c>
      <c r="B70" t="s">
        <v>139</v>
      </c>
      <c r="C70">
        <f t="shared" ca="1" si="5"/>
        <v>5</v>
      </c>
      <c r="D70" t="str">
        <f ca="1">VLOOKUP($B70,EquipTable!$A:$Z,MATCH(SUBSTITUTE(D$1,"참고",""),EquipTable!$A$1:$Z$1,0),0)</f>
        <v>Dagger</v>
      </c>
      <c r="E70" t="str">
        <f ca="1">VLOOKUP($B70,EquipTable!$A:$Z,MATCH(SUBSTITUTE(E$1,"참고",""),EquipTable!$A$1:$Z$1,0),0)</f>
        <v>SS</v>
      </c>
      <c r="F70">
        <f ca="1">VLOOKUP($B70,EquipTable!$A:$Z,MATCH(SUBSTITUTE(F$1,"참고",""),EquipTable!$A$1:$Z$1,0),0)</f>
        <v>1</v>
      </c>
      <c r="G70" t="str">
        <f t="shared" ca="1" si="6"/>
        <v>2980, 3208, 3436, 3664, 3892</v>
      </c>
      <c r="H70">
        <f t="array" aca="1" ref="H70" ca="1">SUM(IF(LEN(J70:O70)&gt;0,1,0))</f>
        <v>5</v>
      </c>
      <c r="I70">
        <v>228</v>
      </c>
      <c r="J70">
        <v>2980</v>
      </c>
      <c r="K70">
        <f ca="1">IF($C70&lt;=2,"",
IF(AND($C70&gt;=3,INT(RIGHT(K$1,1))&gt;VLOOKUP($C70,EquipGradeTable!$A:$B,MATCH(EquipGradeTable!$B$1,EquipGradeTable!$A$1:$B$1,0),0)),"",
OFFSET(K70,0,-1)+$I70))</f>
        <v>3208</v>
      </c>
      <c r="L70">
        <f ca="1">IF($C70&lt;=2,"",
IF(AND($C70&gt;=3,INT(RIGHT(L$1,1))&gt;VLOOKUP($C70,EquipGradeTable!$A:$B,MATCH(EquipGradeTable!$B$1,EquipGradeTable!$A$1:$B$1,0),0)),"",
OFFSET(L70,0,-1)+$I70))</f>
        <v>3436</v>
      </c>
      <c r="M70">
        <f ca="1">IF($C70&lt;=2,"",
IF(AND($C70&gt;=3,INT(RIGHT(M$1,1))&gt;VLOOKUP($C70,EquipGradeTable!$A:$B,MATCH(EquipGradeTable!$B$1,EquipGradeTable!$A$1:$B$1,0),0)),"",
OFFSET(M70,0,-1)+$I70))</f>
        <v>3664</v>
      </c>
      <c r="N70">
        <f ca="1">IF($C70&lt;=2,"",
IF(AND($C70&gt;=3,INT(RIGHT(N$1,1))&gt;VLOOKUP($C70,EquipGradeTable!$A:$B,MATCH(EquipGradeTable!$B$1,EquipGradeTable!$A$1:$B$1,0),0)),"",
OFFSET(N70,0,-1)+$I70))</f>
        <v>3892</v>
      </c>
      <c r="O70" t="str">
        <f ca="1">IF($C70&lt;=2,"",
IF(AND($C70&gt;=3,INT(RIGHT(O$1,1))&gt;VLOOKUP($C70,EquipGradeTable!$A:$B,MATCH(EquipGradeTable!$B$1,EquipGradeTable!$A$1:$B$1,0),0)),"",
OFFSET(O70,0,-1)+$I70))</f>
        <v/>
      </c>
      <c r="P70">
        <f t="shared" ca="1" si="7"/>
        <v>4</v>
      </c>
      <c r="Q70" t="str">
        <f ca="1">VLOOKUP($B70,EquipTable!$A:$Z,MATCH(SUBSTITUTE(Q$1,"참고",""),EquipTable!$A$1:$Z$1,0),0)</f>
        <v>FourMaker129</v>
      </c>
      <c r="R70">
        <f ca="1">VLOOKUP($B70,EquipTable!$A:$Z,MATCH(SUBSTITUTE(R$1,"참고",""),EquipTable!$A$1:$Z$1,0),0)</f>
        <v>0</v>
      </c>
    </row>
    <row r="71" spans="1:18" x14ac:dyDescent="0.3">
      <c r="A71" t="str">
        <f t="shared" ca="1" si="4"/>
        <v>Equip061201</v>
      </c>
      <c r="B71" t="s">
        <v>139</v>
      </c>
      <c r="C71">
        <f t="shared" ca="1" si="5"/>
        <v>6</v>
      </c>
      <c r="D71" t="str">
        <f ca="1">VLOOKUP($B71,EquipTable!$A:$Z,MATCH(SUBSTITUTE(D$1,"참고",""),EquipTable!$A$1:$Z$1,0),0)</f>
        <v>Dagger</v>
      </c>
      <c r="E71" t="str">
        <f ca="1">VLOOKUP($B71,EquipTable!$A:$Z,MATCH(SUBSTITUTE(E$1,"참고",""),EquipTable!$A$1:$Z$1,0),0)</f>
        <v>SS</v>
      </c>
      <c r="F71">
        <f ca="1">VLOOKUP($B71,EquipTable!$A:$Z,MATCH(SUBSTITUTE(F$1,"참고",""),EquipTable!$A$1:$Z$1,0),0)</f>
        <v>1</v>
      </c>
      <c r="G71" t="str">
        <f t="shared" ca="1" si="6"/>
        <v>4350, 4709, 5068, 5427, 5786, 6145</v>
      </c>
      <c r="H71">
        <f t="array" aca="1" ref="H71" ca="1">SUM(IF(LEN(J71:O71)&gt;0,1,0))</f>
        <v>6</v>
      </c>
      <c r="I71">
        <v>359</v>
      </c>
      <c r="J71">
        <v>4350</v>
      </c>
      <c r="K71">
        <f ca="1">IF($C71&lt;=2,"",
IF(AND($C71&gt;=3,INT(RIGHT(K$1,1))&gt;VLOOKUP($C71,EquipGradeTable!$A:$B,MATCH(EquipGradeTable!$B$1,EquipGradeTable!$A$1:$B$1,0),0)),"",
OFFSET(K71,0,-1)+$I71))</f>
        <v>4709</v>
      </c>
      <c r="L71">
        <f ca="1">IF($C71&lt;=2,"",
IF(AND($C71&gt;=3,INT(RIGHT(L$1,1))&gt;VLOOKUP($C71,EquipGradeTable!$A:$B,MATCH(EquipGradeTable!$B$1,EquipGradeTable!$A$1:$B$1,0),0)),"",
OFFSET(L71,0,-1)+$I71))</f>
        <v>5068</v>
      </c>
      <c r="M71">
        <f ca="1">IF($C71&lt;=2,"",
IF(AND($C71&gt;=3,INT(RIGHT(M$1,1))&gt;VLOOKUP($C71,EquipGradeTable!$A:$B,MATCH(EquipGradeTable!$B$1,EquipGradeTable!$A$1:$B$1,0),0)),"",
OFFSET(M71,0,-1)+$I71))</f>
        <v>5427</v>
      </c>
      <c r="N71">
        <f ca="1">IF($C71&lt;=2,"",
IF(AND($C71&gt;=3,INT(RIGHT(N$1,1))&gt;VLOOKUP($C71,EquipGradeTable!$A:$B,MATCH(EquipGradeTable!$B$1,EquipGradeTable!$A$1:$B$1,0),0)),"",
OFFSET(N71,0,-1)+$I71))</f>
        <v>5786</v>
      </c>
      <c r="O71">
        <f ca="1">IF($C71&lt;=2,"",
IF(AND($C71&gt;=3,INT(RIGHT(O$1,1))&gt;VLOOKUP($C71,EquipGradeTable!$A:$B,MATCH(EquipGradeTable!$B$1,EquipGradeTable!$A$1:$B$1,0),0)),"",
OFFSET(O71,0,-1)+$I71))</f>
        <v>6145</v>
      </c>
      <c r="P71">
        <f t="shared" ca="1" si="7"/>
        <v>4</v>
      </c>
      <c r="Q71" t="str">
        <f ca="1">VLOOKUP($B71,EquipTable!$A:$Z,MATCH(SUBSTITUTE(Q$1,"참고",""),EquipTable!$A$1:$Z$1,0),0)</f>
        <v>FourMaker129</v>
      </c>
      <c r="R71">
        <f ca="1">VLOOKUP($B71,EquipTable!$A:$Z,MATCH(SUBSTITUTE(R$1,"참고",""),EquipTable!$A$1:$Z$1,0),0)</f>
        <v>0</v>
      </c>
    </row>
    <row r="72" spans="1:18" hidden="1" x14ac:dyDescent="0.3">
      <c r="A72" t="str">
        <f t="shared" ca="1" si="4"/>
        <v>Equip031202</v>
      </c>
      <c r="B72" t="s">
        <v>140</v>
      </c>
      <c r="C72">
        <f t="shared" ca="1" si="5"/>
        <v>3</v>
      </c>
      <c r="D72" t="str">
        <f ca="1">VLOOKUP($B72,EquipTable!$A:$Z,MATCH(SUBSTITUTE(D$1,"참고",""),EquipTable!$A$1:$Z$1,0),0)</f>
        <v>Dagger</v>
      </c>
      <c r="E72" t="str">
        <f ca="1">VLOOKUP($B72,EquipTable!$A:$Z,MATCH(SUBSTITUTE(E$1,"참고",""),EquipTable!$A$1:$Z$1,0),0)</f>
        <v>SS</v>
      </c>
      <c r="F72">
        <f ca="1">VLOOKUP($B72,EquipTable!$A:$Z,MATCH(SUBSTITUTE(F$1,"참고",""),EquipTable!$A$1:$Z$1,0),0)</f>
        <v>2</v>
      </c>
      <c r="G72" t="str">
        <f t="shared" ca="1" si="6"/>
        <v>1190, 1372, 1554</v>
      </c>
      <c r="H72">
        <f t="array" aca="1" ref="H72" ca="1">SUM(IF(LEN(J72:O72)&gt;0,1,0))</f>
        <v>3</v>
      </c>
      <c r="I72">
        <v>182</v>
      </c>
      <c r="J72">
        <v>1190</v>
      </c>
      <c r="K72">
        <f ca="1">IF($C72&lt;=2,"",
IF(AND($C72&gt;=3,INT(RIGHT(K$1,1))&gt;VLOOKUP($C72,EquipGradeTable!$A:$B,MATCH(EquipGradeTable!$B$1,EquipGradeTable!$A$1:$B$1,0),0)),"",
OFFSET(K72,0,-1)+$I72))</f>
        <v>1372</v>
      </c>
      <c r="L72">
        <f ca="1">IF($C72&lt;=2,"",
IF(AND($C72&gt;=3,INT(RIGHT(L$1,1))&gt;VLOOKUP($C72,EquipGradeTable!$A:$B,MATCH(EquipGradeTable!$B$1,EquipGradeTable!$A$1:$B$1,0),0)),"",
OFFSET(L72,0,-1)+$I72))</f>
        <v>1554</v>
      </c>
      <c r="M72" t="str">
        <f ca="1">IF($C72&lt;=2,"",
IF(AND($C72&gt;=3,INT(RIGHT(M$1,1))&gt;VLOOKUP($C72,EquipGradeTable!$A:$B,MATCH(EquipGradeTable!$B$1,EquipGradeTable!$A$1:$B$1,0),0)),"",
OFFSET(M72,0,-1)+$I72))</f>
        <v/>
      </c>
      <c r="N72" t="str">
        <f ca="1">IF($C72&lt;=2,"",
IF(AND($C72&gt;=3,INT(RIGHT(N$1,1))&gt;VLOOKUP($C72,EquipGradeTable!$A:$B,MATCH(EquipGradeTable!$B$1,EquipGradeTable!$A$1:$B$1,0),0)),"",
OFFSET(N72,0,-1)+$I72))</f>
        <v/>
      </c>
      <c r="O72" t="str">
        <f ca="1">IF($C72&lt;=2,"",
IF(AND($C72&gt;=3,INT(RIGHT(O$1,1))&gt;VLOOKUP($C72,EquipGradeTable!$A:$B,MATCH(EquipGradeTable!$B$1,EquipGradeTable!$A$1:$B$1,0),0)),"",
OFFSET(O72,0,-1)+$I72))</f>
        <v/>
      </c>
      <c r="P72">
        <f t="shared" ca="1" si="7"/>
        <v>4</v>
      </c>
      <c r="Q72" t="str">
        <f ca="1">VLOOKUP($B72,EquipTable!$A:$Z,MATCH(SUBSTITUTE(Q$1,"참고",""),EquipTable!$A$1:$Z$1,0),0)</f>
        <v>FourMaker22</v>
      </c>
      <c r="R72">
        <f ca="1">VLOOKUP($B72,EquipTable!$A:$Z,MATCH(SUBSTITUTE(R$1,"참고",""),EquipTable!$A$1:$Z$1,0),0)</f>
        <v>99</v>
      </c>
    </row>
    <row r="73" spans="1:18" hidden="1" x14ac:dyDescent="0.3">
      <c r="A73" t="str">
        <f t="shared" ca="1" si="4"/>
        <v>Equip041202</v>
      </c>
      <c r="B73" t="s">
        <v>140</v>
      </c>
      <c r="C73">
        <f t="shared" ca="1" si="5"/>
        <v>4</v>
      </c>
      <c r="D73" t="str">
        <f ca="1">VLOOKUP($B73,EquipTable!$A:$Z,MATCH(SUBSTITUTE(D$1,"참고",""),EquipTable!$A$1:$Z$1,0),0)</f>
        <v>Dagger</v>
      </c>
      <c r="E73" t="str">
        <f ca="1">VLOOKUP($B73,EquipTable!$A:$Z,MATCH(SUBSTITUTE(E$1,"참고",""),EquipTable!$A$1:$Z$1,0),0)</f>
        <v>SS</v>
      </c>
      <c r="F73">
        <f ca="1">VLOOKUP($B73,EquipTable!$A:$Z,MATCH(SUBSTITUTE(F$1,"참고",""),EquipTable!$A$1:$Z$1,0),0)</f>
        <v>2</v>
      </c>
      <c r="G73" t="str">
        <f t="shared" ca="1" si="6"/>
        <v>1920, 2132, 2344, 2556</v>
      </c>
      <c r="H73">
        <f t="array" aca="1" ref="H73" ca="1">SUM(IF(LEN(J73:O73)&gt;0,1,0))</f>
        <v>4</v>
      </c>
      <c r="I73">
        <v>212</v>
      </c>
      <c r="J73">
        <v>1920</v>
      </c>
      <c r="K73">
        <f ca="1">IF($C73&lt;=2,"",
IF(AND($C73&gt;=3,INT(RIGHT(K$1,1))&gt;VLOOKUP($C73,EquipGradeTable!$A:$B,MATCH(EquipGradeTable!$B$1,EquipGradeTable!$A$1:$B$1,0),0)),"",
OFFSET(K73,0,-1)+$I73))</f>
        <v>2132</v>
      </c>
      <c r="L73">
        <f ca="1">IF($C73&lt;=2,"",
IF(AND($C73&gt;=3,INT(RIGHT(L$1,1))&gt;VLOOKUP($C73,EquipGradeTable!$A:$B,MATCH(EquipGradeTable!$B$1,EquipGradeTable!$A$1:$B$1,0),0)),"",
OFFSET(L73,0,-1)+$I73))</f>
        <v>2344</v>
      </c>
      <c r="M73">
        <f ca="1">IF($C73&lt;=2,"",
IF(AND($C73&gt;=3,INT(RIGHT(M$1,1))&gt;VLOOKUP($C73,EquipGradeTable!$A:$B,MATCH(EquipGradeTable!$B$1,EquipGradeTable!$A$1:$B$1,0),0)),"",
OFFSET(M73,0,-1)+$I73))</f>
        <v>2556</v>
      </c>
      <c r="N73" t="str">
        <f ca="1">IF($C73&lt;=2,"",
IF(AND($C73&gt;=3,INT(RIGHT(N$1,1))&gt;VLOOKUP($C73,EquipGradeTable!$A:$B,MATCH(EquipGradeTable!$B$1,EquipGradeTable!$A$1:$B$1,0),0)),"",
OFFSET(N73,0,-1)+$I73))</f>
        <v/>
      </c>
      <c r="O73" t="str">
        <f ca="1">IF($C73&lt;=2,"",
IF(AND($C73&gt;=3,INT(RIGHT(O$1,1))&gt;VLOOKUP($C73,EquipGradeTable!$A:$B,MATCH(EquipGradeTable!$B$1,EquipGradeTable!$A$1:$B$1,0),0)),"",
OFFSET(O73,0,-1)+$I73))</f>
        <v/>
      </c>
      <c r="P73">
        <f t="shared" ca="1" si="7"/>
        <v>4</v>
      </c>
      <c r="Q73" t="str">
        <f ca="1">VLOOKUP($B73,EquipTable!$A:$Z,MATCH(SUBSTITUTE(Q$1,"참고",""),EquipTable!$A$1:$Z$1,0),0)</f>
        <v>FourMaker22</v>
      </c>
      <c r="R73">
        <f ca="1">VLOOKUP($B73,EquipTable!$A:$Z,MATCH(SUBSTITUTE(R$1,"참고",""),EquipTable!$A$1:$Z$1,0),0)</f>
        <v>99</v>
      </c>
    </row>
    <row r="74" spans="1:18" hidden="1" x14ac:dyDescent="0.3">
      <c r="A74" t="str">
        <f t="shared" ca="1" si="4"/>
        <v>Equip051202</v>
      </c>
      <c r="B74" t="s">
        <v>140</v>
      </c>
      <c r="C74">
        <f t="shared" ca="1" si="5"/>
        <v>5</v>
      </c>
      <c r="D74" t="str">
        <f ca="1">VLOOKUP($B74,EquipTable!$A:$Z,MATCH(SUBSTITUTE(D$1,"참고",""),EquipTable!$A$1:$Z$1,0),0)</f>
        <v>Dagger</v>
      </c>
      <c r="E74" t="str">
        <f ca="1">VLOOKUP($B74,EquipTable!$A:$Z,MATCH(SUBSTITUTE(E$1,"참고",""),EquipTable!$A$1:$Z$1,0),0)</f>
        <v>SS</v>
      </c>
      <c r="F74">
        <f ca="1">VLOOKUP($B74,EquipTable!$A:$Z,MATCH(SUBSTITUTE(F$1,"참고",""),EquipTable!$A$1:$Z$1,0),0)</f>
        <v>2</v>
      </c>
      <c r="G74" t="str">
        <f t="shared" ca="1" si="6"/>
        <v>2980, 3208, 3436, 3664, 3892</v>
      </c>
      <c r="H74">
        <f t="array" aca="1" ref="H74" ca="1">SUM(IF(LEN(J74:O74)&gt;0,1,0))</f>
        <v>5</v>
      </c>
      <c r="I74">
        <v>228</v>
      </c>
      <c r="J74">
        <v>2980</v>
      </c>
      <c r="K74">
        <f ca="1">IF($C74&lt;=2,"",
IF(AND($C74&gt;=3,INT(RIGHT(K$1,1))&gt;VLOOKUP($C74,EquipGradeTable!$A:$B,MATCH(EquipGradeTable!$B$1,EquipGradeTable!$A$1:$B$1,0),0)),"",
OFFSET(K74,0,-1)+$I74))</f>
        <v>3208</v>
      </c>
      <c r="L74">
        <f ca="1">IF($C74&lt;=2,"",
IF(AND($C74&gt;=3,INT(RIGHT(L$1,1))&gt;VLOOKUP($C74,EquipGradeTable!$A:$B,MATCH(EquipGradeTable!$B$1,EquipGradeTable!$A$1:$B$1,0),0)),"",
OFFSET(L74,0,-1)+$I74))</f>
        <v>3436</v>
      </c>
      <c r="M74">
        <f ca="1">IF($C74&lt;=2,"",
IF(AND($C74&gt;=3,INT(RIGHT(M$1,1))&gt;VLOOKUP($C74,EquipGradeTable!$A:$B,MATCH(EquipGradeTable!$B$1,EquipGradeTable!$A$1:$B$1,0),0)),"",
OFFSET(M74,0,-1)+$I74))</f>
        <v>3664</v>
      </c>
      <c r="N74">
        <f ca="1">IF($C74&lt;=2,"",
IF(AND($C74&gt;=3,INT(RIGHT(N$1,1))&gt;VLOOKUP($C74,EquipGradeTable!$A:$B,MATCH(EquipGradeTable!$B$1,EquipGradeTable!$A$1:$B$1,0),0)),"",
OFFSET(N74,0,-1)+$I74))</f>
        <v>3892</v>
      </c>
      <c r="O74" t="str">
        <f ca="1">IF($C74&lt;=2,"",
IF(AND($C74&gt;=3,INT(RIGHT(O$1,1))&gt;VLOOKUP($C74,EquipGradeTable!$A:$B,MATCH(EquipGradeTable!$B$1,EquipGradeTable!$A$1:$B$1,0),0)),"",
OFFSET(O74,0,-1)+$I74))</f>
        <v/>
      </c>
      <c r="P74">
        <f t="shared" ca="1" si="7"/>
        <v>4</v>
      </c>
      <c r="Q74" t="str">
        <f ca="1">VLOOKUP($B74,EquipTable!$A:$Z,MATCH(SUBSTITUTE(Q$1,"참고",""),EquipTable!$A$1:$Z$1,0),0)</f>
        <v>FourMaker22</v>
      </c>
      <c r="R74">
        <f ca="1">VLOOKUP($B74,EquipTable!$A:$Z,MATCH(SUBSTITUTE(R$1,"참고",""),EquipTable!$A$1:$Z$1,0),0)</f>
        <v>99</v>
      </c>
    </row>
    <row r="75" spans="1:18" hidden="1" x14ac:dyDescent="0.3">
      <c r="A75" t="str">
        <f t="shared" ca="1" si="4"/>
        <v>Equip061202</v>
      </c>
      <c r="B75" t="s">
        <v>140</v>
      </c>
      <c r="C75">
        <f t="shared" ca="1" si="5"/>
        <v>6</v>
      </c>
      <c r="D75" t="str">
        <f ca="1">VLOOKUP($B75,EquipTable!$A:$Z,MATCH(SUBSTITUTE(D$1,"참고",""),EquipTable!$A$1:$Z$1,0),0)</f>
        <v>Dagger</v>
      </c>
      <c r="E75" t="str">
        <f ca="1">VLOOKUP($B75,EquipTable!$A:$Z,MATCH(SUBSTITUTE(E$1,"참고",""),EquipTable!$A$1:$Z$1,0),0)</f>
        <v>SS</v>
      </c>
      <c r="F75">
        <f ca="1">VLOOKUP($B75,EquipTable!$A:$Z,MATCH(SUBSTITUTE(F$1,"참고",""),EquipTable!$A$1:$Z$1,0),0)</f>
        <v>2</v>
      </c>
      <c r="G75" t="str">
        <f t="shared" ca="1" si="6"/>
        <v>4350, 4709, 5068, 5427, 5786, 6145</v>
      </c>
      <c r="H75">
        <f t="array" aca="1" ref="H75" ca="1">SUM(IF(LEN(J75:O75)&gt;0,1,0))</f>
        <v>6</v>
      </c>
      <c r="I75">
        <v>359</v>
      </c>
      <c r="J75">
        <v>4350</v>
      </c>
      <c r="K75">
        <f ca="1">IF($C75&lt;=2,"",
IF(AND($C75&gt;=3,INT(RIGHT(K$1,1))&gt;VLOOKUP($C75,EquipGradeTable!$A:$B,MATCH(EquipGradeTable!$B$1,EquipGradeTable!$A$1:$B$1,0),0)),"",
OFFSET(K75,0,-1)+$I75))</f>
        <v>4709</v>
      </c>
      <c r="L75">
        <f ca="1">IF($C75&lt;=2,"",
IF(AND($C75&gt;=3,INT(RIGHT(L$1,1))&gt;VLOOKUP($C75,EquipGradeTable!$A:$B,MATCH(EquipGradeTable!$B$1,EquipGradeTable!$A$1:$B$1,0),0)),"",
OFFSET(L75,0,-1)+$I75))</f>
        <v>5068</v>
      </c>
      <c r="M75">
        <f ca="1">IF($C75&lt;=2,"",
IF(AND($C75&gt;=3,INT(RIGHT(M$1,1))&gt;VLOOKUP($C75,EquipGradeTable!$A:$B,MATCH(EquipGradeTable!$B$1,EquipGradeTable!$A$1:$B$1,0),0)),"",
OFFSET(M75,0,-1)+$I75))</f>
        <v>5427</v>
      </c>
      <c r="N75">
        <f ca="1">IF($C75&lt;=2,"",
IF(AND($C75&gt;=3,INT(RIGHT(N$1,1))&gt;VLOOKUP($C75,EquipGradeTable!$A:$B,MATCH(EquipGradeTable!$B$1,EquipGradeTable!$A$1:$B$1,0),0)),"",
OFFSET(N75,0,-1)+$I75))</f>
        <v>5786</v>
      </c>
      <c r="O75">
        <f ca="1">IF($C75&lt;=2,"",
IF(AND($C75&gt;=3,INT(RIGHT(O$1,1))&gt;VLOOKUP($C75,EquipGradeTable!$A:$B,MATCH(EquipGradeTable!$B$1,EquipGradeTable!$A$1:$B$1,0),0)),"",
OFFSET(O75,0,-1)+$I75))</f>
        <v>6145</v>
      </c>
      <c r="P75">
        <f t="shared" ca="1" si="7"/>
        <v>4</v>
      </c>
      <c r="Q75" t="str">
        <f ca="1">VLOOKUP($B75,EquipTable!$A:$Z,MATCH(SUBSTITUTE(Q$1,"참고",""),EquipTable!$A$1:$Z$1,0),0)</f>
        <v>FourMaker22</v>
      </c>
      <c r="R75">
        <f ca="1">VLOOKUP($B75,EquipTable!$A:$Z,MATCH(SUBSTITUTE(R$1,"참고",""),EquipTable!$A$1:$Z$1,0),0)</f>
        <v>99</v>
      </c>
    </row>
    <row r="76" spans="1:18" hidden="1" x14ac:dyDescent="0.3">
      <c r="A76" t="str">
        <f t="shared" ca="1" si="4"/>
        <v>Equip031203</v>
      </c>
      <c r="B76" t="s">
        <v>141</v>
      </c>
      <c r="C76">
        <f t="shared" ca="1" si="5"/>
        <v>3</v>
      </c>
      <c r="D76" t="str">
        <f ca="1">VLOOKUP($B76,EquipTable!$A:$Z,MATCH(SUBSTITUTE(D$1,"참고",""),EquipTable!$A$1:$Z$1,0),0)</f>
        <v>Dagger</v>
      </c>
      <c r="E76" t="str">
        <f ca="1">VLOOKUP($B76,EquipTable!$A:$Z,MATCH(SUBSTITUTE(E$1,"참고",""),EquipTable!$A$1:$Z$1,0),0)</f>
        <v>SS</v>
      </c>
      <c r="F76">
        <f ca="1">VLOOKUP($B76,EquipTable!$A:$Z,MATCH(SUBSTITUTE(F$1,"참고",""),EquipTable!$A$1:$Z$1,0),0)</f>
        <v>3</v>
      </c>
      <c r="G76" t="str">
        <f t="shared" ca="1" si="6"/>
        <v>1190, 1372, 1554</v>
      </c>
      <c r="H76">
        <f t="array" aca="1" ref="H76" ca="1">SUM(IF(LEN(J76:O76)&gt;0,1,0))</f>
        <v>3</v>
      </c>
      <c r="I76">
        <v>182</v>
      </c>
      <c r="J76">
        <v>1190</v>
      </c>
      <c r="K76">
        <f ca="1">IF($C76&lt;=2,"",
IF(AND($C76&gt;=3,INT(RIGHT(K$1,1))&gt;VLOOKUP($C76,EquipGradeTable!$A:$B,MATCH(EquipGradeTable!$B$1,EquipGradeTable!$A$1:$B$1,0),0)),"",
OFFSET(K76,0,-1)+$I76))</f>
        <v>1372</v>
      </c>
      <c r="L76">
        <f ca="1">IF($C76&lt;=2,"",
IF(AND($C76&gt;=3,INT(RIGHT(L$1,1))&gt;VLOOKUP($C76,EquipGradeTable!$A:$B,MATCH(EquipGradeTable!$B$1,EquipGradeTable!$A$1:$B$1,0),0)),"",
OFFSET(L76,0,-1)+$I76))</f>
        <v>1554</v>
      </c>
      <c r="M76" t="str">
        <f ca="1">IF($C76&lt;=2,"",
IF(AND($C76&gt;=3,INT(RIGHT(M$1,1))&gt;VLOOKUP($C76,EquipGradeTable!$A:$B,MATCH(EquipGradeTable!$B$1,EquipGradeTable!$A$1:$B$1,0),0)),"",
OFFSET(M76,0,-1)+$I76))</f>
        <v/>
      </c>
      <c r="N76" t="str">
        <f ca="1">IF($C76&lt;=2,"",
IF(AND($C76&gt;=3,INT(RIGHT(N$1,1))&gt;VLOOKUP($C76,EquipGradeTable!$A:$B,MATCH(EquipGradeTable!$B$1,EquipGradeTable!$A$1:$B$1,0),0)),"",
OFFSET(N76,0,-1)+$I76))</f>
        <v/>
      </c>
      <c r="O76" t="str">
        <f ca="1">IF($C76&lt;=2,"",
IF(AND($C76&gt;=3,INT(RIGHT(O$1,1))&gt;VLOOKUP($C76,EquipGradeTable!$A:$B,MATCH(EquipGradeTable!$B$1,EquipGradeTable!$A$1:$B$1,0),0)),"",
OFFSET(O76,0,-1)+$I76))</f>
        <v/>
      </c>
      <c r="P76">
        <f t="shared" ca="1" si="7"/>
        <v>4</v>
      </c>
      <c r="Q76" t="str">
        <f ca="1">VLOOKUP($B76,EquipTable!$A:$Z,MATCH(SUBSTITUTE(Q$1,"참고",""),EquipTable!$A$1:$Z$1,0),0)</f>
        <v>FourMaker75</v>
      </c>
      <c r="R76">
        <f ca="1">VLOOKUP($B76,EquipTable!$A:$Z,MATCH(SUBSTITUTE(R$1,"참고",""),EquipTable!$A$1:$Z$1,0),0)</f>
        <v>99</v>
      </c>
    </row>
    <row r="77" spans="1:18" hidden="1" x14ac:dyDescent="0.3">
      <c r="A77" t="str">
        <f t="shared" ca="1" si="4"/>
        <v>Equip041203</v>
      </c>
      <c r="B77" t="s">
        <v>141</v>
      </c>
      <c r="C77">
        <f t="shared" ca="1" si="5"/>
        <v>4</v>
      </c>
      <c r="D77" t="str">
        <f ca="1">VLOOKUP($B77,EquipTable!$A:$Z,MATCH(SUBSTITUTE(D$1,"참고",""),EquipTable!$A$1:$Z$1,0),0)</f>
        <v>Dagger</v>
      </c>
      <c r="E77" t="str">
        <f ca="1">VLOOKUP($B77,EquipTable!$A:$Z,MATCH(SUBSTITUTE(E$1,"참고",""),EquipTable!$A$1:$Z$1,0),0)</f>
        <v>SS</v>
      </c>
      <c r="F77">
        <f ca="1">VLOOKUP($B77,EquipTable!$A:$Z,MATCH(SUBSTITUTE(F$1,"참고",""),EquipTable!$A$1:$Z$1,0),0)</f>
        <v>3</v>
      </c>
      <c r="G77" t="str">
        <f t="shared" ca="1" si="6"/>
        <v>1920, 2132, 2344, 2556</v>
      </c>
      <c r="H77">
        <f t="array" aca="1" ref="H77" ca="1">SUM(IF(LEN(J77:O77)&gt;0,1,0))</f>
        <v>4</v>
      </c>
      <c r="I77">
        <v>212</v>
      </c>
      <c r="J77">
        <v>1920</v>
      </c>
      <c r="K77">
        <f ca="1">IF($C77&lt;=2,"",
IF(AND($C77&gt;=3,INT(RIGHT(K$1,1))&gt;VLOOKUP($C77,EquipGradeTable!$A:$B,MATCH(EquipGradeTable!$B$1,EquipGradeTable!$A$1:$B$1,0),0)),"",
OFFSET(K77,0,-1)+$I77))</f>
        <v>2132</v>
      </c>
      <c r="L77">
        <f ca="1">IF($C77&lt;=2,"",
IF(AND($C77&gt;=3,INT(RIGHT(L$1,1))&gt;VLOOKUP($C77,EquipGradeTable!$A:$B,MATCH(EquipGradeTable!$B$1,EquipGradeTable!$A$1:$B$1,0),0)),"",
OFFSET(L77,0,-1)+$I77))</f>
        <v>2344</v>
      </c>
      <c r="M77">
        <f ca="1">IF($C77&lt;=2,"",
IF(AND($C77&gt;=3,INT(RIGHT(M$1,1))&gt;VLOOKUP($C77,EquipGradeTable!$A:$B,MATCH(EquipGradeTable!$B$1,EquipGradeTable!$A$1:$B$1,0),0)),"",
OFFSET(M77,0,-1)+$I77))</f>
        <v>2556</v>
      </c>
      <c r="N77" t="str">
        <f ca="1">IF($C77&lt;=2,"",
IF(AND($C77&gt;=3,INT(RIGHT(N$1,1))&gt;VLOOKUP($C77,EquipGradeTable!$A:$B,MATCH(EquipGradeTable!$B$1,EquipGradeTable!$A$1:$B$1,0),0)),"",
OFFSET(N77,0,-1)+$I77))</f>
        <v/>
      </c>
      <c r="O77" t="str">
        <f ca="1">IF($C77&lt;=2,"",
IF(AND($C77&gt;=3,INT(RIGHT(O$1,1))&gt;VLOOKUP($C77,EquipGradeTable!$A:$B,MATCH(EquipGradeTable!$B$1,EquipGradeTable!$A$1:$B$1,0),0)),"",
OFFSET(O77,0,-1)+$I77))</f>
        <v/>
      </c>
      <c r="P77">
        <f t="shared" ca="1" si="7"/>
        <v>4</v>
      </c>
      <c r="Q77" t="str">
        <f ca="1">VLOOKUP($B77,EquipTable!$A:$Z,MATCH(SUBSTITUTE(Q$1,"참고",""),EquipTable!$A$1:$Z$1,0),0)</f>
        <v>FourMaker75</v>
      </c>
      <c r="R77">
        <f ca="1">VLOOKUP($B77,EquipTable!$A:$Z,MATCH(SUBSTITUTE(R$1,"참고",""),EquipTable!$A$1:$Z$1,0),0)</f>
        <v>99</v>
      </c>
    </row>
    <row r="78" spans="1:18" hidden="1" x14ac:dyDescent="0.3">
      <c r="A78" t="str">
        <f t="shared" ca="1" si="4"/>
        <v>Equip051203</v>
      </c>
      <c r="B78" t="s">
        <v>141</v>
      </c>
      <c r="C78">
        <f t="shared" ca="1" si="5"/>
        <v>5</v>
      </c>
      <c r="D78" t="str">
        <f ca="1">VLOOKUP($B78,EquipTable!$A:$Z,MATCH(SUBSTITUTE(D$1,"참고",""),EquipTable!$A$1:$Z$1,0),0)</f>
        <v>Dagger</v>
      </c>
      <c r="E78" t="str">
        <f ca="1">VLOOKUP($B78,EquipTable!$A:$Z,MATCH(SUBSTITUTE(E$1,"참고",""),EquipTable!$A$1:$Z$1,0),0)</f>
        <v>SS</v>
      </c>
      <c r="F78">
        <f ca="1">VLOOKUP($B78,EquipTable!$A:$Z,MATCH(SUBSTITUTE(F$1,"참고",""),EquipTable!$A$1:$Z$1,0),0)</f>
        <v>3</v>
      </c>
      <c r="G78" t="str">
        <f t="shared" ca="1" si="6"/>
        <v>2980, 3208, 3436, 3664, 3892</v>
      </c>
      <c r="H78">
        <f t="array" aca="1" ref="H78" ca="1">SUM(IF(LEN(J78:O78)&gt;0,1,0))</f>
        <v>5</v>
      </c>
      <c r="I78">
        <v>228</v>
      </c>
      <c r="J78">
        <v>2980</v>
      </c>
      <c r="K78">
        <f ca="1">IF($C78&lt;=2,"",
IF(AND($C78&gt;=3,INT(RIGHT(K$1,1))&gt;VLOOKUP($C78,EquipGradeTable!$A:$B,MATCH(EquipGradeTable!$B$1,EquipGradeTable!$A$1:$B$1,0),0)),"",
OFFSET(K78,0,-1)+$I78))</f>
        <v>3208</v>
      </c>
      <c r="L78">
        <f ca="1">IF($C78&lt;=2,"",
IF(AND($C78&gt;=3,INT(RIGHT(L$1,1))&gt;VLOOKUP($C78,EquipGradeTable!$A:$B,MATCH(EquipGradeTable!$B$1,EquipGradeTable!$A$1:$B$1,0),0)),"",
OFFSET(L78,0,-1)+$I78))</f>
        <v>3436</v>
      </c>
      <c r="M78">
        <f ca="1">IF($C78&lt;=2,"",
IF(AND($C78&gt;=3,INT(RIGHT(M$1,1))&gt;VLOOKUP($C78,EquipGradeTable!$A:$B,MATCH(EquipGradeTable!$B$1,EquipGradeTable!$A$1:$B$1,0),0)),"",
OFFSET(M78,0,-1)+$I78))</f>
        <v>3664</v>
      </c>
      <c r="N78">
        <f ca="1">IF($C78&lt;=2,"",
IF(AND($C78&gt;=3,INT(RIGHT(N$1,1))&gt;VLOOKUP($C78,EquipGradeTable!$A:$B,MATCH(EquipGradeTable!$B$1,EquipGradeTable!$A$1:$B$1,0),0)),"",
OFFSET(N78,0,-1)+$I78))</f>
        <v>3892</v>
      </c>
      <c r="O78" t="str">
        <f ca="1">IF($C78&lt;=2,"",
IF(AND($C78&gt;=3,INT(RIGHT(O$1,1))&gt;VLOOKUP($C78,EquipGradeTable!$A:$B,MATCH(EquipGradeTable!$B$1,EquipGradeTable!$A$1:$B$1,0),0)),"",
OFFSET(O78,0,-1)+$I78))</f>
        <v/>
      </c>
      <c r="P78">
        <f t="shared" ca="1" si="7"/>
        <v>4</v>
      </c>
      <c r="Q78" t="str">
        <f ca="1">VLOOKUP($B78,EquipTable!$A:$Z,MATCH(SUBSTITUTE(Q$1,"참고",""),EquipTable!$A$1:$Z$1,0),0)</f>
        <v>FourMaker75</v>
      </c>
      <c r="R78">
        <f ca="1">VLOOKUP($B78,EquipTable!$A:$Z,MATCH(SUBSTITUTE(R$1,"참고",""),EquipTable!$A$1:$Z$1,0),0)</f>
        <v>99</v>
      </c>
    </row>
    <row r="79" spans="1:18" hidden="1" x14ac:dyDescent="0.3">
      <c r="A79" t="str">
        <f t="shared" ca="1" si="4"/>
        <v>Equip061203</v>
      </c>
      <c r="B79" t="s">
        <v>141</v>
      </c>
      <c r="C79">
        <f t="shared" ca="1" si="5"/>
        <v>6</v>
      </c>
      <c r="D79" t="str">
        <f ca="1">VLOOKUP($B79,EquipTable!$A:$Z,MATCH(SUBSTITUTE(D$1,"참고",""),EquipTable!$A$1:$Z$1,0),0)</f>
        <v>Dagger</v>
      </c>
      <c r="E79" t="str">
        <f ca="1">VLOOKUP($B79,EquipTable!$A:$Z,MATCH(SUBSTITUTE(E$1,"참고",""),EquipTable!$A$1:$Z$1,0),0)</f>
        <v>SS</v>
      </c>
      <c r="F79">
        <f ca="1">VLOOKUP($B79,EquipTable!$A:$Z,MATCH(SUBSTITUTE(F$1,"참고",""),EquipTable!$A$1:$Z$1,0),0)</f>
        <v>3</v>
      </c>
      <c r="G79" t="str">
        <f t="shared" ca="1" si="6"/>
        <v>4350, 4709, 5068, 5427, 5786, 6145</v>
      </c>
      <c r="H79">
        <f t="array" aca="1" ref="H79" ca="1">SUM(IF(LEN(J79:O79)&gt;0,1,0))</f>
        <v>6</v>
      </c>
      <c r="I79">
        <v>359</v>
      </c>
      <c r="J79">
        <v>4350</v>
      </c>
      <c r="K79">
        <f ca="1">IF($C79&lt;=2,"",
IF(AND($C79&gt;=3,INT(RIGHT(K$1,1))&gt;VLOOKUP($C79,EquipGradeTable!$A:$B,MATCH(EquipGradeTable!$B$1,EquipGradeTable!$A$1:$B$1,0),0)),"",
OFFSET(K79,0,-1)+$I79))</f>
        <v>4709</v>
      </c>
      <c r="L79">
        <f ca="1">IF($C79&lt;=2,"",
IF(AND($C79&gt;=3,INT(RIGHT(L$1,1))&gt;VLOOKUP($C79,EquipGradeTable!$A:$B,MATCH(EquipGradeTable!$B$1,EquipGradeTable!$A$1:$B$1,0),0)),"",
OFFSET(L79,0,-1)+$I79))</f>
        <v>5068</v>
      </c>
      <c r="M79">
        <f ca="1">IF($C79&lt;=2,"",
IF(AND($C79&gt;=3,INT(RIGHT(M$1,1))&gt;VLOOKUP($C79,EquipGradeTable!$A:$B,MATCH(EquipGradeTable!$B$1,EquipGradeTable!$A$1:$B$1,0),0)),"",
OFFSET(M79,0,-1)+$I79))</f>
        <v>5427</v>
      </c>
      <c r="N79">
        <f ca="1">IF($C79&lt;=2,"",
IF(AND($C79&gt;=3,INT(RIGHT(N$1,1))&gt;VLOOKUP($C79,EquipGradeTable!$A:$B,MATCH(EquipGradeTable!$B$1,EquipGradeTable!$A$1:$B$1,0),0)),"",
OFFSET(N79,0,-1)+$I79))</f>
        <v>5786</v>
      </c>
      <c r="O79">
        <f ca="1">IF($C79&lt;=2,"",
IF(AND($C79&gt;=3,INT(RIGHT(O$1,1))&gt;VLOOKUP($C79,EquipGradeTable!$A:$B,MATCH(EquipGradeTable!$B$1,EquipGradeTable!$A$1:$B$1,0),0)),"",
OFFSET(O79,0,-1)+$I79))</f>
        <v>6145</v>
      </c>
      <c r="P79">
        <f t="shared" ca="1" si="7"/>
        <v>4</v>
      </c>
      <c r="Q79" t="str">
        <f ca="1">VLOOKUP($B79,EquipTable!$A:$Z,MATCH(SUBSTITUTE(Q$1,"참고",""),EquipTable!$A$1:$Z$1,0),0)</f>
        <v>FourMaker75</v>
      </c>
      <c r="R79">
        <f ca="1">VLOOKUP($B79,EquipTable!$A:$Z,MATCH(SUBSTITUTE(R$1,"참고",""),EquipTable!$A$1:$Z$1,0),0)</f>
        <v>99</v>
      </c>
    </row>
    <row r="80" spans="1:18" x14ac:dyDescent="0.3">
      <c r="A80" t="str">
        <f t="shared" ca="1" si="4"/>
        <v>Equip002001</v>
      </c>
      <c r="B80" t="s">
        <v>142</v>
      </c>
      <c r="C80">
        <f t="shared" ca="1" si="5"/>
        <v>0</v>
      </c>
      <c r="D80" t="str">
        <f ca="1">VLOOKUP($B80,EquipTable!$A:$Z,MATCH(SUBSTITUTE(D$1,"참고",""),EquipTable!$A$1:$Z$1,0),0)</f>
        <v>Bow</v>
      </c>
      <c r="E80" t="str">
        <f ca="1">VLOOKUP($B80,EquipTable!$A:$Z,MATCH(SUBSTITUTE(E$1,"참고",""),EquipTable!$A$1:$Z$1,0),0)</f>
        <v>A</v>
      </c>
      <c r="F80">
        <f ca="1">VLOOKUP($B80,EquipTable!$A:$Z,MATCH(SUBSTITUTE(F$1,"참고",""),EquipTable!$A$1:$Z$1,0),0)</f>
        <v>1</v>
      </c>
      <c r="G80" t="str">
        <f t="shared" ca="1" si="6"/>
        <v>10</v>
      </c>
      <c r="H80">
        <f t="array" aca="1" ref="H80" ca="1">SUM(IF(LEN(J80:O80)&gt;0,1,0))</f>
        <v>1</v>
      </c>
      <c r="I80">
        <v>0</v>
      </c>
      <c r="J80">
        <v>10</v>
      </c>
      <c r="K80" t="str">
        <f ca="1">IF($C80&lt;=2,"",
IF(AND($C80&gt;=3,INT(RIGHT(K$1,1))&gt;VLOOKUP($C80,EquipGradeTable!$A:$B,MATCH(EquipGradeTable!$B$1,EquipGradeTable!$A$1:$B$1,0),0)),"",
OFFSET(K80,0,-1)+$I80))</f>
        <v/>
      </c>
      <c r="L80" t="str">
        <f ca="1">IF($C80&lt;=2,"",
IF(AND($C80&gt;=3,INT(RIGHT(L$1,1))&gt;VLOOKUP($C80,EquipGradeTable!$A:$B,MATCH(EquipGradeTable!$B$1,EquipGradeTable!$A$1:$B$1,0),0)),"",
OFFSET(L80,0,-1)+$I80))</f>
        <v/>
      </c>
      <c r="M80" t="str">
        <f ca="1">IF($C80&lt;=2,"",
IF(AND($C80&gt;=3,INT(RIGHT(M$1,1))&gt;VLOOKUP($C80,EquipGradeTable!$A:$B,MATCH(EquipGradeTable!$B$1,EquipGradeTable!$A$1:$B$1,0),0)),"",
OFFSET(M80,0,-1)+$I80))</f>
        <v/>
      </c>
      <c r="N80" t="str">
        <f ca="1">IF($C80&lt;=2,"",
IF(AND($C80&gt;=3,INT(RIGHT(N$1,1))&gt;VLOOKUP($C80,EquipGradeTable!$A:$B,MATCH(EquipGradeTable!$B$1,EquipGradeTable!$A$1:$B$1,0),0)),"",
OFFSET(N80,0,-1)+$I80))</f>
        <v/>
      </c>
      <c r="O80" t="str">
        <f ca="1">IF($C80&lt;=2,"",
IF(AND($C80&gt;=3,INT(RIGHT(O$1,1))&gt;VLOOKUP($C80,EquipGradeTable!$A:$B,MATCH(EquipGradeTable!$B$1,EquipGradeTable!$A$1:$B$1,0),0)),"",
OFFSET(O80,0,-1)+$I80))</f>
        <v/>
      </c>
      <c r="P80">
        <f t="shared" ca="1" si="7"/>
        <v>7</v>
      </c>
      <c r="Q80" t="str">
        <f ca="1">VLOOKUP($B80,EquipTable!$A:$Z,MATCH(SUBSTITUTE(Q$1,"참고",""),EquipTable!$A$1:$Z$1,0),0)</f>
        <v>JimHdBow6</v>
      </c>
      <c r="R80">
        <f ca="1">VLOOKUP($B80,EquipTable!$A:$Z,MATCH(SUBSTITUTE(R$1,"참고",""),EquipTable!$A$1:$Z$1,0),0)</f>
        <v>0</v>
      </c>
    </row>
    <row r="81" spans="1:18" x14ac:dyDescent="0.3">
      <c r="A81" t="str">
        <f t="shared" ca="1" si="4"/>
        <v>Equip012001</v>
      </c>
      <c r="B81" t="s">
        <v>142</v>
      </c>
      <c r="C81">
        <f t="shared" ca="1" si="5"/>
        <v>1</v>
      </c>
      <c r="D81" t="str">
        <f ca="1">VLOOKUP($B81,EquipTable!$A:$Z,MATCH(SUBSTITUTE(D$1,"참고",""),EquipTable!$A$1:$Z$1,0),0)</f>
        <v>Bow</v>
      </c>
      <c r="E81" t="str">
        <f ca="1">VLOOKUP($B81,EquipTable!$A:$Z,MATCH(SUBSTITUTE(E$1,"참고",""),EquipTable!$A$1:$Z$1,0),0)</f>
        <v>A</v>
      </c>
      <c r="F81">
        <f ca="1">VLOOKUP($B81,EquipTable!$A:$Z,MATCH(SUBSTITUTE(F$1,"참고",""),EquipTable!$A$1:$Z$1,0),0)</f>
        <v>1</v>
      </c>
      <c r="G81" t="str">
        <f t="shared" ca="1" si="6"/>
        <v>30</v>
      </c>
      <c r="H81">
        <f t="array" aca="1" ref="H81" ca="1">SUM(IF(LEN(J81:O81)&gt;0,1,0))</f>
        <v>1</v>
      </c>
      <c r="I81">
        <v>0</v>
      </c>
      <c r="J81">
        <v>30</v>
      </c>
      <c r="K81" t="str">
        <f ca="1">IF($C81&lt;=2,"",
IF(AND($C81&gt;=3,INT(RIGHT(K$1,1))&gt;VLOOKUP($C81,EquipGradeTable!$A:$B,MATCH(EquipGradeTable!$B$1,EquipGradeTable!$A$1:$B$1,0),0)),"",
OFFSET(K81,0,-1)+$I81))</f>
        <v/>
      </c>
      <c r="L81" t="str">
        <f ca="1">IF($C81&lt;=2,"",
IF(AND($C81&gt;=3,INT(RIGHT(L$1,1))&gt;VLOOKUP($C81,EquipGradeTable!$A:$B,MATCH(EquipGradeTable!$B$1,EquipGradeTable!$A$1:$B$1,0),0)),"",
OFFSET(L81,0,-1)+$I81))</f>
        <v/>
      </c>
      <c r="M81" t="str">
        <f ca="1">IF($C81&lt;=2,"",
IF(AND($C81&gt;=3,INT(RIGHT(M$1,1))&gt;VLOOKUP($C81,EquipGradeTable!$A:$B,MATCH(EquipGradeTable!$B$1,EquipGradeTable!$A$1:$B$1,0),0)),"",
OFFSET(M81,0,-1)+$I81))</f>
        <v/>
      </c>
      <c r="N81" t="str">
        <f ca="1">IF($C81&lt;=2,"",
IF(AND($C81&gt;=3,INT(RIGHT(N$1,1))&gt;VLOOKUP($C81,EquipGradeTable!$A:$B,MATCH(EquipGradeTable!$B$1,EquipGradeTable!$A$1:$B$1,0),0)),"",
OFFSET(N81,0,-1)+$I81))</f>
        <v/>
      </c>
      <c r="O81" t="str">
        <f ca="1">IF($C81&lt;=2,"",
IF(AND($C81&gt;=3,INT(RIGHT(O$1,1))&gt;VLOOKUP($C81,EquipGradeTable!$A:$B,MATCH(EquipGradeTable!$B$1,EquipGradeTable!$A$1:$B$1,0),0)),"",
OFFSET(O81,0,-1)+$I81))</f>
        <v/>
      </c>
      <c r="P81">
        <f t="shared" ca="1" si="7"/>
        <v>7</v>
      </c>
      <c r="Q81" t="str">
        <f ca="1">VLOOKUP($B81,EquipTable!$A:$Z,MATCH(SUBSTITUTE(Q$1,"참고",""),EquipTable!$A$1:$Z$1,0),0)</f>
        <v>JimHdBow6</v>
      </c>
      <c r="R81">
        <f ca="1">VLOOKUP($B81,EquipTable!$A:$Z,MATCH(SUBSTITUTE(R$1,"참고",""),EquipTable!$A$1:$Z$1,0),0)</f>
        <v>0</v>
      </c>
    </row>
    <row r="82" spans="1:18" x14ac:dyDescent="0.3">
      <c r="A82" t="str">
        <f t="shared" ca="1" si="4"/>
        <v>Equip022001</v>
      </c>
      <c r="B82" t="s">
        <v>142</v>
      </c>
      <c r="C82">
        <f t="shared" ca="1" si="5"/>
        <v>2</v>
      </c>
      <c r="D82" t="str">
        <f ca="1">VLOOKUP($B82,EquipTable!$A:$Z,MATCH(SUBSTITUTE(D$1,"참고",""),EquipTable!$A$1:$Z$1,0),0)</f>
        <v>Bow</v>
      </c>
      <c r="E82" t="str">
        <f ca="1">VLOOKUP($B82,EquipTable!$A:$Z,MATCH(SUBSTITUTE(E$1,"참고",""),EquipTable!$A$1:$Z$1,0),0)</f>
        <v>A</v>
      </c>
      <c r="F82">
        <f ca="1">VLOOKUP($B82,EquipTable!$A:$Z,MATCH(SUBSTITUTE(F$1,"참고",""),EquipTable!$A$1:$Z$1,0),0)</f>
        <v>1</v>
      </c>
      <c r="G82" t="str">
        <f t="shared" ca="1" si="6"/>
        <v>80</v>
      </c>
      <c r="H82">
        <f t="array" aca="1" ref="H82" ca="1">SUM(IF(LEN(J82:O82)&gt;0,1,0))</f>
        <v>1</v>
      </c>
      <c r="I82">
        <v>0</v>
      </c>
      <c r="J82">
        <v>80</v>
      </c>
      <c r="K82" t="str">
        <f ca="1">IF($C82&lt;=2,"",
IF(AND($C82&gt;=3,INT(RIGHT(K$1,1))&gt;VLOOKUP($C82,EquipGradeTable!$A:$B,MATCH(EquipGradeTable!$B$1,EquipGradeTable!$A$1:$B$1,0),0)),"",
OFFSET(K82,0,-1)+$I82))</f>
        <v/>
      </c>
      <c r="L82" t="str">
        <f ca="1">IF($C82&lt;=2,"",
IF(AND($C82&gt;=3,INT(RIGHT(L$1,1))&gt;VLOOKUP($C82,EquipGradeTable!$A:$B,MATCH(EquipGradeTable!$B$1,EquipGradeTable!$A$1:$B$1,0),0)),"",
OFFSET(L82,0,-1)+$I82))</f>
        <v/>
      </c>
      <c r="M82" t="str">
        <f ca="1">IF($C82&lt;=2,"",
IF(AND($C82&gt;=3,INT(RIGHT(M$1,1))&gt;VLOOKUP($C82,EquipGradeTable!$A:$B,MATCH(EquipGradeTable!$B$1,EquipGradeTable!$A$1:$B$1,0),0)),"",
OFFSET(M82,0,-1)+$I82))</f>
        <v/>
      </c>
      <c r="N82" t="str">
        <f ca="1">IF($C82&lt;=2,"",
IF(AND($C82&gt;=3,INT(RIGHT(N$1,1))&gt;VLOOKUP($C82,EquipGradeTable!$A:$B,MATCH(EquipGradeTable!$B$1,EquipGradeTable!$A$1:$B$1,0),0)),"",
OFFSET(N82,0,-1)+$I82))</f>
        <v/>
      </c>
      <c r="O82" t="str">
        <f ca="1">IF($C82&lt;=2,"",
IF(AND($C82&gt;=3,INT(RIGHT(O$1,1))&gt;VLOOKUP($C82,EquipGradeTable!$A:$B,MATCH(EquipGradeTable!$B$1,EquipGradeTable!$A$1:$B$1,0),0)),"",
OFFSET(O82,0,-1)+$I82))</f>
        <v/>
      </c>
      <c r="P82">
        <f t="shared" ca="1" si="7"/>
        <v>7</v>
      </c>
      <c r="Q82" t="str">
        <f ca="1">VLOOKUP($B82,EquipTable!$A:$Z,MATCH(SUBSTITUTE(Q$1,"참고",""),EquipTable!$A$1:$Z$1,0),0)</f>
        <v>JimHdBow6</v>
      </c>
      <c r="R82">
        <f ca="1">VLOOKUP($B82,EquipTable!$A:$Z,MATCH(SUBSTITUTE(R$1,"참고",""),EquipTable!$A$1:$Z$1,0),0)</f>
        <v>0</v>
      </c>
    </row>
    <row r="83" spans="1:18" x14ac:dyDescent="0.3">
      <c r="A83" t="str">
        <f t="shared" ca="1" si="4"/>
        <v>Equip032001</v>
      </c>
      <c r="B83" t="s">
        <v>142</v>
      </c>
      <c r="C83">
        <f t="shared" ca="1" si="5"/>
        <v>3</v>
      </c>
      <c r="D83" t="str">
        <f ca="1">VLOOKUP($B83,EquipTable!$A:$Z,MATCH(SUBSTITUTE(D$1,"참고",""),EquipTable!$A$1:$Z$1,0),0)</f>
        <v>Bow</v>
      </c>
      <c r="E83" t="str">
        <f ca="1">VLOOKUP($B83,EquipTable!$A:$Z,MATCH(SUBSTITUTE(E$1,"참고",""),EquipTable!$A$1:$Z$1,0),0)</f>
        <v>A</v>
      </c>
      <c r="F83">
        <f ca="1">VLOOKUP($B83,EquipTable!$A:$Z,MATCH(SUBSTITUTE(F$1,"참고",""),EquipTable!$A$1:$Z$1,0),0)</f>
        <v>1</v>
      </c>
      <c r="G83" t="str">
        <f t="shared" ca="1" si="6"/>
        <v>190, 255, 320</v>
      </c>
      <c r="H83">
        <f t="array" aca="1" ref="H83" ca="1">SUM(IF(LEN(J83:O83)&gt;0,1,0))</f>
        <v>3</v>
      </c>
      <c r="I83">
        <v>65</v>
      </c>
      <c r="J83">
        <v>190</v>
      </c>
      <c r="K83">
        <f ca="1">IF($C83&lt;=2,"",
IF(AND($C83&gt;=3,INT(RIGHT(K$1,1))&gt;VLOOKUP($C83,EquipGradeTable!$A:$B,MATCH(EquipGradeTable!$B$1,EquipGradeTable!$A$1:$B$1,0),0)),"",
OFFSET(K83,0,-1)+$I83))</f>
        <v>255</v>
      </c>
      <c r="L83">
        <f ca="1">IF($C83&lt;=2,"",
IF(AND($C83&gt;=3,INT(RIGHT(L$1,1))&gt;VLOOKUP($C83,EquipGradeTable!$A:$B,MATCH(EquipGradeTable!$B$1,EquipGradeTable!$A$1:$B$1,0),0)),"",
OFFSET(L83,0,-1)+$I83))</f>
        <v>320</v>
      </c>
      <c r="M83" t="str">
        <f ca="1">IF($C83&lt;=2,"",
IF(AND($C83&gt;=3,INT(RIGHT(M$1,1))&gt;VLOOKUP($C83,EquipGradeTable!$A:$B,MATCH(EquipGradeTable!$B$1,EquipGradeTable!$A$1:$B$1,0),0)),"",
OFFSET(M83,0,-1)+$I83))</f>
        <v/>
      </c>
      <c r="N83" t="str">
        <f ca="1">IF($C83&lt;=2,"",
IF(AND($C83&gt;=3,INT(RIGHT(N$1,1))&gt;VLOOKUP($C83,EquipGradeTable!$A:$B,MATCH(EquipGradeTable!$B$1,EquipGradeTable!$A$1:$B$1,0),0)),"",
OFFSET(N83,0,-1)+$I83))</f>
        <v/>
      </c>
      <c r="O83" t="str">
        <f ca="1">IF($C83&lt;=2,"",
IF(AND($C83&gt;=3,INT(RIGHT(O$1,1))&gt;VLOOKUP($C83,EquipGradeTable!$A:$B,MATCH(EquipGradeTable!$B$1,EquipGradeTable!$A$1:$B$1,0),0)),"",
OFFSET(O83,0,-1)+$I83))</f>
        <v/>
      </c>
      <c r="P83">
        <f t="shared" ca="1" si="7"/>
        <v>7</v>
      </c>
      <c r="Q83" t="str">
        <f ca="1">VLOOKUP($B83,EquipTable!$A:$Z,MATCH(SUBSTITUTE(Q$1,"참고",""),EquipTable!$A$1:$Z$1,0),0)</f>
        <v>JimHdBow6</v>
      </c>
      <c r="R83">
        <f ca="1">VLOOKUP($B83,EquipTable!$A:$Z,MATCH(SUBSTITUTE(R$1,"참고",""),EquipTable!$A$1:$Z$1,0),0)</f>
        <v>0</v>
      </c>
    </row>
    <row r="84" spans="1:18" x14ac:dyDescent="0.3">
      <c r="A84" t="str">
        <f t="shared" ca="1" si="4"/>
        <v>Equip042001</v>
      </c>
      <c r="B84" t="s">
        <v>142</v>
      </c>
      <c r="C84">
        <f t="shared" ca="1" si="5"/>
        <v>4</v>
      </c>
      <c r="D84" t="str">
        <f ca="1">VLOOKUP($B84,EquipTable!$A:$Z,MATCH(SUBSTITUTE(D$1,"참고",""),EquipTable!$A$1:$Z$1,0),0)</f>
        <v>Bow</v>
      </c>
      <c r="E84" t="str">
        <f ca="1">VLOOKUP($B84,EquipTable!$A:$Z,MATCH(SUBSTITUTE(E$1,"참고",""),EquipTable!$A$1:$Z$1,0),0)</f>
        <v>A</v>
      </c>
      <c r="F84">
        <f ca="1">VLOOKUP($B84,EquipTable!$A:$Z,MATCH(SUBSTITUTE(F$1,"참고",""),EquipTable!$A$1:$Z$1,0),0)</f>
        <v>1</v>
      </c>
      <c r="G84" t="str">
        <f t="shared" ca="1" si="6"/>
        <v>450, 537, 624, 711</v>
      </c>
      <c r="H84">
        <f t="array" aca="1" ref="H84" ca="1">SUM(IF(LEN(J84:O84)&gt;0,1,0))</f>
        <v>4</v>
      </c>
      <c r="I84">
        <v>87</v>
      </c>
      <c r="J84">
        <v>450</v>
      </c>
      <c r="K84">
        <f ca="1">IF($C84&lt;=2,"",
IF(AND($C84&gt;=3,INT(RIGHT(K$1,1))&gt;VLOOKUP($C84,EquipGradeTable!$A:$B,MATCH(EquipGradeTable!$B$1,EquipGradeTable!$A$1:$B$1,0),0)),"",
OFFSET(K84,0,-1)+$I84))</f>
        <v>537</v>
      </c>
      <c r="L84">
        <f ca="1">IF($C84&lt;=2,"",
IF(AND($C84&gt;=3,INT(RIGHT(L$1,1))&gt;VLOOKUP($C84,EquipGradeTable!$A:$B,MATCH(EquipGradeTable!$B$1,EquipGradeTable!$A$1:$B$1,0),0)),"",
OFFSET(L84,0,-1)+$I84))</f>
        <v>624</v>
      </c>
      <c r="M84">
        <f ca="1">IF($C84&lt;=2,"",
IF(AND($C84&gt;=3,INT(RIGHT(M$1,1))&gt;VLOOKUP($C84,EquipGradeTable!$A:$B,MATCH(EquipGradeTable!$B$1,EquipGradeTable!$A$1:$B$1,0),0)),"",
OFFSET(M84,0,-1)+$I84))</f>
        <v>711</v>
      </c>
      <c r="N84" t="str">
        <f ca="1">IF($C84&lt;=2,"",
IF(AND($C84&gt;=3,INT(RIGHT(N$1,1))&gt;VLOOKUP($C84,EquipGradeTable!$A:$B,MATCH(EquipGradeTable!$B$1,EquipGradeTable!$A$1:$B$1,0),0)),"",
OFFSET(N84,0,-1)+$I84))</f>
        <v/>
      </c>
      <c r="O84" t="str">
        <f ca="1">IF($C84&lt;=2,"",
IF(AND($C84&gt;=3,INT(RIGHT(O$1,1))&gt;VLOOKUP($C84,EquipGradeTable!$A:$B,MATCH(EquipGradeTable!$B$1,EquipGradeTable!$A$1:$B$1,0),0)),"",
OFFSET(O84,0,-1)+$I84))</f>
        <v/>
      </c>
      <c r="P84">
        <f t="shared" ca="1" si="7"/>
        <v>7</v>
      </c>
      <c r="Q84" t="str">
        <f ca="1">VLOOKUP($B84,EquipTable!$A:$Z,MATCH(SUBSTITUTE(Q$1,"참고",""),EquipTable!$A$1:$Z$1,0),0)</f>
        <v>JimHdBow6</v>
      </c>
      <c r="R84">
        <f ca="1">VLOOKUP($B84,EquipTable!$A:$Z,MATCH(SUBSTITUTE(R$1,"참고",""),EquipTable!$A$1:$Z$1,0),0)</f>
        <v>0</v>
      </c>
    </row>
    <row r="85" spans="1:18" x14ac:dyDescent="0.3">
      <c r="A85" t="str">
        <f t="shared" ca="1" si="4"/>
        <v>Equip052001</v>
      </c>
      <c r="B85" t="s">
        <v>142</v>
      </c>
      <c r="C85">
        <f t="shared" ca="1" si="5"/>
        <v>5</v>
      </c>
      <c r="D85" t="str">
        <f ca="1">VLOOKUP($B85,EquipTable!$A:$Z,MATCH(SUBSTITUTE(D$1,"참고",""),EquipTable!$A$1:$Z$1,0),0)</f>
        <v>Bow</v>
      </c>
      <c r="E85" t="str">
        <f ca="1">VLOOKUP($B85,EquipTable!$A:$Z,MATCH(SUBSTITUTE(E$1,"참고",""),EquipTable!$A$1:$Z$1,0),0)</f>
        <v>A</v>
      </c>
      <c r="F85">
        <f ca="1">VLOOKUP($B85,EquipTable!$A:$Z,MATCH(SUBSTITUTE(F$1,"참고",""),EquipTable!$A$1:$Z$1,0),0)</f>
        <v>1</v>
      </c>
      <c r="G85" t="str">
        <f t="shared" ca="1" si="6"/>
        <v>885, 985, 1085, 1185, 1285</v>
      </c>
      <c r="H85">
        <f t="array" aca="1" ref="H85" ca="1">SUM(IF(LEN(J85:O85)&gt;0,1,0))</f>
        <v>5</v>
      </c>
      <c r="I85">
        <v>100</v>
      </c>
      <c r="J85">
        <v>885</v>
      </c>
      <c r="K85">
        <f ca="1">IF($C85&lt;=2,"",
IF(AND($C85&gt;=3,INT(RIGHT(K$1,1))&gt;VLOOKUP($C85,EquipGradeTable!$A:$B,MATCH(EquipGradeTable!$B$1,EquipGradeTable!$A$1:$B$1,0),0)),"",
OFFSET(K85,0,-1)+$I85))</f>
        <v>985</v>
      </c>
      <c r="L85">
        <f ca="1">IF($C85&lt;=2,"",
IF(AND($C85&gt;=3,INT(RIGHT(L$1,1))&gt;VLOOKUP($C85,EquipGradeTable!$A:$B,MATCH(EquipGradeTable!$B$1,EquipGradeTable!$A$1:$B$1,0),0)),"",
OFFSET(L85,0,-1)+$I85))</f>
        <v>1085</v>
      </c>
      <c r="M85">
        <f ca="1">IF($C85&lt;=2,"",
IF(AND($C85&gt;=3,INT(RIGHT(M$1,1))&gt;VLOOKUP($C85,EquipGradeTable!$A:$B,MATCH(EquipGradeTable!$B$1,EquipGradeTable!$A$1:$B$1,0),0)),"",
OFFSET(M85,0,-1)+$I85))</f>
        <v>1185</v>
      </c>
      <c r="N85">
        <f ca="1">IF($C85&lt;=2,"",
IF(AND($C85&gt;=3,INT(RIGHT(N$1,1))&gt;VLOOKUP($C85,EquipGradeTable!$A:$B,MATCH(EquipGradeTable!$B$1,EquipGradeTable!$A$1:$B$1,0),0)),"",
OFFSET(N85,0,-1)+$I85))</f>
        <v>1285</v>
      </c>
      <c r="O85" t="str">
        <f ca="1">IF($C85&lt;=2,"",
IF(AND($C85&gt;=3,INT(RIGHT(O$1,1))&gt;VLOOKUP($C85,EquipGradeTable!$A:$B,MATCH(EquipGradeTable!$B$1,EquipGradeTable!$A$1:$B$1,0),0)),"",
OFFSET(O85,0,-1)+$I85))</f>
        <v/>
      </c>
      <c r="P85">
        <f t="shared" ca="1" si="7"/>
        <v>7</v>
      </c>
      <c r="Q85" t="str">
        <f ca="1">VLOOKUP($B85,EquipTable!$A:$Z,MATCH(SUBSTITUTE(Q$1,"참고",""),EquipTable!$A$1:$Z$1,0),0)</f>
        <v>JimHdBow6</v>
      </c>
      <c r="R85">
        <f ca="1">VLOOKUP($B85,EquipTable!$A:$Z,MATCH(SUBSTITUTE(R$1,"참고",""),EquipTable!$A$1:$Z$1,0),0)</f>
        <v>0</v>
      </c>
    </row>
    <row r="86" spans="1:18" x14ac:dyDescent="0.3">
      <c r="A86" t="str">
        <f t="shared" ca="1" si="4"/>
        <v>Equip062001</v>
      </c>
      <c r="B86" t="s">
        <v>142</v>
      </c>
      <c r="C86">
        <f t="shared" ca="1" si="5"/>
        <v>6</v>
      </c>
      <c r="D86" t="str">
        <f ca="1">VLOOKUP($B86,EquipTable!$A:$Z,MATCH(SUBSTITUTE(D$1,"참고",""),EquipTable!$A$1:$Z$1,0),0)</f>
        <v>Bow</v>
      </c>
      <c r="E86" t="str">
        <f ca="1">VLOOKUP($B86,EquipTable!$A:$Z,MATCH(SUBSTITUTE(E$1,"참고",""),EquipTable!$A$1:$Z$1,0),0)</f>
        <v>A</v>
      </c>
      <c r="F86">
        <f ca="1">VLOOKUP($B86,EquipTable!$A:$Z,MATCH(SUBSTITUTE(F$1,"참고",""),EquipTable!$A$1:$Z$1,0),0)</f>
        <v>1</v>
      </c>
      <c r="G86" t="str">
        <f t="shared" ca="1" si="6"/>
        <v>1490, 1673, 1856, 2039, 2222, 2405</v>
      </c>
      <c r="H86">
        <f t="array" aca="1" ref="H86" ca="1">SUM(IF(LEN(J86:O86)&gt;0,1,0))</f>
        <v>6</v>
      </c>
      <c r="I86">
        <v>183</v>
      </c>
      <c r="J86">
        <v>1490</v>
      </c>
      <c r="K86">
        <f ca="1">IF($C86&lt;=2,"",
IF(AND($C86&gt;=3,INT(RIGHT(K$1,1))&gt;VLOOKUP($C86,EquipGradeTable!$A:$B,MATCH(EquipGradeTable!$B$1,EquipGradeTable!$A$1:$B$1,0),0)),"",
OFFSET(K86,0,-1)+$I86))</f>
        <v>1673</v>
      </c>
      <c r="L86">
        <f ca="1">IF($C86&lt;=2,"",
IF(AND($C86&gt;=3,INT(RIGHT(L$1,1))&gt;VLOOKUP($C86,EquipGradeTable!$A:$B,MATCH(EquipGradeTable!$B$1,EquipGradeTable!$A$1:$B$1,0),0)),"",
OFFSET(L86,0,-1)+$I86))</f>
        <v>1856</v>
      </c>
      <c r="M86">
        <f ca="1">IF($C86&lt;=2,"",
IF(AND($C86&gt;=3,INT(RIGHT(M$1,1))&gt;VLOOKUP($C86,EquipGradeTable!$A:$B,MATCH(EquipGradeTable!$B$1,EquipGradeTable!$A$1:$B$1,0),0)),"",
OFFSET(M86,0,-1)+$I86))</f>
        <v>2039</v>
      </c>
      <c r="N86">
        <f ca="1">IF($C86&lt;=2,"",
IF(AND($C86&gt;=3,INT(RIGHT(N$1,1))&gt;VLOOKUP($C86,EquipGradeTable!$A:$B,MATCH(EquipGradeTable!$B$1,EquipGradeTable!$A$1:$B$1,0),0)),"",
OFFSET(N86,0,-1)+$I86))</f>
        <v>2222</v>
      </c>
      <c r="O86">
        <f ca="1">IF($C86&lt;=2,"",
IF(AND($C86&gt;=3,INT(RIGHT(O$1,1))&gt;VLOOKUP($C86,EquipGradeTable!$A:$B,MATCH(EquipGradeTable!$B$1,EquipGradeTable!$A$1:$B$1,0),0)),"",
OFFSET(O86,0,-1)+$I86))</f>
        <v>2405</v>
      </c>
      <c r="P86">
        <f t="shared" ca="1" si="7"/>
        <v>7</v>
      </c>
      <c r="Q86" t="str">
        <f ca="1">VLOOKUP($B86,EquipTable!$A:$Z,MATCH(SUBSTITUTE(Q$1,"참고",""),EquipTable!$A$1:$Z$1,0),0)</f>
        <v>JimHdBow6</v>
      </c>
      <c r="R86">
        <f ca="1">VLOOKUP($B86,EquipTable!$A:$Z,MATCH(SUBSTITUTE(R$1,"참고",""),EquipTable!$A$1:$Z$1,0),0)</f>
        <v>0</v>
      </c>
    </row>
    <row r="87" spans="1:18" x14ac:dyDescent="0.3">
      <c r="A87" t="str">
        <f t="shared" ca="1" si="4"/>
        <v>Equip002002</v>
      </c>
      <c r="B87" t="s">
        <v>143</v>
      </c>
      <c r="C87">
        <f t="shared" ca="1" si="5"/>
        <v>0</v>
      </c>
      <c r="D87" t="str">
        <f ca="1">VLOOKUP($B87,EquipTable!$A:$Z,MATCH(SUBSTITUTE(D$1,"참고",""),EquipTable!$A$1:$Z$1,0),0)</f>
        <v>Bow</v>
      </c>
      <c r="E87" t="str">
        <f ca="1">VLOOKUP($B87,EquipTable!$A:$Z,MATCH(SUBSTITUTE(E$1,"참고",""),EquipTable!$A$1:$Z$1,0),0)</f>
        <v>A</v>
      </c>
      <c r="F87">
        <f ca="1">VLOOKUP($B87,EquipTable!$A:$Z,MATCH(SUBSTITUTE(F$1,"참고",""),EquipTable!$A$1:$Z$1,0),0)</f>
        <v>2</v>
      </c>
      <c r="G87" t="str">
        <f t="shared" ca="1" si="6"/>
        <v>10</v>
      </c>
      <c r="H87">
        <f t="array" aca="1" ref="H87" ca="1">SUM(IF(LEN(J87:O87)&gt;0,1,0))</f>
        <v>1</v>
      </c>
      <c r="I87">
        <v>0</v>
      </c>
      <c r="J87">
        <v>10</v>
      </c>
      <c r="K87" t="str">
        <f ca="1">IF($C87&lt;=2,"",
IF(AND($C87&gt;=3,INT(RIGHT(K$1,1))&gt;VLOOKUP($C87,EquipGradeTable!$A:$B,MATCH(EquipGradeTable!$B$1,EquipGradeTable!$A$1:$B$1,0),0)),"",
OFFSET(K87,0,-1)+$I87))</f>
        <v/>
      </c>
      <c r="L87" t="str">
        <f ca="1">IF($C87&lt;=2,"",
IF(AND($C87&gt;=3,INT(RIGHT(L$1,1))&gt;VLOOKUP($C87,EquipGradeTable!$A:$B,MATCH(EquipGradeTable!$B$1,EquipGradeTable!$A$1:$B$1,0),0)),"",
OFFSET(L87,0,-1)+$I87))</f>
        <v/>
      </c>
      <c r="M87" t="str">
        <f ca="1">IF($C87&lt;=2,"",
IF(AND($C87&gt;=3,INT(RIGHT(M$1,1))&gt;VLOOKUP($C87,EquipGradeTable!$A:$B,MATCH(EquipGradeTable!$B$1,EquipGradeTable!$A$1:$B$1,0),0)),"",
OFFSET(M87,0,-1)+$I87))</f>
        <v/>
      </c>
      <c r="N87" t="str">
        <f ca="1">IF($C87&lt;=2,"",
IF(AND($C87&gt;=3,INT(RIGHT(N$1,1))&gt;VLOOKUP($C87,EquipGradeTable!$A:$B,MATCH(EquipGradeTable!$B$1,EquipGradeTable!$A$1:$B$1,0),0)),"",
OFFSET(N87,0,-1)+$I87))</f>
        <v/>
      </c>
      <c r="O87" t="str">
        <f ca="1">IF($C87&lt;=2,"",
IF(AND($C87&gt;=3,INT(RIGHT(O$1,1))&gt;VLOOKUP($C87,EquipGradeTable!$A:$B,MATCH(EquipGradeTable!$B$1,EquipGradeTable!$A$1:$B$1,0),0)),"",
OFFSET(O87,0,-1)+$I87))</f>
        <v/>
      </c>
      <c r="P87">
        <f t="shared" ca="1" si="7"/>
        <v>7</v>
      </c>
      <c r="Q87" t="str">
        <f ca="1">VLOOKUP($B87,EquipTable!$A:$Z,MATCH(SUBSTITUTE(Q$1,"참고",""),EquipTable!$A$1:$Z$1,0),0)</f>
        <v>JimHdBow9</v>
      </c>
      <c r="R87">
        <f ca="1">VLOOKUP($B87,EquipTable!$A:$Z,MATCH(SUBSTITUTE(R$1,"참고",""),EquipTable!$A$1:$Z$1,0),0)</f>
        <v>0</v>
      </c>
    </row>
    <row r="88" spans="1:18" x14ac:dyDescent="0.3">
      <c r="A88" t="str">
        <f t="shared" ca="1" si="4"/>
        <v>Equip012002</v>
      </c>
      <c r="B88" t="s">
        <v>143</v>
      </c>
      <c r="C88">
        <f t="shared" ca="1" si="5"/>
        <v>1</v>
      </c>
      <c r="D88" t="str">
        <f ca="1">VLOOKUP($B88,EquipTable!$A:$Z,MATCH(SUBSTITUTE(D$1,"참고",""),EquipTable!$A$1:$Z$1,0),0)</f>
        <v>Bow</v>
      </c>
      <c r="E88" t="str">
        <f ca="1">VLOOKUP($B88,EquipTable!$A:$Z,MATCH(SUBSTITUTE(E$1,"참고",""),EquipTable!$A$1:$Z$1,0),0)</f>
        <v>A</v>
      </c>
      <c r="F88">
        <f ca="1">VLOOKUP($B88,EquipTable!$A:$Z,MATCH(SUBSTITUTE(F$1,"참고",""),EquipTable!$A$1:$Z$1,0),0)</f>
        <v>2</v>
      </c>
      <c r="G88" t="str">
        <f t="shared" ca="1" si="6"/>
        <v>30</v>
      </c>
      <c r="H88">
        <f t="array" aca="1" ref="H88" ca="1">SUM(IF(LEN(J88:O88)&gt;0,1,0))</f>
        <v>1</v>
      </c>
      <c r="I88">
        <v>0</v>
      </c>
      <c r="J88">
        <v>30</v>
      </c>
      <c r="K88" t="str">
        <f ca="1">IF($C88&lt;=2,"",
IF(AND($C88&gt;=3,INT(RIGHT(K$1,1))&gt;VLOOKUP($C88,EquipGradeTable!$A:$B,MATCH(EquipGradeTable!$B$1,EquipGradeTable!$A$1:$B$1,0),0)),"",
OFFSET(K88,0,-1)+$I88))</f>
        <v/>
      </c>
      <c r="L88" t="str">
        <f ca="1">IF($C88&lt;=2,"",
IF(AND($C88&gt;=3,INT(RIGHT(L$1,1))&gt;VLOOKUP($C88,EquipGradeTable!$A:$B,MATCH(EquipGradeTable!$B$1,EquipGradeTable!$A$1:$B$1,0),0)),"",
OFFSET(L88,0,-1)+$I88))</f>
        <v/>
      </c>
      <c r="M88" t="str">
        <f ca="1">IF($C88&lt;=2,"",
IF(AND($C88&gt;=3,INT(RIGHT(M$1,1))&gt;VLOOKUP($C88,EquipGradeTable!$A:$B,MATCH(EquipGradeTable!$B$1,EquipGradeTable!$A$1:$B$1,0),0)),"",
OFFSET(M88,0,-1)+$I88))</f>
        <v/>
      </c>
      <c r="N88" t="str">
        <f ca="1">IF($C88&lt;=2,"",
IF(AND($C88&gt;=3,INT(RIGHT(N$1,1))&gt;VLOOKUP($C88,EquipGradeTable!$A:$B,MATCH(EquipGradeTable!$B$1,EquipGradeTable!$A$1:$B$1,0),0)),"",
OFFSET(N88,0,-1)+$I88))</f>
        <v/>
      </c>
      <c r="O88" t="str">
        <f ca="1">IF($C88&lt;=2,"",
IF(AND($C88&gt;=3,INT(RIGHT(O$1,1))&gt;VLOOKUP($C88,EquipGradeTable!$A:$B,MATCH(EquipGradeTable!$B$1,EquipGradeTable!$A$1:$B$1,0),0)),"",
OFFSET(O88,0,-1)+$I88))</f>
        <v/>
      </c>
      <c r="P88">
        <f t="shared" ca="1" si="7"/>
        <v>7</v>
      </c>
      <c r="Q88" t="str">
        <f ca="1">VLOOKUP($B88,EquipTable!$A:$Z,MATCH(SUBSTITUTE(Q$1,"참고",""),EquipTable!$A$1:$Z$1,0),0)</f>
        <v>JimHdBow9</v>
      </c>
      <c r="R88">
        <f ca="1">VLOOKUP($B88,EquipTable!$A:$Z,MATCH(SUBSTITUTE(R$1,"참고",""),EquipTable!$A$1:$Z$1,0),0)</f>
        <v>0</v>
      </c>
    </row>
    <row r="89" spans="1:18" x14ac:dyDescent="0.3">
      <c r="A89" t="str">
        <f t="shared" ca="1" si="4"/>
        <v>Equip022002</v>
      </c>
      <c r="B89" t="s">
        <v>143</v>
      </c>
      <c r="C89">
        <f t="shared" ca="1" si="5"/>
        <v>2</v>
      </c>
      <c r="D89" t="str">
        <f ca="1">VLOOKUP($B89,EquipTable!$A:$Z,MATCH(SUBSTITUTE(D$1,"참고",""),EquipTable!$A$1:$Z$1,0),0)</f>
        <v>Bow</v>
      </c>
      <c r="E89" t="str">
        <f ca="1">VLOOKUP($B89,EquipTable!$A:$Z,MATCH(SUBSTITUTE(E$1,"참고",""),EquipTable!$A$1:$Z$1,0),0)</f>
        <v>A</v>
      </c>
      <c r="F89">
        <f ca="1">VLOOKUP($B89,EquipTable!$A:$Z,MATCH(SUBSTITUTE(F$1,"참고",""),EquipTable!$A$1:$Z$1,0),0)</f>
        <v>2</v>
      </c>
      <c r="G89" t="str">
        <f t="shared" ca="1" si="6"/>
        <v>80</v>
      </c>
      <c r="H89">
        <f t="array" aca="1" ref="H89" ca="1">SUM(IF(LEN(J89:O89)&gt;0,1,0))</f>
        <v>1</v>
      </c>
      <c r="I89">
        <v>0</v>
      </c>
      <c r="J89">
        <v>80</v>
      </c>
      <c r="K89" t="str">
        <f ca="1">IF($C89&lt;=2,"",
IF(AND($C89&gt;=3,INT(RIGHT(K$1,1))&gt;VLOOKUP($C89,EquipGradeTable!$A:$B,MATCH(EquipGradeTable!$B$1,EquipGradeTable!$A$1:$B$1,0),0)),"",
OFFSET(K89,0,-1)+$I89))</f>
        <v/>
      </c>
      <c r="L89" t="str">
        <f ca="1">IF($C89&lt;=2,"",
IF(AND($C89&gt;=3,INT(RIGHT(L$1,1))&gt;VLOOKUP($C89,EquipGradeTable!$A:$B,MATCH(EquipGradeTable!$B$1,EquipGradeTable!$A$1:$B$1,0),0)),"",
OFFSET(L89,0,-1)+$I89))</f>
        <v/>
      </c>
      <c r="M89" t="str">
        <f ca="1">IF($C89&lt;=2,"",
IF(AND($C89&gt;=3,INT(RIGHT(M$1,1))&gt;VLOOKUP($C89,EquipGradeTable!$A:$B,MATCH(EquipGradeTable!$B$1,EquipGradeTable!$A$1:$B$1,0),0)),"",
OFFSET(M89,0,-1)+$I89))</f>
        <v/>
      </c>
      <c r="N89" t="str">
        <f ca="1">IF($C89&lt;=2,"",
IF(AND($C89&gt;=3,INT(RIGHT(N$1,1))&gt;VLOOKUP($C89,EquipGradeTable!$A:$B,MATCH(EquipGradeTable!$B$1,EquipGradeTable!$A$1:$B$1,0),0)),"",
OFFSET(N89,0,-1)+$I89))</f>
        <v/>
      </c>
      <c r="O89" t="str">
        <f ca="1">IF($C89&lt;=2,"",
IF(AND($C89&gt;=3,INT(RIGHT(O$1,1))&gt;VLOOKUP($C89,EquipGradeTable!$A:$B,MATCH(EquipGradeTable!$B$1,EquipGradeTable!$A$1:$B$1,0),0)),"",
OFFSET(O89,0,-1)+$I89))</f>
        <v/>
      </c>
      <c r="P89">
        <f t="shared" ca="1" si="7"/>
        <v>7</v>
      </c>
      <c r="Q89" t="str">
        <f ca="1">VLOOKUP($B89,EquipTable!$A:$Z,MATCH(SUBSTITUTE(Q$1,"참고",""),EquipTable!$A$1:$Z$1,0),0)</f>
        <v>JimHdBow9</v>
      </c>
      <c r="R89">
        <f ca="1">VLOOKUP($B89,EquipTable!$A:$Z,MATCH(SUBSTITUTE(R$1,"참고",""),EquipTable!$A$1:$Z$1,0),0)</f>
        <v>0</v>
      </c>
    </row>
    <row r="90" spans="1:18" x14ac:dyDescent="0.3">
      <c r="A90" t="str">
        <f t="shared" ca="1" si="4"/>
        <v>Equip032002</v>
      </c>
      <c r="B90" t="s">
        <v>143</v>
      </c>
      <c r="C90">
        <f t="shared" ca="1" si="5"/>
        <v>3</v>
      </c>
      <c r="D90" t="str">
        <f ca="1">VLOOKUP($B90,EquipTable!$A:$Z,MATCH(SUBSTITUTE(D$1,"참고",""),EquipTable!$A$1:$Z$1,0),0)</f>
        <v>Bow</v>
      </c>
      <c r="E90" t="str">
        <f ca="1">VLOOKUP($B90,EquipTable!$A:$Z,MATCH(SUBSTITUTE(E$1,"참고",""),EquipTable!$A$1:$Z$1,0),0)</f>
        <v>A</v>
      </c>
      <c r="F90">
        <f ca="1">VLOOKUP($B90,EquipTable!$A:$Z,MATCH(SUBSTITUTE(F$1,"참고",""),EquipTable!$A$1:$Z$1,0),0)</f>
        <v>2</v>
      </c>
      <c r="G90" t="str">
        <f t="shared" ca="1" si="6"/>
        <v>190, 255, 320</v>
      </c>
      <c r="H90">
        <f t="array" aca="1" ref="H90" ca="1">SUM(IF(LEN(J90:O90)&gt;0,1,0))</f>
        <v>3</v>
      </c>
      <c r="I90">
        <v>65</v>
      </c>
      <c r="J90">
        <v>190</v>
      </c>
      <c r="K90">
        <f ca="1">IF($C90&lt;=2,"",
IF(AND($C90&gt;=3,INT(RIGHT(K$1,1))&gt;VLOOKUP($C90,EquipGradeTable!$A:$B,MATCH(EquipGradeTable!$B$1,EquipGradeTable!$A$1:$B$1,0),0)),"",
OFFSET(K90,0,-1)+$I90))</f>
        <v>255</v>
      </c>
      <c r="L90">
        <f ca="1">IF($C90&lt;=2,"",
IF(AND($C90&gt;=3,INT(RIGHT(L$1,1))&gt;VLOOKUP($C90,EquipGradeTable!$A:$B,MATCH(EquipGradeTable!$B$1,EquipGradeTable!$A$1:$B$1,0),0)),"",
OFFSET(L90,0,-1)+$I90))</f>
        <v>320</v>
      </c>
      <c r="M90" t="str">
        <f ca="1">IF($C90&lt;=2,"",
IF(AND($C90&gt;=3,INT(RIGHT(M$1,1))&gt;VLOOKUP($C90,EquipGradeTable!$A:$B,MATCH(EquipGradeTable!$B$1,EquipGradeTable!$A$1:$B$1,0),0)),"",
OFFSET(M90,0,-1)+$I90))</f>
        <v/>
      </c>
      <c r="N90" t="str">
        <f ca="1">IF($C90&lt;=2,"",
IF(AND($C90&gt;=3,INT(RIGHT(N$1,1))&gt;VLOOKUP($C90,EquipGradeTable!$A:$B,MATCH(EquipGradeTable!$B$1,EquipGradeTable!$A$1:$B$1,0),0)),"",
OFFSET(N90,0,-1)+$I90))</f>
        <v/>
      </c>
      <c r="O90" t="str">
        <f ca="1">IF($C90&lt;=2,"",
IF(AND($C90&gt;=3,INT(RIGHT(O$1,1))&gt;VLOOKUP($C90,EquipGradeTable!$A:$B,MATCH(EquipGradeTable!$B$1,EquipGradeTable!$A$1:$B$1,0),0)),"",
OFFSET(O90,0,-1)+$I90))</f>
        <v/>
      </c>
      <c r="P90">
        <f t="shared" ca="1" si="7"/>
        <v>7</v>
      </c>
      <c r="Q90" t="str">
        <f ca="1">VLOOKUP($B90,EquipTable!$A:$Z,MATCH(SUBSTITUTE(Q$1,"참고",""),EquipTable!$A$1:$Z$1,0),0)</f>
        <v>JimHdBow9</v>
      </c>
      <c r="R90">
        <f ca="1">VLOOKUP($B90,EquipTable!$A:$Z,MATCH(SUBSTITUTE(R$1,"참고",""),EquipTable!$A$1:$Z$1,0),0)</f>
        <v>0</v>
      </c>
    </row>
    <row r="91" spans="1:18" x14ac:dyDescent="0.3">
      <c r="A91" t="str">
        <f t="shared" ca="1" si="4"/>
        <v>Equip042002</v>
      </c>
      <c r="B91" t="s">
        <v>143</v>
      </c>
      <c r="C91">
        <f t="shared" ca="1" si="5"/>
        <v>4</v>
      </c>
      <c r="D91" t="str">
        <f ca="1">VLOOKUP($B91,EquipTable!$A:$Z,MATCH(SUBSTITUTE(D$1,"참고",""),EquipTable!$A$1:$Z$1,0),0)</f>
        <v>Bow</v>
      </c>
      <c r="E91" t="str">
        <f ca="1">VLOOKUP($B91,EquipTable!$A:$Z,MATCH(SUBSTITUTE(E$1,"참고",""),EquipTable!$A$1:$Z$1,0),0)</f>
        <v>A</v>
      </c>
      <c r="F91">
        <f ca="1">VLOOKUP($B91,EquipTable!$A:$Z,MATCH(SUBSTITUTE(F$1,"참고",""),EquipTable!$A$1:$Z$1,0),0)</f>
        <v>2</v>
      </c>
      <c r="G91" t="str">
        <f t="shared" ca="1" si="6"/>
        <v>450, 537, 624, 711</v>
      </c>
      <c r="H91">
        <f t="array" aca="1" ref="H91" ca="1">SUM(IF(LEN(J91:O91)&gt;0,1,0))</f>
        <v>4</v>
      </c>
      <c r="I91">
        <v>87</v>
      </c>
      <c r="J91">
        <v>450</v>
      </c>
      <c r="K91">
        <f ca="1">IF($C91&lt;=2,"",
IF(AND($C91&gt;=3,INT(RIGHT(K$1,1))&gt;VLOOKUP($C91,EquipGradeTable!$A:$B,MATCH(EquipGradeTable!$B$1,EquipGradeTable!$A$1:$B$1,0),0)),"",
OFFSET(K91,0,-1)+$I91))</f>
        <v>537</v>
      </c>
      <c r="L91">
        <f ca="1">IF($C91&lt;=2,"",
IF(AND($C91&gt;=3,INT(RIGHT(L$1,1))&gt;VLOOKUP($C91,EquipGradeTable!$A:$B,MATCH(EquipGradeTable!$B$1,EquipGradeTable!$A$1:$B$1,0),0)),"",
OFFSET(L91,0,-1)+$I91))</f>
        <v>624</v>
      </c>
      <c r="M91">
        <f ca="1">IF($C91&lt;=2,"",
IF(AND($C91&gt;=3,INT(RIGHT(M$1,1))&gt;VLOOKUP($C91,EquipGradeTable!$A:$B,MATCH(EquipGradeTable!$B$1,EquipGradeTable!$A$1:$B$1,0),0)),"",
OFFSET(M91,0,-1)+$I91))</f>
        <v>711</v>
      </c>
      <c r="N91" t="str">
        <f ca="1">IF($C91&lt;=2,"",
IF(AND($C91&gt;=3,INT(RIGHT(N$1,1))&gt;VLOOKUP($C91,EquipGradeTable!$A:$B,MATCH(EquipGradeTable!$B$1,EquipGradeTable!$A$1:$B$1,0),0)),"",
OFFSET(N91,0,-1)+$I91))</f>
        <v/>
      </c>
      <c r="O91" t="str">
        <f ca="1">IF($C91&lt;=2,"",
IF(AND($C91&gt;=3,INT(RIGHT(O$1,1))&gt;VLOOKUP($C91,EquipGradeTable!$A:$B,MATCH(EquipGradeTable!$B$1,EquipGradeTable!$A$1:$B$1,0),0)),"",
OFFSET(O91,0,-1)+$I91))</f>
        <v/>
      </c>
      <c r="P91">
        <f t="shared" ca="1" si="7"/>
        <v>7</v>
      </c>
      <c r="Q91" t="str">
        <f ca="1">VLOOKUP($B91,EquipTable!$A:$Z,MATCH(SUBSTITUTE(Q$1,"참고",""),EquipTable!$A$1:$Z$1,0),0)</f>
        <v>JimHdBow9</v>
      </c>
      <c r="R91">
        <f ca="1">VLOOKUP($B91,EquipTable!$A:$Z,MATCH(SUBSTITUTE(R$1,"참고",""),EquipTable!$A$1:$Z$1,0),0)</f>
        <v>0</v>
      </c>
    </row>
    <row r="92" spans="1:18" x14ac:dyDescent="0.3">
      <c r="A92" t="str">
        <f t="shared" ca="1" si="4"/>
        <v>Equip052002</v>
      </c>
      <c r="B92" t="s">
        <v>143</v>
      </c>
      <c r="C92">
        <f t="shared" ca="1" si="5"/>
        <v>5</v>
      </c>
      <c r="D92" t="str">
        <f ca="1">VLOOKUP($B92,EquipTable!$A:$Z,MATCH(SUBSTITUTE(D$1,"참고",""),EquipTable!$A$1:$Z$1,0),0)</f>
        <v>Bow</v>
      </c>
      <c r="E92" t="str">
        <f ca="1">VLOOKUP($B92,EquipTable!$A:$Z,MATCH(SUBSTITUTE(E$1,"참고",""),EquipTable!$A$1:$Z$1,0),0)</f>
        <v>A</v>
      </c>
      <c r="F92">
        <f ca="1">VLOOKUP($B92,EquipTable!$A:$Z,MATCH(SUBSTITUTE(F$1,"참고",""),EquipTable!$A$1:$Z$1,0),0)</f>
        <v>2</v>
      </c>
      <c r="G92" t="str">
        <f t="shared" ca="1" si="6"/>
        <v>885, 985, 1085, 1185, 1285</v>
      </c>
      <c r="H92">
        <f t="array" aca="1" ref="H92" ca="1">SUM(IF(LEN(J92:O92)&gt;0,1,0))</f>
        <v>5</v>
      </c>
      <c r="I92">
        <v>100</v>
      </c>
      <c r="J92">
        <v>885</v>
      </c>
      <c r="K92">
        <f ca="1">IF($C92&lt;=2,"",
IF(AND($C92&gt;=3,INT(RIGHT(K$1,1))&gt;VLOOKUP($C92,EquipGradeTable!$A:$B,MATCH(EquipGradeTable!$B$1,EquipGradeTable!$A$1:$B$1,0),0)),"",
OFFSET(K92,0,-1)+$I92))</f>
        <v>985</v>
      </c>
      <c r="L92">
        <f ca="1">IF($C92&lt;=2,"",
IF(AND($C92&gt;=3,INT(RIGHT(L$1,1))&gt;VLOOKUP($C92,EquipGradeTable!$A:$B,MATCH(EquipGradeTable!$B$1,EquipGradeTable!$A$1:$B$1,0),0)),"",
OFFSET(L92,0,-1)+$I92))</f>
        <v>1085</v>
      </c>
      <c r="M92">
        <f ca="1">IF($C92&lt;=2,"",
IF(AND($C92&gt;=3,INT(RIGHT(M$1,1))&gt;VLOOKUP($C92,EquipGradeTable!$A:$B,MATCH(EquipGradeTable!$B$1,EquipGradeTable!$A$1:$B$1,0),0)),"",
OFFSET(M92,0,-1)+$I92))</f>
        <v>1185</v>
      </c>
      <c r="N92">
        <f ca="1">IF($C92&lt;=2,"",
IF(AND($C92&gt;=3,INT(RIGHT(N$1,1))&gt;VLOOKUP($C92,EquipGradeTable!$A:$B,MATCH(EquipGradeTable!$B$1,EquipGradeTable!$A$1:$B$1,0),0)),"",
OFFSET(N92,0,-1)+$I92))</f>
        <v>1285</v>
      </c>
      <c r="O92" t="str">
        <f ca="1">IF($C92&lt;=2,"",
IF(AND($C92&gt;=3,INT(RIGHT(O$1,1))&gt;VLOOKUP($C92,EquipGradeTable!$A:$B,MATCH(EquipGradeTable!$B$1,EquipGradeTable!$A$1:$B$1,0),0)),"",
OFFSET(O92,0,-1)+$I92))</f>
        <v/>
      </c>
      <c r="P92">
        <f t="shared" ca="1" si="7"/>
        <v>7</v>
      </c>
      <c r="Q92" t="str">
        <f ca="1">VLOOKUP($B92,EquipTable!$A:$Z,MATCH(SUBSTITUTE(Q$1,"참고",""),EquipTable!$A$1:$Z$1,0),0)</f>
        <v>JimHdBow9</v>
      </c>
      <c r="R92">
        <f ca="1">VLOOKUP($B92,EquipTable!$A:$Z,MATCH(SUBSTITUTE(R$1,"참고",""),EquipTable!$A$1:$Z$1,0),0)</f>
        <v>0</v>
      </c>
    </row>
    <row r="93" spans="1:18" x14ac:dyDescent="0.3">
      <c r="A93" t="str">
        <f t="shared" ca="1" si="4"/>
        <v>Equip062002</v>
      </c>
      <c r="B93" t="s">
        <v>143</v>
      </c>
      <c r="C93">
        <f t="shared" ca="1" si="5"/>
        <v>6</v>
      </c>
      <c r="D93" t="str">
        <f ca="1">VLOOKUP($B93,EquipTable!$A:$Z,MATCH(SUBSTITUTE(D$1,"참고",""),EquipTable!$A$1:$Z$1,0),0)</f>
        <v>Bow</v>
      </c>
      <c r="E93" t="str">
        <f ca="1">VLOOKUP($B93,EquipTable!$A:$Z,MATCH(SUBSTITUTE(E$1,"참고",""),EquipTable!$A$1:$Z$1,0),0)</f>
        <v>A</v>
      </c>
      <c r="F93">
        <f ca="1">VLOOKUP($B93,EquipTable!$A:$Z,MATCH(SUBSTITUTE(F$1,"참고",""),EquipTable!$A$1:$Z$1,0),0)</f>
        <v>2</v>
      </c>
      <c r="G93" t="str">
        <f t="shared" ca="1" si="6"/>
        <v>1490, 1673, 1856, 2039, 2222, 2405</v>
      </c>
      <c r="H93">
        <f t="array" aca="1" ref="H93" ca="1">SUM(IF(LEN(J93:O93)&gt;0,1,0))</f>
        <v>6</v>
      </c>
      <c r="I93">
        <v>183</v>
      </c>
      <c r="J93">
        <v>1490</v>
      </c>
      <c r="K93">
        <f ca="1">IF($C93&lt;=2,"",
IF(AND($C93&gt;=3,INT(RIGHT(K$1,1))&gt;VLOOKUP($C93,EquipGradeTable!$A:$B,MATCH(EquipGradeTable!$B$1,EquipGradeTable!$A$1:$B$1,0),0)),"",
OFFSET(K93,0,-1)+$I93))</f>
        <v>1673</v>
      </c>
      <c r="L93">
        <f ca="1">IF($C93&lt;=2,"",
IF(AND($C93&gt;=3,INT(RIGHT(L$1,1))&gt;VLOOKUP($C93,EquipGradeTable!$A:$B,MATCH(EquipGradeTable!$B$1,EquipGradeTable!$A$1:$B$1,0),0)),"",
OFFSET(L93,0,-1)+$I93))</f>
        <v>1856</v>
      </c>
      <c r="M93">
        <f ca="1">IF($C93&lt;=2,"",
IF(AND($C93&gt;=3,INT(RIGHT(M$1,1))&gt;VLOOKUP($C93,EquipGradeTable!$A:$B,MATCH(EquipGradeTable!$B$1,EquipGradeTable!$A$1:$B$1,0),0)),"",
OFFSET(M93,0,-1)+$I93))</f>
        <v>2039</v>
      </c>
      <c r="N93">
        <f ca="1">IF($C93&lt;=2,"",
IF(AND($C93&gt;=3,INT(RIGHT(N$1,1))&gt;VLOOKUP($C93,EquipGradeTable!$A:$B,MATCH(EquipGradeTable!$B$1,EquipGradeTable!$A$1:$B$1,0),0)),"",
OFFSET(N93,0,-1)+$I93))</f>
        <v>2222</v>
      </c>
      <c r="O93">
        <f ca="1">IF($C93&lt;=2,"",
IF(AND($C93&gt;=3,INT(RIGHT(O$1,1))&gt;VLOOKUP($C93,EquipGradeTable!$A:$B,MATCH(EquipGradeTable!$B$1,EquipGradeTable!$A$1:$B$1,0),0)),"",
OFFSET(O93,0,-1)+$I93))</f>
        <v>2405</v>
      </c>
      <c r="P93">
        <f t="shared" ca="1" si="7"/>
        <v>7</v>
      </c>
      <c r="Q93" t="str">
        <f ca="1">VLOOKUP($B93,EquipTable!$A:$Z,MATCH(SUBSTITUTE(Q$1,"참고",""),EquipTable!$A$1:$Z$1,0),0)</f>
        <v>JimHdBow9</v>
      </c>
      <c r="R93">
        <f ca="1">VLOOKUP($B93,EquipTable!$A:$Z,MATCH(SUBSTITUTE(R$1,"참고",""),EquipTable!$A$1:$Z$1,0),0)</f>
        <v>0</v>
      </c>
    </row>
    <row r="94" spans="1:18" x14ac:dyDescent="0.3">
      <c r="A94" t="str">
        <f t="shared" ca="1" si="4"/>
        <v>Equip002003</v>
      </c>
      <c r="B94" t="s">
        <v>144</v>
      </c>
      <c r="C94">
        <f t="shared" ca="1" si="5"/>
        <v>0</v>
      </c>
      <c r="D94" t="str">
        <f ca="1">VLOOKUP($B94,EquipTable!$A:$Z,MATCH(SUBSTITUTE(D$1,"참고",""),EquipTable!$A$1:$Z$1,0),0)</f>
        <v>Bow</v>
      </c>
      <c r="E94" t="str">
        <f ca="1">VLOOKUP($B94,EquipTable!$A:$Z,MATCH(SUBSTITUTE(E$1,"참고",""),EquipTable!$A$1:$Z$1,0),0)</f>
        <v>A</v>
      </c>
      <c r="F94">
        <f ca="1">VLOOKUP($B94,EquipTable!$A:$Z,MATCH(SUBSTITUTE(F$1,"참고",""),EquipTable!$A$1:$Z$1,0),0)</f>
        <v>3</v>
      </c>
      <c r="G94" t="str">
        <f t="shared" ca="1" si="6"/>
        <v>10</v>
      </c>
      <c r="H94">
        <f t="array" aca="1" ref="H94" ca="1">SUM(IF(LEN(J94:O94)&gt;0,1,0))</f>
        <v>1</v>
      </c>
      <c r="I94">
        <v>0</v>
      </c>
      <c r="J94">
        <v>10</v>
      </c>
      <c r="K94" t="str">
        <f ca="1">IF($C94&lt;=2,"",
IF(AND($C94&gt;=3,INT(RIGHT(K$1,1))&gt;VLOOKUP($C94,EquipGradeTable!$A:$B,MATCH(EquipGradeTable!$B$1,EquipGradeTable!$A$1:$B$1,0),0)),"",
OFFSET(K94,0,-1)+$I94))</f>
        <v/>
      </c>
      <c r="L94" t="str">
        <f ca="1">IF($C94&lt;=2,"",
IF(AND($C94&gt;=3,INT(RIGHT(L$1,1))&gt;VLOOKUP($C94,EquipGradeTable!$A:$B,MATCH(EquipGradeTable!$B$1,EquipGradeTable!$A$1:$B$1,0),0)),"",
OFFSET(L94,0,-1)+$I94))</f>
        <v/>
      </c>
      <c r="M94" t="str">
        <f ca="1">IF($C94&lt;=2,"",
IF(AND($C94&gt;=3,INT(RIGHT(M$1,1))&gt;VLOOKUP($C94,EquipGradeTable!$A:$B,MATCH(EquipGradeTable!$B$1,EquipGradeTable!$A$1:$B$1,0),0)),"",
OFFSET(M94,0,-1)+$I94))</f>
        <v/>
      </c>
      <c r="N94" t="str">
        <f ca="1">IF($C94&lt;=2,"",
IF(AND($C94&gt;=3,INT(RIGHT(N$1,1))&gt;VLOOKUP($C94,EquipGradeTable!$A:$B,MATCH(EquipGradeTable!$B$1,EquipGradeTable!$A$1:$B$1,0),0)),"",
OFFSET(N94,0,-1)+$I94))</f>
        <v/>
      </c>
      <c r="O94" t="str">
        <f ca="1">IF($C94&lt;=2,"",
IF(AND($C94&gt;=3,INT(RIGHT(O$1,1))&gt;VLOOKUP($C94,EquipGradeTable!$A:$B,MATCH(EquipGradeTable!$B$1,EquipGradeTable!$A$1:$B$1,0),0)),"",
OFFSET(O94,0,-1)+$I94))</f>
        <v/>
      </c>
      <c r="P94">
        <f t="shared" ca="1" si="7"/>
        <v>7</v>
      </c>
      <c r="Q94" t="str">
        <f ca="1">VLOOKUP($B94,EquipTable!$A:$Z,MATCH(SUBSTITUTE(Q$1,"참고",""),EquipTable!$A$1:$Z$1,0),0)</f>
        <v>GoldenBow2</v>
      </c>
      <c r="R94">
        <f ca="1">VLOOKUP($B94,EquipTable!$A:$Z,MATCH(SUBSTITUTE(R$1,"참고",""),EquipTable!$A$1:$Z$1,0),0)</f>
        <v>0</v>
      </c>
    </row>
    <row r="95" spans="1:18" x14ac:dyDescent="0.3">
      <c r="A95" t="str">
        <f t="shared" ca="1" si="4"/>
        <v>Equip012003</v>
      </c>
      <c r="B95" t="s">
        <v>144</v>
      </c>
      <c r="C95">
        <f t="shared" ca="1" si="5"/>
        <v>1</v>
      </c>
      <c r="D95" t="str">
        <f ca="1">VLOOKUP($B95,EquipTable!$A:$Z,MATCH(SUBSTITUTE(D$1,"참고",""),EquipTable!$A$1:$Z$1,0),0)</f>
        <v>Bow</v>
      </c>
      <c r="E95" t="str">
        <f ca="1">VLOOKUP($B95,EquipTable!$A:$Z,MATCH(SUBSTITUTE(E$1,"참고",""),EquipTable!$A$1:$Z$1,0),0)</f>
        <v>A</v>
      </c>
      <c r="F95">
        <f ca="1">VLOOKUP($B95,EquipTable!$A:$Z,MATCH(SUBSTITUTE(F$1,"참고",""),EquipTable!$A$1:$Z$1,0),0)</f>
        <v>3</v>
      </c>
      <c r="G95" t="str">
        <f t="shared" ca="1" si="6"/>
        <v>30</v>
      </c>
      <c r="H95">
        <f t="array" aca="1" ref="H95" ca="1">SUM(IF(LEN(J95:O95)&gt;0,1,0))</f>
        <v>1</v>
      </c>
      <c r="I95">
        <v>0</v>
      </c>
      <c r="J95">
        <v>30</v>
      </c>
      <c r="K95" t="str">
        <f ca="1">IF($C95&lt;=2,"",
IF(AND($C95&gt;=3,INT(RIGHT(K$1,1))&gt;VLOOKUP($C95,EquipGradeTable!$A:$B,MATCH(EquipGradeTable!$B$1,EquipGradeTable!$A$1:$B$1,0),0)),"",
OFFSET(K95,0,-1)+$I95))</f>
        <v/>
      </c>
      <c r="L95" t="str">
        <f ca="1">IF($C95&lt;=2,"",
IF(AND($C95&gt;=3,INT(RIGHT(L$1,1))&gt;VLOOKUP($C95,EquipGradeTable!$A:$B,MATCH(EquipGradeTable!$B$1,EquipGradeTable!$A$1:$B$1,0),0)),"",
OFFSET(L95,0,-1)+$I95))</f>
        <v/>
      </c>
      <c r="M95" t="str">
        <f ca="1">IF($C95&lt;=2,"",
IF(AND($C95&gt;=3,INT(RIGHT(M$1,1))&gt;VLOOKUP($C95,EquipGradeTable!$A:$B,MATCH(EquipGradeTable!$B$1,EquipGradeTable!$A$1:$B$1,0),0)),"",
OFFSET(M95,0,-1)+$I95))</f>
        <v/>
      </c>
      <c r="N95" t="str">
        <f ca="1">IF($C95&lt;=2,"",
IF(AND($C95&gt;=3,INT(RIGHT(N$1,1))&gt;VLOOKUP($C95,EquipGradeTable!$A:$B,MATCH(EquipGradeTable!$B$1,EquipGradeTable!$A$1:$B$1,0),0)),"",
OFFSET(N95,0,-1)+$I95))</f>
        <v/>
      </c>
      <c r="O95" t="str">
        <f ca="1">IF($C95&lt;=2,"",
IF(AND($C95&gt;=3,INT(RIGHT(O$1,1))&gt;VLOOKUP($C95,EquipGradeTable!$A:$B,MATCH(EquipGradeTable!$B$1,EquipGradeTable!$A$1:$B$1,0),0)),"",
OFFSET(O95,0,-1)+$I95))</f>
        <v/>
      </c>
      <c r="P95">
        <f t="shared" ca="1" si="7"/>
        <v>7</v>
      </c>
      <c r="Q95" t="str">
        <f ca="1">VLOOKUP($B95,EquipTable!$A:$Z,MATCH(SUBSTITUTE(Q$1,"참고",""),EquipTable!$A$1:$Z$1,0),0)</f>
        <v>GoldenBow2</v>
      </c>
      <c r="R95">
        <f ca="1">VLOOKUP($B95,EquipTable!$A:$Z,MATCH(SUBSTITUTE(R$1,"참고",""),EquipTable!$A$1:$Z$1,0),0)</f>
        <v>0</v>
      </c>
    </row>
    <row r="96" spans="1:18" x14ac:dyDescent="0.3">
      <c r="A96" t="str">
        <f t="shared" ca="1" si="4"/>
        <v>Equip022003</v>
      </c>
      <c r="B96" t="s">
        <v>144</v>
      </c>
      <c r="C96">
        <f t="shared" ca="1" si="5"/>
        <v>2</v>
      </c>
      <c r="D96" t="str">
        <f ca="1">VLOOKUP($B96,EquipTable!$A:$Z,MATCH(SUBSTITUTE(D$1,"참고",""),EquipTable!$A$1:$Z$1,0),0)</f>
        <v>Bow</v>
      </c>
      <c r="E96" t="str">
        <f ca="1">VLOOKUP($B96,EquipTable!$A:$Z,MATCH(SUBSTITUTE(E$1,"참고",""),EquipTable!$A$1:$Z$1,0),0)</f>
        <v>A</v>
      </c>
      <c r="F96">
        <f ca="1">VLOOKUP($B96,EquipTable!$A:$Z,MATCH(SUBSTITUTE(F$1,"참고",""),EquipTable!$A$1:$Z$1,0),0)</f>
        <v>3</v>
      </c>
      <c r="G96" t="str">
        <f t="shared" ca="1" si="6"/>
        <v>80</v>
      </c>
      <c r="H96">
        <f t="array" aca="1" ref="H96" ca="1">SUM(IF(LEN(J96:O96)&gt;0,1,0))</f>
        <v>1</v>
      </c>
      <c r="I96">
        <v>0</v>
      </c>
      <c r="J96">
        <v>80</v>
      </c>
      <c r="K96" t="str">
        <f ca="1">IF($C96&lt;=2,"",
IF(AND($C96&gt;=3,INT(RIGHT(K$1,1))&gt;VLOOKUP($C96,EquipGradeTable!$A:$B,MATCH(EquipGradeTable!$B$1,EquipGradeTable!$A$1:$B$1,0),0)),"",
OFFSET(K96,0,-1)+$I96))</f>
        <v/>
      </c>
      <c r="L96" t="str">
        <f ca="1">IF($C96&lt;=2,"",
IF(AND($C96&gt;=3,INT(RIGHT(L$1,1))&gt;VLOOKUP($C96,EquipGradeTable!$A:$B,MATCH(EquipGradeTable!$B$1,EquipGradeTable!$A$1:$B$1,0),0)),"",
OFFSET(L96,0,-1)+$I96))</f>
        <v/>
      </c>
      <c r="M96" t="str">
        <f ca="1">IF($C96&lt;=2,"",
IF(AND($C96&gt;=3,INT(RIGHT(M$1,1))&gt;VLOOKUP($C96,EquipGradeTable!$A:$B,MATCH(EquipGradeTable!$B$1,EquipGradeTable!$A$1:$B$1,0),0)),"",
OFFSET(M96,0,-1)+$I96))</f>
        <v/>
      </c>
      <c r="N96" t="str">
        <f ca="1">IF($C96&lt;=2,"",
IF(AND($C96&gt;=3,INT(RIGHT(N$1,1))&gt;VLOOKUP($C96,EquipGradeTable!$A:$B,MATCH(EquipGradeTable!$B$1,EquipGradeTable!$A$1:$B$1,0),0)),"",
OFFSET(N96,0,-1)+$I96))</f>
        <v/>
      </c>
      <c r="O96" t="str">
        <f ca="1">IF($C96&lt;=2,"",
IF(AND($C96&gt;=3,INT(RIGHT(O$1,1))&gt;VLOOKUP($C96,EquipGradeTable!$A:$B,MATCH(EquipGradeTable!$B$1,EquipGradeTable!$A$1:$B$1,0),0)),"",
OFFSET(O96,0,-1)+$I96))</f>
        <v/>
      </c>
      <c r="P96">
        <f t="shared" ca="1" si="7"/>
        <v>7</v>
      </c>
      <c r="Q96" t="str">
        <f ca="1">VLOOKUP($B96,EquipTable!$A:$Z,MATCH(SUBSTITUTE(Q$1,"참고",""),EquipTable!$A$1:$Z$1,0),0)</f>
        <v>GoldenBow2</v>
      </c>
      <c r="R96">
        <f ca="1">VLOOKUP($B96,EquipTable!$A:$Z,MATCH(SUBSTITUTE(R$1,"참고",""),EquipTable!$A$1:$Z$1,0),0)</f>
        <v>0</v>
      </c>
    </row>
    <row r="97" spans="1:18" x14ac:dyDescent="0.3">
      <c r="A97" t="str">
        <f t="shared" ca="1" si="4"/>
        <v>Equip032003</v>
      </c>
      <c r="B97" t="s">
        <v>144</v>
      </c>
      <c r="C97">
        <f t="shared" ca="1" si="5"/>
        <v>3</v>
      </c>
      <c r="D97" t="str">
        <f ca="1">VLOOKUP($B97,EquipTable!$A:$Z,MATCH(SUBSTITUTE(D$1,"참고",""),EquipTable!$A$1:$Z$1,0),0)</f>
        <v>Bow</v>
      </c>
      <c r="E97" t="str">
        <f ca="1">VLOOKUP($B97,EquipTable!$A:$Z,MATCH(SUBSTITUTE(E$1,"참고",""),EquipTable!$A$1:$Z$1,0),0)</f>
        <v>A</v>
      </c>
      <c r="F97">
        <f ca="1">VLOOKUP($B97,EquipTable!$A:$Z,MATCH(SUBSTITUTE(F$1,"참고",""),EquipTable!$A$1:$Z$1,0),0)</f>
        <v>3</v>
      </c>
      <c r="G97" t="str">
        <f t="shared" ca="1" si="6"/>
        <v>190, 255, 320</v>
      </c>
      <c r="H97">
        <f t="array" aca="1" ref="H97" ca="1">SUM(IF(LEN(J97:O97)&gt;0,1,0))</f>
        <v>3</v>
      </c>
      <c r="I97">
        <v>65</v>
      </c>
      <c r="J97">
        <v>190</v>
      </c>
      <c r="K97">
        <f ca="1">IF($C97&lt;=2,"",
IF(AND($C97&gt;=3,INT(RIGHT(K$1,1))&gt;VLOOKUP($C97,EquipGradeTable!$A:$B,MATCH(EquipGradeTable!$B$1,EquipGradeTable!$A$1:$B$1,0),0)),"",
OFFSET(K97,0,-1)+$I97))</f>
        <v>255</v>
      </c>
      <c r="L97">
        <f ca="1">IF($C97&lt;=2,"",
IF(AND($C97&gt;=3,INT(RIGHT(L$1,1))&gt;VLOOKUP($C97,EquipGradeTable!$A:$B,MATCH(EquipGradeTable!$B$1,EquipGradeTable!$A$1:$B$1,0),0)),"",
OFFSET(L97,0,-1)+$I97))</f>
        <v>320</v>
      </c>
      <c r="M97" t="str">
        <f ca="1">IF($C97&lt;=2,"",
IF(AND($C97&gt;=3,INT(RIGHT(M$1,1))&gt;VLOOKUP($C97,EquipGradeTable!$A:$B,MATCH(EquipGradeTable!$B$1,EquipGradeTable!$A$1:$B$1,0),0)),"",
OFFSET(M97,0,-1)+$I97))</f>
        <v/>
      </c>
      <c r="N97" t="str">
        <f ca="1">IF($C97&lt;=2,"",
IF(AND($C97&gt;=3,INT(RIGHT(N$1,1))&gt;VLOOKUP($C97,EquipGradeTable!$A:$B,MATCH(EquipGradeTable!$B$1,EquipGradeTable!$A$1:$B$1,0),0)),"",
OFFSET(N97,0,-1)+$I97))</f>
        <v/>
      </c>
      <c r="O97" t="str">
        <f ca="1">IF($C97&lt;=2,"",
IF(AND($C97&gt;=3,INT(RIGHT(O$1,1))&gt;VLOOKUP($C97,EquipGradeTable!$A:$B,MATCH(EquipGradeTable!$B$1,EquipGradeTable!$A$1:$B$1,0),0)),"",
OFFSET(O97,0,-1)+$I97))</f>
        <v/>
      </c>
      <c r="P97">
        <f t="shared" ca="1" si="7"/>
        <v>7</v>
      </c>
      <c r="Q97" t="str">
        <f ca="1">VLOOKUP($B97,EquipTable!$A:$Z,MATCH(SUBSTITUTE(Q$1,"참고",""),EquipTable!$A$1:$Z$1,0),0)</f>
        <v>GoldenBow2</v>
      </c>
      <c r="R97">
        <f ca="1">VLOOKUP($B97,EquipTable!$A:$Z,MATCH(SUBSTITUTE(R$1,"참고",""),EquipTable!$A$1:$Z$1,0),0)</f>
        <v>0</v>
      </c>
    </row>
    <row r="98" spans="1:18" x14ac:dyDescent="0.3">
      <c r="A98" t="str">
        <f t="shared" ca="1" si="4"/>
        <v>Equip042003</v>
      </c>
      <c r="B98" t="s">
        <v>144</v>
      </c>
      <c r="C98">
        <f t="shared" ca="1" si="5"/>
        <v>4</v>
      </c>
      <c r="D98" t="str">
        <f ca="1">VLOOKUP($B98,EquipTable!$A:$Z,MATCH(SUBSTITUTE(D$1,"참고",""),EquipTable!$A$1:$Z$1,0),0)</f>
        <v>Bow</v>
      </c>
      <c r="E98" t="str">
        <f ca="1">VLOOKUP($B98,EquipTable!$A:$Z,MATCH(SUBSTITUTE(E$1,"참고",""),EquipTable!$A$1:$Z$1,0),0)</f>
        <v>A</v>
      </c>
      <c r="F98">
        <f ca="1">VLOOKUP($B98,EquipTable!$A:$Z,MATCH(SUBSTITUTE(F$1,"참고",""),EquipTable!$A$1:$Z$1,0),0)</f>
        <v>3</v>
      </c>
      <c r="G98" t="str">
        <f t="shared" ca="1" si="6"/>
        <v>450, 537, 624, 711</v>
      </c>
      <c r="H98">
        <f t="array" aca="1" ref="H98" ca="1">SUM(IF(LEN(J98:O98)&gt;0,1,0))</f>
        <v>4</v>
      </c>
      <c r="I98">
        <v>87</v>
      </c>
      <c r="J98">
        <v>450</v>
      </c>
      <c r="K98">
        <f ca="1">IF($C98&lt;=2,"",
IF(AND($C98&gt;=3,INT(RIGHT(K$1,1))&gt;VLOOKUP($C98,EquipGradeTable!$A:$B,MATCH(EquipGradeTable!$B$1,EquipGradeTable!$A$1:$B$1,0),0)),"",
OFFSET(K98,0,-1)+$I98))</f>
        <v>537</v>
      </c>
      <c r="L98">
        <f ca="1">IF($C98&lt;=2,"",
IF(AND($C98&gt;=3,INT(RIGHT(L$1,1))&gt;VLOOKUP($C98,EquipGradeTable!$A:$B,MATCH(EquipGradeTable!$B$1,EquipGradeTable!$A$1:$B$1,0),0)),"",
OFFSET(L98,0,-1)+$I98))</f>
        <v>624</v>
      </c>
      <c r="M98">
        <f ca="1">IF($C98&lt;=2,"",
IF(AND($C98&gt;=3,INT(RIGHT(M$1,1))&gt;VLOOKUP($C98,EquipGradeTable!$A:$B,MATCH(EquipGradeTable!$B$1,EquipGradeTable!$A$1:$B$1,0),0)),"",
OFFSET(M98,0,-1)+$I98))</f>
        <v>711</v>
      </c>
      <c r="N98" t="str">
        <f ca="1">IF($C98&lt;=2,"",
IF(AND($C98&gt;=3,INT(RIGHT(N$1,1))&gt;VLOOKUP($C98,EquipGradeTable!$A:$B,MATCH(EquipGradeTable!$B$1,EquipGradeTable!$A$1:$B$1,0),0)),"",
OFFSET(N98,0,-1)+$I98))</f>
        <v/>
      </c>
      <c r="O98" t="str">
        <f ca="1">IF($C98&lt;=2,"",
IF(AND($C98&gt;=3,INT(RIGHT(O$1,1))&gt;VLOOKUP($C98,EquipGradeTable!$A:$B,MATCH(EquipGradeTable!$B$1,EquipGradeTable!$A$1:$B$1,0),0)),"",
OFFSET(O98,0,-1)+$I98))</f>
        <v/>
      </c>
      <c r="P98">
        <f t="shared" ca="1" si="7"/>
        <v>7</v>
      </c>
      <c r="Q98" t="str">
        <f ca="1">VLOOKUP($B98,EquipTable!$A:$Z,MATCH(SUBSTITUTE(Q$1,"참고",""),EquipTable!$A$1:$Z$1,0),0)</f>
        <v>GoldenBow2</v>
      </c>
      <c r="R98">
        <f ca="1">VLOOKUP($B98,EquipTable!$A:$Z,MATCH(SUBSTITUTE(R$1,"참고",""),EquipTable!$A$1:$Z$1,0),0)</f>
        <v>0</v>
      </c>
    </row>
    <row r="99" spans="1:18" x14ac:dyDescent="0.3">
      <c r="A99" t="str">
        <f t="shared" ca="1" si="4"/>
        <v>Equip052003</v>
      </c>
      <c r="B99" t="s">
        <v>144</v>
      </c>
      <c r="C99">
        <f t="shared" ca="1" si="5"/>
        <v>5</v>
      </c>
      <c r="D99" t="str">
        <f ca="1">VLOOKUP($B99,EquipTable!$A:$Z,MATCH(SUBSTITUTE(D$1,"참고",""),EquipTable!$A$1:$Z$1,0),0)</f>
        <v>Bow</v>
      </c>
      <c r="E99" t="str">
        <f ca="1">VLOOKUP($B99,EquipTable!$A:$Z,MATCH(SUBSTITUTE(E$1,"참고",""),EquipTable!$A$1:$Z$1,0),0)</f>
        <v>A</v>
      </c>
      <c r="F99">
        <f ca="1">VLOOKUP($B99,EquipTable!$A:$Z,MATCH(SUBSTITUTE(F$1,"참고",""),EquipTable!$A$1:$Z$1,0),0)</f>
        <v>3</v>
      </c>
      <c r="G99" t="str">
        <f t="shared" ca="1" si="6"/>
        <v>885, 985, 1085, 1185, 1285</v>
      </c>
      <c r="H99">
        <f t="array" aca="1" ref="H99" ca="1">SUM(IF(LEN(J99:O99)&gt;0,1,0))</f>
        <v>5</v>
      </c>
      <c r="I99">
        <v>100</v>
      </c>
      <c r="J99">
        <v>885</v>
      </c>
      <c r="K99">
        <f ca="1">IF($C99&lt;=2,"",
IF(AND($C99&gt;=3,INT(RIGHT(K$1,1))&gt;VLOOKUP($C99,EquipGradeTable!$A:$B,MATCH(EquipGradeTable!$B$1,EquipGradeTable!$A$1:$B$1,0),0)),"",
OFFSET(K99,0,-1)+$I99))</f>
        <v>985</v>
      </c>
      <c r="L99">
        <f ca="1">IF($C99&lt;=2,"",
IF(AND($C99&gt;=3,INT(RIGHT(L$1,1))&gt;VLOOKUP($C99,EquipGradeTable!$A:$B,MATCH(EquipGradeTable!$B$1,EquipGradeTable!$A$1:$B$1,0),0)),"",
OFFSET(L99,0,-1)+$I99))</f>
        <v>1085</v>
      </c>
      <c r="M99">
        <f ca="1">IF($C99&lt;=2,"",
IF(AND($C99&gt;=3,INT(RIGHT(M$1,1))&gt;VLOOKUP($C99,EquipGradeTable!$A:$B,MATCH(EquipGradeTable!$B$1,EquipGradeTable!$A$1:$B$1,0),0)),"",
OFFSET(M99,0,-1)+$I99))</f>
        <v>1185</v>
      </c>
      <c r="N99">
        <f ca="1">IF($C99&lt;=2,"",
IF(AND($C99&gt;=3,INT(RIGHT(N$1,1))&gt;VLOOKUP($C99,EquipGradeTable!$A:$B,MATCH(EquipGradeTable!$B$1,EquipGradeTable!$A$1:$B$1,0),0)),"",
OFFSET(N99,0,-1)+$I99))</f>
        <v>1285</v>
      </c>
      <c r="O99" t="str">
        <f ca="1">IF($C99&lt;=2,"",
IF(AND($C99&gt;=3,INT(RIGHT(O$1,1))&gt;VLOOKUP($C99,EquipGradeTable!$A:$B,MATCH(EquipGradeTable!$B$1,EquipGradeTable!$A$1:$B$1,0),0)),"",
OFFSET(O99,0,-1)+$I99))</f>
        <v/>
      </c>
      <c r="P99">
        <f t="shared" ca="1" si="7"/>
        <v>7</v>
      </c>
      <c r="Q99" t="str">
        <f ca="1">VLOOKUP($B99,EquipTable!$A:$Z,MATCH(SUBSTITUTE(Q$1,"참고",""),EquipTable!$A$1:$Z$1,0),0)</f>
        <v>GoldenBow2</v>
      </c>
      <c r="R99">
        <f ca="1">VLOOKUP($B99,EquipTable!$A:$Z,MATCH(SUBSTITUTE(R$1,"참고",""),EquipTable!$A$1:$Z$1,0),0)</f>
        <v>0</v>
      </c>
    </row>
    <row r="100" spans="1:18" x14ac:dyDescent="0.3">
      <c r="A100" t="str">
        <f t="shared" ca="1" si="4"/>
        <v>Equip062003</v>
      </c>
      <c r="B100" t="s">
        <v>144</v>
      </c>
      <c r="C100">
        <f t="shared" ca="1" si="5"/>
        <v>6</v>
      </c>
      <c r="D100" t="str">
        <f ca="1">VLOOKUP($B100,EquipTable!$A:$Z,MATCH(SUBSTITUTE(D$1,"참고",""),EquipTable!$A$1:$Z$1,0),0)</f>
        <v>Bow</v>
      </c>
      <c r="E100" t="str">
        <f ca="1">VLOOKUP($B100,EquipTable!$A:$Z,MATCH(SUBSTITUTE(E$1,"참고",""),EquipTable!$A$1:$Z$1,0),0)</f>
        <v>A</v>
      </c>
      <c r="F100">
        <f ca="1">VLOOKUP($B100,EquipTable!$A:$Z,MATCH(SUBSTITUTE(F$1,"참고",""),EquipTable!$A$1:$Z$1,0),0)</f>
        <v>3</v>
      </c>
      <c r="G100" t="str">
        <f t="shared" ca="1" si="6"/>
        <v>1490, 1673, 1856, 2039, 2222, 2405</v>
      </c>
      <c r="H100">
        <f t="array" aca="1" ref="H100" ca="1">SUM(IF(LEN(J100:O100)&gt;0,1,0))</f>
        <v>6</v>
      </c>
      <c r="I100">
        <v>183</v>
      </c>
      <c r="J100">
        <v>1490</v>
      </c>
      <c r="K100">
        <f ca="1">IF($C100&lt;=2,"",
IF(AND($C100&gt;=3,INT(RIGHT(K$1,1))&gt;VLOOKUP($C100,EquipGradeTable!$A:$B,MATCH(EquipGradeTable!$B$1,EquipGradeTable!$A$1:$B$1,0),0)),"",
OFFSET(K100,0,-1)+$I100))</f>
        <v>1673</v>
      </c>
      <c r="L100">
        <f ca="1">IF($C100&lt;=2,"",
IF(AND($C100&gt;=3,INT(RIGHT(L$1,1))&gt;VLOOKUP($C100,EquipGradeTable!$A:$B,MATCH(EquipGradeTable!$B$1,EquipGradeTable!$A$1:$B$1,0),0)),"",
OFFSET(L100,0,-1)+$I100))</f>
        <v>1856</v>
      </c>
      <c r="M100">
        <f ca="1">IF($C100&lt;=2,"",
IF(AND($C100&gt;=3,INT(RIGHT(M$1,1))&gt;VLOOKUP($C100,EquipGradeTable!$A:$B,MATCH(EquipGradeTable!$B$1,EquipGradeTable!$A$1:$B$1,0),0)),"",
OFFSET(M100,0,-1)+$I100))</f>
        <v>2039</v>
      </c>
      <c r="N100">
        <f ca="1">IF($C100&lt;=2,"",
IF(AND($C100&gt;=3,INT(RIGHT(N$1,1))&gt;VLOOKUP($C100,EquipGradeTable!$A:$B,MATCH(EquipGradeTable!$B$1,EquipGradeTable!$A$1:$B$1,0),0)),"",
OFFSET(N100,0,-1)+$I100))</f>
        <v>2222</v>
      </c>
      <c r="O100">
        <f ca="1">IF($C100&lt;=2,"",
IF(AND($C100&gt;=3,INT(RIGHT(O$1,1))&gt;VLOOKUP($C100,EquipGradeTable!$A:$B,MATCH(EquipGradeTable!$B$1,EquipGradeTable!$A$1:$B$1,0),0)),"",
OFFSET(O100,0,-1)+$I100))</f>
        <v>2405</v>
      </c>
      <c r="P100">
        <f t="shared" ca="1" si="7"/>
        <v>7</v>
      </c>
      <c r="Q100" t="str">
        <f ca="1">VLOOKUP($B100,EquipTable!$A:$Z,MATCH(SUBSTITUTE(Q$1,"참고",""),EquipTable!$A$1:$Z$1,0),0)</f>
        <v>GoldenBow2</v>
      </c>
      <c r="R100">
        <f ca="1">VLOOKUP($B100,EquipTable!$A:$Z,MATCH(SUBSTITUTE(R$1,"참고",""),EquipTable!$A$1:$Z$1,0),0)</f>
        <v>0</v>
      </c>
    </row>
    <row r="101" spans="1:18" x14ac:dyDescent="0.3">
      <c r="A101" t="str">
        <f t="shared" ca="1" si="4"/>
        <v>Equip032101</v>
      </c>
      <c r="B101" t="s">
        <v>145</v>
      </c>
      <c r="C101">
        <f t="shared" ca="1" si="5"/>
        <v>3</v>
      </c>
      <c r="D101" t="str">
        <f ca="1">VLOOKUP($B101,EquipTable!$A:$Z,MATCH(SUBSTITUTE(D$1,"참고",""),EquipTable!$A$1:$Z$1,0),0)</f>
        <v>Bow</v>
      </c>
      <c r="E101" t="str">
        <f ca="1">VLOOKUP($B101,EquipTable!$A:$Z,MATCH(SUBSTITUTE(E$1,"참고",""),EquipTable!$A$1:$Z$1,0),0)</f>
        <v>S</v>
      </c>
      <c r="F101">
        <f ca="1">VLOOKUP($B101,EquipTable!$A:$Z,MATCH(SUBSTITUTE(F$1,"참고",""),EquipTable!$A$1:$Z$1,0),0)</f>
        <v>1</v>
      </c>
      <c r="G101" t="str">
        <f t="shared" ca="1" si="6"/>
        <v>520, 642, 764</v>
      </c>
      <c r="H101">
        <f t="array" aca="1" ref="H101" ca="1">SUM(IF(LEN(J101:O101)&gt;0,1,0))</f>
        <v>3</v>
      </c>
      <c r="I101">
        <v>122</v>
      </c>
      <c r="J101">
        <v>520</v>
      </c>
      <c r="K101">
        <f ca="1">IF($C101&lt;=2,"",
IF(AND($C101&gt;=3,INT(RIGHT(K$1,1))&gt;VLOOKUP($C101,EquipGradeTable!$A:$B,MATCH(EquipGradeTable!$B$1,EquipGradeTable!$A$1:$B$1,0),0)),"",
OFFSET(K101,0,-1)+$I101))</f>
        <v>642</v>
      </c>
      <c r="L101">
        <f ca="1">IF($C101&lt;=2,"",
IF(AND($C101&gt;=3,INT(RIGHT(L$1,1))&gt;VLOOKUP($C101,EquipGradeTable!$A:$B,MATCH(EquipGradeTable!$B$1,EquipGradeTable!$A$1:$B$1,0),0)),"",
OFFSET(L101,0,-1)+$I101))</f>
        <v>764</v>
      </c>
      <c r="M101" t="str">
        <f ca="1">IF($C101&lt;=2,"",
IF(AND($C101&gt;=3,INT(RIGHT(M$1,1))&gt;VLOOKUP($C101,EquipGradeTable!$A:$B,MATCH(EquipGradeTable!$B$1,EquipGradeTable!$A$1:$B$1,0),0)),"",
OFFSET(M101,0,-1)+$I101))</f>
        <v/>
      </c>
      <c r="N101" t="str">
        <f ca="1">IF($C101&lt;=2,"",
IF(AND($C101&gt;=3,INT(RIGHT(N$1,1))&gt;VLOOKUP($C101,EquipGradeTable!$A:$B,MATCH(EquipGradeTable!$B$1,EquipGradeTable!$A$1:$B$1,0),0)),"",
OFFSET(N101,0,-1)+$I101))</f>
        <v/>
      </c>
      <c r="O101" t="str">
        <f ca="1">IF($C101&lt;=2,"",
IF(AND($C101&gt;=3,INT(RIGHT(O$1,1))&gt;VLOOKUP($C101,EquipGradeTable!$A:$B,MATCH(EquipGradeTable!$B$1,EquipGradeTable!$A$1:$B$1,0),0)),"",
OFFSET(O101,0,-1)+$I101))</f>
        <v/>
      </c>
      <c r="P101">
        <f t="shared" ca="1" si="7"/>
        <v>4</v>
      </c>
      <c r="Q101" t="str">
        <f ca="1">VLOOKUP($B101,EquipTable!$A:$Z,MATCH(SUBSTITUTE(Q$1,"참고",""),EquipTable!$A$1:$Z$1,0),0)</f>
        <v>IchkaBow</v>
      </c>
      <c r="R101">
        <f ca="1">VLOOKUP($B101,EquipTable!$A:$Z,MATCH(SUBSTITUTE(R$1,"참고",""),EquipTable!$A$1:$Z$1,0),0)</f>
        <v>0</v>
      </c>
    </row>
    <row r="102" spans="1:18" x14ac:dyDescent="0.3">
      <c r="A102" t="str">
        <f t="shared" ca="1" si="4"/>
        <v>Equip042101</v>
      </c>
      <c r="B102" t="s">
        <v>145</v>
      </c>
      <c r="C102">
        <f t="shared" ca="1" si="5"/>
        <v>4</v>
      </c>
      <c r="D102" t="str">
        <f ca="1">VLOOKUP($B102,EquipTable!$A:$Z,MATCH(SUBSTITUTE(D$1,"참고",""),EquipTable!$A$1:$Z$1,0),0)</f>
        <v>Bow</v>
      </c>
      <c r="E102" t="str">
        <f ca="1">VLOOKUP($B102,EquipTable!$A:$Z,MATCH(SUBSTITUTE(E$1,"참고",""),EquipTable!$A$1:$Z$1,0),0)</f>
        <v>S</v>
      </c>
      <c r="F102">
        <f ca="1">VLOOKUP($B102,EquipTable!$A:$Z,MATCH(SUBSTITUTE(F$1,"참고",""),EquipTable!$A$1:$Z$1,0),0)</f>
        <v>1</v>
      </c>
      <c r="G102" t="str">
        <f t="shared" ca="1" si="6"/>
        <v>1010, 1146, 1282, 1418</v>
      </c>
      <c r="H102">
        <f t="array" aca="1" ref="H102" ca="1">SUM(IF(LEN(J102:O102)&gt;0,1,0))</f>
        <v>4</v>
      </c>
      <c r="I102">
        <v>136</v>
      </c>
      <c r="J102">
        <v>1010</v>
      </c>
      <c r="K102">
        <f ca="1">IF($C102&lt;=2,"",
IF(AND($C102&gt;=3,INT(RIGHT(K$1,1))&gt;VLOOKUP($C102,EquipGradeTable!$A:$B,MATCH(EquipGradeTable!$B$1,EquipGradeTable!$A$1:$B$1,0),0)),"",
OFFSET(K102,0,-1)+$I102))</f>
        <v>1146</v>
      </c>
      <c r="L102">
        <f ca="1">IF($C102&lt;=2,"",
IF(AND($C102&gt;=3,INT(RIGHT(L$1,1))&gt;VLOOKUP($C102,EquipGradeTable!$A:$B,MATCH(EquipGradeTable!$B$1,EquipGradeTable!$A$1:$B$1,0),0)),"",
OFFSET(L102,0,-1)+$I102))</f>
        <v>1282</v>
      </c>
      <c r="M102">
        <f ca="1">IF($C102&lt;=2,"",
IF(AND($C102&gt;=3,INT(RIGHT(M$1,1))&gt;VLOOKUP($C102,EquipGradeTable!$A:$B,MATCH(EquipGradeTable!$B$1,EquipGradeTable!$A$1:$B$1,0),0)),"",
OFFSET(M102,0,-1)+$I102))</f>
        <v>1418</v>
      </c>
      <c r="N102" t="str">
        <f ca="1">IF($C102&lt;=2,"",
IF(AND($C102&gt;=3,INT(RIGHT(N$1,1))&gt;VLOOKUP($C102,EquipGradeTable!$A:$B,MATCH(EquipGradeTable!$B$1,EquipGradeTable!$A$1:$B$1,0),0)),"",
OFFSET(N102,0,-1)+$I102))</f>
        <v/>
      </c>
      <c r="O102" t="str">
        <f ca="1">IF($C102&lt;=2,"",
IF(AND($C102&gt;=3,INT(RIGHT(O$1,1))&gt;VLOOKUP($C102,EquipGradeTable!$A:$B,MATCH(EquipGradeTable!$B$1,EquipGradeTable!$A$1:$B$1,0),0)),"",
OFFSET(O102,0,-1)+$I102))</f>
        <v/>
      </c>
      <c r="P102">
        <f t="shared" ca="1" si="7"/>
        <v>4</v>
      </c>
      <c r="Q102" t="str">
        <f ca="1">VLOOKUP($B102,EquipTable!$A:$Z,MATCH(SUBSTITUTE(Q$1,"참고",""),EquipTable!$A$1:$Z$1,0),0)</f>
        <v>IchkaBow</v>
      </c>
      <c r="R102">
        <f ca="1">VLOOKUP($B102,EquipTable!$A:$Z,MATCH(SUBSTITUTE(R$1,"참고",""),EquipTable!$A$1:$Z$1,0),0)</f>
        <v>0</v>
      </c>
    </row>
    <row r="103" spans="1:18" x14ac:dyDescent="0.3">
      <c r="A103" t="str">
        <f t="shared" ca="1" si="4"/>
        <v>Equip052101</v>
      </c>
      <c r="B103" t="s">
        <v>145</v>
      </c>
      <c r="C103">
        <f t="shared" ca="1" si="5"/>
        <v>5</v>
      </c>
      <c r="D103" t="str">
        <f ca="1">VLOOKUP($B103,EquipTable!$A:$Z,MATCH(SUBSTITUTE(D$1,"참고",""),EquipTable!$A$1:$Z$1,0),0)</f>
        <v>Bow</v>
      </c>
      <c r="E103" t="str">
        <f ca="1">VLOOKUP($B103,EquipTable!$A:$Z,MATCH(SUBSTITUTE(E$1,"참고",""),EquipTable!$A$1:$Z$1,0),0)</f>
        <v>S</v>
      </c>
      <c r="F103">
        <f ca="1">VLOOKUP($B103,EquipTable!$A:$Z,MATCH(SUBSTITUTE(F$1,"참고",""),EquipTable!$A$1:$Z$1,0),0)</f>
        <v>1</v>
      </c>
      <c r="G103" t="str">
        <f t="shared" ca="1" si="6"/>
        <v>1690, 1843, 1996, 2149, 2302</v>
      </c>
      <c r="H103">
        <f t="array" aca="1" ref="H103" ca="1">SUM(IF(LEN(J103:O103)&gt;0,1,0))</f>
        <v>5</v>
      </c>
      <c r="I103">
        <v>153</v>
      </c>
      <c r="J103">
        <v>1690</v>
      </c>
      <c r="K103">
        <f ca="1">IF($C103&lt;=2,"",
IF(AND($C103&gt;=3,INT(RIGHT(K$1,1))&gt;VLOOKUP($C103,EquipGradeTable!$A:$B,MATCH(EquipGradeTable!$B$1,EquipGradeTable!$A$1:$B$1,0),0)),"",
OFFSET(K103,0,-1)+$I103))</f>
        <v>1843</v>
      </c>
      <c r="L103">
        <f ca="1">IF($C103&lt;=2,"",
IF(AND($C103&gt;=3,INT(RIGHT(L$1,1))&gt;VLOOKUP($C103,EquipGradeTable!$A:$B,MATCH(EquipGradeTable!$B$1,EquipGradeTable!$A$1:$B$1,0),0)),"",
OFFSET(L103,0,-1)+$I103))</f>
        <v>1996</v>
      </c>
      <c r="M103">
        <f ca="1">IF($C103&lt;=2,"",
IF(AND($C103&gt;=3,INT(RIGHT(M$1,1))&gt;VLOOKUP($C103,EquipGradeTable!$A:$B,MATCH(EquipGradeTable!$B$1,EquipGradeTable!$A$1:$B$1,0),0)),"",
OFFSET(M103,0,-1)+$I103))</f>
        <v>2149</v>
      </c>
      <c r="N103">
        <f ca="1">IF($C103&lt;=2,"",
IF(AND($C103&gt;=3,INT(RIGHT(N$1,1))&gt;VLOOKUP($C103,EquipGradeTable!$A:$B,MATCH(EquipGradeTable!$B$1,EquipGradeTable!$A$1:$B$1,0),0)),"",
OFFSET(N103,0,-1)+$I103))</f>
        <v>2302</v>
      </c>
      <c r="O103" t="str">
        <f ca="1">IF($C103&lt;=2,"",
IF(AND($C103&gt;=3,INT(RIGHT(O$1,1))&gt;VLOOKUP($C103,EquipGradeTable!$A:$B,MATCH(EquipGradeTable!$B$1,EquipGradeTable!$A$1:$B$1,0),0)),"",
OFFSET(O103,0,-1)+$I103))</f>
        <v/>
      </c>
      <c r="P103">
        <f t="shared" ca="1" si="7"/>
        <v>4</v>
      </c>
      <c r="Q103" t="str">
        <f ca="1">VLOOKUP($B103,EquipTable!$A:$Z,MATCH(SUBSTITUTE(Q$1,"참고",""),EquipTable!$A$1:$Z$1,0),0)</f>
        <v>IchkaBow</v>
      </c>
      <c r="R103">
        <f ca="1">VLOOKUP($B103,EquipTable!$A:$Z,MATCH(SUBSTITUTE(R$1,"참고",""),EquipTable!$A$1:$Z$1,0),0)</f>
        <v>0</v>
      </c>
    </row>
    <row r="104" spans="1:18" x14ac:dyDescent="0.3">
      <c r="A104" t="str">
        <f t="shared" ca="1" si="4"/>
        <v>Equip062101</v>
      </c>
      <c r="B104" t="s">
        <v>145</v>
      </c>
      <c r="C104">
        <f t="shared" ca="1" si="5"/>
        <v>6</v>
      </c>
      <c r="D104" t="str">
        <f ca="1">VLOOKUP($B104,EquipTable!$A:$Z,MATCH(SUBSTITUTE(D$1,"참고",""),EquipTable!$A$1:$Z$1,0),0)</f>
        <v>Bow</v>
      </c>
      <c r="E104" t="str">
        <f ca="1">VLOOKUP($B104,EquipTable!$A:$Z,MATCH(SUBSTITUTE(E$1,"참고",""),EquipTable!$A$1:$Z$1,0),0)</f>
        <v>S</v>
      </c>
      <c r="F104">
        <f ca="1">VLOOKUP($B104,EquipTable!$A:$Z,MATCH(SUBSTITUTE(F$1,"참고",""),EquipTable!$A$1:$Z$1,0),0)</f>
        <v>1</v>
      </c>
      <c r="G104" t="str">
        <f t="shared" ca="1" si="6"/>
        <v>2610, 2865, 3120, 3375, 3630, 3885</v>
      </c>
      <c r="H104">
        <f t="array" aca="1" ref="H104" ca="1">SUM(IF(LEN(J104:O104)&gt;0,1,0))</f>
        <v>6</v>
      </c>
      <c r="I104">
        <v>255</v>
      </c>
      <c r="J104">
        <v>2610</v>
      </c>
      <c r="K104">
        <f ca="1">IF($C104&lt;=2,"",
IF(AND($C104&gt;=3,INT(RIGHT(K$1,1))&gt;VLOOKUP($C104,EquipGradeTable!$A:$B,MATCH(EquipGradeTable!$B$1,EquipGradeTable!$A$1:$B$1,0),0)),"",
OFFSET(K104,0,-1)+$I104))</f>
        <v>2865</v>
      </c>
      <c r="L104">
        <f ca="1">IF($C104&lt;=2,"",
IF(AND($C104&gt;=3,INT(RIGHT(L$1,1))&gt;VLOOKUP($C104,EquipGradeTable!$A:$B,MATCH(EquipGradeTable!$B$1,EquipGradeTable!$A$1:$B$1,0),0)),"",
OFFSET(L104,0,-1)+$I104))</f>
        <v>3120</v>
      </c>
      <c r="M104">
        <f ca="1">IF($C104&lt;=2,"",
IF(AND($C104&gt;=3,INT(RIGHT(M$1,1))&gt;VLOOKUP($C104,EquipGradeTable!$A:$B,MATCH(EquipGradeTable!$B$1,EquipGradeTable!$A$1:$B$1,0),0)),"",
OFFSET(M104,0,-1)+$I104))</f>
        <v>3375</v>
      </c>
      <c r="N104">
        <f ca="1">IF($C104&lt;=2,"",
IF(AND($C104&gt;=3,INT(RIGHT(N$1,1))&gt;VLOOKUP($C104,EquipGradeTable!$A:$B,MATCH(EquipGradeTable!$B$1,EquipGradeTable!$A$1:$B$1,0),0)),"",
OFFSET(N104,0,-1)+$I104))</f>
        <v>3630</v>
      </c>
      <c r="O104">
        <f ca="1">IF($C104&lt;=2,"",
IF(AND($C104&gt;=3,INT(RIGHT(O$1,1))&gt;VLOOKUP($C104,EquipGradeTable!$A:$B,MATCH(EquipGradeTable!$B$1,EquipGradeTable!$A$1:$B$1,0),0)),"",
OFFSET(O104,0,-1)+$I104))</f>
        <v>3885</v>
      </c>
      <c r="P104">
        <f t="shared" ca="1" si="7"/>
        <v>4</v>
      </c>
      <c r="Q104" t="str">
        <f ca="1">VLOOKUP($B104,EquipTable!$A:$Z,MATCH(SUBSTITUTE(Q$1,"참고",""),EquipTable!$A$1:$Z$1,0),0)</f>
        <v>IchkaBow</v>
      </c>
      <c r="R104">
        <f ca="1">VLOOKUP($B104,EquipTable!$A:$Z,MATCH(SUBSTITUTE(R$1,"참고",""),EquipTable!$A$1:$Z$1,0),0)</f>
        <v>0</v>
      </c>
    </row>
    <row r="105" spans="1:18" x14ac:dyDescent="0.3">
      <c r="A105" t="str">
        <f t="shared" ca="1" si="4"/>
        <v>Equip032102</v>
      </c>
      <c r="B105" t="s">
        <v>146</v>
      </c>
      <c r="C105">
        <f t="shared" ca="1" si="5"/>
        <v>3</v>
      </c>
      <c r="D105" t="str">
        <f ca="1">VLOOKUP($B105,EquipTable!$A:$Z,MATCH(SUBSTITUTE(D$1,"참고",""),EquipTable!$A$1:$Z$1,0),0)</f>
        <v>Bow</v>
      </c>
      <c r="E105" t="str">
        <f ca="1">VLOOKUP($B105,EquipTable!$A:$Z,MATCH(SUBSTITUTE(E$1,"참고",""),EquipTable!$A$1:$Z$1,0),0)</f>
        <v>S</v>
      </c>
      <c r="F105">
        <f ca="1">VLOOKUP($B105,EquipTable!$A:$Z,MATCH(SUBSTITUTE(F$1,"참고",""),EquipTable!$A$1:$Z$1,0),0)</f>
        <v>2</v>
      </c>
      <c r="G105" t="str">
        <f t="shared" ca="1" si="6"/>
        <v>520, 642, 764</v>
      </c>
      <c r="H105">
        <f t="array" aca="1" ref="H105" ca="1">SUM(IF(LEN(J105:O105)&gt;0,1,0))</f>
        <v>3</v>
      </c>
      <c r="I105">
        <v>122</v>
      </c>
      <c r="J105">
        <v>520</v>
      </c>
      <c r="K105">
        <f ca="1">IF($C105&lt;=2,"",
IF(AND($C105&gt;=3,INT(RIGHT(K$1,1))&gt;VLOOKUP($C105,EquipGradeTable!$A:$B,MATCH(EquipGradeTable!$B$1,EquipGradeTable!$A$1:$B$1,0),0)),"",
OFFSET(K105,0,-1)+$I105))</f>
        <v>642</v>
      </c>
      <c r="L105">
        <f ca="1">IF($C105&lt;=2,"",
IF(AND($C105&gt;=3,INT(RIGHT(L$1,1))&gt;VLOOKUP($C105,EquipGradeTable!$A:$B,MATCH(EquipGradeTable!$B$1,EquipGradeTable!$A$1:$B$1,0),0)),"",
OFFSET(L105,0,-1)+$I105))</f>
        <v>764</v>
      </c>
      <c r="M105" t="str">
        <f ca="1">IF($C105&lt;=2,"",
IF(AND($C105&gt;=3,INT(RIGHT(M$1,1))&gt;VLOOKUP($C105,EquipGradeTable!$A:$B,MATCH(EquipGradeTable!$B$1,EquipGradeTable!$A$1:$B$1,0),0)),"",
OFFSET(M105,0,-1)+$I105))</f>
        <v/>
      </c>
      <c r="N105" t="str">
        <f ca="1">IF($C105&lt;=2,"",
IF(AND($C105&gt;=3,INT(RIGHT(N$1,1))&gt;VLOOKUP($C105,EquipGradeTable!$A:$B,MATCH(EquipGradeTable!$B$1,EquipGradeTable!$A$1:$B$1,0),0)),"",
OFFSET(N105,0,-1)+$I105))</f>
        <v/>
      </c>
      <c r="O105" t="str">
        <f ca="1">IF($C105&lt;=2,"",
IF(AND($C105&gt;=3,INT(RIGHT(O$1,1))&gt;VLOOKUP($C105,EquipGradeTable!$A:$B,MATCH(EquipGradeTable!$B$1,EquipGradeTable!$A$1:$B$1,0),0)),"",
OFFSET(O105,0,-1)+$I105))</f>
        <v/>
      </c>
      <c r="P105">
        <f t="shared" ca="1" si="7"/>
        <v>4</v>
      </c>
      <c r="Q105" t="str">
        <f ca="1">VLOOKUP($B105,EquipTable!$A:$Z,MATCH(SUBSTITUTE(Q$1,"참고",""),EquipTable!$A$1:$Z$1,0),0)</f>
        <v>GoldenBow3</v>
      </c>
      <c r="R105">
        <f ca="1">VLOOKUP($B105,EquipTable!$A:$Z,MATCH(SUBSTITUTE(R$1,"참고",""),EquipTable!$A$1:$Z$1,0),0)</f>
        <v>0</v>
      </c>
    </row>
    <row r="106" spans="1:18" x14ac:dyDescent="0.3">
      <c r="A106" t="str">
        <f t="shared" ca="1" si="4"/>
        <v>Equip042102</v>
      </c>
      <c r="B106" t="s">
        <v>146</v>
      </c>
      <c r="C106">
        <f t="shared" ca="1" si="5"/>
        <v>4</v>
      </c>
      <c r="D106" t="str">
        <f ca="1">VLOOKUP($B106,EquipTable!$A:$Z,MATCH(SUBSTITUTE(D$1,"참고",""),EquipTable!$A$1:$Z$1,0),0)</f>
        <v>Bow</v>
      </c>
      <c r="E106" t="str">
        <f ca="1">VLOOKUP($B106,EquipTable!$A:$Z,MATCH(SUBSTITUTE(E$1,"참고",""),EquipTable!$A$1:$Z$1,0),0)</f>
        <v>S</v>
      </c>
      <c r="F106">
        <f ca="1">VLOOKUP($B106,EquipTable!$A:$Z,MATCH(SUBSTITUTE(F$1,"참고",""),EquipTable!$A$1:$Z$1,0),0)</f>
        <v>2</v>
      </c>
      <c r="G106" t="str">
        <f t="shared" ca="1" si="6"/>
        <v>1010, 1146, 1282, 1418</v>
      </c>
      <c r="H106">
        <f t="array" aca="1" ref="H106" ca="1">SUM(IF(LEN(J106:O106)&gt;0,1,0))</f>
        <v>4</v>
      </c>
      <c r="I106">
        <v>136</v>
      </c>
      <c r="J106">
        <v>1010</v>
      </c>
      <c r="K106">
        <f ca="1">IF($C106&lt;=2,"",
IF(AND($C106&gt;=3,INT(RIGHT(K$1,1))&gt;VLOOKUP($C106,EquipGradeTable!$A:$B,MATCH(EquipGradeTable!$B$1,EquipGradeTable!$A$1:$B$1,0),0)),"",
OFFSET(K106,0,-1)+$I106))</f>
        <v>1146</v>
      </c>
      <c r="L106">
        <f ca="1">IF($C106&lt;=2,"",
IF(AND($C106&gt;=3,INT(RIGHT(L$1,1))&gt;VLOOKUP($C106,EquipGradeTable!$A:$B,MATCH(EquipGradeTable!$B$1,EquipGradeTable!$A$1:$B$1,0),0)),"",
OFFSET(L106,0,-1)+$I106))</f>
        <v>1282</v>
      </c>
      <c r="M106">
        <f ca="1">IF($C106&lt;=2,"",
IF(AND($C106&gt;=3,INT(RIGHT(M$1,1))&gt;VLOOKUP($C106,EquipGradeTable!$A:$B,MATCH(EquipGradeTable!$B$1,EquipGradeTable!$A$1:$B$1,0),0)),"",
OFFSET(M106,0,-1)+$I106))</f>
        <v>1418</v>
      </c>
      <c r="N106" t="str">
        <f ca="1">IF($C106&lt;=2,"",
IF(AND($C106&gt;=3,INT(RIGHT(N$1,1))&gt;VLOOKUP($C106,EquipGradeTable!$A:$B,MATCH(EquipGradeTable!$B$1,EquipGradeTable!$A$1:$B$1,0),0)),"",
OFFSET(N106,0,-1)+$I106))</f>
        <v/>
      </c>
      <c r="O106" t="str">
        <f ca="1">IF($C106&lt;=2,"",
IF(AND($C106&gt;=3,INT(RIGHT(O$1,1))&gt;VLOOKUP($C106,EquipGradeTable!$A:$B,MATCH(EquipGradeTable!$B$1,EquipGradeTable!$A$1:$B$1,0),0)),"",
OFFSET(O106,0,-1)+$I106))</f>
        <v/>
      </c>
      <c r="P106">
        <f t="shared" ca="1" si="7"/>
        <v>4</v>
      </c>
      <c r="Q106" t="str">
        <f ca="1">VLOOKUP($B106,EquipTable!$A:$Z,MATCH(SUBSTITUTE(Q$1,"참고",""),EquipTable!$A$1:$Z$1,0),0)</f>
        <v>GoldenBow3</v>
      </c>
      <c r="R106">
        <f ca="1">VLOOKUP($B106,EquipTable!$A:$Z,MATCH(SUBSTITUTE(R$1,"참고",""),EquipTable!$A$1:$Z$1,0),0)</f>
        <v>0</v>
      </c>
    </row>
    <row r="107" spans="1:18" x14ac:dyDescent="0.3">
      <c r="A107" t="str">
        <f t="shared" ca="1" si="4"/>
        <v>Equip052102</v>
      </c>
      <c r="B107" t="s">
        <v>146</v>
      </c>
      <c r="C107">
        <f t="shared" ca="1" si="5"/>
        <v>5</v>
      </c>
      <c r="D107" t="str">
        <f ca="1">VLOOKUP($B107,EquipTable!$A:$Z,MATCH(SUBSTITUTE(D$1,"참고",""),EquipTable!$A$1:$Z$1,0),0)</f>
        <v>Bow</v>
      </c>
      <c r="E107" t="str">
        <f ca="1">VLOOKUP($B107,EquipTable!$A:$Z,MATCH(SUBSTITUTE(E$1,"참고",""),EquipTable!$A$1:$Z$1,0),0)</f>
        <v>S</v>
      </c>
      <c r="F107">
        <f ca="1">VLOOKUP($B107,EquipTable!$A:$Z,MATCH(SUBSTITUTE(F$1,"참고",""),EquipTable!$A$1:$Z$1,0),0)</f>
        <v>2</v>
      </c>
      <c r="G107" t="str">
        <f t="shared" ca="1" si="6"/>
        <v>1690, 1843, 1996, 2149, 2302</v>
      </c>
      <c r="H107">
        <f t="array" aca="1" ref="H107" ca="1">SUM(IF(LEN(J107:O107)&gt;0,1,0))</f>
        <v>5</v>
      </c>
      <c r="I107">
        <v>153</v>
      </c>
      <c r="J107">
        <v>1690</v>
      </c>
      <c r="K107">
        <f ca="1">IF($C107&lt;=2,"",
IF(AND($C107&gt;=3,INT(RIGHT(K$1,1))&gt;VLOOKUP($C107,EquipGradeTable!$A:$B,MATCH(EquipGradeTable!$B$1,EquipGradeTable!$A$1:$B$1,0),0)),"",
OFFSET(K107,0,-1)+$I107))</f>
        <v>1843</v>
      </c>
      <c r="L107">
        <f ca="1">IF($C107&lt;=2,"",
IF(AND($C107&gt;=3,INT(RIGHT(L$1,1))&gt;VLOOKUP($C107,EquipGradeTable!$A:$B,MATCH(EquipGradeTable!$B$1,EquipGradeTable!$A$1:$B$1,0),0)),"",
OFFSET(L107,0,-1)+$I107))</f>
        <v>1996</v>
      </c>
      <c r="M107">
        <f ca="1">IF($C107&lt;=2,"",
IF(AND($C107&gt;=3,INT(RIGHT(M$1,1))&gt;VLOOKUP($C107,EquipGradeTable!$A:$B,MATCH(EquipGradeTable!$B$1,EquipGradeTable!$A$1:$B$1,0),0)),"",
OFFSET(M107,0,-1)+$I107))</f>
        <v>2149</v>
      </c>
      <c r="N107">
        <f ca="1">IF($C107&lt;=2,"",
IF(AND($C107&gt;=3,INT(RIGHT(N$1,1))&gt;VLOOKUP($C107,EquipGradeTable!$A:$B,MATCH(EquipGradeTable!$B$1,EquipGradeTable!$A$1:$B$1,0),0)),"",
OFFSET(N107,0,-1)+$I107))</f>
        <v>2302</v>
      </c>
      <c r="O107" t="str">
        <f ca="1">IF($C107&lt;=2,"",
IF(AND($C107&gt;=3,INT(RIGHT(O$1,1))&gt;VLOOKUP($C107,EquipGradeTable!$A:$B,MATCH(EquipGradeTable!$B$1,EquipGradeTable!$A$1:$B$1,0),0)),"",
OFFSET(O107,0,-1)+$I107))</f>
        <v/>
      </c>
      <c r="P107">
        <f t="shared" ca="1" si="7"/>
        <v>4</v>
      </c>
      <c r="Q107" t="str">
        <f ca="1">VLOOKUP($B107,EquipTable!$A:$Z,MATCH(SUBSTITUTE(Q$1,"참고",""),EquipTable!$A$1:$Z$1,0),0)</f>
        <v>GoldenBow3</v>
      </c>
      <c r="R107">
        <f ca="1">VLOOKUP($B107,EquipTable!$A:$Z,MATCH(SUBSTITUTE(R$1,"참고",""),EquipTable!$A$1:$Z$1,0),0)</f>
        <v>0</v>
      </c>
    </row>
    <row r="108" spans="1:18" x14ac:dyDescent="0.3">
      <c r="A108" t="str">
        <f t="shared" ca="1" si="4"/>
        <v>Equip062102</v>
      </c>
      <c r="B108" t="s">
        <v>146</v>
      </c>
      <c r="C108">
        <f t="shared" ca="1" si="5"/>
        <v>6</v>
      </c>
      <c r="D108" t="str">
        <f ca="1">VLOOKUP($B108,EquipTable!$A:$Z,MATCH(SUBSTITUTE(D$1,"참고",""),EquipTable!$A$1:$Z$1,0),0)</f>
        <v>Bow</v>
      </c>
      <c r="E108" t="str">
        <f ca="1">VLOOKUP($B108,EquipTable!$A:$Z,MATCH(SUBSTITUTE(E$1,"참고",""),EquipTable!$A$1:$Z$1,0),0)</f>
        <v>S</v>
      </c>
      <c r="F108">
        <f ca="1">VLOOKUP($B108,EquipTable!$A:$Z,MATCH(SUBSTITUTE(F$1,"참고",""),EquipTable!$A$1:$Z$1,0),0)</f>
        <v>2</v>
      </c>
      <c r="G108" t="str">
        <f t="shared" ca="1" si="6"/>
        <v>2610, 2865, 3120, 3375, 3630, 3885</v>
      </c>
      <c r="H108">
        <f t="array" aca="1" ref="H108" ca="1">SUM(IF(LEN(J108:O108)&gt;0,1,0))</f>
        <v>6</v>
      </c>
      <c r="I108">
        <v>255</v>
      </c>
      <c r="J108">
        <v>2610</v>
      </c>
      <c r="K108">
        <f ca="1">IF($C108&lt;=2,"",
IF(AND($C108&gt;=3,INT(RIGHT(K$1,1))&gt;VLOOKUP($C108,EquipGradeTable!$A:$B,MATCH(EquipGradeTable!$B$1,EquipGradeTable!$A$1:$B$1,0),0)),"",
OFFSET(K108,0,-1)+$I108))</f>
        <v>2865</v>
      </c>
      <c r="L108">
        <f ca="1">IF($C108&lt;=2,"",
IF(AND($C108&gt;=3,INT(RIGHT(L$1,1))&gt;VLOOKUP($C108,EquipGradeTable!$A:$B,MATCH(EquipGradeTable!$B$1,EquipGradeTable!$A$1:$B$1,0),0)),"",
OFFSET(L108,0,-1)+$I108))</f>
        <v>3120</v>
      </c>
      <c r="M108">
        <f ca="1">IF($C108&lt;=2,"",
IF(AND($C108&gt;=3,INT(RIGHT(M$1,1))&gt;VLOOKUP($C108,EquipGradeTable!$A:$B,MATCH(EquipGradeTable!$B$1,EquipGradeTable!$A$1:$B$1,0),0)),"",
OFFSET(M108,0,-1)+$I108))</f>
        <v>3375</v>
      </c>
      <c r="N108">
        <f ca="1">IF($C108&lt;=2,"",
IF(AND($C108&gt;=3,INT(RIGHT(N$1,1))&gt;VLOOKUP($C108,EquipGradeTable!$A:$B,MATCH(EquipGradeTable!$B$1,EquipGradeTable!$A$1:$B$1,0),0)),"",
OFFSET(N108,0,-1)+$I108))</f>
        <v>3630</v>
      </c>
      <c r="O108">
        <f ca="1">IF($C108&lt;=2,"",
IF(AND($C108&gt;=3,INT(RIGHT(O$1,1))&gt;VLOOKUP($C108,EquipGradeTable!$A:$B,MATCH(EquipGradeTable!$B$1,EquipGradeTable!$A$1:$B$1,0),0)),"",
OFFSET(O108,0,-1)+$I108))</f>
        <v>3885</v>
      </c>
      <c r="P108">
        <f t="shared" ca="1" si="7"/>
        <v>4</v>
      </c>
      <c r="Q108" t="str">
        <f ca="1">VLOOKUP($B108,EquipTable!$A:$Z,MATCH(SUBSTITUTE(Q$1,"참고",""),EquipTable!$A$1:$Z$1,0),0)</f>
        <v>GoldenBow3</v>
      </c>
      <c r="R108">
        <f ca="1">VLOOKUP($B108,EquipTable!$A:$Z,MATCH(SUBSTITUTE(R$1,"참고",""),EquipTable!$A$1:$Z$1,0),0)</f>
        <v>0</v>
      </c>
    </row>
    <row r="109" spans="1:18" x14ac:dyDescent="0.3">
      <c r="A109" t="str">
        <f t="shared" ca="1" si="4"/>
        <v>Equip032201</v>
      </c>
      <c r="B109" t="s">
        <v>147</v>
      </c>
      <c r="C109">
        <f t="shared" ca="1" si="5"/>
        <v>3</v>
      </c>
      <c r="D109" t="str">
        <f ca="1">VLOOKUP($B109,EquipTable!$A:$Z,MATCH(SUBSTITUTE(D$1,"참고",""),EquipTable!$A$1:$Z$1,0),0)</f>
        <v>Bow</v>
      </c>
      <c r="E109" t="str">
        <f ca="1">VLOOKUP($B109,EquipTable!$A:$Z,MATCH(SUBSTITUTE(E$1,"참고",""),EquipTable!$A$1:$Z$1,0),0)</f>
        <v>SS</v>
      </c>
      <c r="F109">
        <f ca="1">VLOOKUP($B109,EquipTable!$A:$Z,MATCH(SUBSTITUTE(F$1,"참고",""),EquipTable!$A$1:$Z$1,0),0)</f>
        <v>1</v>
      </c>
      <c r="G109" t="str">
        <f t="shared" ca="1" si="6"/>
        <v>1190, 1372, 1554</v>
      </c>
      <c r="H109">
        <f t="array" aca="1" ref="H109" ca="1">SUM(IF(LEN(J109:O109)&gt;0,1,0))</f>
        <v>3</v>
      </c>
      <c r="I109">
        <v>182</v>
      </c>
      <c r="J109">
        <v>1190</v>
      </c>
      <c r="K109">
        <f ca="1">IF($C109&lt;=2,"",
IF(AND($C109&gt;=3,INT(RIGHT(K$1,1))&gt;VLOOKUP($C109,EquipGradeTable!$A:$B,MATCH(EquipGradeTable!$B$1,EquipGradeTable!$A$1:$B$1,0),0)),"",
OFFSET(K109,0,-1)+$I109))</f>
        <v>1372</v>
      </c>
      <c r="L109">
        <f ca="1">IF($C109&lt;=2,"",
IF(AND($C109&gt;=3,INT(RIGHT(L$1,1))&gt;VLOOKUP($C109,EquipGradeTable!$A:$B,MATCH(EquipGradeTable!$B$1,EquipGradeTable!$A$1:$B$1,0),0)),"",
OFFSET(L109,0,-1)+$I109))</f>
        <v>1554</v>
      </c>
      <c r="M109" t="str">
        <f ca="1">IF($C109&lt;=2,"",
IF(AND($C109&gt;=3,INT(RIGHT(M$1,1))&gt;VLOOKUP($C109,EquipGradeTable!$A:$B,MATCH(EquipGradeTable!$B$1,EquipGradeTable!$A$1:$B$1,0),0)),"",
OFFSET(M109,0,-1)+$I109))</f>
        <v/>
      </c>
      <c r="N109" t="str">
        <f ca="1">IF($C109&lt;=2,"",
IF(AND($C109&gt;=3,INT(RIGHT(N$1,1))&gt;VLOOKUP($C109,EquipGradeTable!$A:$B,MATCH(EquipGradeTable!$B$1,EquipGradeTable!$A$1:$B$1,0),0)),"",
OFFSET(N109,0,-1)+$I109))</f>
        <v/>
      </c>
      <c r="O109" t="str">
        <f ca="1">IF($C109&lt;=2,"",
IF(AND($C109&gt;=3,INT(RIGHT(O$1,1))&gt;VLOOKUP($C109,EquipGradeTable!$A:$B,MATCH(EquipGradeTable!$B$1,EquipGradeTable!$A$1:$B$1,0),0)),"",
OFFSET(O109,0,-1)+$I109))</f>
        <v/>
      </c>
      <c r="P109">
        <f t="shared" ca="1" si="7"/>
        <v>4</v>
      </c>
      <c r="Q109" t="str">
        <f ca="1">VLOOKUP($B109,EquipTable!$A:$Z,MATCH(SUBSTITUTE(Q$1,"참고",""),EquipTable!$A$1:$Z$1,0),0)</f>
        <v>ElvenBow</v>
      </c>
      <c r="R109">
        <f ca="1">VLOOKUP($B109,EquipTable!$A:$Z,MATCH(SUBSTITUTE(R$1,"참고",""),EquipTable!$A$1:$Z$1,0),0)</f>
        <v>0</v>
      </c>
    </row>
    <row r="110" spans="1:18" x14ac:dyDescent="0.3">
      <c r="A110" t="str">
        <f t="shared" ca="1" si="4"/>
        <v>Equip042201</v>
      </c>
      <c r="B110" t="s">
        <v>147</v>
      </c>
      <c r="C110">
        <f t="shared" ca="1" si="5"/>
        <v>4</v>
      </c>
      <c r="D110" t="str">
        <f ca="1">VLOOKUP($B110,EquipTable!$A:$Z,MATCH(SUBSTITUTE(D$1,"참고",""),EquipTable!$A$1:$Z$1,0),0)</f>
        <v>Bow</v>
      </c>
      <c r="E110" t="str">
        <f ca="1">VLOOKUP($B110,EquipTable!$A:$Z,MATCH(SUBSTITUTE(E$1,"참고",""),EquipTable!$A$1:$Z$1,0),0)</f>
        <v>SS</v>
      </c>
      <c r="F110">
        <f ca="1">VLOOKUP($B110,EquipTable!$A:$Z,MATCH(SUBSTITUTE(F$1,"참고",""),EquipTable!$A$1:$Z$1,0),0)</f>
        <v>1</v>
      </c>
      <c r="G110" t="str">
        <f t="shared" ca="1" si="6"/>
        <v>1920, 2132, 2344, 2556</v>
      </c>
      <c r="H110">
        <f t="array" aca="1" ref="H110" ca="1">SUM(IF(LEN(J110:O110)&gt;0,1,0))</f>
        <v>4</v>
      </c>
      <c r="I110">
        <v>212</v>
      </c>
      <c r="J110">
        <v>1920</v>
      </c>
      <c r="K110">
        <f ca="1">IF($C110&lt;=2,"",
IF(AND($C110&gt;=3,INT(RIGHT(K$1,1))&gt;VLOOKUP($C110,EquipGradeTable!$A:$B,MATCH(EquipGradeTable!$B$1,EquipGradeTable!$A$1:$B$1,0),0)),"",
OFFSET(K110,0,-1)+$I110))</f>
        <v>2132</v>
      </c>
      <c r="L110">
        <f ca="1">IF($C110&lt;=2,"",
IF(AND($C110&gt;=3,INT(RIGHT(L$1,1))&gt;VLOOKUP($C110,EquipGradeTable!$A:$B,MATCH(EquipGradeTable!$B$1,EquipGradeTable!$A$1:$B$1,0),0)),"",
OFFSET(L110,0,-1)+$I110))</f>
        <v>2344</v>
      </c>
      <c r="M110">
        <f ca="1">IF($C110&lt;=2,"",
IF(AND($C110&gt;=3,INT(RIGHT(M$1,1))&gt;VLOOKUP($C110,EquipGradeTable!$A:$B,MATCH(EquipGradeTable!$B$1,EquipGradeTable!$A$1:$B$1,0),0)),"",
OFFSET(M110,0,-1)+$I110))</f>
        <v>2556</v>
      </c>
      <c r="N110" t="str">
        <f ca="1">IF($C110&lt;=2,"",
IF(AND($C110&gt;=3,INT(RIGHT(N$1,1))&gt;VLOOKUP($C110,EquipGradeTable!$A:$B,MATCH(EquipGradeTable!$B$1,EquipGradeTable!$A$1:$B$1,0),0)),"",
OFFSET(N110,0,-1)+$I110))</f>
        <v/>
      </c>
      <c r="O110" t="str">
        <f ca="1">IF($C110&lt;=2,"",
IF(AND($C110&gt;=3,INT(RIGHT(O$1,1))&gt;VLOOKUP($C110,EquipGradeTable!$A:$B,MATCH(EquipGradeTable!$B$1,EquipGradeTable!$A$1:$B$1,0),0)),"",
OFFSET(O110,0,-1)+$I110))</f>
        <v/>
      </c>
      <c r="P110">
        <f t="shared" ca="1" si="7"/>
        <v>4</v>
      </c>
      <c r="Q110" t="str">
        <f ca="1">VLOOKUP($B110,EquipTable!$A:$Z,MATCH(SUBSTITUTE(Q$1,"참고",""),EquipTable!$A$1:$Z$1,0),0)</f>
        <v>ElvenBow</v>
      </c>
      <c r="R110">
        <f ca="1">VLOOKUP($B110,EquipTable!$A:$Z,MATCH(SUBSTITUTE(R$1,"참고",""),EquipTable!$A$1:$Z$1,0),0)</f>
        <v>0</v>
      </c>
    </row>
    <row r="111" spans="1:18" x14ac:dyDescent="0.3">
      <c r="A111" t="str">
        <f t="shared" ca="1" si="4"/>
        <v>Equip052201</v>
      </c>
      <c r="B111" t="s">
        <v>147</v>
      </c>
      <c r="C111">
        <f t="shared" ca="1" si="5"/>
        <v>5</v>
      </c>
      <c r="D111" t="str">
        <f ca="1">VLOOKUP($B111,EquipTable!$A:$Z,MATCH(SUBSTITUTE(D$1,"참고",""),EquipTable!$A$1:$Z$1,0),0)</f>
        <v>Bow</v>
      </c>
      <c r="E111" t="str">
        <f ca="1">VLOOKUP($B111,EquipTable!$A:$Z,MATCH(SUBSTITUTE(E$1,"참고",""),EquipTable!$A$1:$Z$1,0),0)</f>
        <v>SS</v>
      </c>
      <c r="F111">
        <f ca="1">VLOOKUP($B111,EquipTable!$A:$Z,MATCH(SUBSTITUTE(F$1,"참고",""),EquipTable!$A$1:$Z$1,0),0)</f>
        <v>1</v>
      </c>
      <c r="G111" t="str">
        <f t="shared" ca="1" si="6"/>
        <v>2980, 3208, 3436, 3664, 3892</v>
      </c>
      <c r="H111">
        <f t="array" aca="1" ref="H111" ca="1">SUM(IF(LEN(J111:O111)&gt;0,1,0))</f>
        <v>5</v>
      </c>
      <c r="I111">
        <v>228</v>
      </c>
      <c r="J111">
        <v>2980</v>
      </c>
      <c r="K111">
        <f ca="1">IF($C111&lt;=2,"",
IF(AND($C111&gt;=3,INT(RIGHT(K$1,1))&gt;VLOOKUP($C111,EquipGradeTable!$A:$B,MATCH(EquipGradeTable!$B$1,EquipGradeTable!$A$1:$B$1,0),0)),"",
OFFSET(K111,0,-1)+$I111))</f>
        <v>3208</v>
      </c>
      <c r="L111">
        <f ca="1">IF($C111&lt;=2,"",
IF(AND($C111&gt;=3,INT(RIGHT(L$1,1))&gt;VLOOKUP($C111,EquipGradeTable!$A:$B,MATCH(EquipGradeTable!$B$1,EquipGradeTable!$A$1:$B$1,0),0)),"",
OFFSET(L111,0,-1)+$I111))</f>
        <v>3436</v>
      </c>
      <c r="M111">
        <f ca="1">IF($C111&lt;=2,"",
IF(AND($C111&gt;=3,INT(RIGHT(M$1,1))&gt;VLOOKUP($C111,EquipGradeTable!$A:$B,MATCH(EquipGradeTable!$B$1,EquipGradeTable!$A$1:$B$1,0),0)),"",
OFFSET(M111,0,-1)+$I111))</f>
        <v>3664</v>
      </c>
      <c r="N111">
        <f ca="1">IF($C111&lt;=2,"",
IF(AND($C111&gt;=3,INT(RIGHT(N$1,1))&gt;VLOOKUP($C111,EquipGradeTable!$A:$B,MATCH(EquipGradeTable!$B$1,EquipGradeTable!$A$1:$B$1,0),0)),"",
OFFSET(N111,0,-1)+$I111))</f>
        <v>3892</v>
      </c>
      <c r="O111" t="str">
        <f ca="1">IF($C111&lt;=2,"",
IF(AND($C111&gt;=3,INT(RIGHT(O$1,1))&gt;VLOOKUP($C111,EquipGradeTable!$A:$B,MATCH(EquipGradeTable!$B$1,EquipGradeTable!$A$1:$B$1,0),0)),"",
OFFSET(O111,0,-1)+$I111))</f>
        <v/>
      </c>
      <c r="P111">
        <f t="shared" ca="1" si="7"/>
        <v>4</v>
      </c>
      <c r="Q111" t="str">
        <f ca="1">VLOOKUP($B111,EquipTable!$A:$Z,MATCH(SUBSTITUTE(Q$1,"참고",""),EquipTable!$A$1:$Z$1,0),0)</f>
        <v>ElvenBow</v>
      </c>
      <c r="R111">
        <f ca="1">VLOOKUP($B111,EquipTable!$A:$Z,MATCH(SUBSTITUTE(R$1,"참고",""),EquipTable!$A$1:$Z$1,0),0)</f>
        <v>0</v>
      </c>
    </row>
    <row r="112" spans="1:18" x14ac:dyDescent="0.3">
      <c r="A112" t="str">
        <f t="shared" ca="1" si="4"/>
        <v>Equip062201</v>
      </c>
      <c r="B112" t="s">
        <v>147</v>
      </c>
      <c r="C112">
        <f t="shared" ca="1" si="5"/>
        <v>6</v>
      </c>
      <c r="D112" t="str">
        <f ca="1">VLOOKUP($B112,EquipTable!$A:$Z,MATCH(SUBSTITUTE(D$1,"참고",""),EquipTable!$A$1:$Z$1,0),0)</f>
        <v>Bow</v>
      </c>
      <c r="E112" t="str">
        <f ca="1">VLOOKUP($B112,EquipTable!$A:$Z,MATCH(SUBSTITUTE(E$1,"참고",""),EquipTable!$A$1:$Z$1,0),0)</f>
        <v>SS</v>
      </c>
      <c r="F112">
        <f ca="1">VLOOKUP($B112,EquipTable!$A:$Z,MATCH(SUBSTITUTE(F$1,"참고",""),EquipTable!$A$1:$Z$1,0),0)</f>
        <v>1</v>
      </c>
      <c r="G112" t="str">
        <f t="shared" ca="1" si="6"/>
        <v>4350, 4709, 5068, 5427, 5786, 6145</v>
      </c>
      <c r="H112">
        <f t="array" aca="1" ref="H112" ca="1">SUM(IF(LEN(J112:O112)&gt;0,1,0))</f>
        <v>6</v>
      </c>
      <c r="I112">
        <v>359</v>
      </c>
      <c r="J112">
        <v>4350</v>
      </c>
      <c r="K112">
        <f ca="1">IF($C112&lt;=2,"",
IF(AND($C112&gt;=3,INT(RIGHT(K$1,1))&gt;VLOOKUP($C112,EquipGradeTable!$A:$B,MATCH(EquipGradeTable!$B$1,EquipGradeTable!$A$1:$B$1,0),0)),"",
OFFSET(K112,0,-1)+$I112))</f>
        <v>4709</v>
      </c>
      <c r="L112">
        <f ca="1">IF($C112&lt;=2,"",
IF(AND($C112&gt;=3,INT(RIGHT(L$1,1))&gt;VLOOKUP($C112,EquipGradeTable!$A:$B,MATCH(EquipGradeTable!$B$1,EquipGradeTable!$A$1:$B$1,0),0)),"",
OFFSET(L112,0,-1)+$I112))</f>
        <v>5068</v>
      </c>
      <c r="M112">
        <f ca="1">IF($C112&lt;=2,"",
IF(AND($C112&gt;=3,INT(RIGHT(M$1,1))&gt;VLOOKUP($C112,EquipGradeTable!$A:$B,MATCH(EquipGradeTable!$B$1,EquipGradeTable!$A$1:$B$1,0),0)),"",
OFFSET(M112,0,-1)+$I112))</f>
        <v>5427</v>
      </c>
      <c r="N112">
        <f ca="1">IF($C112&lt;=2,"",
IF(AND($C112&gt;=3,INT(RIGHT(N$1,1))&gt;VLOOKUP($C112,EquipGradeTable!$A:$B,MATCH(EquipGradeTable!$B$1,EquipGradeTable!$A$1:$B$1,0),0)),"",
OFFSET(N112,0,-1)+$I112))</f>
        <v>5786</v>
      </c>
      <c r="O112">
        <f ca="1">IF($C112&lt;=2,"",
IF(AND($C112&gt;=3,INT(RIGHT(O$1,1))&gt;VLOOKUP($C112,EquipGradeTable!$A:$B,MATCH(EquipGradeTable!$B$1,EquipGradeTable!$A$1:$B$1,0),0)),"",
OFFSET(O112,0,-1)+$I112))</f>
        <v>6145</v>
      </c>
      <c r="P112">
        <f t="shared" ca="1" si="7"/>
        <v>4</v>
      </c>
      <c r="Q112" t="str">
        <f ca="1">VLOOKUP($B112,EquipTable!$A:$Z,MATCH(SUBSTITUTE(Q$1,"참고",""),EquipTable!$A$1:$Z$1,0),0)</f>
        <v>ElvenBow</v>
      </c>
      <c r="R112">
        <f ca="1">VLOOKUP($B112,EquipTable!$A:$Z,MATCH(SUBSTITUTE(R$1,"참고",""),EquipTable!$A$1:$Z$1,0),0)</f>
        <v>0</v>
      </c>
    </row>
    <row r="113" spans="1:18" hidden="1" x14ac:dyDescent="0.3">
      <c r="A113" t="str">
        <f t="shared" ca="1" si="4"/>
        <v>Equip032202</v>
      </c>
      <c r="B113" t="s">
        <v>148</v>
      </c>
      <c r="C113">
        <f t="shared" ca="1" si="5"/>
        <v>3</v>
      </c>
      <c r="D113" t="str">
        <f ca="1">VLOOKUP($B113,EquipTable!$A:$Z,MATCH(SUBSTITUTE(D$1,"참고",""),EquipTable!$A$1:$Z$1,0),0)</f>
        <v>Bow</v>
      </c>
      <c r="E113" t="str">
        <f ca="1">VLOOKUP($B113,EquipTable!$A:$Z,MATCH(SUBSTITUTE(E$1,"참고",""),EquipTable!$A$1:$Z$1,0),0)</f>
        <v>SS</v>
      </c>
      <c r="F113">
        <f ca="1">VLOOKUP($B113,EquipTable!$A:$Z,MATCH(SUBSTITUTE(F$1,"참고",""),EquipTable!$A$1:$Z$1,0),0)</f>
        <v>2</v>
      </c>
      <c r="G113" t="str">
        <f t="shared" ca="1" si="6"/>
        <v>1190, 1372, 1554</v>
      </c>
      <c r="H113">
        <f t="array" aca="1" ref="H113" ca="1">SUM(IF(LEN(J113:O113)&gt;0,1,0))</f>
        <v>3</v>
      </c>
      <c r="I113">
        <v>182</v>
      </c>
      <c r="J113">
        <v>1190</v>
      </c>
      <c r="K113">
        <f ca="1">IF($C113&lt;=2,"",
IF(AND($C113&gt;=3,INT(RIGHT(K$1,1))&gt;VLOOKUP($C113,EquipGradeTable!$A:$B,MATCH(EquipGradeTable!$B$1,EquipGradeTable!$A$1:$B$1,0),0)),"",
OFFSET(K113,0,-1)+$I113))</f>
        <v>1372</v>
      </c>
      <c r="L113">
        <f ca="1">IF($C113&lt;=2,"",
IF(AND($C113&gt;=3,INT(RIGHT(L$1,1))&gt;VLOOKUP($C113,EquipGradeTable!$A:$B,MATCH(EquipGradeTable!$B$1,EquipGradeTable!$A$1:$B$1,0),0)),"",
OFFSET(L113,0,-1)+$I113))</f>
        <v>1554</v>
      </c>
      <c r="M113" t="str">
        <f ca="1">IF($C113&lt;=2,"",
IF(AND($C113&gt;=3,INT(RIGHT(M$1,1))&gt;VLOOKUP($C113,EquipGradeTable!$A:$B,MATCH(EquipGradeTable!$B$1,EquipGradeTable!$A$1:$B$1,0),0)),"",
OFFSET(M113,0,-1)+$I113))</f>
        <v/>
      </c>
      <c r="N113" t="str">
        <f ca="1">IF($C113&lt;=2,"",
IF(AND($C113&gt;=3,INT(RIGHT(N$1,1))&gt;VLOOKUP($C113,EquipGradeTable!$A:$B,MATCH(EquipGradeTable!$B$1,EquipGradeTable!$A$1:$B$1,0),0)),"",
OFFSET(N113,0,-1)+$I113))</f>
        <v/>
      </c>
      <c r="O113" t="str">
        <f ca="1">IF($C113&lt;=2,"",
IF(AND($C113&gt;=3,INT(RIGHT(O$1,1))&gt;VLOOKUP($C113,EquipGradeTable!$A:$B,MATCH(EquipGradeTable!$B$1,EquipGradeTable!$A$1:$B$1,0),0)),"",
OFFSET(O113,0,-1)+$I113))</f>
        <v/>
      </c>
      <c r="P113">
        <f t="shared" ca="1" si="7"/>
        <v>4</v>
      </c>
      <c r="Q113" t="str">
        <f ca="1">VLOOKUP($B113,EquipTable!$A:$Z,MATCH(SUBSTITUTE(Q$1,"참고",""),EquipTable!$A$1:$Z$1,0),0)</f>
        <v>FantasySetBow1</v>
      </c>
      <c r="R113">
        <f ca="1">VLOOKUP($B113,EquipTable!$A:$Z,MATCH(SUBSTITUTE(R$1,"참고",""),EquipTable!$A$1:$Z$1,0),0)</f>
        <v>99</v>
      </c>
    </row>
    <row r="114" spans="1:18" hidden="1" x14ac:dyDescent="0.3">
      <c r="A114" t="str">
        <f t="shared" ca="1" si="4"/>
        <v>Equip042202</v>
      </c>
      <c r="B114" t="s">
        <v>148</v>
      </c>
      <c r="C114">
        <f t="shared" ca="1" si="5"/>
        <v>4</v>
      </c>
      <c r="D114" t="str">
        <f ca="1">VLOOKUP($B114,EquipTable!$A:$Z,MATCH(SUBSTITUTE(D$1,"참고",""),EquipTable!$A$1:$Z$1,0),0)</f>
        <v>Bow</v>
      </c>
      <c r="E114" t="str">
        <f ca="1">VLOOKUP($B114,EquipTable!$A:$Z,MATCH(SUBSTITUTE(E$1,"참고",""),EquipTable!$A$1:$Z$1,0),0)</f>
        <v>SS</v>
      </c>
      <c r="F114">
        <f ca="1">VLOOKUP($B114,EquipTable!$A:$Z,MATCH(SUBSTITUTE(F$1,"참고",""),EquipTable!$A$1:$Z$1,0),0)</f>
        <v>2</v>
      </c>
      <c r="G114" t="str">
        <f t="shared" ca="1" si="6"/>
        <v>1920, 2132, 2344, 2556</v>
      </c>
      <c r="H114">
        <f t="array" aca="1" ref="H114" ca="1">SUM(IF(LEN(J114:O114)&gt;0,1,0))</f>
        <v>4</v>
      </c>
      <c r="I114">
        <v>212</v>
      </c>
      <c r="J114">
        <v>1920</v>
      </c>
      <c r="K114">
        <f ca="1">IF($C114&lt;=2,"",
IF(AND($C114&gt;=3,INT(RIGHT(K$1,1))&gt;VLOOKUP($C114,EquipGradeTable!$A:$B,MATCH(EquipGradeTable!$B$1,EquipGradeTable!$A$1:$B$1,0),0)),"",
OFFSET(K114,0,-1)+$I114))</f>
        <v>2132</v>
      </c>
      <c r="L114">
        <f ca="1">IF($C114&lt;=2,"",
IF(AND($C114&gt;=3,INT(RIGHT(L$1,1))&gt;VLOOKUP($C114,EquipGradeTable!$A:$B,MATCH(EquipGradeTable!$B$1,EquipGradeTable!$A$1:$B$1,0),0)),"",
OFFSET(L114,0,-1)+$I114))</f>
        <v>2344</v>
      </c>
      <c r="M114">
        <f ca="1">IF($C114&lt;=2,"",
IF(AND($C114&gt;=3,INT(RIGHT(M$1,1))&gt;VLOOKUP($C114,EquipGradeTable!$A:$B,MATCH(EquipGradeTable!$B$1,EquipGradeTable!$A$1:$B$1,0),0)),"",
OFFSET(M114,0,-1)+$I114))</f>
        <v>2556</v>
      </c>
      <c r="N114" t="str">
        <f ca="1">IF($C114&lt;=2,"",
IF(AND($C114&gt;=3,INT(RIGHT(N$1,1))&gt;VLOOKUP($C114,EquipGradeTable!$A:$B,MATCH(EquipGradeTable!$B$1,EquipGradeTable!$A$1:$B$1,0),0)),"",
OFFSET(N114,0,-1)+$I114))</f>
        <v/>
      </c>
      <c r="O114" t="str">
        <f ca="1">IF($C114&lt;=2,"",
IF(AND($C114&gt;=3,INT(RIGHT(O$1,1))&gt;VLOOKUP($C114,EquipGradeTable!$A:$B,MATCH(EquipGradeTable!$B$1,EquipGradeTable!$A$1:$B$1,0),0)),"",
OFFSET(O114,0,-1)+$I114))</f>
        <v/>
      </c>
      <c r="P114">
        <f t="shared" ca="1" si="7"/>
        <v>4</v>
      </c>
      <c r="Q114" t="str">
        <f ca="1">VLOOKUP($B114,EquipTable!$A:$Z,MATCH(SUBSTITUTE(Q$1,"참고",""),EquipTable!$A$1:$Z$1,0),0)</f>
        <v>FantasySetBow1</v>
      </c>
      <c r="R114">
        <f ca="1">VLOOKUP($B114,EquipTable!$A:$Z,MATCH(SUBSTITUTE(R$1,"참고",""),EquipTable!$A$1:$Z$1,0),0)</f>
        <v>99</v>
      </c>
    </row>
    <row r="115" spans="1:18" hidden="1" x14ac:dyDescent="0.3">
      <c r="A115" t="str">
        <f t="shared" ca="1" si="4"/>
        <v>Equip052202</v>
      </c>
      <c r="B115" t="s">
        <v>148</v>
      </c>
      <c r="C115">
        <f t="shared" ca="1" si="5"/>
        <v>5</v>
      </c>
      <c r="D115" t="str">
        <f ca="1">VLOOKUP($B115,EquipTable!$A:$Z,MATCH(SUBSTITUTE(D$1,"참고",""),EquipTable!$A$1:$Z$1,0),0)</f>
        <v>Bow</v>
      </c>
      <c r="E115" t="str">
        <f ca="1">VLOOKUP($B115,EquipTable!$A:$Z,MATCH(SUBSTITUTE(E$1,"참고",""),EquipTable!$A$1:$Z$1,0),0)</f>
        <v>SS</v>
      </c>
      <c r="F115">
        <f ca="1">VLOOKUP($B115,EquipTable!$A:$Z,MATCH(SUBSTITUTE(F$1,"참고",""),EquipTable!$A$1:$Z$1,0),0)</f>
        <v>2</v>
      </c>
      <c r="G115" t="str">
        <f t="shared" ca="1" si="6"/>
        <v>2980, 3208, 3436, 3664, 3892</v>
      </c>
      <c r="H115">
        <f t="array" aca="1" ref="H115" ca="1">SUM(IF(LEN(J115:O115)&gt;0,1,0))</f>
        <v>5</v>
      </c>
      <c r="I115">
        <v>228</v>
      </c>
      <c r="J115">
        <v>2980</v>
      </c>
      <c r="K115">
        <f ca="1">IF($C115&lt;=2,"",
IF(AND($C115&gt;=3,INT(RIGHT(K$1,1))&gt;VLOOKUP($C115,EquipGradeTable!$A:$B,MATCH(EquipGradeTable!$B$1,EquipGradeTable!$A$1:$B$1,0),0)),"",
OFFSET(K115,0,-1)+$I115))</f>
        <v>3208</v>
      </c>
      <c r="L115">
        <f ca="1">IF($C115&lt;=2,"",
IF(AND($C115&gt;=3,INT(RIGHT(L$1,1))&gt;VLOOKUP($C115,EquipGradeTable!$A:$B,MATCH(EquipGradeTable!$B$1,EquipGradeTable!$A$1:$B$1,0),0)),"",
OFFSET(L115,0,-1)+$I115))</f>
        <v>3436</v>
      </c>
      <c r="M115">
        <f ca="1">IF($C115&lt;=2,"",
IF(AND($C115&gt;=3,INT(RIGHT(M$1,1))&gt;VLOOKUP($C115,EquipGradeTable!$A:$B,MATCH(EquipGradeTable!$B$1,EquipGradeTable!$A$1:$B$1,0),0)),"",
OFFSET(M115,0,-1)+$I115))</f>
        <v>3664</v>
      </c>
      <c r="N115">
        <f ca="1">IF($C115&lt;=2,"",
IF(AND($C115&gt;=3,INT(RIGHT(N$1,1))&gt;VLOOKUP($C115,EquipGradeTable!$A:$B,MATCH(EquipGradeTable!$B$1,EquipGradeTable!$A$1:$B$1,0),0)),"",
OFFSET(N115,0,-1)+$I115))</f>
        <v>3892</v>
      </c>
      <c r="O115" t="str">
        <f ca="1">IF($C115&lt;=2,"",
IF(AND($C115&gt;=3,INT(RIGHT(O$1,1))&gt;VLOOKUP($C115,EquipGradeTable!$A:$B,MATCH(EquipGradeTable!$B$1,EquipGradeTable!$A$1:$B$1,0),0)),"",
OFFSET(O115,0,-1)+$I115))</f>
        <v/>
      </c>
      <c r="P115">
        <f t="shared" ca="1" si="7"/>
        <v>4</v>
      </c>
      <c r="Q115" t="str">
        <f ca="1">VLOOKUP($B115,EquipTable!$A:$Z,MATCH(SUBSTITUTE(Q$1,"참고",""),EquipTable!$A$1:$Z$1,0),0)</f>
        <v>FantasySetBow1</v>
      </c>
      <c r="R115">
        <f ca="1">VLOOKUP($B115,EquipTable!$A:$Z,MATCH(SUBSTITUTE(R$1,"참고",""),EquipTable!$A$1:$Z$1,0),0)</f>
        <v>99</v>
      </c>
    </row>
    <row r="116" spans="1:18" hidden="1" x14ac:dyDescent="0.3">
      <c r="A116" t="str">
        <f t="shared" ca="1" si="4"/>
        <v>Equip062202</v>
      </c>
      <c r="B116" t="s">
        <v>148</v>
      </c>
      <c r="C116">
        <f t="shared" ca="1" si="5"/>
        <v>6</v>
      </c>
      <c r="D116" t="str">
        <f ca="1">VLOOKUP($B116,EquipTable!$A:$Z,MATCH(SUBSTITUTE(D$1,"참고",""),EquipTable!$A$1:$Z$1,0),0)</f>
        <v>Bow</v>
      </c>
      <c r="E116" t="str">
        <f ca="1">VLOOKUP($B116,EquipTable!$A:$Z,MATCH(SUBSTITUTE(E$1,"참고",""),EquipTable!$A$1:$Z$1,0),0)</f>
        <v>SS</v>
      </c>
      <c r="F116">
        <f ca="1">VLOOKUP($B116,EquipTable!$A:$Z,MATCH(SUBSTITUTE(F$1,"참고",""),EquipTable!$A$1:$Z$1,0),0)</f>
        <v>2</v>
      </c>
      <c r="G116" t="str">
        <f t="shared" ca="1" si="6"/>
        <v>4350, 4709, 5068, 5427, 5786, 6145</v>
      </c>
      <c r="H116">
        <f t="array" aca="1" ref="H116" ca="1">SUM(IF(LEN(J116:O116)&gt;0,1,0))</f>
        <v>6</v>
      </c>
      <c r="I116">
        <v>359</v>
      </c>
      <c r="J116">
        <v>4350</v>
      </c>
      <c r="K116">
        <f ca="1">IF($C116&lt;=2,"",
IF(AND($C116&gt;=3,INT(RIGHT(K$1,1))&gt;VLOOKUP($C116,EquipGradeTable!$A:$B,MATCH(EquipGradeTable!$B$1,EquipGradeTable!$A$1:$B$1,0),0)),"",
OFFSET(K116,0,-1)+$I116))</f>
        <v>4709</v>
      </c>
      <c r="L116">
        <f ca="1">IF($C116&lt;=2,"",
IF(AND($C116&gt;=3,INT(RIGHT(L$1,1))&gt;VLOOKUP($C116,EquipGradeTable!$A:$B,MATCH(EquipGradeTable!$B$1,EquipGradeTable!$A$1:$B$1,0),0)),"",
OFFSET(L116,0,-1)+$I116))</f>
        <v>5068</v>
      </c>
      <c r="M116">
        <f ca="1">IF($C116&lt;=2,"",
IF(AND($C116&gt;=3,INT(RIGHT(M$1,1))&gt;VLOOKUP($C116,EquipGradeTable!$A:$B,MATCH(EquipGradeTable!$B$1,EquipGradeTable!$A$1:$B$1,0),0)),"",
OFFSET(M116,0,-1)+$I116))</f>
        <v>5427</v>
      </c>
      <c r="N116">
        <f ca="1">IF($C116&lt;=2,"",
IF(AND($C116&gt;=3,INT(RIGHT(N$1,1))&gt;VLOOKUP($C116,EquipGradeTable!$A:$B,MATCH(EquipGradeTable!$B$1,EquipGradeTable!$A$1:$B$1,0),0)),"",
OFFSET(N116,0,-1)+$I116))</f>
        <v>5786</v>
      </c>
      <c r="O116">
        <f ca="1">IF($C116&lt;=2,"",
IF(AND($C116&gt;=3,INT(RIGHT(O$1,1))&gt;VLOOKUP($C116,EquipGradeTable!$A:$B,MATCH(EquipGradeTable!$B$1,EquipGradeTable!$A$1:$B$1,0),0)),"",
OFFSET(O116,0,-1)+$I116))</f>
        <v>6145</v>
      </c>
      <c r="P116">
        <f t="shared" ca="1" si="7"/>
        <v>4</v>
      </c>
      <c r="Q116" t="str">
        <f ca="1">VLOOKUP($B116,EquipTable!$A:$Z,MATCH(SUBSTITUTE(Q$1,"참고",""),EquipTable!$A$1:$Z$1,0),0)</f>
        <v>FantasySetBow1</v>
      </c>
      <c r="R116">
        <f ca="1">VLOOKUP($B116,EquipTable!$A:$Z,MATCH(SUBSTITUTE(R$1,"참고",""),EquipTable!$A$1:$Z$1,0),0)</f>
        <v>99</v>
      </c>
    </row>
    <row r="117" spans="1:18" x14ac:dyDescent="0.3">
      <c r="A117" t="str">
        <f t="shared" ca="1" si="4"/>
        <v>Equip003001</v>
      </c>
      <c r="B117" t="s">
        <v>149</v>
      </c>
      <c r="C117">
        <f t="shared" ca="1" si="5"/>
        <v>0</v>
      </c>
      <c r="D117" t="str">
        <f ca="1">VLOOKUP($B117,EquipTable!$A:$Z,MATCH(SUBSTITUTE(D$1,"참고",""),EquipTable!$A$1:$Z$1,0),0)</f>
        <v>Staff</v>
      </c>
      <c r="E117" t="str">
        <f ca="1">VLOOKUP($B117,EquipTable!$A:$Z,MATCH(SUBSTITUTE(E$1,"참고",""),EquipTable!$A$1:$Z$1,0),0)</f>
        <v>A</v>
      </c>
      <c r="F117">
        <f ca="1">VLOOKUP($B117,EquipTable!$A:$Z,MATCH(SUBSTITUTE(F$1,"참고",""),EquipTable!$A$1:$Z$1,0),0)</f>
        <v>1</v>
      </c>
      <c r="G117" t="str">
        <f t="shared" ca="1" si="6"/>
        <v>10</v>
      </c>
      <c r="H117">
        <f t="array" aca="1" ref="H117" ca="1">SUM(IF(LEN(J117:O117)&gt;0,1,0))</f>
        <v>1</v>
      </c>
      <c r="I117">
        <v>0</v>
      </c>
      <c r="J117">
        <v>10</v>
      </c>
      <c r="K117" t="str">
        <f ca="1">IF($C117&lt;=2,"",
IF(AND($C117&gt;=3,INT(RIGHT(K$1,1))&gt;VLOOKUP($C117,EquipGradeTable!$A:$B,MATCH(EquipGradeTable!$B$1,EquipGradeTable!$A$1:$B$1,0),0)),"",
OFFSET(K117,0,-1)+$I117))</f>
        <v/>
      </c>
      <c r="L117" t="str">
        <f ca="1">IF($C117&lt;=2,"",
IF(AND($C117&gt;=3,INT(RIGHT(L$1,1))&gt;VLOOKUP($C117,EquipGradeTable!$A:$B,MATCH(EquipGradeTable!$B$1,EquipGradeTable!$A$1:$B$1,0),0)),"",
OFFSET(L117,0,-1)+$I117))</f>
        <v/>
      </c>
      <c r="M117" t="str">
        <f ca="1">IF($C117&lt;=2,"",
IF(AND($C117&gt;=3,INT(RIGHT(M$1,1))&gt;VLOOKUP($C117,EquipGradeTable!$A:$B,MATCH(EquipGradeTable!$B$1,EquipGradeTable!$A$1:$B$1,0),0)),"",
OFFSET(M117,0,-1)+$I117))</f>
        <v/>
      </c>
      <c r="N117" t="str">
        <f ca="1">IF($C117&lt;=2,"",
IF(AND($C117&gt;=3,INT(RIGHT(N$1,1))&gt;VLOOKUP($C117,EquipGradeTable!$A:$B,MATCH(EquipGradeTable!$B$1,EquipGradeTable!$A$1:$B$1,0),0)),"",
OFFSET(N117,0,-1)+$I117))</f>
        <v/>
      </c>
      <c r="O117" t="str">
        <f ca="1">IF($C117&lt;=2,"",
IF(AND($C117&gt;=3,INT(RIGHT(O$1,1))&gt;VLOOKUP($C117,EquipGradeTable!$A:$B,MATCH(EquipGradeTable!$B$1,EquipGradeTable!$A$1:$B$1,0),0)),"",
OFFSET(O117,0,-1)+$I117))</f>
        <v/>
      </c>
      <c r="P117">
        <f t="shared" ca="1" si="7"/>
        <v>7</v>
      </c>
      <c r="Q117" t="str">
        <f ca="1">VLOOKUP($B117,EquipTable!$A:$Z,MATCH(SUBSTITUTE(Q$1,"참고",""),EquipTable!$A$1:$Z$1,0),0)</f>
        <v>ArmoryWand1</v>
      </c>
      <c r="R117">
        <f ca="1">VLOOKUP($B117,EquipTable!$A:$Z,MATCH(SUBSTITUTE(R$1,"참고",""),EquipTable!$A$1:$Z$1,0),0)</f>
        <v>0</v>
      </c>
    </row>
    <row r="118" spans="1:18" x14ac:dyDescent="0.3">
      <c r="A118" t="str">
        <f t="shared" ca="1" si="4"/>
        <v>Equip013001</v>
      </c>
      <c r="B118" t="s">
        <v>149</v>
      </c>
      <c r="C118">
        <f t="shared" ca="1" si="5"/>
        <v>1</v>
      </c>
      <c r="D118" t="str">
        <f ca="1">VLOOKUP($B118,EquipTable!$A:$Z,MATCH(SUBSTITUTE(D$1,"참고",""),EquipTable!$A$1:$Z$1,0),0)</f>
        <v>Staff</v>
      </c>
      <c r="E118" t="str">
        <f ca="1">VLOOKUP($B118,EquipTable!$A:$Z,MATCH(SUBSTITUTE(E$1,"참고",""),EquipTable!$A$1:$Z$1,0),0)</f>
        <v>A</v>
      </c>
      <c r="F118">
        <f ca="1">VLOOKUP($B118,EquipTable!$A:$Z,MATCH(SUBSTITUTE(F$1,"참고",""),EquipTable!$A$1:$Z$1,0),0)</f>
        <v>1</v>
      </c>
      <c r="G118" t="str">
        <f t="shared" ca="1" si="6"/>
        <v>30</v>
      </c>
      <c r="H118">
        <f t="array" aca="1" ref="H118" ca="1">SUM(IF(LEN(J118:O118)&gt;0,1,0))</f>
        <v>1</v>
      </c>
      <c r="I118">
        <v>0</v>
      </c>
      <c r="J118">
        <v>30</v>
      </c>
      <c r="K118" t="str">
        <f ca="1">IF($C118&lt;=2,"",
IF(AND($C118&gt;=3,INT(RIGHT(K$1,1))&gt;VLOOKUP($C118,EquipGradeTable!$A:$B,MATCH(EquipGradeTable!$B$1,EquipGradeTable!$A$1:$B$1,0),0)),"",
OFFSET(K118,0,-1)+$I118))</f>
        <v/>
      </c>
      <c r="L118" t="str">
        <f ca="1">IF($C118&lt;=2,"",
IF(AND($C118&gt;=3,INT(RIGHT(L$1,1))&gt;VLOOKUP($C118,EquipGradeTable!$A:$B,MATCH(EquipGradeTable!$B$1,EquipGradeTable!$A$1:$B$1,0),0)),"",
OFFSET(L118,0,-1)+$I118))</f>
        <v/>
      </c>
      <c r="M118" t="str">
        <f ca="1">IF($C118&lt;=2,"",
IF(AND($C118&gt;=3,INT(RIGHT(M$1,1))&gt;VLOOKUP($C118,EquipGradeTable!$A:$B,MATCH(EquipGradeTable!$B$1,EquipGradeTable!$A$1:$B$1,0),0)),"",
OFFSET(M118,0,-1)+$I118))</f>
        <v/>
      </c>
      <c r="N118" t="str">
        <f ca="1">IF($C118&lt;=2,"",
IF(AND($C118&gt;=3,INT(RIGHT(N$1,1))&gt;VLOOKUP($C118,EquipGradeTable!$A:$B,MATCH(EquipGradeTable!$B$1,EquipGradeTable!$A$1:$B$1,0),0)),"",
OFFSET(N118,0,-1)+$I118))</f>
        <v/>
      </c>
      <c r="O118" t="str">
        <f ca="1">IF($C118&lt;=2,"",
IF(AND($C118&gt;=3,INT(RIGHT(O$1,1))&gt;VLOOKUP($C118,EquipGradeTable!$A:$B,MATCH(EquipGradeTable!$B$1,EquipGradeTable!$A$1:$B$1,0),0)),"",
OFFSET(O118,0,-1)+$I118))</f>
        <v/>
      </c>
      <c r="P118">
        <f t="shared" ca="1" si="7"/>
        <v>7</v>
      </c>
      <c r="Q118" t="str">
        <f ca="1">VLOOKUP($B118,EquipTable!$A:$Z,MATCH(SUBSTITUTE(Q$1,"참고",""),EquipTable!$A$1:$Z$1,0),0)</f>
        <v>ArmoryWand1</v>
      </c>
      <c r="R118">
        <f ca="1">VLOOKUP($B118,EquipTable!$A:$Z,MATCH(SUBSTITUTE(R$1,"참고",""),EquipTable!$A$1:$Z$1,0),0)</f>
        <v>0</v>
      </c>
    </row>
    <row r="119" spans="1:18" x14ac:dyDescent="0.3">
      <c r="A119" t="str">
        <f t="shared" ca="1" si="4"/>
        <v>Equip023001</v>
      </c>
      <c r="B119" t="s">
        <v>149</v>
      </c>
      <c r="C119">
        <f t="shared" ca="1" si="5"/>
        <v>2</v>
      </c>
      <c r="D119" t="str">
        <f ca="1">VLOOKUP($B119,EquipTable!$A:$Z,MATCH(SUBSTITUTE(D$1,"참고",""),EquipTable!$A$1:$Z$1,0),0)</f>
        <v>Staff</v>
      </c>
      <c r="E119" t="str">
        <f ca="1">VLOOKUP($B119,EquipTable!$A:$Z,MATCH(SUBSTITUTE(E$1,"참고",""),EquipTable!$A$1:$Z$1,0),0)</f>
        <v>A</v>
      </c>
      <c r="F119">
        <f ca="1">VLOOKUP($B119,EquipTable!$A:$Z,MATCH(SUBSTITUTE(F$1,"참고",""),EquipTable!$A$1:$Z$1,0),0)</f>
        <v>1</v>
      </c>
      <c r="G119" t="str">
        <f t="shared" ca="1" si="6"/>
        <v>80</v>
      </c>
      <c r="H119">
        <f t="array" aca="1" ref="H119" ca="1">SUM(IF(LEN(J119:O119)&gt;0,1,0))</f>
        <v>1</v>
      </c>
      <c r="I119">
        <v>0</v>
      </c>
      <c r="J119">
        <v>80</v>
      </c>
      <c r="K119" t="str">
        <f ca="1">IF($C119&lt;=2,"",
IF(AND($C119&gt;=3,INT(RIGHT(K$1,1))&gt;VLOOKUP($C119,EquipGradeTable!$A:$B,MATCH(EquipGradeTable!$B$1,EquipGradeTable!$A$1:$B$1,0),0)),"",
OFFSET(K119,0,-1)+$I119))</f>
        <v/>
      </c>
      <c r="L119" t="str">
        <f ca="1">IF($C119&lt;=2,"",
IF(AND($C119&gt;=3,INT(RIGHT(L$1,1))&gt;VLOOKUP($C119,EquipGradeTable!$A:$B,MATCH(EquipGradeTable!$B$1,EquipGradeTable!$A$1:$B$1,0),0)),"",
OFFSET(L119,0,-1)+$I119))</f>
        <v/>
      </c>
      <c r="M119" t="str">
        <f ca="1">IF($C119&lt;=2,"",
IF(AND($C119&gt;=3,INT(RIGHT(M$1,1))&gt;VLOOKUP($C119,EquipGradeTable!$A:$B,MATCH(EquipGradeTable!$B$1,EquipGradeTable!$A$1:$B$1,0),0)),"",
OFFSET(M119,0,-1)+$I119))</f>
        <v/>
      </c>
      <c r="N119" t="str">
        <f ca="1">IF($C119&lt;=2,"",
IF(AND($C119&gt;=3,INT(RIGHT(N$1,1))&gt;VLOOKUP($C119,EquipGradeTable!$A:$B,MATCH(EquipGradeTable!$B$1,EquipGradeTable!$A$1:$B$1,0),0)),"",
OFFSET(N119,0,-1)+$I119))</f>
        <v/>
      </c>
      <c r="O119" t="str">
        <f ca="1">IF($C119&lt;=2,"",
IF(AND($C119&gt;=3,INT(RIGHT(O$1,1))&gt;VLOOKUP($C119,EquipGradeTable!$A:$B,MATCH(EquipGradeTable!$B$1,EquipGradeTable!$A$1:$B$1,0),0)),"",
OFFSET(O119,0,-1)+$I119))</f>
        <v/>
      </c>
      <c r="P119">
        <f t="shared" ca="1" si="7"/>
        <v>7</v>
      </c>
      <c r="Q119" t="str">
        <f ca="1">VLOOKUP($B119,EquipTable!$A:$Z,MATCH(SUBSTITUTE(Q$1,"참고",""),EquipTable!$A$1:$Z$1,0),0)</f>
        <v>ArmoryWand1</v>
      </c>
      <c r="R119">
        <f ca="1">VLOOKUP($B119,EquipTable!$A:$Z,MATCH(SUBSTITUTE(R$1,"참고",""),EquipTable!$A$1:$Z$1,0),0)</f>
        <v>0</v>
      </c>
    </row>
    <row r="120" spans="1:18" x14ac:dyDescent="0.3">
      <c r="A120" t="str">
        <f t="shared" ca="1" si="4"/>
        <v>Equip033001</v>
      </c>
      <c r="B120" t="s">
        <v>149</v>
      </c>
      <c r="C120">
        <f t="shared" ca="1" si="5"/>
        <v>3</v>
      </c>
      <c r="D120" t="str">
        <f ca="1">VLOOKUP($B120,EquipTable!$A:$Z,MATCH(SUBSTITUTE(D$1,"참고",""),EquipTable!$A$1:$Z$1,0),0)</f>
        <v>Staff</v>
      </c>
      <c r="E120" t="str">
        <f ca="1">VLOOKUP($B120,EquipTable!$A:$Z,MATCH(SUBSTITUTE(E$1,"참고",""),EquipTable!$A$1:$Z$1,0),0)</f>
        <v>A</v>
      </c>
      <c r="F120">
        <f ca="1">VLOOKUP($B120,EquipTable!$A:$Z,MATCH(SUBSTITUTE(F$1,"참고",""),EquipTable!$A$1:$Z$1,0),0)</f>
        <v>1</v>
      </c>
      <c r="G120" t="str">
        <f t="shared" ca="1" si="6"/>
        <v>190, 255, 320</v>
      </c>
      <c r="H120">
        <f t="array" aca="1" ref="H120" ca="1">SUM(IF(LEN(J120:O120)&gt;0,1,0))</f>
        <v>3</v>
      </c>
      <c r="I120">
        <v>65</v>
      </c>
      <c r="J120">
        <v>190</v>
      </c>
      <c r="K120">
        <f ca="1">IF($C120&lt;=2,"",
IF(AND($C120&gt;=3,INT(RIGHT(K$1,1))&gt;VLOOKUP($C120,EquipGradeTable!$A:$B,MATCH(EquipGradeTable!$B$1,EquipGradeTable!$A$1:$B$1,0),0)),"",
OFFSET(K120,0,-1)+$I120))</f>
        <v>255</v>
      </c>
      <c r="L120">
        <f ca="1">IF($C120&lt;=2,"",
IF(AND($C120&gt;=3,INT(RIGHT(L$1,1))&gt;VLOOKUP($C120,EquipGradeTable!$A:$B,MATCH(EquipGradeTable!$B$1,EquipGradeTable!$A$1:$B$1,0),0)),"",
OFFSET(L120,0,-1)+$I120))</f>
        <v>320</v>
      </c>
      <c r="M120" t="str">
        <f ca="1">IF($C120&lt;=2,"",
IF(AND($C120&gt;=3,INT(RIGHT(M$1,1))&gt;VLOOKUP($C120,EquipGradeTable!$A:$B,MATCH(EquipGradeTable!$B$1,EquipGradeTable!$A$1:$B$1,0),0)),"",
OFFSET(M120,0,-1)+$I120))</f>
        <v/>
      </c>
      <c r="N120" t="str">
        <f ca="1">IF($C120&lt;=2,"",
IF(AND($C120&gt;=3,INT(RIGHT(N$1,1))&gt;VLOOKUP($C120,EquipGradeTable!$A:$B,MATCH(EquipGradeTable!$B$1,EquipGradeTable!$A$1:$B$1,0),0)),"",
OFFSET(N120,0,-1)+$I120))</f>
        <v/>
      </c>
      <c r="O120" t="str">
        <f ca="1">IF($C120&lt;=2,"",
IF(AND($C120&gt;=3,INT(RIGHT(O$1,1))&gt;VLOOKUP($C120,EquipGradeTable!$A:$B,MATCH(EquipGradeTable!$B$1,EquipGradeTable!$A$1:$B$1,0),0)),"",
OFFSET(O120,0,-1)+$I120))</f>
        <v/>
      </c>
      <c r="P120">
        <f t="shared" ca="1" si="7"/>
        <v>7</v>
      </c>
      <c r="Q120" t="str">
        <f ca="1">VLOOKUP($B120,EquipTable!$A:$Z,MATCH(SUBSTITUTE(Q$1,"참고",""),EquipTable!$A$1:$Z$1,0),0)</f>
        <v>ArmoryWand1</v>
      </c>
      <c r="R120">
        <f ca="1">VLOOKUP($B120,EquipTable!$A:$Z,MATCH(SUBSTITUTE(R$1,"참고",""),EquipTable!$A$1:$Z$1,0),0)</f>
        <v>0</v>
      </c>
    </row>
    <row r="121" spans="1:18" x14ac:dyDescent="0.3">
      <c r="A121" t="str">
        <f t="shared" ca="1" si="4"/>
        <v>Equip043001</v>
      </c>
      <c r="B121" t="s">
        <v>149</v>
      </c>
      <c r="C121">
        <f t="shared" ca="1" si="5"/>
        <v>4</v>
      </c>
      <c r="D121" t="str">
        <f ca="1">VLOOKUP($B121,EquipTable!$A:$Z,MATCH(SUBSTITUTE(D$1,"참고",""),EquipTable!$A$1:$Z$1,0),0)</f>
        <v>Staff</v>
      </c>
      <c r="E121" t="str">
        <f ca="1">VLOOKUP($B121,EquipTable!$A:$Z,MATCH(SUBSTITUTE(E$1,"참고",""),EquipTable!$A$1:$Z$1,0),0)</f>
        <v>A</v>
      </c>
      <c r="F121">
        <f ca="1">VLOOKUP($B121,EquipTable!$A:$Z,MATCH(SUBSTITUTE(F$1,"참고",""),EquipTable!$A$1:$Z$1,0),0)</f>
        <v>1</v>
      </c>
      <c r="G121" t="str">
        <f t="shared" ca="1" si="6"/>
        <v>450, 537, 624, 711</v>
      </c>
      <c r="H121">
        <f t="array" aca="1" ref="H121" ca="1">SUM(IF(LEN(J121:O121)&gt;0,1,0))</f>
        <v>4</v>
      </c>
      <c r="I121">
        <v>87</v>
      </c>
      <c r="J121">
        <v>450</v>
      </c>
      <c r="K121">
        <f ca="1">IF($C121&lt;=2,"",
IF(AND($C121&gt;=3,INT(RIGHT(K$1,1))&gt;VLOOKUP($C121,EquipGradeTable!$A:$B,MATCH(EquipGradeTable!$B$1,EquipGradeTable!$A$1:$B$1,0),0)),"",
OFFSET(K121,0,-1)+$I121))</f>
        <v>537</v>
      </c>
      <c r="L121">
        <f ca="1">IF($C121&lt;=2,"",
IF(AND($C121&gt;=3,INT(RIGHT(L$1,1))&gt;VLOOKUP($C121,EquipGradeTable!$A:$B,MATCH(EquipGradeTable!$B$1,EquipGradeTable!$A$1:$B$1,0),0)),"",
OFFSET(L121,0,-1)+$I121))</f>
        <v>624</v>
      </c>
      <c r="M121">
        <f ca="1">IF($C121&lt;=2,"",
IF(AND($C121&gt;=3,INT(RIGHT(M$1,1))&gt;VLOOKUP($C121,EquipGradeTable!$A:$B,MATCH(EquipGradeTable!$B$1,EquipGradeTable!$A$1:$B$1,0),0)),"",
OFFSET(M121,0,-1)+$I121))</f>
        <v>711</v>
      </c>
      <c r="N121" t="str">
        <f ca="1">IF($C121&lt;=2,"",
IF(AND($C121&gt;=3,INT(RIGHT(N$1,1))&gt;VLOOKUP($C121,EquipGradeTable!$A:$B,MATCH(EquipGradeTable!$B$1,EquipGradeTable!$A$1:$B$1,0),0)),"",
OFFSET(N121,0,-1)+$I121))</f>
        <v/>
      </c>
      <c r="O121" t="str">
        <f ca="1">IF($C121&lt;=2,"",
IF(AND($C121&gt;=3,INT(RIGHT(O$1,1))&gt;VLOOKUP($C121,EquipGradeTable!$A:$B,MATCH(EquipGradeTable!$B$1,EquipGradeTable!$A$1:$B$1,0),0)),"",
OFFSET(O121,0,-1)+$I121))</f>
        <v/>
      </c>
      <c r="P121">
        <f t="shared" ca="1" si="7"/>
        <v>7</v>
      </c>
      <c r="Q121" t="str">
        <f ca="1">VLOOKUP($B121,EquipTable!$A:$Z,MATCH(SUBSTITUTE(Q$1,"참고",""),EquipTable!$A$1:$Z$1,0),0)</f>
        <v>ArmoryWand1</v>
      </c>
      <c r="R121">
        <f ca="1">VLOOKUP($B121,EquipTable!$A:$Z,MATCH(SUBSTITUTE(R$1,"참고",""),EquipTable!$A$1:$Z$1,0),0)</f>
        <v>0</v>
      </c>
    </row>
    <row r="122" spans="1:18" x14ac:dyDescent="0.3">
      <c r="A122" t="str">
        <f t="shared" ca="1" si="4"/>
        <v>Equip053001</v>
      </c>
      <c r="B122" t="s">
        <v>149</v>
      </c>
      <c r="C122">
        <f t="shared" ca="1" si="5"/>
        <v>5</v>
      </c>
      <c r="D122" t="str">
        <f ca="1">VLOOKUP($B122,EquipTable!$A:$Z,MATCH(SUBSTITUTE(D$1,"참고",""),EquipTable!$A$1:$Z$1,0),0)</f>
        <v>Staff</v>
      </c>
      <c r="E122" t="str">
        <f ca="1">VLOOKUP($B122,EquipTable!$A:$Z,MATCH(SUBSTITUTE(E$1,"참고",""),EquipTable!$A$1:$Z$1,0),0)</f>
        <v>A</v>
      </c>
      <c r="F122">
        <f ca="1">VLOOKUP($B122,EquipTable!$A:$Z,MATCH(SUBSTITUTE(F$1,"참고",""),EquipTable!$A$1:$Z$1,0),0)</f>
        <v>1</v>
      </c>
      <c r="G122" t="str">
        <f t="shared" ca="1" si="6"/>
        <v>885, 985, 1085, 1185, 1285</v>
      </c>
      <c r="H122">
        <f t="array" aca="1" ref="H122" ca="1">SUM(IF(LEN(J122:O122)&gt;0,1,0))</f>
        <v>5</v>
      </c>
      <c r="I122">
        <v>100</v>
      </c>
      <c r="J122">
        <v>885</v>
      </c>
      <c r="K122">
        <f ca="1">IF($C122&lt;=2,"",
IF(AND($C122&gt;=3,INT(RIGHT(K$1,1))&gt;VLOOKUP($C122,EquipGradeTable!$A:$B,MATCH(EquipGradeTable!$B$1,EquipGradeTable!$A$1:$B$1,0),0)),"",
OFFSET(K122,0,-1)+$I122))</f>
        <v>985</v>
      </c>
      <c r="L122">
        <f ca="1">IF($C122&lt;=2,"",
IF(AND($C122&gt;=3,INT(RIGHT(L$1,1))&gt;VLOOKUP($C122,EquipGradeTable!$A:$B,MATCH(EquipGradeTable!$B$1,EquipGradeTable!$A$1:$B$1,0),0)),"",
OFFSET(L122,0,-1)+$I122))</f>
        <v>1085</v>
      </c>
      <c r="M122">
        <f ca="1">IF($C122&lt;=2,"",
IF(AND($C122&gt;=3,INT(RIGHT(M$1,1))&gt;VLOOKUP($C122,EquipGradeTable!$A:$B,MATCH(EquipGradeTable!$B$1,EquipGradeTable!$A$1:$B$1,0),0)),"",
OFFSET(M122,0,-1)+$I122))</f>
        <v>1185</v>
      </c>
      <c r="N122">
        <f ca="1">IF($C122&lt;=2,"",
IF(AND($C122&gt;=3,INT(RIGHT(N$1,1))&gt;VLOOKUP($C122,EquipGradeTable!$A:$B,MATCH(EquipGradeTable!$B$1,EquipGradeTable!$A$1:$B$1,0),0)),"",
OFFSET(N122,0,-1)+$I122))</f>
        <v>1285</v>
      </c>
      <c r="O122" t="str">
        <f ca="1">IF($C122&lt;=2,"",
IF(AND($C122&gt;=3,INT(RIGHT(O$1,1))&gt;VLOOKUP($C122,EquipGradeTable!$A:$B,MATCH(EquipGradeTable!$B$1,EquipGradeTable!$A$1:$B$1,0),0)),"",
OFFSET(O122,0,-1)+$I122))</f>
        <v/>
      </c>
      <c r="P122">
        <f t="shared" ca="1" si="7"/>
        <v>7</v>
      </c>
      <c r="Q122" t="str">
        <f ca="1">VLOOKUP($B122,EquipTable!$A:$Z,MATCH(SUBSTITUTE(Q$1,"참고",""),EquipTable!$A$1:$Z$1,0),0)</f>
        <v>ArmoryWand1</v>
      </c>
      <c r="R122">
        <f ca="1">VLOOKUP($B122,EquipTable!$A:$Z,MATCH(SUBSTITUTE(R$1,"참고",""),EquipTable!$A$1:$Z$1,0),0)</f>
        <v>0</v>
      </c>
    </row>
    <row r="123" spans="1:18" x14ac:dyDescent="0.3">
      <c r="A123" t="str">
        <f t="shared" ca="1" si="4"/>
        <v>Equip063001</v>
      </c>
      <c r="B123" t="s">
        <v>149</v>
      </c>
      <c r="C123">
        <f t="shared" ca="1" si="5"/>
        <v>6</v>
      </c>
      <c r="D123" t="str">
        <f ca="1">VLOOKUP($B123,EquipTable!$A:$Z,MATCH(SUBSTITUTE(D$1,"참고",""),EquipTable!$A$1:$Z$1,0),0)</f>
        <v>Staff</v>
      </c>
      <c r="E123" t="str">
        <f ca="1">VLOOKUP($B123,EquipTable!$A:$Z,MATCH(SUBSTITUTE(E$1,"참고",""),EquipTable!$A$1:$Z$1,0),0)</f>
        <v>A</v>
      </c>
      <c r="F123">
        <f ca="1">VLOOKUP($B123,EquipTable!$A:$Z,MATCH(SUBSTITUTE(F$1,"참고",""),EquipTable!$A$1:$Z$1,0),0)</f>
        <v>1</v>
      </c>
      <c r="G123" t="str">
        <f t="shared" ca="1" si="6"/>
        <v>1490, 1673, 1856, 2039, 2222, 2405</v>
      </c>
      <c r="H123">
        <f t="array" aca="1" ref="H123" ca="1">SUM(IF(LEN(J123:O123)&gt;0,1,0))</f>
        <v>6</v>
      </c>
      <c r="I123">
        <v>183</v>
      </c>
      <c r="J123">
        <v>1490</v>
      </c>
      <c r="K123">
        <f ca="1">IF($C123&lt;=2,"",
IF(AND($C123&gt;=3,INT(RIGHT(K$1,1))&gt;VLOOKUP($C123,EquipGradeTable!$A:$B,MATCH(EquipGradeTable!$B$1,EquipGradeTable!$A$1:$B$1,0),0)),"",
OFFSET(K123,0,-1)+$I123))</f>
        <v>1673</v>
      </c>
      <c r="L123">
        <f ca="1">IF($C123&lt;=2,"",
IF(AND($C123&gt;=3,INT(RIGHT(L$1,1))&gt;VLOOKUP($C123,EquipGradeTable!$A:$B,MATCH(EquipGradeTable!$B$1,EquipGradeTable!$A$1:$B$1,0),0)),"",
OFFSET(L123,0,-1)+$I123))</f>
        <v>1856</v>
      </c>
      <c r="M123">
        <f ca="1">IF($C123&lt;=2,"",
IF(AND($C123&gt;=3,INT(RIGHT(M$1,1))&gt;VLOOKUP($C123,EquipGradeTable!$A:$B,MATCH(EquipGradeTable!$B$1,EquipGradeTable!$A$1:$B$1,0),0)),"",
OFFSET(M123,0,-1)+$I123))</f>
        <v>2039</v>
      </c>
      <c r="N123">
        <f ca="1">IF($C123&lt;=2,"",
IF(AND($C123&gt;=3,INT(RIGHT(N$1,1))&gt;VLOOKUP($C123,EquipGradeTable!$A:$B,MATCH(EquipGradeTable!$B$1,EquipGradeTable!$A$1:$B$1,0),0)),"",
OFFSET(N123,0,-1)+$I123))</f>
        <v>2222</v>
      </c>
      <c r="O123">
        <f ca="1">IF($C123&lt;=2,"",
IF(AND($C123&gt;=3,INT(RIGHT(O$1,1))&gt;VLOOKUP($C123,EquipGradeTable!$A:$B,MATCH(EquipGradeTable!$B$1,EquipGradeTable!$A$1:$B$1,0),0)),"",
OFFSET(O123,0,-1)+$I123))</f>
        <v>2405</v>
      </c>
      <c r="P123">
        <f t="shared" ca="1" si="7"/>
        <v>7</v>
      </c>
      <c r="Q123" t="str">
        <f ca="1">VLOOKUP($B123,EquipTable!$A:$Z,MATCH(SUBSTITUTE(Q$1,"참고",""),EquipTable!$A$1:$Z$1,0),0)</f>
        <v>ArmoryWand1</v>
      </c>
      <c r="R123">
        <f ca="1">VLOOKUP($B123,EquipTable!$A:$Z,MATCH(SUBSTITUTE(R$1,"참고",""),EquipTable!$A$1:$Z$1,0),0)</f>
        <v>0</v>
      </c>
    </row>
    <row r="124" spans="1:18" x14ac:dyDescent="0.3">
      <c r="A124" t="str">
        <f t="shared" ca="1" si="4"/>
        <v>Equip003002</v>
      </c>
      <c r="B124" t="s">
        <v>150</v>
      </c>
      <c r="C124">
        <f t="shared" ca="1" si="5"/>
        <v>0</v>
      </c>
      <c r="D124" t="str">
        <f ca="1">VLOOKUP($B124,EquipTable!$A:$Z,MATCH(SUBSTITUTE(D$1,"참고",""),EquipTable!$A$1:$Z$1,0),0)</f>
        <v>Staff</v>
      </c>
      <c r="E124" t="str">
        <f ca="1">VLOOKUP($B124,EquipTable!$A:$Z,MATCH(SUBSTITUTE(E$1,"참고",""),EquipTable!$A$1:$Z$1,0),0)</f>
        <v>A</v>
      </c>
      <c r="F124">
        <f ca="1">VLOOKUP($B124,EquipTable!$A:$Z,MATCH(SUBSTITUTE(F$1,"참고",""),EquipTable!$A$1:$Z$1,0),0)</f>
        <v>2</v>
      </c>
      <c r="G124" t="str">
        <f t="shared" ca="1" si="6"/>
        <v>10</v>
      </c>
      <c r="H124">
        <f t="array" aca="1" ref="H124" ca="1">SUM(IF(LEN(J124:O124)&gt;0,1,0))</f>
        <v>1</v>
      </c>
      <c r="I124">
        <v>0</v>
      </c>
      <c r="J124">
        <v>10</v>
      </c>
      <c r="K124" t="str">
        <f ca="1">IF($C124&lt;=2,"",
IF(AND($C124&gt;=3,INT(RIGHT(K$1,1))&gt;VLOOKUP($C124,EquipGradeTable!$A:$B,MATCH(EquipGradeTable!$B$1,EquipGradeTable!$A$1:$B$1,0),0)),"",
OFFSET(K124,0,-1)+$I124))</f>
        <v/>
      </c>
      <c r="L124" t="str">
        <f ca="1">IF($C124&lt;=2,"",
IF(AND($C124&gt;=3,INT(RIGHT(L$1,1))&gt;VLOOKUP($C124,EquipGradeTable!$A:$B,MATCH(EquipGradeTable!$B$1,EquipGradeTable!$A$1:$B$1,0),0)),"",
OFFSET(L124,0,-1)+$I124))</f>
        <v/>
      </c>
      <c r="M124" t="str">
        <f ca="1">IF($C124&lt;=2,"",
IF(AND($C124&gt;=3,INT(RIGHT(M$1,1))&gt;VLOOKUP($C124,EquipGradeTable!$A:$B,MATCH(EquipGradeTable!$B$1,EquipGradeTable!$A$1:$B$1,0),0)),"",
OFFSET(M124,0,-1)+$I124))</f>
        <v/>
      </c>
      <c r="N124" t="str">
        <f ca="1">IF($C124&lt;=2,"",
IF(AND($C124&gt;=3,INT(RIGHT(N$1,1))&gt;VLOOKUP($C124,EquipGradeTable!$A:$B,MATCH(EquipGradeTable!$B$1,EquipGradeTable!$A$1:$B$1,0),0)),"",
OFFSET(N124,0,-1)+$I124))</f>
        <v/>
      </c>
      <c r="O124" t="str">
        <f ca="1">IF($C124&lt;=2,"",
IF(AND($C124&gt;=3,INT(RIGHT(O$1,1))&gt;VLOOKUP($C124,EquipGradeTable!$A:$B,MATCH(EquipGradeTable!$B$1,EquipGradeTable!$A$1:$B$1,0),0)),"",
OFFSET(O124,0,-1)+$I124))</f>
        <v/>
      </c>
      <c r="P124">
        <f t="shared" ca="1" si="7"/>
        <v>7</v>
      </c>
      <c r="Q124" t="str">
        <f ca="1">VLOOKUP($B124,EquipTable!$A:$Z,MATCH(SUBSTITUTE(Q$1,"참고",""),EquipTable!$A$1:$Z$1,0),0)</f>
        <v>FantasySetStaff1</v>
      </c>
      <c r="R124">
        <f ca="1">VLOOKUP($B124,EquipTable!$A:$Z,MATCH(SUBSTITUTE(R$1,"참고",""),EquipTable!$A$1:$Z$1,0),0)</f>
        <v>0</v>
      </c>
    </row>
    <row r="125" spans="1:18" x14ac:dyDescent="0.3">
      <c r="A125" t="str">
        <f t="shared" ca="1" si="4"/>
        <v>Equip013002</v>
      </c>
      <c r="B125" t="s">
        <v>150</v>
      </c>
      <c r="C125">
        <f t="shared" ca="1" si="5"/>
        <v>1</v>
      </c>
      <c r="D125" t="str">
        <f ca="1">VLOOKUP($B125,EquipTable!$A:$Z,MATCH(SUBSTITUTE(D$1,"참고",""),EquipTable!$A$1:$Z$1,0),0)</f>
        <v>Staff</v>
      </c>
      <c r="E125" t="str">
        <f ca="1">VLOOKUP($B125,EquipTable!$A:$Z,MATCH(SUBSTITUTE(E$1,"참고",""),EquipTable!$A$1:$Z$1,0),0)</f>
        <v>A</v>
      </c>
      <c r="F125">
        <f ca="1">VLOOKUP($B125,EquipTable!$A:$Z,MATCH(SUBSTITUTE(F$1,"참고",""),EquipTable!$A$1:$Z$1,0),0)</f>
        <v>2</v>
      </c>
      <c r="G125" t="str">
        <f t="shared" ca="1" si="6"/>
        <v>30</v>
      </c>
      <c r="H125">
        <f t="array" aca="1" ref="H125" ca="1">SUM(IF(LEN(J125:O125)&gt;0,1,0))</f>
        <v>1</v>
      </c>
      <c r="I125">
        <v>0</v>
      </c>
      <c r="J125">
        <v>30</v>
      </c>
      <c r="K125" t="str">
        <f ca="1">IF($C125&lt;=2,"",
IF(AND($C125&gt;=3,INT(RIGHT(K$1,1))&gt;VLOOKUP($C125,EquipGradeTable!$A:$B,MATCH(EquipGradeTable!$B$1,EquipGradeTable!$A$1:$B$1,0),0)),"",
OFFSET(K125,0,-1)+$I125))</f>
        <v/>
      </c>
      <c r="L125" t="str">
        <f ca="1">IF($C125&lt;=2,"",
IF(AND($C125&gt;=3,INT(RIGHT(L$1,1))&gt;VLOOKUP($C125,EquipGradeTable!$A:$B,MATCH(EquipGradeTable!$B$1,EquipGradeTable!$A$1:$B$1,0),0)),"",
OFFSET(L125,0,-1)+$I125))</f>
        <v/>
      </c>
      <c r="M125" t="str">
        <f ca="1">IF($C125&lt;=2,"",
IF(AND($C125&gt;=3,INT(RIGHT(M$1,1))&gt;VLOOKUP($C125,EquipGradeTable!$A:$B,MATCH(EquipGradeTable!$B$1,EquipGradeTable!$A$1:$B$1,0),0)),"",
OFFSET(M125,0,-1)+$I125))</f>
        <v/>
      </c>
      <c r="N125" t="str">
        <f ca="1">IF($C125&lt;=2,"",
IF(AND($C125&gt;=3,INT(RIGHT(N$1,1))&gt;VLOOKUP($C125,EquipGradeTable!$A:$B,MATCH(EquipGradeTable!$B$1,EquipGradeTable!$A$1:$B$1,0),0)),"",
OFFSET(N125,0,-1)+$I125))</f>
        <v/>
      </c>
      <c r="O125" t="str">
        <f ca="1">IF($C125&lt;=2,"",
IF(AND($C125&gt;=3,INT(RIGHT(O$1,1))&gt;VLOOKUP($C125,EquipGradeTable!$A:$B,MATCH(EquipGradeTable!$B$1,EquipGradeTable!$A$1:$B$1,0),0)),"",
OFFSET(O125,0,-1)+$I125))</f>
        <v/>
      </c>
      <c r="P125">
        <f t="shared" ca="1" si="7"/>
        <v>7</v>
      </c>
      <c r="Q125" t="str">
        <f ca="1">VLOOKUP($B125,EquipTable!$A:$Z,MATCH(SUBSTITUTE(Q$1,"참고",""),EquipTable!$A$1:$Z$1,0),0)</f>
        <v>FantasySetStaff1</v>
      </c>
      <c r="R125">
        <f ca="1">VLOOKUP($B125,EquipTable!$A:$Z,MATCH(SUBSTITUTE(R$1,"참고",""),EquipTable!$A$1:$Z$1,0),0)</f>
        <v>0</v>
      </c>
    </row>
    <row r="126" spans="1:18" x14ac:dyDescent="0.3">
      <c r="A126" t="str">
        <f t="shared" ca="1" si="4"/>
        <v>Equip023002</v>
      </c>
      <c r="B126" t="s">
        <v>150</v>
      </c>
      <c r="C126">
        <f t="shared" ca="1" si="5"/>
        <v>2</v>
      </c>
      <c r="D126" t="str">
        <f ca="1">VLOOKUP($B126,EquipTable!$A:$Z,MATCH(SUBSTITUTE(D$1,"참고",""),EquipTable!$A$1:$Z$1,0),0)</f>
        <v>Staff</v>
      </c>
      <c r="E126" t="str">
        <f ca="1">VLOOKUP($B126,EquipTable!$A:$Z,MATCH(SUBSTITUTE(E$1,"참고",""),EquipTable!$A$1:$Z$1,0),0)</f>
        <v>A</v>
      </c>
      <c r="F126">
        <f ca="1">VLOOKUP($B126,EquipTable!$A:$Z,MATCH(SUBSTITUTE(F$1,"참고",""),EquipTable!$A$1:$Z$1,0),0)</f>
        <v>2</v>
      </c>
      <c r="G126" t="str">
        <f t="shared" ca="1" si="6"/>
        <v>80</v>
      </c>
      <c r="H126">
        <f t="array" aca="1" ref="H126" ca="1">SUM(IF(LEN(J126:O126)&gt;0,1,0))</f>
        <v>1</v>
      </c>
      <c r="I126">
        <v>0</v>
      </c>
      <c r="J126">
        <v>80</v>
      </c>
      <c r="K126" t="str">
        <f ca="1">IF($C126&lt;=2,"",
IF(AND($C126&gt;=3,INT(RIGHT(K$1,1))&gt;VLOOKUP($C126,EquipGradeTable!$A:$B,MATCH(EquipGradeTable!$B$1,EquipGradeTable!$A$1:$B$1,0),0)),"",
OFFSET(K126,0,-1)+$I126))</f>
        <v/>
      </c>
      <c r="L126" t="str">
        <f ca="1">IF($C126&lt;=2,"",
IF(AND($C126&gt;=3,INT(RIGHT(L$1,1))&gt;VLOOKUP($C126,EquipGradeTable!$A:$B,MATCH(EquipGradeTable!$B$1,EquipGradeTable!$A$1:$B$1,0),0)),"",
OFFSET(L126,0,-1)+$I126))</f>
        <v/>
      </c>
      <c r="M126" t="str">
        <f ca="1">IF($C126&lt;=2,"",
IF(AND($C126&gt;=3,INT(RIGHT(M$1,1))&gt;VLOOKUP($C126,EquipGradeTable!$A:$B,MATCH(EquipGradeTable!$B$1,EquipGradeTable!$A$1:$B$1,0),0)),"",
OFFSET(M126,0,-1)+$I126))</f>
        <v/>
      </c>
      <c r="N126" t="str">
        <f ca="1">IF($C126&lt;=2,"",
IF(AND($C126&gt;=3,INT(RIGHT(N$1,1))&gt;VLOOKUP($C126,EquipGradeTable!$A:$B,MATCH(EquipGradeTable!$B$1,EquipGradeTable!$A$1:$B$1,0),0)),"",
OFFSET(N126,0,-1)+$I126))</f>
        <v/>
      </c>
      <c r="O126" t="str">
        <f ca="1">IF($C126&lt;=2,"",
IF(AND($C126&gt;=3,INT(RIGHT(O$1,1))&gt;VLOOKUP($C126,EquipGradeTable!$A:$B,MATCH(EquipGradeTable!$B$1,EquipGradeTable!$A$1:$B$1,0),0)),"",
OFFSET(O126,0,-1)+$I126))</f>
        <v/>
      </c>
      <c r="P126">
        <f t="shared" ca="1" si="7"/>
        <v>7</v>
      </c>
      <c r="Q126" t="str">
        <f ca="1">VLOOKUP($B126,EquipTable!$A:$Z,MATCH(SUBSTITUTE(Q$1,"참고",""),EquipTable!$A$1:$Z$1,0),0)</f>
        <v>FantasySetStaff1</v>
      </c>
      <c r="R126">
        <f ca="1">VLOOKUP($B126,EquipTable!$A:$Z,MATCH(SUBSTITUTE(R$1,"참고",""),EquipTable!$A$1:$Z$1,0),0)</f>
        <v>0</v>
      </c>
    </row>
    <row r="127" spans="1:18" x14ac:dyDescent="0.3">
      <c r="A127" t="str">
        <f t="shared" ca="1" si="4"/>
        <v>Equip033002</v>
      </c>
      <c r="B127" t="s">
        <v>150</v>
      </c>
      <c r="C127">
        <f t="shared" ca="1" si="5"/>
        <v>3</v>
      </c>
      <c r="D127" t="str">
        <f ca="1">VLOOKUP($B127,EquipTable!$A:$Z,MATCH(SUBSTITUTE(D$1,"참고",""),EquipTable!$A$1:$Z$1,0),0)</f>
        <v>Staff</v>
      </c>
      <c r="E127" t="str">
        <f ca="1">VLOOKUP($B127,EquipTable!$A:$Z,MATCH(SUBSTITUTE(E$1,"참고",""),EquipTable!$A$1:$Z$1,0),0)</f>
        <v>A</v>
      </c>
      <c r="F127">
        <f ca="1">VLOOKUP($B127,EquipTable!$A:$Z,MATCH(SUBSTITUTE(F$1,"참고",""),EquipTable!$A$1:$Z$1,0),0)</f>
        <v>2</v>
      </c>
      <c r="G127" t="str">
        <f t="shared" ca="1" si="6"/>
        <v>190, 255, 320</v>
      </c>
      <c r="H127">
        <f t="array" aca="1" ref="H127" ca="1">SUM(IF(LEN(J127:O127)&gt;0,1,0))</f>
        <v>3</v>
      </c>
      <c r="I127">
        <v>65</v>
      </c>
      <c r="J127">
        <v>190</v>
      </c>
      <c r="K127">
        <f ca="1">IF($C127&lt;=2,"",
IF(AND($C127&gt;=3,INT(RIGHT(K$1,1))&gt;VLOOKUP($C127,EquipGradeTable!$A:$B,MATCH(EquipGradeTable!$B$1,EquipGradeTable!$A$1:$B$1,0),0)),"",
OFFSET(K127,0,-1)+$I127))</f>
        <v>255</v>
      </c>
      <c r="L127">
        <f ca="1">IF($C127&lt;=2,"",
IF(AND($C127&gt;=3,INT(RIGHT(L$1,1))&gt;VLOOKUP($C127,EquipGradeTable!$A:$B,MATCH(EquipGradeTable!$B$1,EquipGradeTable!$A$1:$B$1,0),0)),"",
OFFSET(L127,0,-1)+$I127))</f>
        <v>320</v>
      </c>
      <c r="M127" t="str">
        <f ca="1">IF($C127&lt;=2,"",
IF(AND($C127&gt;=3,INT(RIGHT(M$1,1))&gt;VLOOKUP($C127,EquipGradeTable!$A:$B,MATCH(EquipGradeTable!$B$1,EquipGradeTable!$A$1:$B$1,0),0)),"",
OFFSET(M127,0,-1)+$I127))</f>
        <v/>
      </c>
      <c r="N127" t="str">
        <f ca="1">IF($C127&lt;=2,"",
IF(AND($C127&gt;=3,INT(RIGHT(N$1,1))&gt;VLOOKUP($C127,EquipGradeTable!$A:$B,MATCH(EquipGradeTable!$B$1,EquipGradeTable!$A$1:$B$1,0),0)),"",
OFFSET(N127,0,-1)+$I127))</f>
        <v/>
      </c>
      <c r="O127" t="str">
        <f ca="1">IF($C127&lt;=2,"",
IF(AND($C127&gt;=3,INT(RIGHT(O$1,1))&gt;VLOOKUP($C127,EquipGradeTable!$A:$B,MATCH(EquipGradeTable!$B$1,EquipGradeTable!$A$1:$B$1,0),0)),"",
OFFSET(O127,0,-1)+$I127))</f>
        <v/>
      </c>
      <c r="P127">
        <f t="shared" ca="1" si="7"/>
        <v>7</v>
      </c>
      <c r="Q127" t="str">
        <f ca="1">VLOOKUP($B127,EquipTable!$A:$Z,MATCH(SUBSTITUTE(Q$1,"참고",""),EquipTable!$A$1:$Z$1,0),0)</f>
        <v>FantasySetStaff1</v>
      </c>
      <c r="R127">
        <f ca="1">VLOOKUP($B127,EquipTable!$A:$Z,MATCH(SUBSTITUTE(R$1,"참고",""),EquipTable!$A$1:$Z$1,0),0)</f>
        <v>0</v>
      </c>
    </row>
    <row r="128" spans="1:18" x14ac:dyDescent="0.3">
      <c r="A128" t="str">
        <f t="shared" ca="1" si="4"/>
        <v>Equip043002</v>
      </c>
      <c r="B128" t="s">
        <v>150</v>
      </c>
      <c r="C128">
        <f t="shared" ca="1" si="5"/>
        <v>4</v>
      </c>
      <c r="D128" t="str">
        <f ca="1">VLOOKUP($B128,EquipTable!$A:$Z,MATCH(SUBSTITUTE(D$1,"참고",""),EquipTable!$A$1:$Z$1,0),0)</f>
        <v>Staff</v>
      </c>
      <c r="E128" t="str">
        <f ca="1">VLOOKUP($B128,EquipTable!$A:$Z,MATCH(SUBSTITUTE(E$1,"참고",""),EquipTable!$A$1:$Z$1,0),0)</f>
        <v>A</v>
      </c>
      <c r="F128">
        <f ca="1">VLOOKUP($B128,EquipTable!$A:$Z,MATCH(SUBSTITUTE(F$1,"참고",""),EquipTable!$A$1:$Z$1,0),0)</f>
        <v>2</v>
      </c>
      <c r="G128" t="str">
        <f t="shared" ca="1" si="6"/>
        <v>450, 537, 624, 711</v>
      </c>
      <c r="H128">
        <f t="array" aca="1" ref="H128" ca="1">SUM(IF(LEN(J128:O128)&gt;0,1,0))</f>
        <v>4</v>
      </c>
      <c r="I128">
        <v>87</v>
      </c>
      <c r="J128">
        <v>450</v>
      </c>
      <c r="K128">
        <f ca="1">IF($C128&lt;=2,"",
IF(AND($C128&gt;=3,INT(RIGHT(K$1,1))&gt;VLOOKUP($C128,EquipGradeTable!$A:$B,MATCH(EquipGradeTable!$B$1,EquipGradeTable!$A$1:$B$1,0),0)),"",
OFFSET(K128,0,-1)+$I128))</f>
        <v>537</v>
      </c>
      <c r="L128">
        <f ca="1">IF($C128&lt;=2,"",
IF(AND($C128&gt;=3,INT(RIGHT(L$1,1))&gt;VLOOKUP($C128,EquipGradeTable!$A:$B,MATCH(EquipGradeTable!$B$1,EquipGradeTable!$A$1:$B$1,0),0)),"",
OFFSET(L128,0,-1)+$I128))</f>
        <v>624</v>
      </c>
      <c r="M128">
        <f ca="1">IF($C128&lt;=2,"",
IF(AND($C128&gt;=3,INT(RIGHT(M$1,1))&gt;VLOOKUP($C128,EquipGradeTable!$A:$B,MATCH(EquipGradeTable!$B$1,EquipGradeTable!$A$1:$B$1,0),0)),"",
OFFSET(M128,0,-1)+$I128))</f>
        <v>711</v>
      </c>
      <c r="N128" t="str">
        <f ca="1">IF($C128&lt;=2,"",
IF(AND($C128&gt;=3,INT(RIGHT(N$1,1))&gt;VLOOKUP($C128,EquipGradeTable!$A:$B,MATCH(EquipGradeTable!$B$1,EquipGradeTable!$A$1:$B$1,0),0)),"",
OFFSET(N128,0,-1)+$I128))</f>
        <v/>
      </c>
      <c r="O128" t="str">
        <f ca="1">IF($C128&lt;=2,"",
IF(AND($C128&gt;=3,INT(RIGHT(O$1,1))&gt;VLOOKUP($C128,EquipGradeTable!$A:$B,MATCH(EquipGradeTable!$B$1,EquipGradeTable!$A$1:$B$1,0),0)),"",
OFFSET(O128,0,-1)+$I128))</f>
        <v/>
      </c>
      <c r="P128">
        <f t="shared" ca="1" si="7"/>
        <v>7</v>
      </c>
      <c r="Q128" t="str">
        <f ca="1">VLOOKUP($B128,EquipTable!$A:$Z,MATCH(SUBSTITUTE(Q$1,"참고",""),EquipTable!$A$1:$Z$1,0),0)</f>
        <v>FantasySetStaff1</v>
      </c>
      <c r="R128">
        <f ca="1">VLOOKUP($B128,EquipTable!$A:$Z,MATCH(SUBSTITUTE(R$1,"참고",""),EquipTable!$A$1:$Z$1,0),0)</f>
        <v>0</v>
      </c>
    </row>
    <row r="129" spans="1:18" x14ac:dyDescent="0.3">
      <c r="A129" t="str">
        <f t="shared" ca="1" si="4"/>
        <v>Equip053002</v>
      </c>
      <c r="B129" t="s">
        <v>150</v>
      </c>
      <c r="C129">
        <f t="shared" ca="1" si="5"/>
        <v>5</v>
      </c>
      <c r="D129" t="str">
        <f ca="1">VLOOKUP($B129,EquipTable!$A:$Z,MATCH(SUBSTITUTE(D$1,"참고",""),EquipTable!$A$1:$Z$1,0),0)</f>
        <v>Staff</v>
      </c>
      <c r="E129" t="str">
        <f ca="1">VLOOKUP($B129,EquipTable!$A:$Z,MATCH(SUBSTITUTE(E$1,"참고",""),EquipTable!$A$1:$Z$1,0),0)</f>
        <v>A</v>
      </c>
      <c r="F129">
        <f ca="1">VLOOKUP($B129,EquipTable!$A:$Z,MATCH(SUBSTITUTE(F$1,"참고",""),EquipTable!$A$1:$Z$1,0),0)</f>
        <v>2</v>
      </c>
      <c r="G129" t="str">
        <f t="shared" ca="1" si="6"/>
        <v>885, 985, 1085, 1185, 1285</v>
      </c>
      <c r="H129">
        <f t="array" aca="1" ref="H129" ca="1">SUM(IF(LEN(J129:O129)&gt;0,1,0))</f>
        <v>5</v>
      </c>
      <c r="I129">
        <v>100</v>
      </c>
      <c r="J129">
        <v>885</v>
      </c>
      <c r="K129">
        <f ca="1">IF($C129&lt;=2,"",
IF(AND($C129&gt;=3,INT(RIGHT(K$1,1))&gt;VLOOKUP($C129,EquipGradeTable!$A:$B,MATCH(EquipGradeTable!$B$1,EquipGradeTable!$A$1:$B$1,0),0)),"",
OFFSET(K129,0,-1)+$I129))</f>
        <v>985</v>
      </c>
      <c r="L129">
        <f ca="1">IF($C129&lt;=2,"",
IF(AND($C129&gt;=3,INT(RIGHT(L$1,1))&gt;VLOOKUP($C129,EquipGradeTable!$A:$B,MATCH(EquipGradeTable!$B$1,EquipGradeTable!$A$1:$B$1,0),0)),"",
OFFSET(L129,0,-1)+$I129))</f>
        <v>1085</v>
      </c>
      <c r="M129">
        <f ca="1">IF($C129&lt;=2,"",
IF(AND($C129&gt;=3,INT(RIGHT(M$1,1))&gt;VLOOKUP($C129,EquipGradeTable!$A:$B,MATCH(EquipGradeTable!$B$1,EquipGradeTable!$A$1:$B$1,0),0)),"",
OFFSET(M129,0,-1)+$I129))</f>
        <v>1185</v>
      </c>
      <c r="N129">
        <f ca="1">IF($C129&lt;=2,"",
IF(AND($C129&gt;=3,INT(RIGHT(N$1,1))&gt;VLOOKUP($C129,EquipGradeTable!$A:$B,MATCH(EquipGradeTable!$B$1,EquipGradeTable!$A$1:$B$1,0),0)),"",
OFFSET(N129,0,-1)+$I129))</f>
        <v>1285</v>
      </c>
      <c r="O129" t="str">
        <f ca="1">IF($C129&lt;=2,"",
IF(AND($C129&gt;=3,INT(RIGHT(O$1,1))&gt;VLOOKUP($C129,EquipGradeTable!$A:$B,MATCH(EquipGradeTable!$B$1,EquipGradeTable!$A$1:$B$1,0),0)),"",
OFFSET(O129,0,-1)+$I129))</f>
        <v/>
      </c>
      <c r="P129">
        <f t="shared" ca="1" si="7"/>
        <v>7</v>
      </c>
      <c r="Q129" t="str">
        <f ca="1">VLOOKUP($B129,EquipTable!$A:$Z,MATCH(SUBSTITUTE(Q$1,"참고",""),EquipTable!$A$1:$Z$1,0),0)</f>
        <v>FantasySetStaff1</v>
      </c>
      <c r="R129">
        <f ca="1">VLOOKUP($B129,EquipTable!$A:$Z,MATCH(SUBSTITUTE(R$1,"참고",""),EquipTable!$A$1:$Z$1,0),0)</f>
        <v>0</v>
      </c>
    </row>
    <row r="130" spans="1:18" x14ac:dyDescent="0.3">
      <c r="A130" t="str">
        <f t="shared" ref="A130:A193" ca="1" si="8">SUBSTITUTE(B130,"E","Equip"&amp;TEXT(C130,"00"))</f>
        <v>Equip063002</v>
      </c>
      <c r="B130" t="s">
        <v>150</v>
      </c>
      <c r="C130">
        <f t="shared" ref="C130:C193" ca="1" si="9">IF(B130&lt;&gt;OFFSET(B130,-1,0),
IF(E130="A",0,3),
OFFSET(C130,-1,0)+1)</f>
        <v>6</v>
      </c>
      <c r="D130" t="str">
        <f ca="1">VLOOKUP($B130,EquipTable!$A:$Z,MATCH(SUBSTITUTE(D$1,"참고",""),EquipTable!$A$1:$Z$1,0),0)</f>
        <v>Staff</v>
      </c>
      <c r="E130" t="str">
        <f ca="1">VLOOKUP($B130,EquipTable!$A:$Z,MATCH(SUBSTITUTE(E$1,"참고",""),EquipTable!$A$1:$Z$1,0),0)</f>
        <v>A</v>
      </c>
      <c r="F130">
        <f ca="1">VLOOKUP($B130,EquipTable!$A:$Z,MATCH(SUBSTITUTE(F$1,"참고",""),EquipTable!$A$1:$Z$1,0),0)</f>
        <v>2</v>
      </c>
      <c r="G130" t="str">
        <f t="shared" ref="G130:G193" ca="1" si="10">J130&amp;
IF(LEN(K130)=0,"",", "&amp;K130)&amp;
IF(LEN(L130)=0,"",", "&amp;L130)&amp;
IF(LEN(M130)=0,"",", "&amp;M130)&amp;
IF(LEN(N130)=0,"",", "&amp;N130)&amp;
IF(LEN(O130)=0,"",", "&amp;O130)</f>
        <v>1490, 1673, 1856, 2039, 2222, 2405</v>
      </c>
      <c r="H130">
        <f t="array" aca="1" ref="H130" ca="1">SUM(IF(LEN(J130:O130)&gt;0,1,0))</f>
        <v>6</v>
      </c>
      <c r="I130">
        <v>183</v>
      </c>
      <c r="J130">
        <v>1490</v>
      </c>
      <c r="K130">
        <f ca="1">IF($C130&lt;=2,"",
IF(AND($C130&gt;=3,INT(RIGHT(K$1,1))&gt;VLOOKUP($C130,EquipGradeTable!$A:$B,MATCH(EquipGradeTable!$B$1,EquipGradeTable!$A$1:$B$1,0),0)),"",
OFFSET(K130,0,-1)+$I130))</f>
        <v>1673</v>
      </c>
      <c r="L130">
        <f ca="1">IF($C130&lt;=2,"",
IF(AND($C130&gt;=3,INT(RIGHT(L$1,1))&gt;VLOOKUP($C130,EquipGradeTable!$A:$B,MATCH(EquipGradeTable!$B$1,EquipGradeTable!$A$1:$B$1,0),0)),"",
OFFSET(L130,0,-1)+$I130))</f>
        <v>1856</v>
      </c>
      <c r="M130">
        <f ca="1">IF($C130&lt;=2,"",
IF(AND($C130&gt;=3,INT(RIGHT(M$1,1))&gt;VLOOKUP($C130,EquipGradeTable!$A:$B,MATCH(EquipGradeTable!$B$1,EquipGradeTable!$A$1:$B$1,0),0)),"",
OFFSET(M130,0,-1)+$I130))</f>
        <v>2039</v>
      </c>
      <c r="N130">
        <f ca="1">IF($C130&lt;=2,"",
IF(AND($C130&gt;=3,INT(RIGHT(N$1,1))&gt;VLOOKUP($C130,EquipGradeTable!$A:$B,MATCH(EquipGradeTable!$B$1,EquipGradeTable!$A$1:$B$1,0),0)),"",
OFFSET(N130,0,-1)+$I130))</f>
        <v>2222</v>
      </c>
      <c r="O130">
        <f ca="1">IF($C130&lt;=2,"",
IF(AND($C130&gt;=3,INT(RIGHT(O$1,1))&gt;VLOOKUP($C130,EquipGradeTable!$A:$B,MATCH(EquipGradeTable!$B$1,EquipGradeTable!$A$1:$B$1,0),0)),"",
OFFSET(O130,0,-1)+$I130))</f>
        <v>2405</v>
      </c>
      <c r="P130">
        <f t="shared" ref="P130:P193" ca="1" si="11">COUNTIF(Q:Q,Q130)</f>
        <v>7</v>
      </c>
      <c r="Q130" t="str">
        <f ca="1">VLOOKUP($B130,EquipTable!$A:$Z,MATCH(SUBSTITUTE(Q$1,"참고",""),EquipTable!$A$1:$Z$1,0),0)</f>
        <v>FantasySetStaff1</v>
      </c>
      <c r="R130">
        <f ca="1">VLOOKUP($B130,EquipTable!$A:$Z,MATCH(SUBSTITUTE(R$1,"참고",""),EquipTable!$A$1:$Z$1,0),0)</f>
        <v>0</v>
      </c>
    </row>
    <row r="131" spans="1:18" x14ac:dyDescent="0.3">
      <c r="A131" t="str">
        <f t="shared" ca="1" si="8"/>
        <v>Equip003003</v>
      </c>
      <c r="B131" t="s">
        <v>151</v>
      </c>
      <c r="C131">
        <f t="shared" ca="1" si="9"/>
        <v>0</v>
      </c>
      <c r="D131" t="str">
        <f ca="1">VLOOKUP($B131,EquipTable!$A:$Z,MATCH(SUBSTITUTE(D$1,"참고",""),EquipTable!$A$1:$Z$1,0),0)</f>
        <v>Staff</v>
      </c>
      <c r="E131" t="str">
        <f ca="1">VLOOKUP($B131,EquipTable!$A:$Z,MATCH(SUBSTITUTE(E$1,"참고",""),EquipTable!$A$1:$Z$1,0),0)</f>
        <v>A</v>
      </c>
      <c r="F131">
        <f ca="1">VLOOKUP($B131,EquipTable!$A:$Z,MATCH(SUBSTITUTE(F$1,"참고",""),EquipTable!$A$1:$Z$1,0),0)</f>
        <v>3</v>
      </c>
      <c r="G131" t="str">
        <f t="shared" ca="1" si="10"/>
        <v>10</v>
      </c>
      <c r="H131">
        <f t="array" aca="1" ref="H131" ca="1">SUM(IF(LEN(J131:O131)&gt;0,1,0))</f>
        <v>1</v>
      </c>
      <c r="I131">
        <v>0</v>
      </c>
      <c r="J131">
        <v>10</v>
      </c>
      <c r="K131" t="str">
        <f ca="1">IF($C131&lt;=2,"",
IF(AND($C131&gt;=3,INT(RIGHT(K$1,1))&gt;VLOOKUP($C131,EquipGradeTable!$A:$B,MATCH(EquipGradeTable!$B$1,EquipGradeTable!$A$1:$B$1,0),0)),"",
OFFSET(K131,0,-1)+$I131))</f>
        <v/>
      </c>
      <c r="L131" t="str">
        <f ca="1">IF($C131&lt;=2,"",
IF(AND($C131&gt;=3,INT(RIGHT(L$1,1))&gt;VLOOKUP($C131,EquipGradeTable!$A:$B,MATCH(EquipGradeTable!$B$1,EquipGradeTable!$A$1:$B$1,0),0)),"",
OFFSET(L131,0,-1)+$I131))</f>
        <v/>
      </c>
      <c r="M131" t="str">
        <f ca="1">IF($C131&lt;=2,"",
IF(AND($C131&gt;=3,INT(RIGHT(M$1,1))&gt;VLOOKUP($C131,EquipGradeTable!$A:$B,MATCH(EquipGradeTable!$B$1,EquipGradeTable!$A$1:$B$1,0),0)),"",
OFFSET(M131,0,-1)+$I131))</f>
        <v/>
      </c>
      <c r="N131" t="str">
        <f ca="1">IF($C131&lt;=2,"",
IF(AND($C131&gt;=3,INT(RIGHT(N$1,1))&gt;VLOOKUP($C131,EquipGradeTable!$A:$B,MATCH(EquipGradeTable!$B$1,EquipGradeTable!$A$1:$B$1,0),0)),"",
OFFSET(N131,0,-1)+$I131))</f>
        <v/>
      </c>
      <c r="O131" t="str">
        <f ca="1">IF($C131&lt;=2,"",
IF(AND($C131&gt;=3,INT(RIGHT(O$1,1))&gt;VLOOKUP($C131,EquipGradeTable!$A:$B,MATCH(EquipGradeTable!$B$1,EquipGradeTable!$A$1:$B$1,0),0)),"",
OFFSET(O131,0,-1)+$I131))</f>
        <v/>
      </c>
      <c r="P131">
        <f t="shared" ca="1" si="11"/>
        <v>7</v>
      </c>
      <c r="Q131" t="str">
        <f ca="1">VLOOKUP($B131,EquipTable!$A:$Z,MATCH(SUBSTITUTE(Q$1,"참고",""),EquipTable!$A$1:$Z$1,0),0)</f>
        <v>FantasySetStaff4</v>
      </c>
      <c r="R131">
        <f ca="1">VLOOKUP($B131,EquipTable!$A:$Z,MATCH(SUBSTITUTE(R$1,"참고",""),EquipTable!$A$1:$Z$1,0),0)</f>
        <v>0</v>
      </c>
    </row>
    <row r="132" spans="1:18" x14ac:dyDescent="0.3">
      <c r="A132" t="str">
        <f t="shared" ca="1" si="8"/>
        <v>Equip013003</v>
      </c>
      <c r="B132" t="s">
        <v>151</v>
      </c>
      <c r="C132">
        <f t="shared" ca="1" si="9"/>
        <v>1</v>
      </c>
      <c r="D132" t="str">
        <f ca="1">VLOOKUP($B132,EquipTable!$A:$Z,MATCH(SUBSTITUTE(D$1,"참고",""),EquipTable!$A$1:$Z$1,0),0)</f>
        <v>Staff</v>
      </c>
      <c r="E132" t="str">
        <f ca="1">VLOOKUP($B132,EquipTable!$A:$Z,MATCH(SUBSTITUTE(E$1,"참고",""),EquipTable!$A$1:$Z$1,0),0)</f>
        <v>A</v>
      </c>
      <c r="F132">
        <f ca="1">VLOOKUP($B132,EquipTable!$A:$Z,MATCH(SUBSTITUTE(F$1,"참고",""),EquipTable!$A$1:$Z$1,0),0)</f>
        <v>3</v>
      </c>
      <c r="G132" t="str">
        <f t="shared" ca="1" si="10"/>
        <v>30</v>
      </c>
      <c r="H132">
        <f t="array" aca="1" ref="H132" ca="1">SUM(IF(LEN(J132:O132)&gt;0,1,0))</f>
        <v>1</v>
      </c>
      <c r="I132">
        <v>0</v>
      </c>
      <c r="J132">
        <v>30</v>
      </c>
      <c r="K132" t="str">
        <f ca="1">IF($C132&lt;=2,"",
IF(AND($C132&gt;=3,INT(RIGHT(K$1,1))&gt;VLOOKUP($C132,EquipGradeTable!$A:$B,MATCH(EquipGradeTable!$B$1,EquipGradeTable!$A$1:$B$1,0),0)),"",
OFFSET(K132,0,-1)+$I132))</f>
        <v/>
      </c>
      <c r="L132" t="str">
        <f ca="1">IF($C132&lt;=2,"",
IF(AND($C132&gt;=3,INT(RIGHT(L$1,1))&gt;VLOOKUP($C132,EquipGradeTable!$A:$B,MATCH(EquipGradeTable!$B$1,EquipGradeTable!$A$1:$B$1,0),0)),"",
OFFSET(L132,0,-1)+$I132))</f>
        <v/>
      </c>
      <c r="M132" t="str">
        <f ca="1">IF($C132&lt;=2,"",
IF(AND($C132&gt;=3,INT(RIGHT(M$1,1))&gt;VLOOKUP($C132,EquipGradeTable!$A:$B,MATCH(EquipGradeTable!$B$1,EquipGradeTable!$A$1:$B$1,0),0)),"",
OFFSET(M132,0,-1)+$I132))</f>
        <v/>
      </c>
      <c r="N132" t="str">
        <f ca="1">IF($C132&lt;=2,"",
IF(AND($C132&gt;=3,INT(RIGHT(N$1,1))&gt;VLOOKUP($C132,EquipGradeTable!$A:$B,MATCH(EquipGradeTable!$B$1,EquipGradeTable!$A$1:$B$1,0),0)),"",
OFFSET(N132,0,-1)+$I132))</f>
        <v/>
      </c>
      <c r="O132" t="str">
        <f ca="1">IF($C132&lt;=2,"",
IF(AND($C132&gt;=3,INT(RIGHT(O$1,1))&gt;VLOOKUP($C132,EquipGradeTable!$A:$B,MATCH(EquipGradeTable!$B$1,EquipGradeTable!$A$1:$B$1,0),0)),"",
OFFSET(O132,0,-1)+$I132))</f>
        <v/>
      </c>
      <c r="P132">
        <f t="shared" ca="1" si="11"/>
        <v>7</v>
      </c>
      <c r="Q132" t="str">
        <f ca="1">VLOOKUP($B132,EquipTable!$A:$Z,MATCH(SUBSTITUTE(Q$1,"참고",""),EquipTable!$A$1:$Z$1,0),0)</f>
        <v>FantasySetStaff4</v>
      </c>
      <c r="R132">
        <f ca="1">VLOOKUP($B132,EquipTable!$A:$Z,MATCH(SUBSTITUTE(R$1,"참고",""),EquipTable!$A$1:$Z$1,0),0)</f>
        <v>0</v>
      </c>
    </row>
    <row r="133" spans="1:18" x14ac:dyDescent="0.3">
      <c r="A133" t="str">
        <f t="shared" ca="1" si="8"/>
        <v>Equip023003</v>
      </c>
      <c r="B133" t="s">
        <v>151</v>
      </c>
      <c r="C133">
        <f t="shared" ca="1" si="9"/>
        <v>2</v>
      </c>
      <c r="D133" t="str">
        <f ca="1">VLOOKUP($B133,EquipTable!$A:$Z,MATCH(SUBSTITUTE(D$1,"참고",""),EquipTable!$A$1:$Z$1,0),0)</f>
        <v>Staff</v>
      </c>
      <c r="E133" t="str">
        <f ca="1">VLOOKUP($B133,EquipTable!$A:$Z,MATCH(SUBSTITUTE(E$1,"참고",""),EquipTable!$A$1:$Z$1,0),0)</f>
        <v>A</v>
      </c>
      <c r="F133">
        <f ca="1">VLOOKUP($B133,EquipTable!$A:$Z,MATCH(SUBSTITUTE(F$1,"참고",""),EquipTable!$A$1:$Z$1,0),0)</f>
        <v>3</v>
      </c>
      <c r="G133" t="str">
        <f t="shared" ca="1" si="10"/>
        <v>80</v>
      </c>
      <c r="H133">
        <f t="array" aca="1" ref="H133" ca="1">SUM(IF(LEN(J133:O133)&gt;0,1,0))</f>
        <v>1</v>
      </c>
      <c r="I133">
        <v>0</v>
      </c>
      <c r="J133">
        <v>80</v>
      </c>
      <c r="K133" t="str">
        <f ca="1">IF($C133&lt;=2,"",
IF(AND($C133&gt;=3,INT(RIGHT(K$1,1))&gt;VLOOKUP($C133,EquipGradeTable!$A:$B,MATCH(EquipGradeTable!$B$1,EquipGradeTable!$A$1:$B$1,0),0)),"",
OFFSET(K133,0,-1)+$I133))</f>
        <v/>
      </c>
      <c r="L133" t="str">
        <f ca="1">IF($C133&lt;=2,"",
IF(AND($C133&gt;=3,INT(RIGHT(L$1,1))&gt;VLOOKUP($C133,EquipGradeTable!$A:$B,MATCH(EquipGradeTable!$B$1,EquipGradeTable!$A$1:$B$1,0),0)),"",
OFFSET(L133,0,-1)+$I133))</f>
        <v/>
      </c>
      <c r="M133" t="str">
        <f ca="1">IF($C133&lt;=2,"",
IF(AND($C133&gt;=3,INT(RIGHT(M$1,1))&gt;VLOOKUP($C133,EquipGradeTable!$A:$B,MATCH(EquipGradeTable!$B$1,EquipGradeTable!$A$1:$B$1,0),0)),"",
OFFSET(M133,0,-1)+$I133))</f>
        <v/>
      </c>
      <c r="N133" t="str">
        <f ca="1">IF($C133&lt;=2,"",
IF(AND($C133&gt;=3,INT(RIGHT(N$1,1))&gt;VLOOKUP($C133,EquipGradeTable!$A:$B,MATCH(EquipGradeTable!$B$1,EquipGradeTable!$A$1:$B$1,0),0)),"",
OFFSET(N133,0,-1)+$I133))</f>
        <v/>
      </c>
      <c r="O133" t="str">
        <f ca="1">IF($C133&lt;=2,"",
IF(AND($C133&gt;=3,INT(RIGHT(O$1,1))&gt;VLOOKUP($C133,EquipGradeTable!$A:$B,MATCH(EquipGradeTable!$B$1,EquipGradeTable!$A$1:$B$1,0),0)),"",
OFFSET(O133,0,-1)+$I133))</f>
        <v/>
      </c>
      <c r="P133">
        <f t="shared" ca="1" si="11"/>
        <v>7</v>
      </c>
      <c r="Q133" t="str">
        <f ca="1">VLOOKUP($B133,EquipTable!$A:$Z,MATCH(SUBSTITUTE(Q$1,"참고",""),EquipTable!$A$1:$Z$1,0),0)</f>
        <v>FantasySetStaff4</v>
      </c>
      <c r="R133">
        <f ca="1">VLOOKUP($B133,EquipTable!$A:$Z,MATCH(SUBSTITUTE(R$1,"참고",""),EquipTable!$A$1:$Z$1,0),0)</f>
        <v>0</v>
      </c>
    </row>
    <row r="134" spans="1:18" x14ac:dyDescent="0.3">
      <c r="A134" t="str">
        <f t="shared" ca="1" si="8"/>
        <v>Equip033003</v>
      </c>
      <c r="B134" t="s">
        <v>151</v>
      </c>
      <c r="C134">
        <f t="shared" ca="1" si="9"/>
        <v>3</v>
      </c>
      <c r="D134" t="str">
        <f ca="1">VLOOKUP($B134,EquipTable!$A:$Z,MATCH(SUBSTITUTE(D$1,"참고",""),EquipTable!$A$1:$Z$1,0),0)</f>
        <v>Staff</v>
      </c>
      <c r="E134" t="str">
        <f ca="1">VLOOKUP($B134,EquipTable!$A:$Z,MATCH(SUBSTITUTE(E$1,"참고",""),EquipTable!$A$1:$Z$1,0),0)</f>
        <v>A</v>
      </c>
      <c r="F134">
        <f ca="1">VLOOKUP($B134,EquipTable!$A:$Z,MATCH(SUBSTITUTE(F$1,"참고",""),EquipTable!$A$1:$Z$1,0),0)</f>
        <v>3</v>
      </c>
      <c r="G134" t="str">
        <f t="shared" ca="1" si="10"/>
        <v>190, 255, 320</v>
      </c>
      <c r="H134">
        <f t="array" aca="1" ref="H134" ca="1">SUM(IF(LEN(J134:O134)&gt;0,1,0))</f>
        <v>3</v>
      </c>
      <c r="I134">
        <v>65</v>
      </c>
      <c r="J134">
        <v>190</v>
      </c>
      <c r="K134">
        <f ca="1">IF($C134&lt;=2,"",
IF(AND($C134&gt;=3,INT(RIGHT(K$1,1))&gt;VLOOKUP($C134,EquipGradeTable!$A:$B,MATCH(EquipGradeTable!$B$1,EquipGradeTable!$A$1:$B$1,0),0)),"",
OFFSET(K134,0,-1)+$I134))</f>
        <v>255</v>
      </c>
      <c r="L134">
        <f ca="1">IF($C134&lt;=2,"",
IF(AND($C134&gt;=3,INT(RIGHT(L$1,1))&gt;VLOOKUP($C134,EquipGradeTable!$A:$B,MATCH(EquipGradeTable!$B$1,EquipGradeTable!$A$1:$B$1,0),0)),"",
OFFSET(L134,0,-1)+$I134))</f>
        <v>320</v>
      </c>
      <c r="M134" t="str">
        <f ca="1">IF($C134&lt;=2,"",
IF(AND($C134&gt;=3,INT(RIGHT(M$1,1))&gt;VLOOKUP($C134,EquipGradeTable!$A:$B,MATCH(EquipGradeTable!$B$1,EquipGradeTable!$A$1:$B$1,0),0)),"",
OFFSET(M134,0,-1)+$I134))</f>
        <v/>
      </c>
      <c r="N134" t="str">
        <f ca="1">IF($C134&lt;=2,"",
IF(AND($C134&gt;=3,INT(RIGHT(N$1,1))&gt;VLOOKUP($C134,EquipGradeTable!$A:$B,MATCH(EquipGradeTable!$B$1,EquipGradeTable!$A$1:$B$1,0),0)),"",
OFFSET(N134,0,-1)+$I134))</f>
        <v/>
      </c>
      <c r="O134" t="str">
        <f ca="1">IF($C134&lt;=2,"",
IF(AND($C134&gt;=3,INT(RIGHT(O$1,1))&gt;VLOOKUP($C134,EquipGradeTable!$A:$B,MATCH(EquipGradeTable!$B$1,EquipGradeTable!$A$1:$B$1,0),0)),"",
OFFSET(O134,0,-1)+$I134))</f>
        <v/>
      </c>
      <c r="P134">
        <f t="shared" ca="1" si="11"/>
        <v>7</v>
      </c>
      <c r="Q134" t="str">
        <f ca="1">VLOOKUP($B134,EquipTable!$A:$Z,MATCH(SUBSTITUTE(Q$1,"참고",""),EquipTable!$A$1:$Z$1,0),0)</f>
        <v>FantasySetStaff4</v>
      </c>
      <c r="R134">
        <f ca="1">VLOOKUP($B134,EquipTable!$A:$Z,MATCH(SUBSTITUTE(R$1,"참고",""),EquipTable!$A$1:$Z$1,0),0)</f>
        <v>0</v>
      </c>
    </row>
    <row r="135" spans="1:18" x14ac:dyDescent="0.3">
      <c r="A135" t="str">
        <f t="shared" ca="1" si="8"/>
        <v>Equip043003</v>
      </c>
      <c r="B135" t="s">
        <v>151</v>
      </c>
      <c r="C135">
        <f t="shared" ca="1" si="9"/>
        <v>4</v>
      </c>
      <c r="D135" t="str">
        <f ca="1">VLOOKUP($B135,EquipTable!$A:$Z,MATCH(SUBSTITUTE(D$1,"참고",""),EquipTable!$A$1:$Z$1,0),0)</f>
        <v>Staff</v>
      </c>
      <c r="E135" t="str">
        <f ca="1">VLOOKUP($B135,EquipTable!$A:$Z,MATCH(SUBSTITUTE(E$1,"참고",""),EquipTable!$A$1:$Z$1,0),0)</f>
        <v>A</v>
      </c>
      <c r="F135">
        <f ca="1">VLOOKUP($B135,EquipTable!$A:$Z,MATCH(SUBSTITUTE(F$1,"참고",""),EquipTable!$A$1:$Z$1,0),0)</f>
        <v>3</v>
      </c>
      <c r="G135" t="str">
        <f t="shared" ca="1" si="10"/>
        <v>450, 537, 624, 711</v>
      </c>
      <c r="H135">
        <f t="array" aca="1" ref="H135" ca="1">SUM(IF(LEN(J135:O135)&gt;0,1,0))</f>
        <v>4</v>
      </c>
      <c r="I135">
        <v>87</v>
      </c>
      <c r="J135">
        <v>450</v>
      </c>
      <c r="K135">
        <f ca="1">IF($C135&lt;=2,"",
IF(AND($C135&gt;=3,INT(RIGHT(K$1,1))&gt;VLOOKUP($C135,EquipGradeTable!$A:$B,MATCH(EquipGradeTable!$B$1,EquipGradeTable!$A$1:$B$1,0),0)),"",
OFFSET(K135,0,-1)+$I135))</f>
        <v>537</v>
      </c>
      <c r="L135">
        <f ca="1">IF($C135&lt;=2,"",
IF(AND($C135&gt;=3,INT(RIGHT(L$1,1))&gt;VLOOKUP($C135,EquipGradeTable!$A:$B,MATCH(EquipGradeTable!$B$1,EquipGradeTable!$A$1:$B$1,0),0)),"",
OFFSET(L135,0,-1)+$I135))</f>
        <v>624</v>
      </c>
      <c r="M135">
        <f ca="1">IF($C135&lt;=2,"",
IF(AND($C135&gt;=3,INT(RIGHT(M$1,1))&gt;VLOOKUP($C135,EquipGradeTable!$A:$B,MATCH(EquipGradeTable!$B$1,EquipGradeTable!$A$1:$B$1,0),0)),"",
OFFSET(M135,0,-1)+$I135))</f>
        <v>711</v>
      </c>
      <c r="N135" t="str">
        <f ca="1">IF($C135&lt;=2,"",
IF(AND($C135&gt;=3,INT(RIGHT(N$1,1))&gt;VLOOKUP($C135,EquipGradeTable!$A:$B,MATCH(EquipGradeTable!$B$1,EquipGradeTable!$A$1:$B$1,0),0)),"",
OFFSET(N135,0,-1)+$I135))</f>
        <v/>
      </c>
      <c r="O135" t="str">
        <f ca="1">IF($C135&lt;=2,"",
IF(AND($C135&gt;=3,INT(RIGHT(O$1,1))&gt;VLOOKUP($C135,EquipGradeTable!$A:$B,MATCH(EquipGradeTable!$B$1,EquipGradeTable!$A$1:$B$1,0),0)),"",
OFFSET(O135,0,-1)+$I135))</f>
        <v/>
      </c>
      <c r="P135">
        <f t="shared" ca="1" si="11"/>
        <v>7</v>
      </c>
      <c r="Q135" t="str">
        <f ca="1">VLOOKUP($B135,EquipTable!$A:$Z,MATCH(SUBSTITUTE(Q$1,"참고",""),EquipTable!$A$1:$Z$1,0),0)</f>
        <v>FantasySetStaff4</v>
      </c>
      <c r="R135">
        <f ca="1">VLOOKUP($B135,EquipTable!$A:$Z,MATCH(SUBSTITUTE(R$1,"참고",""),EquipTable!$A$1:$Z$1,0),0)</f>
        <v>0</v>
      </c>
    </row>
    <row r="136" spans="1:18" x14ac:dyDescent="0.3">
      <c r="A136" t="str">
        <f t="shared" ca="1" si="8"/>
        <v>Equip053003</v>
      </c>
      <c r="B136" t="s">
        <v>151</v>
      </c>
      <c r="C136">
        <f t="shared" ca="1" si="9"/>
        <v>5</v>
      </c>
      <c r="D136" t="str">
        <f ca="1">VLOOKUP($B136,EquipTable!$A:$Z,MATCH(SUBSTITUTE(D$1,"참고",""),EquipTable!$A$1:$Z$1,0),0)</f>
        <v>Staff</v>
      </c>
      <c r="E136" t="str">
        <f ca="1">VLOOKUP($B136,EquipTable!$A:$Z,MATCH(SUBSTITUTE(E$1,"참고",""),EquipTable!$A$1:$Z$1,0),0)</f>
        <v>A</v>
      </c>
      <c r="F136">
        <f ca="1">VLOOKUP($B136,EquipTable!$A:$Z,MATCH(SUBSTITUTE(F$1,"참고",""),EquipTable!$A$1:$Z$1,0),0)</f>
        <v>3</v>
      </c>
      <c r="G136" t="str">
        <f t="shared" ca="1" si="10"/>
        <v>885, 985, 1085, 1185, 1285</v>
      </c>
      <c r="H136">
        <f t="array" aca="1" ref="H136" ca="1">SUM(IF(LEN(J136:O136)&gt;0,1,0))</f>
        <v>5</v>
      </c>
      <c r="I136">
        <v>100</v>
      </c>
      <c r="J136">
        <v>885</v>
      </c>
      <c r="K136">
        <f ca="1">IF($C136&lt;=2,"",
IF(AND($C136&gt;=3,INT(RIGHT(K$1,1))&gt;VLOOKUP($C136,EquipGradeTable!$A:$B,MATCH(EquipGradeTable!$B$1,EquipGradeTable!$A$1:$B$1,0),0)),"",
OFFSET(K136,0,-1)+$I136))</f>
        <v>985</v>
      </c>
      <c r="L136">
        <f ca="1">IF($C136&lt;=2,"",
IF(AND($C136&gt;=3,INT(RIGHT(L$1,1))&gt;VLOOKUP($C136,EquipGradeTable!$A:$B,MATCH(EquipGradeTable!$B$1,EquipGradeTable!$A$1:$B$1,0),0)),"",
OFFSET(L136,0,-1)+$I136))</f>
        <v>1085</v>
      </c>
      <c r="M136">
        <f ca="1">IF($C136&lt;=2,"",
IF(AND($C136&gt;=3,INT(RIGHT(M$1,1))&gt;VLOOKUP($C136,EquipGradeTable!$A:$B,MATCH(EquipGradeTable!$B$1,EquipGradeTable!$A$1:$B$1,0),0)),"",
OFFSET(M136,0,-1)+$I136))</f>
        <v>1185</v>
      </c>
      <c r="N136">
        <f ca="1">IF($C136&lt;=2,"",
IF(AND($C136&gt;=3,INT(RIGHT(N$1,1))&gt;VLOOKUP($C136,EquipGradeTable!$A:$B,MATCH(EquipGradeTable!$B$1,EquipGradeTable!$A$1:$B$1,0),0)),"",
OFFSET(N136,0,-1)+$I136))</f>
        <v>1285</v>
      </c>
      <c r="O136" t="str">
        <f ca="1">IF($C136&lt;=2,"",
IF(AND($C136&gt;=3,INT(RIGHT(O$1,1))&gt;VLOOKUP($C136,EquipGradeTable!$A:$B,MATCH(EquipGradeTable!$B$1,EquipGradeTable!$A$1:$B$1,0),0)),"",
OFFSET(O136,0,-1)+$I136))</f>
        <v/>
      </c>
      <c r="P136">
        <f t="shared" ca="1" si="11"/>
        <v>7</v>
      </c>
      <c r="Q136" t="str">
        <f ca="1">VLOOKUP($B136,EquipTable!$A:$Z,MATCH(SUBSTITUTE(Q$1,"참고",""),EquipTable!$A$1:$Z$1,0),0)</f>
        <v>FantasySetStaff4</v>
      </c>
      <c r="R136">
        <f ca="1">VLOOKUP($B136,EquipTable!$A:$Z,MATCH(SUBSTITUTE(R$1,"참고",""),EquipTable!$A$1:$Z$1,0),0)</f>
        <v>0</v>
      </c>
    </row>
    <row r="137" spans="1:18" x14ac:dyDescent="0.3">
      <c r="A137" t="str">
        <f t="shared" ca="1" si="8"/>
        <v>Equip063003</v>
      </c>
      <c r="B137" t="s">
        <v>151</v>
      </c>
      <c r="C137">
        <f t="shared" ca="1" si="9"/>
        <v>6</v>
      </c>
      <c r="D137" t="str">
        <f ca="1">VLOOKUP($B137,EquipTable!$A:$Z,MATCH(SUBSTITUTE(D$1,"참고",""),EquipTable!$A$1:$Z$1,0),0)</f>
        <v>Staff</v>
      </c>
      <c r="E137" t="str">
        <f ca="1">VLOOKUP($B137,EquipTable!$A:$Z,MATCH(SUBSTITUTE(E$1,"참고",""),EquipTable!$A$1:$Z$1,0),0)</f>
        <v>A</v>
      </c>
      <c r="F137">
        <f ca="1">VLOOKUP($B137,EquipTable!$A:$Z,MATCH(SUBSTITUTE(F$1,"참고",""),EquipTable!$A$1:$Z$1,0),0)</f>
        <v>3</v>
      </c>
      <c r="G137" t="str">
        <f t="shared" ca="1" si="10"/>
        <v>1490, 1673, 1856, 2039, 2222, 2405</v>
      </c>
      <c r="H137">
        <f t="array" aca="1" ref="H137" ca="1">SUM(IF(LEN(J137:O137)&gt;0,1,0))</f>
        <v>6</v>
      </c>
      <c r="I137">
        <v>183</v>
      </c>
      <c r="J137">
        <v>1490</v>
      </c>
      <c r="K137">
        <f ca="1">IF($C137&lt;=2,"",
IF(AND($C137&gt;=3,INT(RIGHT(K$1,1))&gt;VLOOKUP($C137,EquipGradeTable!$A:$B,MATCH(EquipGradeTable!$B$1,EquipGradeTable!$A$1:$B$1,0),0)),"",
OFFSET(K137,0,-1)+$I137))</f>
        <v>1673</v>
      </c>
      <c r="L137">
        <f ca="1">IF($C137&lt;=2,"",
IF(AND($C137&gt;=3,INT(RIGHT(L$1,1))&gt;VLOOKUP($C137,EquipGradeTable!$A:$B,MATCH(EquipGradeTable!$B$1,EquipGradeTable!$A$1:$B$1,0),0)),"",
OFFSET(L137,0,-1)+$I137))</f>
        <v>1856</v>
      </c>
      <c r="M137">
        <f ca="1">IF($C137&lt;=2,"",
IF(AND($C137&gt;=3,INT(RIGHT(M$1,1))&gt;VLOOKUP($C137,EquipGradeTable!$A:$B,MATCH(EquipGradeTable!$B$1,EquipGradeTable!$A$1:$B$1,0),0)),"",
OFFSET(M137,0,-1)+$I137))</f>
        <v>2039</v>
      </c>
      <c r="N137">
        <f ca="1">IF($C137&lt;=2,"",
IF(AND($C137&gt;=3,INT(RIGHT(N$1,1))&gt;VLOOKUP($C137,EquipGradeTable!$A:$B,MATCH(EquipGradeTable!$B$1,EquipGradeTable!$A$1:$B$1,0),0)),"",
OFFSET(N137,0,-1)+$I137))</f>
        <v>2222</v>
      </c>
      <c r="O137">
        <f ca="1">IF($C137&lt;=2,"",
IF(AND($C137&gt;=3,INT(RIGHT(O$1,1))&gt;VLOOKUP($C137,EquipGradeTable!$A:$B,MATCH(EquipGradeTable!$B$1,EquipGradeTable!$A$1:$B$1,0),0)),"",
OFFSET(O137,0,-1)+$I137))</f>
        <v>2405</v>
      </c>
      <c r="P137">
        <f t="shared" ca="1" si="11"/>
        <v>7</v>
      </c>
      <c r="Q137" t="str">
        <f ca="1">VLOOKUP($B137,EquipTable!$A:$Z,MATCH(SUBSTITUTE(Q$1,"참고",""),EquipTable!$A$1:$Z$1,0),0)</f>
        <v>FantasySetStaff4</v>
      </c>
      <c r="R137">
        <f ca="1">VLOOKUP($B137,EquipTable!$A:$Z,MATCH(SUBSTITUTE(R$1,"참고",""),EquipTable!$A$1:$Z$1,0),0)</f>
        <v>0</v>
      </c>
    </row>
    <row r="138" spans="1:18" x14ac:dyDescent="0.3">
      <c r="A138" t="str">
        <f t="shared" ca="1" si="8"/>
        <v>Equip033101</v>
      </c>
      <c r="B138" t="s">
        <v>152</v>
      </c>
      <c r="C138">
        <f t="shared" ca="1" si="9"/>
        <v>3</v>
      </c>
      <c r="D138" t="str">
        <f ca="1">VLOOKUP($B138,EquipTable!$A:$Z,MATCH(SUBSTITUTE(D$1,"참고",""),EquipTable!$A$1:$Z$1,0),0)</f>
        <v>Staff</v>
      </c>
      <c r="E138" t="str">
        <f ca="1">VLOOKUP($B138,EquipTable!$A:$Z,MATCH(SUBSTITUTE(E$1,"참고",""),EquipTable!$A$1:$Z$1,0),0)</f>
        <v>S</v>
      </c>
      <c r="F138">
        <f ca="1">VLOOKUP($B138,EquipTable!$A:$Z,MATCH(SUBSTITUTE(F$1,"참고",""),EquipTable!$A$1:$Z$1,0),0)</f>
        <v>1</v>
      </c>
      <c r="G138" t="str">
        <f t="shared" ca="1" si="10"/>
        <v>520, 642, 764</v>
      </c>
      <c r="H138">
        <f t="array" aca="1" ref="H138" ca="1">SUM(IF(LEN(J138:O138)&gt;0,1,0))</f>
        <v>3</v>
      </c>
      <c r="I138">
        <v>122</v>
      </c>
      <c r="J138">
        <v>520</v>
      </c>
      <c r="K138">
        <f ca="1">IF($C138&lt;=2,"",
IF(AND($C138&gt;=3,INT(RIGHT(K$1,1))&gt;VLOOKUP($C138,EquipGradeTable!$A:$B,MATCH(EquipGradeTable!$B$1,EquipGradeTable!$A$1:$B$1,0),0)),"",
OFFSET(K138,0,-1)+$I138))</f>
        <v>642</v>
      </c>
      <c r="L138">
        <f ca="1">IF($C138&lt;=2,"",
IF(AND($C138&gt;=3,INT(RIGHT(L$1,1))&gt;VLOOKUP($C138,EquipGradeTable!$A:$B,MATCH(EquipGradeTable!$B$1,EquipGradeTable!$A$1:$B$1,0),0)),"",
OFFSET(L138,0,-1)+$I138))</f>
        <v>764</v>
      </c>
      <c r="M138" t="str">
        <f ca="1">IF($C138&lt;=2,"",
IF(AND($C138&gt;=3,INT(RIGHT(M$1,1))&gt;VLOOKUP($C138,EquipGradeTable!$A:$B,MATCH(EquipGradeTable!$B$1,EquipGradeTable!$A$1:$B$1,0),0)),"",
OFFSET(M138,0,-1)+$I138))</f>
        <v/>
      </c>
      <c r="N138" t="str">
        <f ca="1">IF($C138&lt;=2,"",
IF(AND($C138&gt;=3,INT(RIGHT(N$1,1))&gt;VLOOKUP($C138,EquipGradeTable!$A:$B,MATCH(EquipGradeTable!$B$1,EquipGradeTable!$A$1:$B$1,0),0)),"",
OFFSET(N138,0,-1)+$I138))</f>
        <v/>
      </c>
      <c r="O138" t="str">
        <f ca="1">IF($C138&lt;=2,"",
IF(AND($C138&gt;=3,INT(RIGHT(O$1,1))&gt;VLOOKUP($C138,EquipGradeTable!$A:$B,MATCH(EquipGradeTable!$B$1,EquipGradeTable!$A$1:$B$1,0),0)),"",
OFFSET(O138,0,-1)+$I138))</f>
        <v/>
      </c>
      <c r="P138">
        <f t="shared" ca="1" si="11"/>
        <v>4</v>
      </c>
      <c r="Q138" t="str">
        <f ca="1">VLOOKUP($B138,EquipTable!$A:$Z,MATCH(SUBSTITUTE(Q$1,"참고",""),EquipTable!$A$1:$Z$1,0),0)</f>
        <v>ArmoryAngSpear</v>
      </c>
      <c r="R138">
        <f ca="1">VLOOKUP($B138,EquipTable!$A:$Z,MATCH(SUBSTITUTE(R$1,"참고",""),EquipTable!$A$1:$Z$1,0),0)</f>
        <v>0</v>
      </c>
    </row>
    <row r="139" spans="1:18" x14ac:dyDescent="0.3">
      <c r="A139" t="str">
        <f t="shared" ca="1" si="8"/>
        <v>Equip043101</v>
      </c>
      <c r="B139" t="s">
        <v>152</v>
      </c>
      <c r="C139">
        <f t="shared" ca="1" si="9"/>
        <v>4</v>
      </c>
      <c r="D139" t="str">
        <f ca="1">VLOOKUP($B139,EquipTable!$A:$Z,MATCH(SUBSTITUTE(D$1,"참고",""),EquipTable!$A$1:$Z$1,0),0)</f>
        <v>Staff</v>
      </c>
      <c r="E139" t="str">
        <f ca="1">VLOOKUP($B139,EquipTable!$A:$Z,MATCH(SUBSTITUTE(E$1,"참고",""),EquipTable!$A$1:$Z$1,0),0)</f>
        <v>S</v>
      </c>
      <c r="F139">
        <f ca="1">VLOOKUP($B139,EquipTable!$A:$Z,MATCH(SUBSTITUTE(F$1,"참고",""),EquipTable!$A$1:$Z$1,0),0)</f>
        <v>1</v>
      </c>
      <c r="G139" t="str">
        <f t="shared" ca="1" si="10"/>
        <v>1010, 1146, 1282, 1418</v>
      </c>
      <c r="H139">
        <f t="array" aca="1" ref="H139" ca="1">SUM(IF(LEN(J139:O139)&gt;0,1,0))</f>
        <v>4</v>
      </c>
      <c r="I139">
        <v>136</v>
      </c>
      <c r="J139">
        <v>1010</v>
      </c>
      <c r="K139">
        <f ca="1">IF($C139&lt;=2,"",
IF(AND($C139&gt;=3,INT(RIGHT(K$1,1))&gt;VLOOKUP($C139,EquipGradeTable!$A:$B,MATCH(EquipGradeTable!$B$1,EquipGradeTable!$A$1:$B$1,0),0)),"",
OFFSET(K139,0,-1)+$I139))</f>
        <v>1146</v>
      </c>
      <c r="L139">
        <f ca="1">IF($C139&lt;=2,"",
IF(AND($C139&gt;=3,INT(RIGHT(L$1,1))&gt;VLOOKUP($C139,EquipGradeTable!$A:$B,MATCH(EquipGradeTable!$B$1,EquipGradeTable!$A$1:$B$1,0),0)),"",
OFFSET(L139,0,-1)+$I139))</f>
        <v>1282</v>
      </c>
      <c r="M139">
        <f ca="1">IF($C139&lt;=2,"",
IF(AND($C139&gt;=3,INT(RIGHT(M$1,1))&gt;VLOOKUP($C139,EquipGradeTable!$A:$B,MATCH(EquipGradeTable!$B$1,EquipGradeTable!$A$1:$B$1,0),0)),"",
OFFSET(M139,0,-1)+$I139))</f>
        <v>1418</v>
      </c>
      <c r="N139" t="str">
        <f ca="1">IF($C139&lt;=2,"",
IF(AND($C139&gt;=3,INT(RIGHT(N$1,1))&gt;VLOOKUP($C139,EquipGradeTable!$A:$B,MATCH(EquipGradeTable!$B$1,EquipGradeTable!$A$1:$B$1,0),0)),"",
OFFSET(N139,0,-1)+$I139))</f>
        <v/>
      </c>
      <c r="O139" t="str">
        <f ca="1">IF($C139&lt;=2,"",
IF(AND($C139&gt;=3,INT(RIGHT(O$1,1))&gt;VLOOKUP($C139,EquipGradeTable!$A:$B,MATCH(EquipGradeTable!$B$1,EquipGradeTable!$A$1:$B$1,0),0)),"",
OFFSET(O139,0,-1)+$I139))</f>
        <v/>
      </c>
      <c r="P139">
        <f t="shared" ca="1" si="11"/>
        <v>4</v>
      </c>
      <c r="Q139" t="str">
        <f ca="1">VLOOKUP($B139,EquipTable!$A:$Z,MATCH(SUBSTITUTE(Q$1,"참고",""),EquipTable!$A$1:$Z$1,0),0)</f>
        <v>ArmoryAngSpear</v>
      </c>
      <c r="R139">
        <f ca="1">VLOOKUP($B139,EquipTable!$A:$Z,MATCH(SUBSTITUTE(R$1,"참고",""),EquipTable!$A$1:$Z$1,0),0)</f>
        <v>0</v>
      </c>
    </row>
    <row r="140" spans="1:18" x14ac:dyDescent="0.3">
      <c r="A140" t="str">
        <f t="shared" ca="1" si="8"/>
        <v>Equip053101</v>
      </c>
      <c r="B140" t="s">
        <v>152</v>
      </c>
      <c r="C140">
        <f t="shared" ca="1" si="9"/>
        <v>5</v>
      </c>
      <c r="D140" t="str">
        <f ca="1">VLOOKUP($B140,EquipTable!$A:$Z,MATCH(SUBSTITUTE(D$1,"참고",""),EquipTable!$A$1:$Z$1,0),0)</f>
        <v>Staff</v>
      </c>
      <c r="E140" t="str">
        <f ca="1">VLOOKUP($B140,EquipTable!$A:$Z,MATCH(SUBSTITUTE(E$1,"참고",""),EquipTable!$A$1:$Z$1,0),0)</f>
        <v>S</v>
      </c>
      <c r="F140">
        <f ca="1">VLOOKUP($B140,EquipTable!$A:$Z,MATCH(SUBSTITUTE(F$1,"참고",""),EquipTable!$A$1:$Z$1,0),0)</f>
        <v>1</v>
      </c>
      <c r="G140" t="str">
        <f t="shared" ca="1" si="10"/>
        <v>1690, 1843, 1996, 2149, 2302</v>
      </c>
      <c r="H140">
        <f t="array" aca="1" ref="H140" ca="1">SUM(IF(LEN(J140:O140)&gt;0,1,0))</f>
        <v>5</v>
      </c>
      <c r="I140">
        <v>153</v>
      </c>
      <c r="J140">
        <v>1690</v>
      </c>
      <c r="K140">
        <f ca="1">IF($C140&lt;=2,"",
IF(AND($C140&gt;=3,INT(RIGHT(K$1,1))&gt;VLOOKUP($C140,EquipGradeTable!$A:$B,MATCH(EquipGradeTable!$B$1,EquipGradeTable!$A$1:$B$1,0),0)),"",
OFFSET(K140,0,-1)+$I140))</f>
        <v>1843</v>
      </c>
      <c r="L140">
        <f ca="1">IF($C140&lt;=2,"",
IF(AND($C140&gt;=3,INT(RIGHT(L$1,1))&gt;VLOOKUP($C140,EquipGradeTable!$A:$B,MATCH(EquipGradeTable!$B$1,EquipGradeTable!$A$1:$B$1,0),0)),"",
OFFSET(L140,0,-1)+$I140))</f>
        <v>1996</v>
      </c>
      <c r="M140">
        <f ca="1">IF($C140&lt;=2,"",
IF(AND($C140&gt;=3,INT(RIGHT(M$1,1))&gt;VLOOKUP($C140,EquipGradeTable!$A:$B,MATCH(EquipGradeTable!$B$1,EquipGradeTable!$A$1:$B$1,0),0)),"",
OFFSET(M140,0,-1)+$I140))</f>
        <v>2149</v>
      </c>
      <c r="N140">
        <f ca="1">IF($C140&lt;=2,"",
IF(AND($C140&gt;=3,INT(RIGHT(N$1,1))&gt;VLOOKUP($C140,EquipGradeTable!$A:$B,MATCH(EquipGradeTable!$B$1,EquipGradeTable!$A$1:$B$1,0),0)),"",
OFFSET(N140,0,-1)+$I140))</f>
        <v>2302</v>
      </c>
      <c r="O140" t="str">
        <f ca="1">IF($C140&lt;=2,"",
IF(AND($C140&gt;=3,INT(RIGHT(O$1,1))&gt;VLOOKUP($C140,EquipGradeTable!$A:$B,MATCH(EquipGradeTable!$B$1,EquipGradeTable!$A$1:$B$1,0),0)),"",
OFFSET(O140,0,-1)+$I140))</f>
        <v/>
      </c>
      <c r="P140">
        <f t="shared" ca="1" si="11"/>
        <v>4</v>
      </c>
      <c r="Q140" t="str">
        <f ca="1">VLOOKUP($B140,EquipTable!$A:$Z,MATCH(SUBSTITUTE(Q$1,"참고",""),EquipTable!$A$1:$Z$1,0),0)</f>
        <v>ArmoryAngSpear</v>
      </c>
      <c r="R140">
        <f ca="1">VLOOKUP($B140,EquipTable!$A:$Z,MATCH(SUBSTITUTE(R$1,"참고",""),EquipTable!$A$1:$Z$1,0),0)</f>
        <v>0</v>
      </c>
    </row>
    <row r="141" spans="1:18" x14ac:dyDescent="0.3">
      <c r="A141" t="str">
        <f t="shared" ca="1" si="8"/>
        <v>Equip063101</v>
      </c>
      <c r="B141" t="s">
        <v>152</v>
      </c>
      <c r="C141">
        <f t="shared" ca="1" si="9"/>
        <v>6</v>
      </c>
      <c r="D141" t="str">
        <f ca="1">VLOOKUP($B141,EquipTable!$A:$Z,MATCH(SUBSTITUTE(D$1,"참고",""),EquipTable!$A$1:$Z$1,0),0)</f>
        <v>Staff</v>
      </c>
      <c r="E141" t="str">
        <f ca="1">VLOOKUP($B141,EquipTable!$A:$Z,MATCH(SUBSTITUTE(E$1,"참고",""),EquipTable!$A$1:$Z$1,0),0)</f>
        <v>S</v>
      </c>
      <c r="F141">
        <f ca="1">VLOOKUP($B141,EquipTable!$A:$Z,MATCH(SUBSTITUTE(F$1,"참고",""),EquipTable!$A$1:$Z$1,0),0)</f>
        <v>1</v>
      </c>
      <c r="G141" t="str">
        <f t="shared" ca="1" si="10"/>
        <v>2610, 2865, 3120, 3375, 3630, 3885</v>
      </c>
      <c r="H141">
        <f t="array" aca="1" ref="H141" ca="1">SUM(IF(LEN(J141:O141)&gt;0,1,0))</f>
        <v>6</v>
      </c>
      <c r="I141">
        <v>255</v>
      </c>
      <c r="J141">
        <v>2610</v>
      </c>
      <c r="K141">
        <f ca="1">IF($C141&lt;=2,"",
IF(AND($C141&gt;=3,INT(RIGHT(K$1,1))&gt;VLOOKUP($C141,EquipGradeTable!$A:$B,MATCH(EquipGradeTable!$B$1,EquipGradeTable!$A$1:$B$1,0),0)),"",
OFFSET(K141,0,-1)+$I141))</f>
        <v>2865</v>
      </c>
      <c r="L141">
        <f ca="1">IF($C141&lt;=2,"",
IF(AND($C141&gt;=3,INT(RIGHT(L$1,1))&gt;VLOOKUP($C141,EquipGradeTable!$A:$B,MATCH(EquipGradeTable!$B$1,EquipGradeTable!$A$1:$B$1,0),0)),"",
OFFSET(L141,0,-1)+$I141))</f>
        <v>3120</v>
      </c>
      <c r="M141">
        <f ca="1">IF($C141&lt;=2,"",
IF(AND($C141&gt;=3,INT(RIGHT(M$1,1))&gt;VLOOKUP($C141,EquipGradeTable!$A:$B,MATCH(EquipGradeTable!$B$1,EquipGradeTable!$A$1:$B$1,0),0)),"",
OFFSET(M141,0,-1)+$I141))</f>
        <v>3375</v>
      </c>
      <c r="N141">
        <f ca="1">IF($C141&lt;=2,"",
IF(AND($C141&gt;=3,INT(RIGHT(N$1,1))&gt;VLOOKUP($C141,EquipGradeTable!$A:$B,MATCH(EquipGradeTable!$B$1,EquipGradeTable!$A$1:$B$1,0),0)),"",
OFFSET(N141,0,-1)+$I141))</f>
        <v>3630</v>
      </c>
      <c r="O141">
        <f ca="1">IF($C141&lt;=2,"",
IF(AND($C141&gt;=3,INT(RIGHT(O$1,1))&gt;VLOOKUP($C141,EquipGradeTable!$A:$B,MATCH(EquipGradeTable!$B$1,EquipGradeTable!$A$1:$B$1,0),0)),"",
OFFSET(O141,0,-1)+$I141))</f>
        <v>3885</v>
      </c>
      <c r="P141">
        <f t="shared" ca="1" si="11"/>
        <v>4</v>
      </c>
      <c r="Q141" t="str">
        <f ca="1">VLOOKUP($B141,EquipTable!$A:$Z,MATCH(SUBSTITUTE(Q$1,"참고",""),EquipTable!$A$1:$Z$1,0),0)</f>
        <v>ArmoryAngSpear</v>
      </c>
      <c r="R141">
        <f ca="1">VLOOKUP($B141,EquipTable!$A:$Z,MATCH(SUBSTITUTE(R$1,"참고",""),EquipTable!$A$1:$Z$1,0),0)</f>
        <v>0</v>
      </c>
    </row>
    <row r="142" spans="1:18" x14ac:dyDescent="0.3">
      <c r="A142" t="str">
        <f t="shared" ca="1" si="8"/>
        <v>Equip033102</v>
      </c>
      <c r="B142" t="s">
        <v>153</v>
      </c>
      <c r="C142">
        <f t="shared" ca="1" si="9"/>
        <v>3</v>
      </c>
      <c r="D142" t="str">
        <f ca="1">VLOOKUP($B142,EquipTable!$A:$Z,MATCH(SUBSTITUTE(D$1,"참고",""),EquipTable!$A$1:$Z$1,0),0)</f>
        <v>Staff</v>
      </c>
      <c r="E142" t="str">
        <f ca="1">VLOOKUP($B142,EquipTable!$A:$Z,MATCH(SUBSTITUTE(E$1,"참고",""),EquipTable!$A$1:$Z$1,0),0)</f>
        <v>S</v>
      </c>
      <c r="F142">
        <f ca="1">VLOOKUP($B142,EquipTable!$A:$Z,MATCH(SUBSTITUTE(F$1,"참고",""),EquipTable!$A$1:$Z$1,0),0)</f>
        <v>2</v>
      </c>
      <c r="G142" t="str">
        <f t="shared" ca="1" si="10"/>
        <v>520, 642, 764</v>
      </c>
      <c r="H142">
        <f t="array" aca="1" ref="H142" ca="1">SUM(IF(LEN(J142:O142)&gt;0,1,0))</f>
        <v>3</v>
      </c>
      <c r="I142">
        <v>122</v>
      </c>
      <c r="J142">
        <v>520</v>
      </c>
      <c r="K142">
        <f ca="1">IF($C142&lt;=2,"",
IF(AND($C142&gt;=3,INT(RIGHT(K$1,1))&gt;VLOOKUP($C142,EquipGradeTable!$A:$B,MATCH(EquipGradeTable!$B$1,EquipGradeTable!$A$1:$B$1,0),0)),"",
OFFSET(K142,0,-1)+$I142))</f>
        <v>642</v>
      </c>
      <c r="L142">
        <f ca="1">IF($C142&lt;=2,"",
IF(AND($C142&gt;=3,INT(RIGHT(L$1,1))&gt;VLOOKUP($C142,EquipGradeTable!$A:$B,MATCH(EquipGradeTable!$B$1,EquipGradeTable!$A$1:$B$1,0),0)),"",
OFFSET(L142,0,-1)+$I142))</f>
        <v>764</v>
      </c>
      <c r="M142" t="str">
        <f ca="1">IF($C142&lt;=2,"",
IF(AND($C142&gt;=3,INT(RIGHT(M$1,1))&gt;VLOOKUP($C142,EquipGradeTable!$A:$B,MATCH(EquipGradeTable!$B$1,EquipGradeTable!$A$1:$B$1,0),0)),"",
OFFSET(M142,0,-1)+$I142))</f>
        <v/>
      </c>
      <c r="N142" t="str">
        <f ca="1">IF($C142&lt;=2,"",
IF(AND($C142&gt;=3,INT(RIGHT(N$1,1))&gt;VLOOKUP($C142,EquipGradeTable!$A:$B,MATCH(EquipGradeTable!$B$1,EquipGradeTable!$A$1:$B$1,0),0)),"",
OFFSET(N142,0,-1)+$I142))</f>
        <v/>
      </c>
      <c r="O142" t="str">
        <f ca="1">IF($C142&lt;=2,"",
IF(AND($C142&gt;=3,INT(RIGHT(O$1,1))&gt;VLOOKUP($C142,EquipGradeTable!$A:$B,MATCH(EquipGradeTable!$B$1,EquipGradeTable!$A$1:$B$1,0),0)),"",
OFFSET(O142,0,-1)+$I142))</f>
        <v/>
      </c>
      <c r="P142">
        <f t="shared" ca="1" si="11"/>
        <v>4</v>
      </c>
      <c r="Q142" t="str">
        <f ca="1">VLOOKUP($B142,EquipTable!$A:$Z,MATCH(SUBSTITUTE(Q$1,"참고",""),EquipTable!$A$1:$Z$1,0),0)</f>
        <v>MetalStaff</v>
      </c>
      <c r="R142">
        <f ca="1">VLOOKUP($B142,EquipTable!$A:$Z,MATCH(SUBSTITUTE(R$1,"참고",""),EquipTable!$A$1:$Z$1,0),0)</f>
        <v>0</v>
      </c>
    </row>
    <row r="143" spans="1:18" x14ac:dyDescent="0.3">
      <c r="A143" t="str">
        <f t="shared" ca="1" si="8"/>
        <v>Equip043102</v>
      </c>
      <c r="B143" t="s">
        <v>153</v>
      </c>
      <c r="C143">
        <f t="shared" ca="1" si="9"/>
        <v>4</v>
      </c>
      <c r="D143" t="str">
        <f ca="1">VLOOKUP($B143,EquipTable!$A:$Z,MATCH(SUBSTITUTE(D$1,"참고",""),EquipTable!$A$1:$Z$1,0),0)</f>
        <v>Staff</v>
      </c>
      <c r="E143" t="str">
        <f ca="1">VLOOKUP($B143,EquipTable!$A:$Z,MATCH(SUBSTITUTE(E$1,"참고",""),EquipTable!$A$1:$Z$1,0),0)</f>
        <v>S</v>
      </c>
      <c r="F143">
        <f ca="1">VLOOKUP($B143,EquipTable!$A:$Z,MATCH(SUBSTITUTE(F$1,"참고",""),EquipTable!$A$1:$Z$1,0),0)</f>
        <v>2</v>
      </c>
      <c r="G143" t="str">
        <f t="shared" ca="1" si="10"/>
        <v>1010, 1146, 1282, 1418</v>
      </c>
      <c r="H143">
        <f t="array" aca="1" ref="H143" ca="1">SUM(IF(LEN(J143:O143)&gt;0,1,0))</f>
        <v>4</v>
      </c>
      <c r="I143">
        <v>136</v>
      </c>
      <c r="J143">
        <v>1010</v>
      </c>
      <c r="K143">
        <f ca="1">IF($C143&lt;=2,"",
IF(AND($C143&gt;=3,INT(RIGHT(K$1,1))&gt;VLOOKUP($C143,EquipGradeTable!$A:$B,MATCH(EquipGradeTable!$B$1,EquipGradeTable!$A$1:$B$1,0),0)),"",
OFFSET(K143,0,-1)+$I143))</f>
        <v>1146</v>
      </c>
      <c r="L143">
        <f ca="1">IF($C143&lt;=2,"",
IF(AND($C143&gt;=3,INT(RIGHT(L$1,1))&gt;VLOOKUP($C143,EquipGradeTable!$A:$B,MATCH(EquipGradeTable!$B$1,EquipGradeTable!$A$1:$B$1,0),0)),"",
OFFSET(L143,0,-1)+$I143))</f>
        <v>1282</v>
      </c>
      <c r="M143">
        <f ca="1">IF($C143&lt;=2,"",
IF(AND($C143&gt;=3,INT(RIGHT(M$1,1))&gt;VLOOKUP($C143,EquipGradeTable!$A:$B,MATCH(EquipGradeTable!$B$1,EquipGradeTable!$A$1:$B$1,0),0)),"",
OFFSET(M143,0,-1)+$I143))</f>
        <v>1418</v>
      </c>
      <c r="N143" t="str">
        <f ca="1">IF($C143&lt;=2,"",
IF(AND($C143&gt;=3,INT(RIGHT(N$1,1))&gt;VLOOKUP($C143,EquipGradeTable!$A:$B,MATCH(EquipGradeTable!$B$1,EquipGradeTable!$A$1:$B$1,0),0)),"",
OFFSET(N143,0,-1)+$I143))</f>
        <v/>
      </c>
      <c r="O143" t="str">
        <f ca="1">IF($C143&lt;=2,"",
IF(AND($C143&gt;=3,INT(RIGHT(O$1,1))&gt;VLOOKUP($C143,EquipGradeTable!$A:$B,MATCH(EquipGradeTable!$B$1,EquipGradeTable!$A$1:$B$1,0),0)),"",
OFFSET(O143,0,-1)+$I143))</f>
        <v/>
      </c>
      <c r="P143">
        <f t="shared" ca="1" si="11"/>
        <v>4</v>
      </c>
      <c r="Q143" t="str">
        <f ca="1">VLOOKUP($B143,EquipTable!$A:$Z,MATCH(SUBSTITUTE(Q$1,"참고",""),EquipTable!$A$1:$Z$1,0),0)</f>
        <v>MetalStaff</v>
      </c>
      <c r="R143">
        <f ca="1">VLOOKUP($B143,EquipTable!$A:$Z,MATCH(SUBSTITUTE(R$1,"참고",""),EquipTable!$A$1:$Z$1,0),0)</f>
        <v>0</v>
      </c>
    </row>
    <row r="144" spans="1:18" x14ac:dyDescent="0.3">
      <c r="A144" t="str">
        <f t="shared" ca="1" si="8"/>
        <v>Equip053102</v>
      </c>
      <c r="B144" t="s">
        <v>153</v>
      </c>
      <c r="C144">
        <f t="shared" ca="1" si="9"/>
        <v>5</v>
      </c>
      <c r="D144" t="str">
        <f ca="1">VLOOKUP($B144,EquipTable!$A:$Z,MATCH(SUBSTITUTE(D$1,"참고",""),EquipTable!$A$1:$Z$1,0),0)</f>
        <v>Staff</v>
      </c>
      <c r="E144" t="str">
        <f ca="1">VLOOKUP($B144,EquipTable!$A:$Z,MATCH(SUBSTITUTE(E$1,"참고",""),EquipTable!$A$1:$Z$1,0),0)</f>
        <v>S</v>
      </c>
      <c r="F144">
        <f ca="1">VLOOKUP($B144,EquipTable!$A:$Z,MATCH(SUBSTITUTE(F$1,"참고",""),EquipTable!$A$1:$Z$1,0),0)</f>
        <v>2</v>
      </c>
      <c r="G144" t="str">
        <f t="shared" ca="1" si="10"/>
        <v>1690, 1843, 1996, 2149, 2302</v>
      </c>
      <c r="H144">
        <f t="array" aca="1" ref="H144" ca="1">SUM(IF(LEN(J144:O144)&gt;0,1,0))</f>
        <v>5</v>
      </c>
      <c r="I144">
        <v>153</v>
      </c>
      <c r="J144">
        <v>1690</v>
      </c>
      <c r="K144">
        <f ca="1">IF($C144&lt;=2,"",
IF(AND($C144&gt;=3,INT(RIGHT(K$1,1))&gt;VLOOKUP($C144,EquipGradeTable!$A:$B,MATCH(EquipGradeTable!$B$1,EquipGradeTable!$A$1:$B$1,0),0)),"",
OFFSET(K144,0,-1)+$I144))</f>
        <v>1843</v>
      </c>
      <c r="L144">
        <f ca="1">IF($C144&lt;=2,"",
IF(AND($C144&gt;=3,INT(RIGHT(L$1,1))&gt;VLOOKUP($C144,EquipGradeTable!$A:$B,MATCH(EquipGradeTable!$B$1,EquipGradeTable!$A$1:$B$1,0),0)),"",
OFFSET(L144,0,-1)+$I144))</f>
        <v>1996</v>
      </c>
      <c r="M144">
        <f ca="1">IF($C144&lt;=2,"",
IF(AND($C144&gt;=3,INT(RIGHT(M$1,1))&gt;VLOOKUP($C144,EquipGradeTable!$A:$B,MATCH(EquipGradeTable!$B$1,EquipGradeTable!$A$1:$B$1,0),0)),"",
OFFSET(M144,0,-1)+$I144))</f>
        <v>2149</v>
      </c>
      <c r="N144">
        <f ca="1">IF($C144&lt;=2,"",
IF(AND($C144&gt;=3,INT(RIGHT(N$1,1))&gt;VLOOKUP($C144,EquipGradeTable!$A:$B,MATCH(EquipGradeTable!$B$1,EquipGradeTable!$A$1:$B$1,0),0)),"",
OFFSET(N144,0,-1)+$I144))</f>
        <v>2302</v>
      </c>
      <c r="O144" t="str">
        <f ca="1">IF($C144&lt;=2,"",
IF(AND($C144&gt;=3,INT(RIGHT(O$1,1))&gt;VLOOKUP($C144,EquipGradeTable!$A:$B,MATCH(EquipGradeTable!$B$1,EquipGradeTable!$A$1:$B$1,0),0)),"",
OFFSET(O144,0,-1)+$I144))</f>
        <v/>
      </c>
      <c r="P144">
        <f t="shared" ca="1" si="11"/>
        <v>4</v>
      </c>
      <c r="Q144" t="str">
        <f ca="1">VLOOKUP($B144,EquipTable!$A:$Z,MATCH(SUBSTITUTE(Q$1,"참고",""),EquipTable!$A$1:$Z$1,0),0)</f>
        <v>MetalStaff</v>
      </c>
      <c r="R144">
        <f ca="1">VLOOKUP($B144,EquipTable!$A:$Z,MATCH(SUBSTITUTE(R$1,"참고",""),EquipTable!$A$1:$Z$1,0),0)</f>
        <v>0</v>
      </c>
    </row>
    <row r="145" spans="1:18" x14ac:dyDescent="0.3">
      <c r="A145" t="str">
        <f t="shared" ca="1" si="8"/>
        <v>Equip063102</v>
      </c>
      <c r="B145" t="s">
        <v>153</v>
      </c>
      <c r="C145">
        <f t="shared" ca="1" si="9"/>
        <v>6</v>
      </c>
      <c r="D145" t="str">
        <f ca="1">VLOOKUP($B145,EquipTable!$A:$Z,MATCH(SUBSTITUTE(D$1,"참고",""),EquipTable!$A$1:$Z$1,0),0)</f>
        <v>Staff</v>
      </c>
      <c r="E145" t="str">
        <f ca="1">VLOOKUP($B145,EquipTable!$A:$Z,MATCH(SUBSTITUTE(E$1,"참고",""),EquipTable!$A$1:$Z$1,0),0)</f>
        <v>S</v>
      </c>
      <c r="F145">
        <f ca="1">VLOOKUP($B145,EquipTable!$A:$Z,MATCH(SUBSTITUTE(F$1,"참고",""),EquipTable!$A$1:$Z$1,0),0)</f>
        <v>2</v>
      </c>
      <c r="G145" t="str">
        <f t="shared" ca="1" si="10"/>
        <v>2610, 2865, 3120, 3375, 3630, 3885</v>
      </c>
      <c r="H145">
        <f t="array" aca="1" ref="H145" ca="1">SUM(IF(LEN(J145:O145)&gt;0,1,0))</f>
        <v>6</v>
      </c>
      <c r="I145">
        <v>255</v>
      </c>
      <c r="J145">
        <v>2610</v>
      </c>
      <c r="K145">
        <f ca="1">IF($C145&lt;=2,"",
IF(AND($C145&gt;=3,INT(RIGHT(K$1,1))&gt;VLOOKUP($C145,EquipGradeTable!$A:$B,MATCH(EquipGradeTable!$B$1,EquipGradeTable!$A$1:$B$1,0),0)),"",
OFFSET(K145,0,-1)+$I145))</f>
        <v>2865</v>
      </c>
      <c r="L145">
        <f ca="1">IF($C145&lt;=2,"",
IF(AND($C145&gt;=3,INT(RIGHT(L$1,1))&gt;VLOOKUP($C145,EquipGradeTable!$A:$B,MATCH(EquipGradeTable!$B$1,EquipGradeTable!$A$1:$B$1,0),0)),"",
OFFSET(L145,0,-1)+$I145))</f>
        <v>3120</v>
      </c>
      <c r="M145">
        <f ca="1">IF($C145&lt;=2,"",
IF(AND($C145&gt;=3,INT(RIGHT(M$1,1))&gt;VLOOKUP($C145,EquipGradeTable!$A:$B,MATCH(EquipGradeTable!$B$1,EquipGradeTable!$A$1:$B$1,0),0)),"",
OFFSET(M145,0,-1)+$I145))</f>
        <v>3375</v>
      </c>
      <c r="N145">
        <f ca="1">IF($C145&lt;=2,"",
IF(AND($C145&gt;=3,INT(RIGHT(N$1,1))&gt;VLOOKUP($C145,EquipGradeTable!$A:$B,MATCH(EquipGradeTable!$B$1,EquipGradeTable!$A$1:$B$1,0),0)),"",
OFFSET(N145,0,-1)+$I145))</f>
        <v>3630</v>
      </c>
      <c r="O145">
        <f ca="1">IF($C145&lt;=2,"",
IF(AND($C145&gt;=3,INT(RIGHT(O$1,1))&gt;VLOOKUP($C145,EquipGradeTable!$A:$B,MATCH(EquipGradeTable!$B$1,EquipGradeTable!$A$1:$B$1,0),0)),"",
OFFSET(O145,0,-1)+$I145))</f>
        <v>3885</v>
      </c>
      <c r="P145">
        <f t="shared" ca="1" si="11"/>
        <v>4</v>
      </c>
      <c r="Q145" t="str">
        <f ca="1">VLOOKUP($B145,EquipTable!$A:$Z,MATCH(SUBSTITUTE(Q$1,"참고",""),EquipTable!$A$1:$Z$1,0),0)</f>
        <v>MetalStaff</v>
      </c>
      <c r="R145">
        <f ca="1">VLOOKUP($B145,EquipTable!$A:$Z,MATCH(SUBSTITUTE(R$1,"참고",""),EquipTable!$A$1:$Z$1,0),0)</f>
        <v>0</v>
      </c>
    </row>
    <row r="146" spans="1:18" x14ac:dyDescent="0.3">
      <c r="A146" t="str">
        <f t="shared" ca="1" si="8"/>
        <v>Equip033201</v>
      </c>
      <c r="B146" t="s">
        <v>154</v>
      </c>
      <c r="C146">
        <f t="shared" ca="1" si="9"/>
        <v>3</v>
      </c>
      <c r="D146" t="str">
        <f ca="1">VLOOKUP($B146,EquipTable!$A:$Z,MATCH(SUBSTITUTE(D$1,"참고",""),EquipTable!$A$1:$Z$1,0),0)</f>
        <v>Staff</v>
      </c>
      <c r="E146" t="str">
        <f ca="1">VLOOKUP($B146,EquipTable!$A:$Z,MATCH(SUBSTITUTE(E$1,"참고",""),EquipTable!$A$1:$Z$1,0),0)</f>
        <v>SS</v>
      </c>
      <c r="F146">
        <f ca="1">VLOOKUP($B146,EquipTable!$A:$Z,MATCH(SUBSTITUTE(F$1,"참고",""),EquipTable!$A$1:$Z$1,0),0)</f>
        <v>1</v>
      </c>
      <c r="G146" t="str">
        <f t="shared" ca="1" si="10"/>
        <v>1190, 1372, 1554</v>
      </c>
      <c r="H146">
        <f t="array" aca="1" ref="H146" ca="1">SUM(IF(LEN(J146:O146)&gt;0,1,0))</f>
        <v>3</v>
      </c>
      <c r="I146">
        <v>182</v>
      </c>
      <c r="J146">
        <v>1190</v>
      </c>
      <c r="K146">
        <f ca="1">IF($C146&lt;=2,"",
IF(AND($C146&gt;=3,INT(RIGHT(K$1,1))&gt;VLOOKUP($C146,EquipGradeTable!$A:$B,MATCH(EquipGradeTable!$B$1,EquipGradeTable!$A$1:$B$1,0),0)),"",
OFFSET(K146,0,-1)+$I146))</f>
        <v>1372</v>
      </c>
      <c r="L146">
        <f ca="1">IF($C146&lt;=2,"",
IF(AND($C146&gt;=3,INT(RIGHT(L$1,1))&gt;VLOOKUP($C146,EquipGradeTable!$A:$B,MATCH(EquipGradeTable!$B$1,EquipGradeTable!$A$1:$B$1,0),0)),"",
OFFSET(L146,0,-1)+$I146))</f>
        <v>1554</v>
      </c>
      <c r="M146" t="str">
        <f ca="1">IF($C146&lt;=2,"",
IF(AND($C146&gt;=3,INT(RIGHT(M$1,1))&gt;VLOOKUP($C146,EquipGradeTable!$A:$B,MATCH(EquipGradeTable!$B$1,EquipGradeTable!$A$1:$B$1,0),0)),"",
OFFSET(M146,0,-1)+$I146))</f>
        <v/>
      </c>
      <c r="N146" t="str">
        <f ca="1">IF($C146&lt;=2,"",
IF(AND($C146&gt;=3,INT(RIGHT(N$1,1))&gt;VLOOKUP($C146,EquipGradeTable!$A:$B,MATCH(EquipGradeTable!$B$1,EquipGradeTable!$A$1:$B$1,0),0)),"",
OFFSET(N146,0,-1)+$I146))</f>
        <v/>
      </c>
      <c r="O146" t="str">
        <f ca="1">IF($C146&lt;=2,"",
IF(AND($C146&gt;=3,INT(RIGHT(O$1,1))&gt;VLOOKUP($C146,EquipGradeTable!$A:$B,MATCH(EquipGradeTable!$B$1,EquipGradeTable!$A$1:$B$1,0),0)),"",
OFFSET(O146,0,-1)+$I146))</f>
        <v/>
      </c>
      <c r="P146">
        <f t="shared" ca="1" si="11"/>
        <v>4</v>
      </c>
      <c r="Q146" t="str">
        <f ca="1">VLOOKUP($B146,EquipTable!$A:$Z,MATCH(SUBSTITUTE(Q$1,"참고",""),EquipTable!$A$1:$Z$1,0),0)</f>
        <v>HqStaff</v>
      </c>
      <c r="R146">
        <f ca="1">VLOOKUP($B146,EquipTable!$A:$Z,MATCH(SUBSTITUTE(R$1,"참고",""),EquipTable!$A$1:$Z$1,0),0)</f>
        <v>0</v>
      </c>
    </row>
    <row r="147" spans="1:18" x14ac:dyDescent="0.3">
      <c r="A147" t="str">
        <f t="shared" ca="1" si="8"/>
        <v>Equip043201</v>
      </c>
      <c r="B147" t="s">
        <v>154</v>
      </c>
      <c r="C147">
        <f t="shared" ca="1" si="9"/>
        <v>4</v>
      </c>
      <c r="D147" t="str">
        <f ca="1">VLOOKUP($B147,EquipTable!$A:$Z,MATCH(SUBSTITUTE(D$1,"참고",""),EquipTable!$A$1:$Z$1,0),0)</f>
        <v>Staff</v>
      </c>
      <c r="E147" t="str">
        <f ca="1">VLOOKUP($B147,EquipTable!$A:$Z,MATCH(SUBSTITUTE(E$1,"참고",""),EquipTable!$A$1:$Z$1,0),0)</f>
        <v>SS</v>
      </c>
      <c r="F147">
        <f ca="1">VLOOKUP($B147,EquipTable!$A:$Z,MATCH(SUBSTITUTE(F$1,"참고",""),EquipTable!$A$1:$Z$1,0),0)</f>
        <v>1</v>
      </c>
      <c r="G147" t="str">
        <f t="shared" ca="1" si="10"/>
        <v>1920, 2132, 2344, 2556</v>
      </c>
      <c r="H147">
        <f t="array" aca="1" ref="H147" ca="1">SUM(IF(LEN(J147:O147)&gt;0,1,0))</f>
        <v>4</v>
      </c>
      <c r="I147">
        <v>212</v>
      </c>
      <c r="J147">
        <v>1920</v>
      </c>
      <c r="K147">
        <f ca="1">IF($C147&lt;=2,"",
IF(AND($C147&gt;=3,INT(RIGHT(K$1,1))&gt;VLOOKUP($C147,EquipGradeTable!$A:$B,MATCH(EquipGradeTable!$B$1,EquipGradeTable!$A$1:$B$1,0),0)),"",
OFFSET(K147,0,-1)+$I147))</f>
        <v>2132</v>
      </c>
      <c r="L147">
        <f ca="1">IF($C147&lt;=2,"",
IF(AND($C147&gt;=3,INT(RIGHT(L$1,1))&gt;VLOOKUP($C147,EquipGradeTable!$A:$B,MATCH(EquipGradeTable!$B$1,EquipGradeTable!$A$1:$B$1,0),0)),"",
OFFSET(L147,0,-1)+$I147))</f>
        <v>2344</v>
      </c>
      <c r="M147">
        <f ca="1">IF($C147&lt;=2,"",
IF(AND($C147&gt;=3,INT(RIGHT(M$1,1))&gt;VLOOKUP($C147,EquipGradeTable!$A:$B,MATCH(EquipGradeTable!$B$1,EquipGradeTable!$A$1:$B$1,0),0)),"",
OFFSET(M147,0,-1)+$I147))</f>
        <v>2556</v>
      </c>
      <c r="N147" t="str">
        <f ca="1">IF($C147&lt;=2,"",
IF(AND($C147&gt;=3,INT(RIGHT(N$1,1))&gt;VLOOKUP($C147,EquipGradeTable!$A:$B,MATCH(EquipGradeTable!$B$1,EquipGradeTable!$A$1:$B$1,0),0)),"",
OFFSET(N147,0,-1)+$I147))</f>
        <v/>
      </c>
      <c r="O147" t="str">
        <f ca="1">IF($C147&lt;=2,"",
IF(AND($C147&gt;=3,INT(RIGHT(O$1,1))&gt;VLOOKUP($C147,EquipGradeTable!$A:$B,MATCH(EquipGradeTable!$B$1,EquipGradeTable!$A$1:$B$1,0),0)),"",
OFFSET(O147,0,-1)+$I147))</f>
        <v/>
      </c>
      <c r="P147">
        <f t="shared" ca="1" si="11"/>
        <v>4</v>
      </c>
      <c r="Q147" t="str">
        <f ca="1">VLOOKUP($B147,EquipTable!$A:$Z,MATCH(SUBSTITUTE(Q$1,"참고",""),EquipTable!$A$1:$Z$1,0),0)</f>
        <v>HqStaff</v>
      </c>
      <c r="R147">
        <f ca="1">VLOOKUP($B147,EquipTable!$A:$Z,MATCH(SUBSTITUTE(R$1,"참고",""),EquipTable!$A$1:$Z$1,0),0)</f>
        <v>0</v>
      </c>
    </row>
    <row r="148" spans="1:18" x14ac:dyDescent="0.3">
      <c r="A148" t="str">
        <f t="shared" ca="1" si="8"/>
        <v>Equip053201</v>
      </c>
      <c r="B148" t="s">
        <v>154</v>
      </c>
      <c r="C148">
        <f t="shared" ca="1" si="9"/>
        <v>5</v>
      </c>
      <c r="D148" t="str">
        <f ca="1">VLOOKUP($B148,EquipTable!$A:$Z,MATCH(SUBSTITUTE(D$1,"참고",""),EquipTable!$A$1:$Z$1,0),0)</f>
        <v>Staff</v>
      </c>
      <c r="E148" t="str">
        <f ca="1">VLOOKUP($B148,EquipTable!$A:$Z,MATCH(SUBSTITUTE(E$1,"참고",""),EquipTable!$A$1:$Z$1,0),0)</f>
        <v>SS</v>
      </c>
      <c r="F148">
        <f ca="1">VLOOKUP($B148,EquipTable!$A:$Z,MATCH(SUBSTITUTE(F$1,"참고",""),EquipTable!$A$1:$Z$1,0),0)</f>
        <v>1</v>
      </c>
      <c r="G148" t="str">
        <f t="shared" ca="1" si="10"/>
        <v>2980, 3208, 3436, 3664, 3892</v>
      </c>
      <c r="H148">
        <f t="array" aca="1" ref="H148" ca="1">SUM(IF(LEN(J148:O148)&gt;0,1,0))</f>
        <v>5</v>
      </c>
      <c r="I148">
        <v>228</v>
      </c>
      <c r="J148">
        <v>2980</v>
      </c>
      <c r="K148">
        <f ca="1">IF($C148&lt;=2,"",
IF(AND($C148&gt;=3,INT(RIGHT(K$1,1))&gt;VLOOKUP($C148,EquipGradeTable!$A:$B,MATCH(EquipGradeTable!$B$1,EquipGradeTable!$A$1:$B$1,0),0)),"",
OFFSET(K148,0,-1)+$I148))</f>
        <v>3208</v>
      </c>
      <c r="L148">
        <f ca="1">IF($C148&lt;=2,"",
IF(AND($C148&gt;=3,INT(RIGHT(L$1,1))&gt;VLOOKUP($C148,EquipGradeTable!$A:$B,MATCH(EquipGradeTable!$B$1,EquipGradeTable!$A$1:$B$1,0),0)),"",
OFFSET(L148,0,-1)+$I148))</f>
        <v>3436</v>
      </c>
      <c r="M148">
        <f ca="1">IF($C148&lt;=2,"",
IF(AND($C148&gt;=3,INT(RIGHT(M$1,1))&gt;VLOOKUP($C148,EquipGradeTable!$A:$B,MATCH(EquipGradeTable!$B$1,EquipGradeTable!$A$1:$B$1,0),0)),"",
OFFSET(M148,0,-1)+$I148))</f>
        <v>3664</v>
      </c>
      <c r="N148">
        <f ca="1">IF($C148&lt;=2,"",
IF(AND($C148&gt;=3,INT(RIGHT(N$1,1))&gt;VLOOKUP($C148,EquipGradeTable!$A:$B,MATCH(EquipGradeTable!$B$1,EquipGradeTable!$A$1:$B$1,0),0)),"",
OFFSET(N148,0,-1)+$I148))</f>
        <v>3892</v>
      </c>
      <c r="O148" t="str">
        <f ca="1">IF($C148&lt;=2,"",
IF(AND($C148&gt;=3,INT(RIGHT(O$1,1))&gt;VLOOKUP($C148,EquipGradeTable!$A:$B,MATCH(EquipGradeTable!$B$1,EquipGradeTable!$A$1:$B$1,0),0)),"",
OFFSET(O148,0,-1)+$I148))</f>
        <v/>
      </c>
      <c r="P148">
        <f t="shared" ca="1" si="11"/>
        <v>4</v>
      </c>
      <c r="Q148" t="str">
        <f ca="1">VLOOKUP($B148,EquipTable!$A:$Z,MATCH(SUBSTITUTE(Q$1,"참고",""),EquipTable!$A$1:$Z$1,0),0)</f>
        <v>HqStaff</v>
      </c>
      <c r="R148">
        <f ca="1">VLOOKUP($B148,EquipTable!$A:$Z,MATCH(SUBSTITUTE(R$1,"참고",""),EquipTable!$A$1:$Z$1,0),0)</f>
        <v>0</v>
      </c>
    </row>
    <row r="149" spans="1:18" x14ac:dyDescent="0.3">
      <c r="A149" t="str">
        <f t="shared" ca="1" si="8"/>
        <v>Equip063201</v>
      </c>
      <c r="B149" t="s">
        <v>154</v>
      </c>
      <c r="C149">
        <f t="shared" ca="1" si="9"/>
        <v>6</v>
      </c>
      <c r="D149" t="str">
        <f ca="1">VLOOKUP($B149,EquipTable!$A:$Z,MATCH(SUBSTITUTE(D$1,"참고",""),EquipTable!$A$1:$Z$1,0),0)</f>
        <v>Staff</v>
      </c>
      <c r="E149" t="str">
        <f ca="1">VLOOKUP($B149,EquipTable!$A:$Z,MATCH(SUBSTITUTE(E$1,"참고",""),EquipTable!$A$1:$Z$1,0),0)</f>
        <v>SS</v>
      </c>
      <c r="F149">
        <f ca="1">VLOOKUP($B149,EquipTable!$A:$Z,MATCH(SUBSTITUTE(F$1,"참고",""),EquipTable!$A$1:$Z$1,0),0)</f>
        <v>1</v>
      </c>
      <c r="G149" t="str">
        <f t="shared" ca="1" si="10"/>
        <v>4350, 4709, 5068, 5427, 5786, 6145</v>
      </c>
      <c r="H149">
        <f t="array" aca="1" ref="H149" ca="1">SUM(IF(LEN(J149:O149)&gt;0,1,0))</f>
        <v>6</v>
      </c>
      <c r="I149">
        <v>359</v>
      </c>
      <c r="J149">
        <v>4350</v>
      </c>
      <c r="K149">
        <f ca="1">IF($C149&lt;=2,"",
IF(AND($C149&gt;=3,INT(RIGHT(K$1,1))&gt;VLOOKUP($C149,EquipGradeTable!$A:$B,MATCH(EquipGradeTable!$B$1,EquipGradeTable!$A$1:$B$1,0),0)),"",
OFFSET(K149,0,-1)+$I149))</f>
        <v>4709</v>
      </c>
      <c r="L149">
        <f ca="1">IF($C149&lt;=2,"",
IF(AND($C149&gt;=3,INT(RIGHT(L$1,1))&gt;VLOOKUP($C149,EquipGradeTable!$A:$B,MATCH(EquipGradeTable!$B$1,EquipGradeTable!$A$1:$B$1,0),0)),"",
OFFSET(L149,0,-1)+$I149))</f>
        <v>5068</v>
      </c>
      <c r="M149">
        <f ca="1">IF($C149&lt;=2,"",
IF(AND($C149&gt;=3,INT(RIGHT(M$1,1))&gt;VLOOKUP($C149,EquipGradeTable!$A:$B,MATCH(EquipGradeTable!$B$1,EquipGradeTable!$A$1:$B$1,0),0)),"",
OFFSET(M149,0,-1)+$I149))</f>
        <v>5427</v>
      </c>
      <c r="N149">
        <f ca="1">IF($C149&lt;=2,"",
IF(AND($C149&gt;=3,INT(RIGHT(N$1,1))&gt;VLOOKUP($C149,EquipGradeTable!$A:$B,MATCH(EquipGradeTable!$B$1,EquipGradeTable!$A$1:$B$1,0),0)),"",
OFFSET(N149,0,-1)+$I149))</f>
        <v>5786</v>
      </c>
      <c r="O149">
        <f ca="1">IF($C149&lt;=2,"",
IF(AND($C149&gt;=3,INT(RIGHT(O$1,1))&gt;VLOOKUP($C149,EquipGradeTable!$A:$B,MATCH(EquipGradeTable!$B$1,EquipGradeTable!$A$1:$B$1,0),0)),"",
OFFSET(O149,0,-1)+$I149))</f>
        <v>6145</v>
      </c>
      <c r="P149">
        <f t="shared" ca="1" si="11"/>
        <v>4</v>
      </c>
      <c r="Q149" t="str">
        <f ca="1">VLOOKUP($B149,EquipTable!$A:$Z,MATCH(SUBSTITUTE(Q$1,"참고",""),EquipTable!$A$1:$Z$1,0),0)</f>
        <v>HqStaff</v>
      </c>
      <c r="R149">
        <f ca="1">VLOOKUP($B149,EquipTable!$A:$Z,MATCH(SUBSTITUTE(R$1,"참고",""),EquipTable!$A$1:$Z$1,0),0)</f>
        <v>0</v>
      </c>
    </row>
    <row r="150" spans="1:18" hidden="1" x14ac:dyDescent="0.3">
      <c r="A150" t="str">
        <f t="shared" ca="1" si="8"/>
        <v>Equip033202</v>
      </c>
      <c r="B150" t="s">
        <v>155</v>
      </c>
      <c r="C150">
        <f t="shared" ca="1" si="9"/>
        <v>3</v>
      </c>
      <c r="D150" t="str">
        <f ca="1">VLOOKUP($B150,EquipTable!$A:$Z,MATCH(SUBSTITUTE(D$1,"참고",""),EquipTable!$A$1:$Z$1,0),0)</f>
        <v>Staff</v>
      </c>
      <c r="E150" t="str">
        <f ca="1">VLOOKUP($B150,EquipTable!$A:$Z,MATCH(SUBSTITUTE(E$1,"참고",""),EquipTable!$A$1:$Z$1,0),0)</f>
        <v>SS</v>
      </c>
      <c r="F150">
        <f ca="1">VLOOKUP($B150,EquipTable!$A:$Z,MATCH(SUBSTITUTE(F$1,"참고",""),EquipTable!$A$1:$Z$1,0),0)</f>
        <v>2</v>
      </c>
      <c r="G150" t="str">
        <f t="shared" ca="1" si="10"/>
        <v>1190, 1372, 1554</v>
      </c>
      <c r="H150">
        <f t="array" aca="1" ref="H150" ca="1">SUM(IF(LEN(J150:O150)&gt;0,1,0))</f>
        <v>3</v>
      </c>
      <c r="I150">
        <v>182</v>
      </c>
      <c r="J150">
        <v>1190</v>
      </c>
      <c r="K150">
        <f ca="1">IF($C150&lt;=2,"",
IF(AND($C150&gt;=3,INT(RIGHT(K$1,1))&gt;VLOOKUP($C150,EquipGradeTable!$A:$B,MATCH(EquipGradeTable!$B$1,EquipGradeTable!$A$1:$B$1,0),0)),"",
OFFSET(K150,0,-1)+$I150))</f>
        <v>1372</v>
      </c>
      <c r="L150">
        <f ca="1">IF($C150&lt;=2,"",
IF(AND($C150&gt;=3,INT(RIGHT(L$1,1))&gt;VLOOKUP($C150,EquipGradeTable!$A:$B,MATCH(EquipGradeTable!$B$1,EquipGradeTable!$A$1:$B$1,0),0)),"",
OFFSET(L150,0,-1)+$I150))</f>
        <v>1554</v>
      </c>
      <c r="M150" t="str">
        <f ca="1">IF($C150&lt;=2,"",
IF(AND($C150&gt;=3,INT(RIGHT(M$1,1))&gt;VLOOKUP($C150,EquipGradeTable!$A:$B,MATCH(EquipGradeTable!$B$1,EquipGradeTable!$A$1:$B$1,0),0)),"",
OFFSET(M150,0,-1)+$I150))</f>
        <v/>
      </c>
      <c r="N150" t="str">
        <f ca="1">IF($C150&lt;=2,"",
IF(AND($C150&gt;=3,INT(RIGHT(N$1,1))&gt;VLOOKUP($C150,EquipGradeTable!$A:$B,MATCH(EquipGradeTable!$B$1,EquipGradeTable!$A$1:$B$1,0),0)),"",
OFFSET(N150,0,-1)+$I150))</f>
        <v/>
      </c>
      <c r="O150" t="str">
        <f ca="1">IF($C150&lt;=2,"",
IF(AND($C150&gt;=3,INT(RIGHT(O$1,1))&gt;VLOOKUP($C150,EquipGradeTable!$A:$B,MATCH(EquipGradeTable!$B$1,EquipGradeTable!$A$1:$B$1,0),0)),"",
OFFSET(O150,0,-1)+$I150))</f>
        <v/>
      </c>
      <c r="P150">
        <f t="shared" ca="1" si="11"/>
        <v>4</v>
      </c>
      <c r="Q150" t="str">
        <f ca="1">VLOOKUP($B150,EquipTable!$A:$Z,MATCH(SUBSTITUTE(Q$1,"참고",""),EquipTable!$A$1:$Z$1,0),0)</f>
        <v>ArsenalStaff</v>
      </c>
      <c r="R150">
        <f ca="1">VLOOKUP($B150,EquipTable!$A:$Z,MATCH(SUBSTITUTE(R$1,"참고",""),EquipTable!$A$1:$Z$1,0),0)</f>
        <v>99</v>
      </c>
    </row>
    <row r="151" spans="1:18" hidden="1" x14ac:dyDescent="0.3">
      <c r="A151" t="str">
        <f t="shared" ca="1" si="8"/>
        <v>Equip043202</v>
      </c>
      <c r="B151" t="s">
        <v>155</v>
      </c>
      <c r="C151">
        <f t="shared" ca="1" si="9"/>
        <v>4</v>
      </c>
      <c r="D151" t="str">
        <f ca="1">VLOOKUP($B151,EquipTable!$A:$Z,MATCH(SUBSTITUTE(D$1,"참고",""),EquipTable!$A$1:$Z$1,0),0)</f>
        <v>Staff</v>
      </c>
      <c r="E151" t="str">
        <f ca="1">VLOOKUP($B151,EquipTable!$A:$Z,MATCH(SUBSTITUTE(E$1,"참고",""),EquipTable!$A$1:$Z$1,0),0)</f>
        <v>SS</v>
      </c>
      <c r="F151">
        <f ca="1">VLOOKUP($B151,EquipTable!$A:$Z,MATCH(SUBSTITUTE(F$1,"참고",""),EquipTable!$A$1:$Z$1,0),0)</f>
        <v>2</v>
      </c>
      <c r="G151" t="str">
        <f t="shared" ca="1" si="10"/>
        <v>1920, 2132, 2344, 2556</v>
      </c>
      <c r="H151">
        <f t="array" aca="1" ref="H151" ca="1">SUM(IF(LEN(J151:O151)&gt;0,1,0))</f>
        <v>4</v>
      </c>
      <c r="I151">
        <v>212</v>
      </c>
      <c r="J151">
        <v>1920</v>
      </c>
      <c r="K151">
        <f ca="1">IF($C151&lt;=2,"",
IF(AND($C151&gt;=3,INT(RIGHT(K$1,1))&gt;VLOOKUP($C151,EquipGradeTable!$A:$B,MATCH(EquipGradeTable!$B$1,EquipGradeTable!$A$1:$B$1,0),0)),"",
OFFSET(K151,0,-1)+$I151))</f>
        <v>2132</v>
      </c>
      <c r="L151">
        <f ca="1">IF($C151&lt;=2,"",
IF(AND($C151&gt;=3,INT(RIGHT(L$1,1))&gt;VLOOKUP($C151,EquipGradeTable!$A:$B,MATCH(EquipGradeTable!$B$1,EquipGradeTable!$A$1:$B$1,0),0)),"",
OFFSET(L151,0,-1)+$I151))</f>
        <v>2344</v>
      </c>
      <c r="M151">
        <f ca="1">IF($C151&lt;=2,"",
IF(AND($C151&gt;=3,INT(RIGHT(M$1,1))&gt;VLOOKUP($C151,EquipGradeTable!$A:$B,MATCH(EquipGradeTable!$B$1,EquipGradeTable!$A$1:$B$1,0),0)),"",
OFFSET(M151,0,-1)+$I151))</f>
        <v>2556</v>
      </c>
      <c r="N151" t="str">
        <f ca="1">IF($C151&lt;=2,"",
IF(AND($C151&gt;=3,INT(RIGHT(N$1,1))&gt;VLOOKUP($C151,EquipGradeTable!$A:$B,MATCH(EquipGradeTable!$B$1,EquipGradeTable!$A$1:$B$1,0),0)),"",
OFFSET(N151,0,-1)+$I151))</f>
        <v/>
      </c>
      <c r="O151" t="str">
        <f ca="1">IF($C151&lt;=2,"",
IF(AND($C151&gt;=3,INT(RIGHT(O$1,1))&gt;VLOOKUP($C151,EquipGradeTable!$A:$B,MATCH(EquipGradeTable!$B$1,EquipGradeTable!$A$1:$B$1,0),0)),"",
OFFSET(O151,0,-1)+$I151))</f>
        <v/>
      </c>
      <c r="P151">
        <f t="shared" ca="1" si="11"/>
        <v>4</v>
      </c>
      <c r="Q151" t="str">
        <f ca="1">VLOOKUP($B151,EquipTable!$A:$Z,MATCH(SUBSTITUTE(Q$1,"참고",""),EquipTable!$A$1:$Z$1,0),0)</f>
        <v>ArsenalStaff</v>
      </c>
      <c r="R151">
        <f ca="1">VLOOKUP($B151,EquipTable!$A:$Z,MATCH(SUBSTITUTE(R$1,"참고",""),EquipTable!$A$1:$Z$1,0),0)</f>
        <v>99</v>
      </c>
    </row>
    <row r="152" spans="1:18" hidden="1" x14ac:dyDescent="0.3">
      <c r="A152" t="str">
        <f t="shared" ca="1" si="8"/>
        <v>Equip053202</v>
      </c>
      <c r="B152" t="s">
        <v>155</v>
      </c>
      <c r="C152">
        <f t="shared" ca="1" si="9"/>
        <v>5</v>
      </c>
      <c r="D152" t="str">
        <f ca="1">VLOOKUP($B152,EquipTable!$A:$Z,MATCH(SUBSTITUTE(D$1,"참고",""),EquipTable!$A$1:$Z$1,0),0)</f>
        <v>Staff</v>
      </c>
      <c r="E152" t="str">
        <f ca="1">VLOOKUP($B152,EquipTable!$A:$Z,MATCH(SUBSTITUTE(E$1,"참고",""),EquipTable!$A$1:$Z$1,0),0)</f>
        <v>SS</v>
      </c>
      <c r="F152">
        <f ca="1">VLOOKUP($B152,EquipTable!$A:$Z,MATCH(SUBSTITUTE(F$1,"참고",""),EquipTable!$A$1:$Z$1,0),0)</f>
        <v>2</v>
      </c>
      <c r="G152" t="str">
        <f t="shared" ca="1" si="10"/>
        <v>2980, 3208, 3436, 3664, 3892</v>
      </c>
      <c r="H152">
        <f t="array" aca="1" ref="H152" ca="1">SUM(IF(LEN(J152:O152)&gt;0,1,0))</f>
        <v>5</v>
      </c>
      <c r="I152">
        <v>228</v>
      </c>
      <c r="J152">
        <v>2980</v>
      </c>
      <c r="K152">
        <f ca="1">IF($C152&lt;=2,"",
IF(AND($C152&gt;=3,INT(RIGHT(K$1,1))&gt;VLOOKUP($C152,EquipGradeTable!$A:$B,MATCH(EquipGradeTable!$B$1,EquipGradeTable!$A$1:$B$1,0),0)),"",
OFFSET(K152,0,-1)+$I152))</f>
        <v>3208</v>
      </c>
      <c r="L152">
        <f ca="1">IF($C152&lt;=2,"",
IF(AND($C152&gt;=3,INT(RIGHT(L$1,1))&gt;VLOOKUP($C152,EquipGradeTable!$A:$B,MATCH(EquipGradeTable!$B$1,EquipGradeTable!$A$1:$B$1,0),0)),"",
OFFSET(L152,0,-1)+$I152))</f>
        <v>3436</v>
      </c>
      <c r="M152">
        <f ca="1">IF($C152&lt;=2,"",
IF(AND($C152&gt;=3,INT(RIGHT(M$1,1))&gt;VLOOKUP($C152,EquipGradeTable!$A:$B,MATCH(EquipGradeTable!$B$1,EquipGradeTable!$A$1:$B$1,0),0)),"",
OFFSET(M152,0,-1)+$I152))</f>
        <v>3664</v>
      </c>
      <c r="N152">
        <f ca="1">IF($C152&lt;=2,"",
IF(AND($C152&gt;=3,INT(RIGHT(N$1,1))&gt;VLOOKUP($C152,EquipGradeTable!$A:$B,MATCH(EquipGradeTable!$B$1,EquipGradeTable!$A$1:$B$1,0),0)),"",
OFFSET(N152,0,-1)+$I152))</f>
        <v>3892</v>
      </c>
      <c r="O152" t="str">
        <f ca="1">IF($C152&lt;=2,"",
IF(AND($C152&gt;=3,INT(RIGHT(O$1,1))&gt;VLOOKUP($C152,EquipGradeTable!$A:$B,MATCH(EquipGradeTable!$B$1,EquipGradeTable!$A$1:$B$1,0),0)),"",
OFFSET(O152,0,-1)+$I152))</f>
        <v/>
      </c>
      <c r="P152">
        <f t="shared" ca="1" si="11"/>
        <v>4</v>
      </c>
      <c r="Q152" t="str">
        <f ca="1">VLOOKUP($B152,EquipTable!$A:$Z,MATCH(SUBSTITUTE(Q$1,"참고",""),EquipTable!$A$1:$Z$1,0),0)</f>
        <v>ArsenalStaff</v>
      </c>
      <c r="R152">
        <f ca="1">VLOOKUP($B152,EquipTable!$A:$Z,MATCH(SUBSTITUTE(R$1,"참고",""),EquipTable!$A$1:$Z$1,0),0)</f>
        <v>99</v>
      </c>
    </row>
    <row r="153" spans="1:18" hidden="1" x14ac:dyDescent="0.3">
      <c r="A153" t="str">
        <f t="shared" ca="1" si="8"/>
        <v>Equip063202</v>
      </c>
      <c r="B153" t="s">
        <v>155</v>
      </c>
      <c r="C153">
        <f t="shared" ca="1" si="9"/>
        <v>6</v>
      </c>
      <c r="D153" t="str">
        <f ca="1">VLOOKUP($B153,EquipTable!$A:$Z,MATCH(SUBSTITUTE(D$1,"참고",""),EquipTable!$A$1:$Z$1,0),0)</f>
        <v>Staff</v>
      </c>
      <c r="E153" t="str">
        <f ca="1">VLOOKUP($B153,EquipTable!$A:$Z,MATCH(SUBSTITUTE(E$1,"참고",""),EquipTable!$A$1:$Z$1,0),0)</f>
        <v>SS</v>
      </c>
      <c r="F153">
        <f ca="1">VLOOKUP($B153,EquipTable!$A:$Z,MATCH(SUBSTITUTE(F$1,"참고",""),EquipTable!$A$1:$Z$1,0),0)</f>
        <v>2</v>
      </c>
      <c r="G153" t="str">
        <f t="shared" ca="1" si="10"/>
        <v>4350, 4709, 5068, 5427, 5786, 6145</v>
      </c>
      <c r="H153">
        <f t="array" aca="1" ref="H153" ca="1">SUM(IF(LEN(J153:O153)&gt;0,1,0))</f>
        <v>6</v>
      </c>
      <c r="I153">
        <v>359</v>
      </c>
      <c r="J153">
        <v>4350</v>
      </c>
      <c r="K153">
        <f ca="1">IF($C153&lt;=2,"",
IF(AND($C153&gt;=3,INT(RIGHT(K$1,1))&gt;VLOOKUP($C153,EquipGradeTable!$A:$B,MATCH(EquipGradeTable!$B$1,EquipGradeTable!$A$1:$B$1,0),0)),"",
OFFSET(K153,0,-1)+$I153))</f>
        <v>4709</v>
      </c>
      <c r="L153">
        <f ca="1">IF($C153&lt;=2,"",
IF(AND($C153&gt;=3,INT(RIGHT(L$1,1))&gt;VLOOKUP($C153,EquipGradeTable!$A:$B,MATCH(EquipGradeTable!$B$1,EquipGradeTable!$A$1:$B$1,0),0)),"",
OFFSET(L153,0,-1)+$I153))</f>
        <v>5068</v>
      </c>
      <c r="M153">
        <f ca="1">IF($C153&lt;=2,"",
IF(AND($C153&gt;=3,INT(RIGHT(M$1,1))&gt;VLOOKUP($C153,EquipGradeTable!$A:$B,MATCH(EquipGradeTable!$B$1,EquipGradeTable!$A$1:$B$1,0),0)),"",
OFFSET(M153,0,-1)+$I153))</f>
        <v>5427</v>
      </c>
      <c r="N153">
        <f ca="1">IF($C153&lt;=2,"",
IF(AND($C153&gt;=3,INT(RIGHT(N$1,1))&gt;VLOOKUP($C153,EquipGradeTable!$A:$B,MATCH(EquipGradeTable!$B$1,EquipGradeTable!$A$1:$B$1,0),0)),"",
OFFSET(N153,0,-1)+$I153))</f>
        <v>5786</v>
      </c>
      <c r="O153">
        <f ca="1">IF($C153&lt;=2,"",
IF(AND($C153&gt;=3,INT(RIGHT(O$1,1))&gt;VLOOKUP($C153,EquipGradeTable!$A:$B,MATCH(EquipGradeTable!$B$1,EquipGradeTable!$A$1:$B$1,0),0)),"",
OFFSET(O153,0,-1)+$I153))</f>
        <v>6145</v>
      </c>
      <c r="P153">
        <f t="shared" ca="1" si="11"/>
        <v>4</v>
      </c>
      <c r="Q153" t="str">
        <f ca="1">VLOOKUP($B153,EquipTable!$A:$Z,MATCH(SUBSTITUTE(Q$1,"참고",""),EquipTable!$A$1:$Z$1,0),0)</f>
        <v>ArsenalStaff</v>
      </c>
      <c r="R153">
        <f ca="1">VLOOKUP($B153,EquipTable!$A:$Z,MATCH(SUBSTITUTE(R$1,"참고",""),EquipTable!$A$1:$Z$1,0),0)</f>
        <v>99</v>
      </c>
    </row>
    <row r="154" spans="1:18" x14ac:dyDescent="0.3">
      <c r="A154" t="str">
        <f t="shared" ca="1" si="8"/>
        <v>Equip004001</v>
      </c>
      <c r="B154" t="s">
        <v>156</v>
      </c>
      <c r="C154">
        <f t="shared" ca="1" si="9"/>
        <v>0</v>
      </c>
      <c r="D154" t="str">
        <f ca="1">VLOOKUP($B154,EquipTable!$A:$Z,MATCH(SUBSTITUTE(D$1,"참고",""),EquipTable!$A$1:$Z$1,0),0)</f>
        <v>Hammer</v>
      </c>
      <c r="E154" t="str">
        <f ca="1">VLOOKUP($B154,EquipTable!$A:$Z,MATCH(SUBSTITUTE(E$1,"참고",""),EquipTable!$A$1:$Z$1,0),0)</f>
        <v>A</v>
      </c>
      <c r="F154">
        <f ca="1">VLOOKUP($B154,EquipTable!$A:$Z,MATCH(SUBSTITUTE(F$1,"참고",""),EquipTable!$A$1:$Z$1,0),0)</f>
        <v>1</v>
      </c>
      <c r="G154" t="str">
        <f t="shared" ca="1" si="10"/>
        <v>10</v>
      </c>
      <c r="H154">
        <f t="array" aca="1" ref="H154" ca="1">SUM(IF(LEN(J154:O154)&gt;0,1,0))</f>
        <v>1</v>
      </c>
      <c r="I154">
        <v>0</v>
      </c>
      <c r="J154">
        <v>10</v>
      </c>
      <c r="K154" t="str">
        <f ca="1">IF($C154&lt;=2,"",
IF(AND($C154&gt;=3,INT(RIGHT(K$1,1))&gt;VLOOKUP($C154,EquipGradeTable!$A:$B,MATCH(EquipGradeTable!$B$1,EquipGradeTable!$A$1:$B$1,0),0)),"",
OFFSET(K154,0,-1)+$I154))</f>
        <v/>
      </c>
      <c r="L154" t="str">
        <f ca="1">IF($C154&lt;=2,"",
IF(AND($C154&gt;=3,INT(RIGHT(L$1,1))&gt;VLOOKUP($C154,EquipGradeTable!$A:$B,MATCH(EquipGradeTable!$B$1,EquipGradeTable!$A$1:$B$1,0),0)),"",
OFFSET(L154,0,-1)+$I154))</f>
        <v/>
      </c>
      <c r="M154" t="str">
        <f ca="1">IF($C154&lt;=2,"",
IF(AND($C154&gt;=3,INT(RIGHT(M$1,1))&gt;VLOOKUP($C154,EquipGradeTable!$A:$B,MATCH(EquipGradeTable!$B$1,EquipGradeTable!$A$1:$B$1,0),0)),"",
OFFSET(M154,0,-1)+$I154))</f>
        <v/>
      </c>
      <c r="N154" t="str">
        <f ca="1">IF($C154&lt;=2,"",
IF(AND($C154&gt;=3,INT(RIGHT(N$1,1))&gt;VLOOKUP($C154,EquipGradeTable!$A:$B,MATCH(EquipGradeTable!$B$1,EquipGradeTable!$A$1:$B$1,0),0)),"",
OFFSET(N154,0,-1)+$I154))</f>
        <v/>
      </c>
      <c r="O154" t="str">
        <f ca="1">IF($C154&lt;=2,"",
IF(AND($C154&gt;=3,INT(RIGHT(O$1,1))&gt;VLOOKUP($C154,EquipGradeTable!$A:$B,MATCH(EquipGradeTable!$B$1,EquipGradeTable!$A$1:$B$1,0),0)),"",
OFFSET(O154,0,-1)+$I154))</f>
        <v/>
      </c>
      <c r="P154">
        <f t="shared" ca="1" si="11"/>
        <v>7</v>
      </c>
      <c r="Q154" t="str">
        <f ca="1">VLOOKUP($B154,EquipTable!$A:$Z,MATCH(SUBSTITUTE(Q$1,"참고",""),EquipTable!$A$1:$Z$1,0),0)</f>
        <v>RunicHammer</v>
      </c>
      <c r="R154">
        <f ca="1">VLOOKUP($B154,EquipTable!$A:$Z,MATCH(SUBSTITUTE(R$1,"참고",""),EquipTable!$A$1:$Z$1,0),0)</f>
        <v>0</v>
      </c>
    </row>
    <row r="155" spans="1:18" x14ac:dyDescent="0.3">
      <c r="A155" t="str">
        <f t="shared" ca="1" si="8"/>
        <v>Equip014001</v>
      </c>
      <c r="B155" t="s">
        <v>156</v>
      </c>
      <c r="C155">
        <f t="shared" ca="1" si="9"/>
        <v>1</v>
      </c>
      <c r="D155" t="str">
        <f ca="1">VLOOKUP($B155,EquipTable!$A:$Z,MATCH(SUBSTITUTE(D$1,"참고",""),EquipTable!$A$1:$Z$1,0),0)</f>
        <v>Hammer</v>
      </c>
      <c r="E155" t="str">
        <f ca="1">VLOOKUP($B155,EquipTable!$A:$Z,MATCH(SUBSTITUTE(E$1,"참고",""),EquipTable!$A$1:$Z$1,0),0)</f>
        <v>A</v>
      </c>
      <c r="F155">
        <f ca="1">VLOOKUP($B155,EquipTable!$A:$Z,MATCH(SUBSTITUTE(F$1,"참고",""),EquipTable!$A$1:$Z$1,0),0)</f>
        <v>1</v>
      </c>
      <c r="G155" t="str">
        <f t="shared" ca="1" si="10"/>
        <v>30</v>
      </c>
      <c r="H155">
        <f t="array" aca="1" ref="H155" ca="1">SUM(IF(LEN(J155:O155)&gt;0,1,0))</f>
        <v>1</v>
      </c>
      <c r="I155">
        <v>0</v>
      </c>
      <c r="J155">
        <v>30</v>
      </c>
      <c r="K155" t="str">
        <f ca="1">IF($C155&lt;=2,"",
IF(AND($C155&gt;=3,INT(RIGHT(K$1,1))&gt;VLOOKUP($C155,EquipGradeTable!$A:$B,MATCH(EquipGradeTable!$B$1,EquipGradeTable!$A$1:$B$1,0),0)),"",
OFFSET(K155,0,-1)+$I155))</f>
        <v/>
      </c>
      <c r="L155" t="str">
        <f ca="1">IF($C155&lt;=2,"",
IF(AND($C155&gt;=3,INT(RIGHT(L$1,1))&gt;VLOOKUP($C155,EquipGradeTable!$A:$B,MATCH(EquipGradeTable!$B$1,EquipGradeTable!$A$1:$B$1,0),0)),"",
OFFSET(L155,0,-1)+$I155))</f>
        <v/>
      </c>
      <c r="M155" t="str">
        <f ca="1">IF($C155&lt;=2,"",
IF(AND($C155&gt;=3,INT(RIGHT(M$1,1))&gt;VLOOKUP($C155,EquipGradeTable!$A:$B,MATCH(EquipGradeTable!$B$1,EquipGradeTable!$A$1:$B$1,0),0)),"",
OFFSET(M155,0,-1)+$I155))</f>
        <v/>
      </c>
      <c r="N155" t="str">
        <f ca="1">IF($C155&lt;=2,"",
IF(AND($C155&gt;=3,INT(RIGHT(N$1,1))&gt;VLOOKUP($C155,EquipGradeTable!$A:$B,MATCH(EquipGradeTable!$B$1,EquipGradeTable!$A$1:$B$1,0),0)),"",
OFFSET(N155,0,-1)+$I155))</f>
        <v/>
      </c>
      <c r="O155" t="str">
        <f ca="1">IF($C155&lt;=2,"",
IF(AND($C155&gt;=3,INT(RIGHT(O$1,1))&gt;VLOOKUP($C155,EquipGradeTable!$A:$B,MATCH(EquipGradeTable!$B$1,EquipGradeTable!$A$1:$B$1,0),0)),"",
OFFSET(O155,0,-1)+$I155))</f>
        <v/>
      </c>
      <c r="P155">
        <f t="shared" ca="1" si="11"/>
        <v>7</v>
      </c>
      <c r="Q155" t="str">
        <f ca="1">VLOOKUP($B155,EquipTable!$A:$Z,MATCH(SUBSTITUTE(Q$1,"참고",""),EquipTable!$A$1:$Z$1,0),0)</f>
        <v>RunicHammer</v>
      </c>
      <c r="R155">
        <f ca="1">VLOOKUP($B155,EquipTable!$A:$Z,MATCH(SUBSTITUTE(R$1,"참고",""),EquipTable!$A$1:$Z$1,0),0)</f>
        <v>0</v>
      </c>
    </row>
    <row r="156" spans="1:18" x14ac:dyDescent="0.3">
      <c r="A156" t="str">
        <f t="shared" ca="1" si="8"/>
        <v>Equip024001</v>
      </c>
      <c r="B156" t="s">
        <v>156</v>
      </c>
      <c r="C156">
        <f t="shared" ca="1" si="9"/>
        <v>2</v>
      </c>
      <c r="D156" t="str">
        <f ca="1">VLOOKUP($B156,EquipTable!$A:$Z,MATCH(SUBSTITUTE(D$1,"참고",""),EquipTable!$A$1:$Z$1,0),0)</f>
        <v>Hammer</v>
      </c>
      <c r="E156" t="str">
        <f ca="1">VLOOKUP($B156,EquipTable!$A:$Z,MATCH(SUBSTITUTE(E$1,"참고",""),EquipTable!$A$1:$Z$1,0),0)</f>
        <v>A</v>
      </c>
      <c r="F156">
        <f ca="1">VLOOKUP($B156,EquipTable!$A:$Z,MATCH(SUBSTITUTE(F$1,"참고",""),EquipTable!$A$1:$Z$1,0),0)</f>
        <v>1</v>
      </c>
      <c r="G156" t="str">
        <f t="shared" ca="1" si="10"/>
        <v>80</v>
      </c>
      <c r="H156">
        <f t="array" aca="1" ref="H156" ca="1">SUM(IF(LEN(J156:O156)&gt;0,1,0))</f>
        <v>1</v>
      </c>
      <c r="I156">
        <v>0</v>
      </c>
      <c r="J156">
        <v>80</v>
      </c>
      <c r="K156" t="str">
        <f ca="1">IF($C156&lt;=2,"",
IF(AND($C156&gt;=3,INT(RIGHT(K$1,1))&gt;VLOOKUP($C156,EquipGradeTable!$A:$B,MATCH(EquipGradeTable!$B$1,EquipGradeTable!$A$1:$B$1,0),0)),"",
OFFSET(K156,0,-1)+$I156))</f>
        <v/>
      </c>
      <c r="L156" t="str">
        <f ca="1">IF($C156&lt;=2,"",
IF(AND($C156&gt;=3,INT(RIGHT(L$1,1))&gt;VLOOKUP($C156,EquipGradeTable!$A:$B,MATCH(EquipGradeTable!$B$1,EquipGradeTable!$A$1:$B$1,0),0)),"",
OFFSET(L156,0,-1)+$I156))</f>
        <v/>
      </c>
      <c r="M156" t="str">
        <f ca="1">IF($C156&lt;=2,"",
IF(AND($C156&gt;=3,INT(RIGHT(M$1,1))&gt;VLOOKUP($C156,EquipGradeTable!$A:$B,MATCH(EquipGradeTable!$B$1,EquipGradeTable!$A$1:$B$1,0),0)),"",
OFFSET(M156,0,-1)+$I156))</f>
        <v/>
      </c>
      <c r="N156" t="str">
        <f ca="1">IF($C156&lt;=2,"",
IF(AND($C156&gt;=3,INT(RIGHT(N$1,1))&gt;VLOOKUP($C156,EquipGradeTable!$A:$B,MATCH(EquipGradeTable!$B$1,EquipGradeTable!$A$1:$B$1,0),0)),"",
OFFSET(N156,0,-1)+$I156))</f>
        <v/>
      </c>
      <c r="O156" t="str">
        <f ca="1">IF($C156&lt;=2,"",
IF(AND($C156&gt;=3,INT(RIGHT(O$1,1))&gt;VLOOKUP($C156,EquipGradeTable!$A:$B,MATCH(EquipGradeTable!$B$1,EquipGradeTable!$A$1:$B$1,0),0)),"",
OFFSET(O156,0,-1)+$I156))</f>
        <v/>
      </c>
      <c r="P156">
        <f t="shared" ca="1" si="11"/>
        <v>7</v>
      </c>
      <c r="Q156" t="str">
        <f ca="1">VLOOKUP($B156,EquipTable!$A:$Z,MATCH(SUBSTITUTE(Q$1,"참고",""),EquipTable!$A$1:$Z$1,0),0)</f>
        <v>RunicHammer</v>
      </c>
      <c r="R156">
        <f ca="1">VLOOKUP($B156,EquipTable!$A:$Z,MATCH(SUBSTITUTE(R$1,"참고",""),EquipTable!$A$1:$Z$1,0),0)</f>
        <v>0</v>
      </c>
    </row>
    <row r="157" spans="1:18" x14ac:dyDescent="0.3">
      <c r="A157" t="str">
        <f t="shared" ca="1" si="8"/>
        <v>Equip034001</v>
      </c>
      <c r="B157" t="s">
        <v>156</v>
      </c>
      <c r="C157">
        <f t="shared" ca="1" si="9"/>
        <v>3</v>
      </c>
      <c r="D157" t="str">
        <f ca="1">VLOOKUP($B157,EquipTable!$A:$Z,MATCH(SUBSTITUTE(D$1,"참고",""),EquipTable!$A$1:$Z$1,0),0)</f>
        <v>Hammer</v>
      </c>
      <c r="E157" t="str">
        <f ca="1">VLOOKUP($B157,EquipTable!$A:$Z,MATCH(SUBSTITUTE(E$1,"참고",""),EquipTable!$A$1:$Z$1,0),0)</f>
        <v>A</v>
      </c>
      <c r="F157">
        <f ca="1">VLOOKUP($B157,EquipTable!$A:$Z,MATCH(SUBSTITUTE(F$1,"참고",""),EquipTable!$A$1:$Z$1,0),0)</f>
        <v>1</v>
      </c>
      <c r="G157" t="str">
        <f t="shared" ca="1" si="10"/>
        <v>190, 255, 320</v>
      </c>
      <c r="H157">
        <f t="array" aca="1" ref="H157" ca="1">SUM(IF(LEN(J157:O157)&gt;0,1,0))</f>
        <v>3</v>
      </c>
      <c r="I157">
        <v>65</v>
      </c>
      <c r="J157">
        <v>190</v>
      </c>
      <c r="K157">
        <f ca="1">IF($C157&lt;=2,"",
IF(AND($C157&gt;=3,INT(RIGHT(K$1,1))&gt;VLOOKUP($C157,EquipGradeTable!$A:$B,MATCH(EquipGradeTable!$B$1,EquipGradeTable!$A$1:$B$1,0),0)),"",
OFFSET(K157,0,-1)+$I157))</f>
        <v>255</v>
      </c>
      <c r="L157">
        <f ca="1">IF($C157&lt;=2,"",
IF(AND($C157&gt;=3,INT(RIGHT(L$1,1))&gt;VLOOKUP($C157,EquipGradeTable!$A:$B,MATCH(EquipGradeTable!$B$1,EquipGradeTable!$A$1:$B$1,0),0)),"",
OFFSET(L157,0,-1)+$I157))</f>
        <v>320</v>
      </c>
      <c r="M157" t="str">
        <f ca="1">IF($C157&lt;=2,"",
IF(AND($C157&gt;=3,INT(RIGHT(M$1,1))&gt;VLOOKUP($C157,EquipGradeTable!$A:$B,MATCH(EquipGradeTable!$B$1,EquipGradeTable!$A$1:$B$1,0),0)),"",
OFFSET(M157,0,-1)+$I157))</f>
        <v/>
      </c>
      <c r="N157" t="str">
        <f ca="1">IF($C157&lt;=2,"",
IF(AND($C157&gt;=3,INT(RIGHT(N$1,1))&gt;VLOOKUP($C157,EquipGradeTable!$A:$B,MATCH(EquipGradeTable!$B$1,EquipGradeTable!$A$1:$B$1,0),0)),"",
OFFSET(N157,0,-1)+$I157))</f>
        <v/>
      </c>
      <c r="O157" t="str">
        <f ca="1">IF($C157&lt;=2,"",
IF(AND($C157&gt;=3,INT(RIGHT(O$1,1))&gt;VLOOKUP($C157,EquipGradeTable!$A:$B,MATCH(EquipGradeTable!$B$1,EquipGradeTable!$A$1:$B$1,0),0)),"",
OFFSET(O157,0,-1)+$I157))</f>
        <v/>
      </c>
      <c r="P157">
        <f t="shared" ca="1" si="11"/>
        <v>7</v>
      </c>
      <c r="Q157" t="str">
        <f ca="1">VLOOKUP($B157,EquipTable!$A:$Z,MATCH(SUBSTITUTE(Q$1,"참고",""),EquipTable!$A$1:$Z$1,0),0)</f>
        <v>RunicHammer</v>
      </c>
      <c r="R157">
        <f ca="1">VLOOKUP($B157,EquipTable!$A:$Z,MATCH(SUBSTITUTE(R$1,"참고",""),EquipTable!$A$1:$Z$1,0),0)</f>
        <v>0</v>
      </c>
    </row>
    <row r="158" spans="1:18" x14ac:dyDescent="0.3">
      <c r="A158" t="str">
        <f t="shared" ca="1" si="8"/>
        <v>Equip044001</v>
      </c>
      <c r="B158" t="s">
        <v>156</v>
      </c>
      <c r="C158">
        <f t="shared" ca="1" si="9"/>
        <v>4</v>
      </c>
      <c r="D158" t="str">
        <f ca="1">VLOOKUP($B158,EquipTable!$A:$Z,MATCH(SUBSTITUTE(D$1,"참고",""),EquipTable!$A$1:$Z$1,0),0)</f>
        <v>Hammer</v>
      </c>
      <c r="E158" t="str">
        <f ca="1">VLOOKUP($B158,EquipTable!$A:$Z,MATCH(SUBSTITUTE(E$1,"참고",""),EquipTable!$A$1:$Z$1,0),0)</f>
        <v>A</v>
      </c>
      <c r="F158">
        <f ca="1">VLOOKUP($B158,EquipTable!$A:$Z,MATCH(SUBSTITUTE(F$1,"참고",""),EquipTable!$A$1:$Z$1,0),0)</f>
        <v>1</v>
      </c>
      <c r="G158" t="str">
        <f t="shared" ca="1" si="10"/>
        <v>450, 537, 624, 711</v>
      </c>
      <c r="H158">
        <f t="array" aca="1" ref="H158" ca="1">SUM(IF(LEN(J158:O158)&gt;0,1,0))</f>
        <v>4</v>
      </c>
      <c r="I158">
        <v>87</v>
      </c>
      <c r="J158">
        <v>450</v>
      </c>
      <c r="K158">
        <f ca="1">IF($C158&lt;=2,"",
IF(AND($C158&gt;=3,INT(RIGHT(K$1,1))&gt;VLOOKUP($C158,EquipGradeTable!$A:$B,MATCH(EquipGradeTable!$B$1,EquipGradeTable!$A$1:$B$1,0),0)),"",
OFFSET(K158,0,-1)+$I158))</f>
        <v>537</v>
      </c>
      <c r="L158">
        <f ca="1">IF($C158&lt;=2,"",
IF(AND($C158&gt;=3,INT(RIGHT(L$1,1))&gt;VLOOKUP($C158,EquipGradeTable!$A:$B,MATCH(EquipGradeTable!$B$1,EquipGradeTable!$A$1:$B$1,0),0)),"",
OFFSET(L158,0,-1)+$I158))</f>
        <v>624</v>
      </c>
      <c r="M158">
        <f ca="1">IF($C158&lt;=2,"",
IF(AND($C158&gt;=3,INT(RIGHT(M$1,1))&gt;VLOOKUP($C158,EquipGradeTable!$A:$B,MATCH(EquipGradeTable!$B$1,EquipGradeTable!$A$1:$B$1,0),0)),"",
OFFSET(M158,0,-1)+$I158))</f>
        <v>711</v>
      </c>
      <c r="N158" t="str">
        <f ca="1">IF($C158&lt;=2,"",
IF(AND($C158&gt;=3,INT(RIGHT(N$1,1))&gt;VLOOKUP($C158,EquipGradeTable!$A:$B,MATCH(EquipGradeTable!$B$1,EquipGradeTable!$A$1:$B$1,0),0)),"",
OFFSET(N158,0,-1)+$I158))</f>
        <v/>
      </c>
      <c r="O158" t="str">
        <f ca="1">IF($C158&lt;=2,"",
IF(AND($C158&gt;=3,INT(RIGHT(O$1,1))&gt;VLOOKUP($C158,EquipGradeTable!$A:$B,MATCH(EquipGradeTable!$B$1,EquipGradeTable!$A$1:$B$1,0),0)),"",
OFFSET(O158,0,-1)+$I158))</f>
        <v/>
      </c>
      <c r="P158">
        <f t="shared" ca="1" si="11"/>
        <v>7</v>
      </c>
      <c r="Q158" t="str">
        <f ca="1">VLOOKUP($B158,EquipTable!$A:$Z,MATCH(SUBSTITUTE(Q$1,"참고",""),EquipTable!$A$1:$Z$1,0),0)</f>
        <v>RunicHammer</v>
      </c>
      <c r="R158">
        <f ca="1">VLOOKUP($B158,EquipTable!$A:$Z,MATCH(SUBSTITUTE(R$1,"참고",""),EquipTable!$A$1:$Z$1,0),0)</f>
        <v>0</v>
      </c>
    </row>
    <row r="159" spans="1:18" x14ac:dyDescent="0.3">
      <c r="A159" t="str">
        <f t="shared" ca="1" si="8"/>
        <v>Equip054001</v>
      </c>
      <c r="B159" t="s">
        <v>156</v>
      </c>
      <c r="C159">
        <f t="shared" ca="1" si="9"/>
        <v>5</v>
      </c>
      <c r="D159" t="str">
        <f ca="1">VLOOKUP($B159,EquipTable!$A:$Z,MATCH(SUBSTITUTE(D$1,"참고",""),EquipTable!$A$1:$Z$1,0),0)</f>
        <v>Hammer</v>
      </c>
      <c r="E159" t="str">
        <f ca="1">VLOOKUP($B159,EquipTable!$A:$Z,MATCH(SUBSTITUTE(E$1,"참고",""),EquipTable!$A$1:$Z$1,0),0)</f>
        <v>A</v>
      </c>
      <c r="F159">
        <f ca="1">VLOOKUP($B159,EquipTable!$A:$Z,MATCH(SUBSTITUTE(F$1,"참고",""),EquipTable!$A$1:$Z$1,0),0)</f>
        <v>1</v>
      </c>
      <c r="G159" t="str">
        <f t="shared" ca="1" si="10"/>
        <v>885, 985, 1085, 1185, 1285</v>
      </c>
      <c r="H159">
        <f t="array" aca="1" ref="H159" ca="1">SUM(IF(LEN(J159:O159)&gt;0,1,0))</f>
        <v>5</v>
      </c>
      <c r="I159">
        <v>100</v>
      </c>
      <c r="J159">
        <v>885</v>
      </c>
      <c r="K159">
        <f ca="1">IF($C159&lt;=2,"",
IF(AND($C159&gt;=3,INT(RIGHT(K$1,1))&gt;VLOOKUP($C159,EquipGradeTable!$A:$B,MATCH(EquipGradeTable!$B$1,EquipGradeTable!$A$1:$B$1,0),0)),"",
OFFSET(K159,0,-1)+$I159))</f>
        <v>985</v>
      </c>
      <c r="L159">
        <f ca="1">IF($C159&lt;=2,"",
IF(AND($C159&gt;=3,INT(RIGHT(L$1,1))&gt;VLOOKUP($C159,EquipGradeTable!$A:$B,MATCH(EquipGradeTable!$B$1,EquipGradeTable!$A$1:$B$1,0),0)),"",
OFFSET(L159,0,-1)+$I159))</f>
        <v>1085</v>
      </c>
      <c r="M159">
        <f ca="1">IF($C159&lt;=2,"",
IF(AND($C159&gt;=3,INT(RIGHT(M$1,1))&gt;VLOOKUP($C159,EquipGradeTable!$A:$B,MATCH(EquipGradeTable!$B$1,EquipGradeTable!$A$1:$B$1,0),0)),"",
OFFSET(M159,0,-1)+$I159))</f>
        <v>1185</v>
      </c>
      <c r="N159">
        <f ca="1">IF($C159&lt;=2,"",
IF(AND($C159&gt;=3,INT(RIGHT(N$1,1))&gt;VLOOKUP($C159,EquipGradeTable!$A:$B,MATCH(EquipGradeTable!$B$1,EquipGradeTable!$A$1:$B$1,0),0)),"",
OFFSET(N159,0,-1)+$I159))</f>
        <v>1285</v>
      </c>
      <c r="O159" t="str">
        <f ca="1">IF($C159&lt;=2,"",
IF(AND($C159&gt;=3,INT(RIGHT(O$1,1))&gt;VLOOKUP($C159,EquipGradeTable!$A:$B,MATCH(EquipGradeTable!$B$1,EquipGradeTable!$A$1:$B$1,0),0)),"",
OFFSET(O159,0,-1)+$I159))</f>
        <v/>
      </c>
      <c r="P159">
        <f t="shared" ca="1" si="11"/>
        <v>7</v>
      </c>
      <c r="Q159" t="str">
        <f ca="1">VLOOKUP($B159,EquipTable!$A:$Z,MATCH(SUBSTITUTE(Q$1,"참고",""),EquipTable!$A$1:$Z$1,0),0)</f>
        <v>RunicHammer</v>
      </c>
      <c r="R159">
        <f ca="1">VLOOKUP($B159,EquipTable!$A:$Z,MATCH(SUBSTITUTE(R$1,"참고",""),EquipTable!$A$1:$Z$1,0),0)</f>
        <v>0</v>
      </c>
    </row>
    <row r="160" spans="1:18" x14ac:dyDescent="0.3">
      <c r="A160" t="str">
        <f t="shared" ca="1" si="8"/>
        <v>Equip064001</v>
      </c>
      <c r="B160" t="s">
        <v>156</v>
      </c>
      <c r="C160">
        <f t="shared" ca="1" si="9"/>
        <v>6</v>
      </c>
      <c r="D160" t="str">
        <f ca="1">VLOOKUP($B160,EquipTable!$A:$Z,MATCH(SUBSTITUTE(D$1,"참고",""),EquipTable!$A$1:$Z$1,0),0)</f>
        <v>Hammer</v>
      </c>
      <c r="E160" t="str">
        <f ca="1">VLOOKUP($B160,EquipTable!$A:$Z,MATCH(SUBSTITUTE(E$1,"참고",""),EquipTable!$A$1:$Z$1,0),0)</f>
        <v>A</v>
      </c>
      <c r="F160">
        <f ca="1">VLOOKUP($B160,EquipTable!$A:$Z,MATCH(SUBSTITUTE(F$1,"참고",""),EquipTable!$A$1:$Z$1,0),0)</f>
        <v>1</v>
      </c>
      <c r="G160" t="str">
        <f t="shared" ca="1" si="10"/>
        <v>1490, 1673, 1856, 2039, 2222, 2405</v>
      </c>
      <c r="H160">
        <f t="array" aca="1" ref="H160" ca="1">SUM(IF(LEN(J160:O160)&gt;0,1,0))</f>
        <v>6</v>
      </c>
      <c r="I160">
        <v>183</v>
      </c>
      <c r="J160">
        <v>1490</v>
      </c>
      <c r="K160">
        <f ca="1">IF($C160&lt;=2,"",
IF(AND($C160&gt;=3,INT(RIGHT(K$1,1))&gt;VLOOKUP($C160,EquipGradeTable!$A:$B,MATCH(EquipGradeTable!$B$1,EquipGradeTable!$A$1:$B$1,0),0)),"",
OFFSET(K160,0,-1)+$I160))</f>
        <v>1673</v>
      </c>
      <c r="L160">
        <f ca="1">IF($C160&lt;=2,"",
IF(AND($C160&gt;=3,INT(RIGHT(L$1,1))&gt;VLOOKUP($C160,EquipGradeTable!$A:$B,MATCH(EquipGradeTable!$B$1,EquipGradeTable!$A$1:$B$1,0),0)),"",
OFFSET(L160,0,-1)+$I160))</f>
        <v>1856</v>
      </c>
      <c r="M160">
        <f ca="1">IF($C160&lt;=2,"",
IF(AND($C160&gt;=3,INT(RIGHT(M$1,1))&gt;VLOOKUP($C160,EquipGradeTable!$A:$B,MATCH(EquipGradeTable!$B$1,EquipGradeTable!$A$1:$B$1,0),0)),"",
OFFSET(M160,0,-1)+$I160))</f>
        <v>2039</v>
      </c>
      <c r="N160">
        <f ca="1">IF($C160&lt;=2,"",
IF(AND($C160&gt;=3,INT(RIGHT(N$1,1))&gt;VLOOKUP($C160,EquipGradeTable!$A:$B,MATCH(EquipGradeTable!$B$1,EquipGradeTable!$A$1:$B$1,0),0)),"",
OFFSET(N160,0,-1)+$I160))</f>
        <v>2222</v>
      </c>
      <c r="O160">
        <f ca="1">IF($C160&lt;=2,"",
IF(AND($C160&gt;=3,INT(RIGHT(O$1,1))&gt;VLOOKUP($C160,EquipGradeTable!$A:$B,MATCH(EquipGradeTable!$B$1,EquipGradeTable!$A$1:$B$1,0),0)),"",
OFFSET(O160,0,-1)+$I160))</f>
        <v>2405</v>
      </c>
      <c r="P160">
        <f t="shared" ca="1" si="11"/>
        <v>7</v>
      </c>
      <c r="Q160" t="str">
        <f ca="1">VLOOKUP($B160,EquipTable!$A:$Z,MATCH(SUBSTITUTE(Q$1,"참고",""),EquipTable!$A$1:$Z$1,0),0)</f>
        <v>RunicHammer</v>
      </c>
      <c r="R160">
        <f ca="1">VLOOKUP($B160,EquipTable!$A:$Z,MATCH(SUBSTITUTE(R$1,"참고",""),EquipTable!$A$1:$Z$1,0),0)</f>
        <v>0</v>
      </c>
    </row>
    <row r="161" spans="1:18" x14ac:dyDescent="0.3">
      <c r="A161" t="str">
        <f t="shared" ca="1" si="8"/>
        <v>Equip004002</v>
      </c>
      <c r="B161" t="s">
        <v>157</v>
      </c>
      <c r="C161">
        <f t="shared" ca="1" si="9"/>
        <v>0</v>
      </c>
      <c r="D161" t="str">
        <f ca="1">VLOOKUP($B161,EquipTable!$A:$Z,MATCH(SUBSTITUTE(D$1,"참고",""),EquipTable!$A$1:$Z$1,0),0)</f>
        <v>Hammer</v>
      </c>
      <c r="E161" t="str">
        <f ca="1">VLOOKUP($B161,EquipTable!$A:$Z,MATCH(SUBSTITUTE(E$1,"참고",""),EquipTable!$A$1:$Z$1,0),0)</f>
        <v>A</v>
      </c>
      <c r="F161">
        <f ca="1">VLOOKUP($B161,EquipTable!$A:$Z,MATCH(SUBSTITUTE(F$1,"참고",""),EquipTable!$A$1:$Z$1,0),0)</f>
        <v>2</v>
      </c>
      <c r="G161" t="str">
        <f t="shared" ca="1" si="10"/>
        <v>10</v>
      </c>
      <c r="H161">
        <f t="array" aca="1" ref="H161" ca="1">SUM(IF(LEN(J161:O161)&gt;0,1,0))</f>
        <v>1</v>
      </c>
      <c r="I161">
        <v>0</v>
      </c>
      <c r="J161">
        <v>10</v>
      </c>
      <c r="K161" t="str">
        <f ca="1">IF($C161&lt;=2,"",
IF(AND($C161&gt;=3,INT(RIGHT(K$1,1))&gt;VLOOKUP($C161,EquipGradeTable!$A:$B,MATCH(EquipGradeTable!$B$1,EquipGradeTable!$A$1:$B$1,0),0)),"",
OFFSET(K161,0,-1)+$I161))</f>
        <v/>
      </c>
      <c r="L161" t="str">
        <f ca="1">IF($C161&lt;=2,"",
IF(AND($C161&gt;=3,INT(RIGHT(L$1,1))&gt;VLOOKUP($C161,EquipGradeTable!$A:$B,MATCH(EquipGradeTable!$B$1,EquipGradeTable!$A$1:$B$1,0),0)),"",
OFFSET(L161,0,-1)+$I161))</f>
        <v/>
      </c>
      <c r="M161" t="str">
        <f ca="1">IF($C161&lt;=2,"",
IF(AND($C161&gt;=3,INT(RIGHT(M$1,1))&gt;VLOOKUP($C161,EquipGradeTable!$A:$B,MATCH(EquipGradeTable!$B$1,EquipGradeTable!$A$1:$B$1,0),0)),"",
OFFSET(M161,0,-1)+$I161))</f>
        <v/>
      </c>
      <c r="N161" t="str">
        <f ca="1">IF($C161&lt;=2,"",
IF(AND($C161&gt;=3,INT(RIGHT(N$1,1))&gt;VLOOKUP($C161,EquipGradeTable!$A:$B,MATCH(EquipGradeTable!$B$1,EquipGradeTable!$A$1:$B$1,0),0)),"",
OFFSET(N161,0,-1)+$I161))</f>
        <v/>
      </c>
      <c r="O161" t="str">
        <f ca="1">IF($C161&lt;=2,"",
IF(AND($C161&gt;=3,INT(RIGHT(O$1,1))&gt;VLOOKUP($C161,EquipGradeTable!$A:$B,MATCH(EquipGradeTable!$B$1,EquipGradeTable!$A$1:$B$1,0),0)),"",
OFFSET(O161,0,-1)+$I161))</f>
        <v/>
      </c>
      <c r="P161">
        <f t="shared" ca="1" si="11"/>
        <v>7</v>
      </c>
      <c r="Q161" t="str">
        <f ca="1">VLOOKUP($B161,EquipTable!$A:$Z,MATCH(SUBSTITUTE(Q$1,"참고",""),EquipTable!$A$1:$Z$1,0),0)</f>
        <v>MorningStar</v>
      </c>
      <c r="R161">
        <f ca="1">VLOOKUP($B161,EquipTable!$A:$Z,MATCH(SUBSTITUTE(R$1,"참고",""),EquipTable!$A$1:$Z$1,0),0)</f>
        <v>0</v>
      </c>
    </row>
    <row r="162" spans="1:18" x14ac:dyDescent="0.3">
      <c r="A162" t="str">
        <f t="shared" ca="1" si="8"/>
        <v>Equip014002</v>
      </c>
      <c r="B162" t="s">
        <v>157</v>
      </c>
      <c r="C162">
        <f t="shared" ca="1" si="9"/>
        <v>1</v>
      </c>
      <c r="D162" t="str">
        <f ca="1">VLOOKUP($B162,EquipTable!$A:$Z,MATCH(SUBSTITUTE(D$1,"참고",""),EquipTable!$A$1:$Z$1,0),0)</f>
        <v>Hammer</v>
      </c>
      <c r="E162" t="str">
        <f ca="1">VLOOKUP($B162,EquipTable!$A:$Z,MATCH(SUBSTITUTE(E$1,"참고",""),EquipTable!$A$1:$Z$1,0),0)</f>
        <v>A</v>
      </c>
      <c r="F162">
        <f ca="1">VLOOKUP($B162,EquipTable!$A:$Z,MATCH(SUBSTITUTE(F$1,"참고",""),EquipTable!$A$1:$Z$1,0),0)</f>
        <v>2</v>
      </c>
      <c r="G162" t="str">
        <f t="shared" ca="1" si="10"/>
        <v>30</v>
      </c>
      <c r="H162">
        <f t="array" aca="1" ref="H162" ca="1">SUM(IF(LEN(J162:O162)&gt;0,1,0))</f>
        <v>1</v>
      </c>
      <c r="I162">
        <v>0</v>
      </c>
      <c r="J162">
        <v>30</v>
      </c>
      <c r="K162" t="str">
        <f ca="1">IF($C162&lt;=2,"",
IF(AND($C162&gt;=3,INT(RIGHT(K$1,1))&gt;VLOOKUP($C162,EquipGradeTable!$A:$B,MATCH(EquipGradeTable!$B$1,EquipGradeTable!$A$1:$B$1,0),0)),"",
OFFSET(K162,0,-1)+$I162))</f>
        <v/>
      </c>
      <c r="L162" t="str">
        <f ca="1">IF($C162&lt;=2,"",
IF(AND($C162&gt;=3,INT(RIGHT(L$1,1))&gt;VLOOKUP($C162,EquipGradeTable!$A:$B,MATCH(EquipGradeTable!$B$1,EquipGradeTable!$A$1:$B$1,0),0)),"",
OFFSET(L162,0,-1)+$I162))</f>
        <v/>
      </c>
      <c r="M162" t="str">
        <f ca="1">IF($C162&lt;=2,"",
IF(AND($C162&gt;=3,INT(RIGHT(M$1,1))&gt;VLOOKUP($C162,EquipGradeTable!$A:$B,MATCH(EquipGradeTable!$B$1,EquipGradeTable!$A$1:$B$1,0),0)),"",
OFFSET(M162,0,-1)+$I162))</f>
        <v/>
      </c>
      <c r="N162" t="str">
        <f ca="1">IF($C162&lt;=2,"",
IF(AND($C162&gt;=3,INT(RIGHT(N$1,1))&gt;VLOOKUP($C162,EquipGradeTable!$A:$B,MATCH(EquipGradeTable!$B$1,EquipGradeTable!$A$1:$B$1,0),0)),"",
OFFSET(N162,0,-1)+$I162))</f>
        <v/>
      </c>
      <c r="O162" t="str">
        <f ca="1">IF($C162&lt;=2,"",
IF(AND($C162&gt;=3,INT(RIGHT(O$1,1))&gt;VLOOKUP($C162,EquipGradeTable!$A:$B,MATCH(EquipGradeTable!$B$1,EquipGradeTable!$A$1:$B$1,0),0)),"",
OFFSET(O162,0,-1)+$I162))</f>
        <v/>
      </c>
      <c r="P162">
        <f t="shared" ca="1" si="11"/>
        <v>7</v>
      </c>
      <c r="Q162" t="str">
        <f ca="1">VLOOKUP($B162,EquipTable!$A:$Z,MATCH(SUBSTITUTE(Q$1,"참고",""),EquipTable!$A$1:$Z$1,0),0)</f>
        <v>MorningStar</v>
      </c>
      <c r="R162">
        <f ca="1">VLOOKUP($B162,EquipTable!$A:$Z,MATCH(SUBSTITUTE(R$1,"참고",""),EquipTable!$A$1:$Z$1,0),0)</f>
        <v>0</v>
      </c>
    </row>
    <row r="163" spans="1:18" x14ac:dyDescent="0.3">
      <c r="A163" t="str">
        <f t="shared" ca="1" si="8"/>
        <v>Equip024002</v>
      </c>
      <c r="B163" t="s">
        <v>157</v>
      </c>
      <c r="C163">
        <f t="shared" ca="1" si="9"/>
        <v>2</v>
      </c>
      <c r="D163" t="str">
        <f ca="1">VLOOKUP($B163,EquipTable!$A:$Z,MATCH(SUBSTITUTE(D$1,"참고",""),EquipTable!$A$1:$Z$1,0),0)</f>
        <v>Hammer</v>
      </c>
      <c r="E163" t="str">
        <f ca="1">VLOOKUP($B163,EquipTable!$A:$Z,MATCH(SUBSTITUTE(E$1,"참고",""),EquipTable!$A$1:$Z$1,0),0)</f>
        <v>A</v>
      </c>
      <c r="F163">
        <f ca="1">VLOOKUP($B163,EquipTable!$A:$Z,MATCH(SUBSTITUTE(F$1,"참고",""),EquipTable!$A$1:$Z$1,0),0)</f>
        <v>2</v>
      </c>
      <c r="G163" t="str">
        <f t="shared" ca="1" si="10"/>
        <v>80</v>
      </c>
      <c r="H163">
        <f t="array" aca="1" ref="H163" ca="1">SUM(IF(LEN(J163:O163)&gt;0,1,0))</f>
        <v>1</v>
      </c>
      <c r="I163">
        <v>0</v>
      </c>
      <c r="J163">
        <v>80</v>
      </c>
      <c r="K163" t="str">
        <f ca="1">IF($C163&lt;=2,"",
IF(AND($C163&gt;=3,INT(RIGHT(K$1,1))&gt;VLOOKUP($C163,EquipGradeTable!$A:$B,MATCH(EquipGradeTable!$B$1,EquipGradeTable!$A$1:$B$1,0),0)),"",
OFFSET(K163,0,-1)+$I163))</f>
        <v/>
      </c>
      <c r="L163" t="str">
        <f ca="1">IF($C163&lt;=2,"",
IF(AND($C163&gt;=3,INT(RIGHT(L$1,1))&gt;VLOOKUP($C163,EquipGradeTable!$A:$B,MATCH(EquipGradeTable!$B$1,EquipGradeTable!$A$1:$B$1,0),0)),"",
OFFSET(L163,0,-1)+$I163))</f>
        <v/>
      </c>
      <c r="M163" t="str">
        <f ca="1">IF($C163&lt;=2,"",
IF(AND($C163&gt;=3,INT(RIGHT(M$1,1))&gt;VLOOKUP($C163,EquipGradeTable!$A:$B,MATCH(EquipGradeTable!$B$1,EquipGradeTable!$A$1:$B$1,0),0)),"",
OFFSET(M163,0,-1)+$I163))</f>
        <v/>
      </c>
      <c r="N163" t="str">
        <f ca="1">IF($C163&lt;=2,"",
IF(AND($C163&gt;=3,INT(RIGHT(N$1,1))&gt;VLOOKUP($C163,EquipGradeTable!$A:$B,MATCH(EquipGradeTable!$B$1,EquipGradeTable!$A$1:$B$1,0),0)),"",
OFFSET(N163,0,-1)+$I163))</f>
        <v/>
      </c>
      <c r="O163" t="str">
        <f ca="1">IF($C163&lt;=2,"",
IF(AND($C163&gt;=3,INT(RIGHT(O$1,1))&gt;VLOOKUP($C163,EquipGradeTable!$A:$B,MATCH(EquipGradeTable!$B$1,EquipGradeTable!$A$1:$B$1,0),0)),"",
OFFSET(O163,0,-1)+$I163))</f>
        <v/>
      </c>
      <c r="P163">
        <f t="shared" ca="1" si="11"/>
        <v>7</v>
      </c>
      <c r="Q163" t="str">
        <f ca="1">VLOOKUP($B163,EquipTable!$A:$Z,MATCH(SUBSTITUTE(Q$1,"참고",""),EquipTable!$A$1:$Z$1,0),0)</f>
        <v>MorningStar</v>
      </c>
      <c r="R163">
        <f ca="1">VLOOKUP($B163,EquipTable!$A:$Z,MATCH(SUBSTITUTE(R$1,"참고",""),EquipTable!$A$1:$Z$1,0),0)</f>
        <v>0</v>
      </c>
    </row>
    <row r="164" spans="1:18" x14ac:dyDescent="0.3">
      <c r="A164" t="str">
        <f t="shared" ca="1" si="8"/>
        <v>Equip034002</v>
      </c>
      <c r="B164" t="s">
        <v>157</v>
      </c>
      <c r="C164">
        <f t="shared" ca="1" si="9"/>
        <v>3</v>
      </c>
      <c r="D164" t="str">
        <f ca="1">VLOOKUP($B164,EquipTable!$A:$Z,MATCH(SUBSTITUTE(D$1,"참고",""),EquipTable!$A$1:$Z$1,0),0)</f>
        <v>Hammer</v>
      </c>
      <c r="E164" t="str">
        <f ca="1">VLOOKUP($B164,EquipTable!$A:$Z,MATCH(SUBSTITUTE(E$1,"참고",""),EquipTable!$A$1:$Z$1,0),0)</f>
        <v>A</v>
      </c>
      <c r="F164">
        <f ca="1">VLOOKUP($B164,EquipTable!$A:$Z,MATCH(SUBSTITUTE(F$1,"참고",""),EquipTable!$A$1:$Z$1,0),0)</f>
        <v>2</v>
      </c>
      <c r="G164" t="str">
        <f t="shared" ca="1" si="10"/>
        <v>190, 255, 320</v>
      </c>
      <c r="H164">
        <f t="array" aca="1" ref="H164" ca="1">SUM(IF(LEN(J164:O164)&gt;0,1,0))</f>
        <v>3</v>
      </c>
      <c r="I164">
        <v>65</v>
      </c>
      <c r="J164">
        <v>190</v>
      </c>
      <c r="K164">
        <f ca="1">IF($C164&lt;=2,"",
IF(AND($C164&gt;=3,INT(RIGHT(K$1,1))&gt;VLOOKUP($C164,EquipGradeTable!$A:$B,MATCH(EquipGradeTable!$B$1,EquipGradeTable!$A$1:$B$1,0),0)),"",
OFFSET(K164,0,-1)+$I164))</f>
        <v>255</v>
      </c>
      <c r="L164">
        <f ca="1">IF($C164&lt;=2,"",
IF(AND($C164&gt;=3,INT(RIGHT(L$1,1))&gt;VLOOKUP($C164,EquipGradeTable!$A:$B,MATCH(EquipGradeTable!$B$1,EquipGradeTable!$A$1:$B$1,0),0)),"",
OFFSET(L164,0,-1)+$I164))</f>
        <v>320</v>
      </c>
      <c r="M164" t="str">
        <f ca="1">IF($C164&lt;=2,"",
IF(AND($C164&gt;=3,INT(RIGHT(M$1,1))&gt;VLOOKUP($C164,EquipGradeTable!$A:$B,MATCH(EquipGradeTable!$B$1,EquipGradeTable!$A$1:$B$1,0),0)),"",
OFFSET(M164,0,-1)+$I164))</f>
        <v/>
      </c>
      <c r="N164" t="str">
        <f ca="1">IF($C164&lt;=2,"",
IF(AND($C164&gt;=3,INT(RIGHT(N$1,1))&gt;VLOOKUP($C164,EquipGradeTable!$A:$B,MATCH(EquipGradeTable!$B$1,EquipGradeTable!$A$1:$B$1,0),0)),"",
OFFSET(N164,0,-1)+$I164))</f>
        <v/>
      </c>
      <c r="O164" t="str">
        <f ca="1">IF($C164&lt;=2,"",
IF(AND($C164&gt;=3,INT(RIGHT(O$1,1))&gt;VLOOKUP($C164,EquipGradeTable!$A:$B,MATCH(EquipGradeTable!$B$1,EquipGradeTable!$A$1:$B$1,0),0)),"",
OFFSET(O164,0,-1)+$I164))</f>
        <v/>
      </c>
      <c r="P164">
        <f t="shared" ca="1" si="11"/>
        <v>7</v>
      </c>
      <c r="Q164" t="str">
        <f ca="1">VLOOKUP($B164,EquipTable!$A:$Z,MATCH(SUBSTITUTE(Q$1,"참고",""),EquipTable!$A$1:$Z$1,0),0)</f>
        <v>MorningStar</v>
      </c>
      <c r="R164">
        <f ca="1">VLOOKUP($B164,EquipTable!$A:$Z,MATCH(SUBSTITUTE(R$1,"참고",""),EquipTable!$A$1:$Z$1,0),0)</f>
        <v>0</v>
      </c>
    </row>
    <row r="165" spans="1:18" x14ac:dyDescent="0.3">
      <c r="A165" t="str">
        <f t="shared" ca="1" si="8"/>
        <v>Equip044002</v>
      </c>
      <c r="B165" t="s">
        <v>157</v>
      </c>
      <c r="C165">
        <f t="shared" ca="1" si="9"/>
        <v>4</v>
      </c>
      <c r="D165" t="str">
        <f ca="1">VLOOKUP($B165,EquipTable!$A:$Z,MATCH(SUBSTITUTE(D$1,"참고",""),EquipTable!$A$1:$Z$1,0),0)</f>
        <v>Hammer</v>
      </c>
      <c r="E165" t="str">
        <f ca="1">VLOOKUP($B165,EquipTable!$A:$Z,MATCH(SUBSTITUTE(E$1,"참고",""),EquipTable!$A$1:$Z$1,0),0)</f>
        <v>A</v>
      </c>
      <c r="F165">
        <f ca="1">VLOOKUP($B165,EquipTable!$A:$Z,MATCH(SUBSTITUTE(F$1,"참고",""),EquipTable!$A$1:$Z$1,0),0)</f>
        <v>2</v>
      </c>
      <c r="G165" t="str">
        <f t="shared" ca="1" si="10"/>
        <v>450, 537, 624, 711</v>
      </c>
      <c r="H165">
        <f t="array" aca="1" ref="H165" ca="1">SUM(IF(LEN(J165:O165)&gt;0,1,0))</f>
        <v>4</v>
      </c>
      <c r="I165">
        <v>87</v>
      </c>
      <c r="J165">
        <v>450</v>
      </c>
      <c r="K165">
        <f ca="1">IF($C165&lt;=2,"",
IF(AND($C165&gt;=3,INT(RIGHT(K$1,1))&gt;VLOOKUP($C165,EquipGradeTable!$A:$B,MATCH(EquipGradeTable!$B$1,EquipGradeTable!$A$1:$B$1,0),0)),"",
OFFSET(K165,0,-1)+$I165))</f>
        <v>537</v>
      </c>
      <c r="L165">
        <f ca="1">IF($C165&lt;=2,"",
IF(AND($C165&gt;=3,INT(RIGHT(L$1,1))&gt;VLOOKUP($C165,EquipGradeTable!$A:$B,MATCH(EquipGradeTable!$B$1,EquipGradeTable!$A$1:$B$1,0),0)),"",
OFFSET(L165,0,-1)+$I165))</f>
        <v>624</v>
      </c>
      <c r="M165">
        <f ca="1">IF($C165&lt;=2,"",
IF(AND($C165&gt;=3,INT(RIGHT(M$1,1))&gt;VLOOKUP($C165,EquipGradeTable!$A:$B,MATCH(EquipGradeTable!$B$1,EquipGradeTable!$A$1:$B$1,0),0)),"",
OFFSET(M165,0,-1)+$I165))</f>
        <v>711</v>
      </c>
      <c r="N165" t="str">
        <f ca="1">IF($C165&lt;=2,"",
IF(AND($C165&gt;=3,INT(RIGHT(N$1,1))&gt;VLOOKUP($C165,EquipGradeTable!$A:$B,MATCH(EquipGradeTable!$B$1,EquipGradeTable!$A$1:$B$1,0),0)),"",
OFFSET(N165,0,-1)+$I165))</f>
        <v/>
      </c>
      <c r="O165" t="str">
        <f ca="1">IF($C165&lt;=2,"",
IF(AND($C165&gt;=3,INT(RIGHT(O$1,1))&gt;VLOOKUP($C165,EquipGradeTable!$A:$B,MATCH(EquipGradeTable!$B$1,EquipGradeTable!$A$1:$B$1,0),0)),"",
OFFSET(O165,0,-1)+$I165))</f>
        <v/>
      </c>
      <c r="P165">
        <f t="shared" ca="1" si="11"/>
        <v>7</v>
      </c>
      <c r="Q165" t="str">
        <f ca="1">VLOOKUP($B165,EquipTable!$A:$Z,MATCH(SUBSTITUTE(Q$1,"참고",""),EquipTable!$A$1:$Z$1,0),0)</f>
        <v>MorningStar</v>
      </c>
      <c r="R165">
        <f ca="1">VLOOKUP($B165,EquipTable!$A:$Z,MATCH(SUBSTITUTE(R$1,"참고",""),EquipTable!$A$1:$Z$1,0),0)</f>
        <v>0</v>
      </c>
    </row>
    <row r="166" spans="1:18" x14ac:dyDescent="0.3">
      <c r="A166" t="str">
        <f t="shared" ca="1" si="8"/>
        <v>Equip054002</v>
      </c>
      <c r="B166" t="s">
        <v>157</v>
      </c>
      <c r="C166">
        <f t="shared" ca="1" si="9"/>
        <v>5</v>
      </c>
      <c r="D166" t="str">
        <f ca="1">VLOOKUP($B166,EquipTable!$A:$Z,MATCH(SUBSTITUTE(D$1,"참고",""),EquipTable!$A$1:$Z$1,0),0)</f>
        <v>Hammer</v>
      </c>
      <c r="E166" t="str">
        <f ca="1">VLOOKUP($B166,EquipTable!$A:$Z,MATCH(SUBSTITUTE(E$1,"참고",""),EquipTable!$A$1:$Z$1,0),0)</f>
        <v>A</v>
      </c>
      <c r="F166">
        <f ca="1">VLOOKUP($B166,EquipTable!$A:$Z,MATCH(SUBSTITUTE(F$1,"참고",""),EquipTable!$A$1:$Z$1,0),0)</f>
        <v>2</v>
      </c>
      <c r="G166" t="str">
        <f t="shared" ca="1" si="10"/>
        <v>885, 985, 1085, 1185, 1285</v>
      </c>
      <c r="H166">
        <f t="array" aca="1" ref="H166" ca="1">SUM(IF(LEN(J166:O166)&gt;0,1,0))</f>
        <v>5</v>
      </c>
      <c r="I166">
        <v>100</v>
      </c>
      <c r="J166">
        <v>885</v>
      </c>
      <c r="K166">
        <f ca="1">IF($C166&lt;=2,"",
IF(AND($C166&gt;=3,INT(RIGHT(K$1,1))&gt;VLOOKUP($C166,EquipGradeTable!$A:$B,MATCH(EquipGradeTable!$B$1,EquipGradeTable!$A$1:$B$1,0),0)),"",
OFFSET(K166,0,-1)+$I166))</f>
        <v>985</v>
      </c>
      <c r="L166">
        <f ca="1">IF($C166&lt;=2,"",
IF(AND($C166&gt;=3,INT(RIGHT(L$1,1))&gt;VLOOKUP($C166,EquipGradeTable!$A:$B,MATCH(EquipGradeTable!$B$1,EquipGradeTable!$A$1:$B$1,0),0)),"",
OFFSET(L166,0,-1)+$I166))</f>
        <v>1085</v>
      </c>
      <c r="M166">
        <f ca="1">IF($C166&lt;=2,"",
IF(AND($C166&gt;=3,INT(RIGHT(M$1,1))&gt;VLOOKUP($C166,EquipGradeTable!$A:$B,MATCH(EquipGradeTable!$B$1,EquipGradeTable!$A$1:$B$1,0),0)),"",
OFFSET(M166,0,-1)+$I166))</f>
        <v>1185</v>
      </c>
      <c r="N166">
        <f ca="1">IF($C166&lt;=2,"",
IF(AND($C166&gt;=3,INT(RIGHT(N$1,1))&gt;VLOOKUP($C166,EquipGradeTable!$A:$B,MATCH(EquipGradeTable!$B$1,EquipGradeTable!$A$1:$B$1,0),0)),"",
OFFSET(N166,0,-1)+$I166))</f>
        <v>1285</v>
      </c>
      <c r="O166" t="str">
        <f ca="1">IF($C166&lt;=2,"",
IF(AND($C166&gt;=3,INT(RIGHT(O$1,1))&gt;VLOOKUP($C166,EquipGradeTable!$A:$B,MATCH(EquipGradeTable!$B$1,EquipGradeTable!$A$1:$B$1,0),0)),"",
OFFSET(O166,0,-1)+$I166))</f>
        <v/>
      </c>
      <c r="P166">
        <f t="shared" ca="1" si="11"/>
        <v>7</v>
      </c>
      <c r="Q166" t="str">
        <f ca="1">VLOOKUP($B166,EquipTable!$A:$Z,MATCH(SUBSTITUTE(Q$1,"참고",""),EquipTable!$A$1:$Z$1,0),0)</f>
        <v>MorningStar</v>
      </c>
      <c r="R166">
        <f ca="1">VLOOKUP($B166,EquipTable!$A:$Z,MATCH(SUBSTITUTE(R$1,"참고",""),EquipTable!$A$1:$Z$1,0),0)</f>
        <v>0</v>
      </c>
    </row>
    <row r="167" spans="1:18" x14ac:dyDescent="0.3">
      <c r="A167" t="str">
        <f t="shared" ca="1" si="8"/>
        <v>Equip064002</v>
      </c>
      <c r="B167" t="s">
        <v>157</v>
      </c>
      <c r="C167">
        <f t="shared" ca="1" si="9"/>
        <v>6</v>
      </c>
      <c r="D167" t="str">
        <f ca="1">VLOOKUP($B167,EquipTable!$A:$Z,MATCH(SUBSTITUTE(D$1,"참고",""),EquipTable!$A$1:$Z$1,0),0)</f>
        <v>Hammer</v>
      </c>
      <c r="E167" t="str">
        <f ca="1">VLOOKUP($B167,EquipTable!$A:$Z,MATCH(SUBSTITUTE(E$1,"참고",""),EquipTable!$A$1:$Z$1,0),0)</f>
        <v>A</v>
      </c>
      <c r="F167">
        <f ca="1">VLOOKUP($B167,EquipTable!$A:$Z,MATCH(SUBSTITUTE(F$1,"참고",""),EquipTable!$A$1:$Z$1,0),0)</f>
        <v>2</v>
      </c>
      <c r="G167" t="str">
        <f t="shared" ca="1" si="10"/>
        <v>1490, 1673, 1856, 2039, 2222, 2405</v>
      </c>
      <c r="H167">
        <f t="array" aca="1" ref="H167" ca="1">SUM(IF(LEN(J167:O167)&gt;0,1,0))</f>
        <v>6</v>
      </c>
      <c r="I167">
        <v>183</v>
      </c>
      <c r="J167">
        <v>1490</v>
      </c>
      <c r="K167">
        <f ca="1">IF($C167&lt;=2,"",
IF(AND($C167&gt;=3,INT(RIGHT(K$1,1))&gt;VLOOKUP($C167,EquipGradeTable!$A:$B,MATCH(EquipGradeTable!$B$1,EquipGradeTable!$A$1:$B$1,0),0)),"",
OFFSET(K167,0,-1)+$I167))</f>
        <v>1673</v>
      </c>
      <c r="L167">
        <f ca="1">IF($C167&lt;=2,"",
IF(AND($C167&gt;=3,INT(RIGHT(L$1,1))&gt;VLOOKUP($C167,EquipGradeTable!$A:$B,MATCH(EquipGradeTable!$B$1,EquipGradeTable!$A$1:$B$1,0),0)),"",
OFFSET(L167,0,-1)+$I167))</f>
        <v>1856</v>
      </c>
      <c r="M167">
        <f ca="1">IF($C167&lt;=2,"",
IF(AND($C167&gt;=3,INT(RIGHT(M$1,1))&gt;VLOOKUP($C167,EquipGradeTable!$A:$B,MATCH(EquipGradeTable!$B$1,EquipGradeTable!$A$1:$B$1,0),0)),"",
OFFSET(M167,0,-1)+$I167))</f>
        <v>2039</v>
      </c>
      <c r="N167">
        <f ca="1">IF($C167&lt;=2,"",
IF(AND($C167&gt;=3,INT(RIGHT(N$1,1))&gt;VLOOKUP($C167,EquipGradeTable!$A:$B,MATCH(EquipGradeTable!$B$1,EquipGradeTable!$A$1:$B$1,0),0)),"",
OFFSET(N167,0,-1)+$I167))</f>
        <v>2222</v>
      </c>
      <c r="O167">
        <f ca="1">IF($C167&lt;=2,"",
IF(AND($C167&gt;=3,INT(RIGHT(O$1,1))&gt;VLOOKUP($C167,EquipGradeTable!$A:$B,MATCH(EquipGradeTable!$B$1,EquipGradeTable!$A$1:$B$1,0),0)),"",
OFFSET(O167,0,-1)+$I167))</f>
        <v>2405</v>
      </c>
      <c r="P167">
        <f t="shared" ca="1" si="11"/>
        <v>7</v>
      </c>
      <c r="Q167" t="str">
        <f ca="1">VLOOKUP($B167,EquipTable!$A:$Z,MATCH(SUBSTITUTE(Q$1,"참고",""),EquipTable!$A$1:$Z$1,0),0)</f>
        <v>MorningStar</v>
      </c>
      <c r="R167">
        <f ca="1">VLOOKUP($B167,EquipTable!$A:$Z,MATCH(SUBSTITUTE(R$1,"참고",""),EquipTable!$A$1:$Z$1,0),0)</f>
        <v>0</v>
      </c>
    </row>
    <row r="168" spans="1:18" x14ac:dyDescent="0.3">
      <c r="A168" t="str">
        <f t="shared" ca="1" si="8"/>
        <v>Equip004003</v>
      </c>
      <c r="B168" t="s">
        <v>158</v>
      </c>
      <c r="C168">
        <f t="shared" ca="1" si="9"/>
        <v>0</v>
      </c>
      <c r="D168" t="str">
        <f ca="1">VLOOKUP($B168,EquipTable!$A:$Z,MATCH(SUBSTITUTE(D$1,"참고",""),EquipTable!$A$1:$Z$1,0),0)</f>
        <v>Hammer</v>
      </c>
      <c r="E168" t="str">
        <f ca="1">VLOOKUP($B168,EquipTable!$A:$Z,MATCH(SUBSTITUTE(E$1,"참고",""),EquipTable!$A$1:$Z$1,0),0)</f>
        <v>A</v>
      </c>
      <c r="F168">
        <f ca="1">VLOOKUP($B168,EquipTable!$A:$Z,MATCH(SUBSTITUTE(F$1,"참고",""),EquipTable!$A$1:$Z$1,0),0)</f>
        <v>3</v>
      </c>
      <c r="G168" t="str">
        <f t="shared" ca="1" si="10"/>
        <v>10</v>
      </c>
      <c r="H168">
        <f t="array" aca="1" ref="H168" ca="1">SUM(IF(LEN(J168:O168)&gt;0,1,0))</f>
        <v>1</v>
      </c>
      <c r="I168">
        <v>0</v>
      </c>
      <c r="J168">
        <v>10</v>
      </c>
      <c r="K168" t="str">
        <f ca="1">IF($C168&lt;=2,"",
IF(AND($C168&gt;=3,INT(RIGHT(K$1,1))&gt;VLOOKUP($C168,EquipGradeTable!$A:$B,MATCH(EquipGradeTable!$B$1,EquipGradeTable!$A$1:$B$1,0),0)),"",
OFFSET(K168,0,-1)+$I168))</f>
        <v/>
      </c>
      <c r="L168" t="str">
        <f ca="1">IF($C168&lt;=2,"",
IF(AND($C168&gt;=3,INT(RIGHT(L$1,1))&gt;VLOOKUP($C168,EquipGradeTable!$A:$B,MATCH(EquipGradeTable!$B$1,EquipGradeTable!$A$1:$B$1,0),0)),"",
OFFSET(L168,0,-1)+$I168))</f>
        <v/>
      </c>
      <c r="M168" t="str">
        <f ca="1">IF($C168&lt;=2,"",
IF(AND($C168&gt;=3,INT(RIGHT(M$1,1))&gt;VLOOKUP($C168,EquipGradeTable!$A:$B,MATCH(EquipGradeTable!$B$1,EquipGradeTable!$A$1:$B$1,0),0)),"",
OFFSET(M168,0,-1)+$I168))</f>
        <v/>
      </c>
      <c r="N168" t="str">
        <f ca="1">IF($C168&lt;=2,"",
IF(AND($C168&gt;=3,INT(RIGHT(N$1,1))&gt;VLOOKUP($C168,EquipGradeTable!$A:$B,MATCH(EquipGradeTable!$B$1,EquipGradeTable!$A$1:$B$1,0),0)),"",
OFFSET(N168,0,-1)+$I168))</f>
        <v/>
      </c>
      <c r="O168" t="str">
        <f ca="1">IF($C168&lt;=2,"",
IF(AND($C168&gt;=3,INT(RIGHT(O$1,1))&gt;VLOOKUP($C168,EquipGradeTable!$A:$B,MATCH(EquipGradeTable!$B$1,EquipGradeTable!$A$1:$B$1,0),0)),"",
OFFSET(O168,0,-1)+$I168))</f>
        <v/>
      </c>
      <c r="P168">
        <f t="shared" ca="1" si="11"/>
        <v>7</v>
      </c>
      <c r="Q168" t="str">
        <f ca="1">VLOOKUP($B168,EquipTable!$A:$Z,MATCH(SUBSTITUTE(Q$1,"참고",""),EquipTable!$A$1:$Z$1,0),0)</f>
        <v>StrongMaul</v>
      </c>
      <c r="R168">
        <f ca="1">VLOOKUP($B168,EquipTable!$A:$Z,MATCH(SUBSTITUTE(R$1,"참고",""),EquipTable!$A$1:$Z$1,0),0)</f>
        <v>0</v>
      </c>
    </row>
    <row r="169" spans="1:18" x14ac:dyDescent="0.3">
      <c r="A169" t="str">
        <f t="shared" ca="1" si="8"/>
        <v>Equip014003</v>
      </c>
      <c r="B169" t="s">
        <v>158</v>
      </c>
      <c r="C169">
        <f t="shared" ca="1" si="9"/>
        <v>1</v>
      </c>
      <c r="D169" t="str">
        <f ca="1">VLOOKUP($B169,EquipTable!$A:$Z,MATCH(SUBSTITUTE(D$1,"참고",""),EquipTable!$A$1:$Z$1,0),0)</f>
        <v>Hammer</v>
      </c>
      <c r="E169" t="str">
        <f ca="1">VLOOKUP($B169,EquipTable!$A:$Z,MATCH(SUBSTITUTE(E$1,"참고",""),EquipTable!$A$1:$Z$1,0),0)</f>
        <v>A</v>
      </c>
      <c r="F169">
        <f ca="1">VLOOKUP($B169,EquipTable!$A:$Z,MATCH(SUBSTITUTE(F$1,"참고",""),EquipTable!$A$1:$Z$1,0),0)</f>
        <v>3</v>
      </c>
      <c r="G169" t="str">
        <f t="shared" ca="1" si="10"/>
        <v>30</v>
      </c>
      <c r="H169">
        <f t="array" aca="1" ref="H169" ca="1">SUM(IF(LEN(J169:O169)&gt;0,1,0))</f>
        <v>1</v>
      </c>
      <c r="I169">
        <v>0</v>
      </c>
      <c r="J169">
        <v>30</v>
      </c>
      <c r="K169" t="str">
        <f ca="1">IF($C169&lt;=2,"",
IF(AND($C169&gt;=3,INT(RIGHT(K$1,1))&gt;VLOOKUP($C169,EquipGradeTable!$A:$B,MATCH(EquipGradeTable!$B$1,EquipGradeTable!$A$1:$B$1,0),0)),"",
OFFSET(K169,0,-1)+$I169))</f>
        <v/>
      </c>
      <c r="L169" t="str">
        <f ca="1">IF($C169&lt;=2,"",
IF(AND($C169&gt;=3,INT(RIGHT(L$1,1))&gt;VLOOKUP($C169,EquipGradeTable!$A:$B,MATCH(EquipGradeTable!$B$1,EquipGradeTable!$A$1:$B$1,0),0)),"",
OFFSET(L169,0,-1)+$I169))</f>
        <v/>
      </c>
      <c r="M169" t="str">
        <f ca="1">IF($C169&lt;=2,"",
IF(AND($C169&gt;=3,INT(RIGHT(M$1,1))&gt;VLOOKUP($C169,EquipGradeTable!$A:$B,MATCH(EquipGradeTable!$B$1,EquipGradeTable!$A$1:$B$1,0),0)),"",
OFFSET(M169,0,-1)+$I169))</f>
        <v/>
      </c>
      <c r="N169" t="str">
        <f ca="1">IF($C169&lt;=2,"",
IF(AND($C169&gt;=3,INT(RIGHT(N$1,1))&gt;VLOOKUP($C169,EquipGradeTable!$A:$B,MATCH(EquipGradeTable!$B$1,EquipGradeTable!$A$1:$B$1,0),0)),"",
OFFSET(N169,0,-1)+$I169))</f>
        <v/>
      </c>
      <c r="O169" t="str">
        <f ca="1">IF($C169&lt;=2,"",
IF(AND($C169&gt;=3,INT(RIGHT(O$1,1))&gt;VLOOKUP($C169,EquipGradeTable!$A:$B,MATCH(EquipGradeTable!$B$1,EquipGradeTable!$A$1:$B$1,0),0)),"",
OFFSET(O169,0,-1)+$I169))</f>
        <v/>
      </c>
      <c r="P169">
        <f t="shared" ca="1" si="11"/>
        <v>7</v>
      </c>
      <c r="Q169" t="str">
        <f ca="1">VLOOKUP($B169,EquipTable!$A:$Z,MATCH(SUBSTITUTE(Q$1,"참고",""),EquipTable!$A$1:$Z$1,0),0)</f>
        <v>StrongMaul</v>
      </c>
      <c r="R169">
        <f ca="1">VLOOKUP($B169,EquipTable!$A:$Z,MATCH(SUBSTITUTE(R$1,"참고",""),EquipTable!$A$1:$Z$1,0),0)</f>
        <v>0</v>
      </c>
    </row>
    <row r="170" spans="1:18" x14ac:dyDescent="0.3">
      <c r="A170" t="str">
        <f t="shared" ca="1" si="8"/>
        <v>Equip024003</v>
      </c>
      <c r="B170" t="s">
        <v>158</v>
      </c>
      <c r="C170">
        <f t="shared" ca="1" si="9"/>
        <v>2</v>
      </c>
      <c r="D170" t="str">
        <f ca="1">VLOOKUP($B170,EquipTable!$A:$Z,MATCH(SUBSTITUTE(D$1,"참고",""),EquipTable!$A$1:$Z$1,0),0)</f>
        <v>Hammer</v>
      </c>
      <c r="E170" t="str">
        <f ca="1">VLOOKUP($B170,EquipTable!$A:$Z,MATCH(SUBSTITUTE(E$1,"참고",""),EquipTable!$A$1:$Z$1,0),0)</f>
        <v>A</v>
      </c>
      <c r="F170">
        <f ca="1">VLOOKUP($B170,EquipTable!$A:$Z,MATCH(SUBSTITUTE(F$1,"참고",""),EquipTable!$A$1:$Z$1,0),0)</f>
        <v>3</v>
      </c>
      <c r="G170" t="str">
        <f t="shared" ca="1" si="10"/>
        <v>80</v>
      </c>
      <c r="H170">
        <f t="array" aca="1" ref="H170" ca="1">SUM(IF(LEN(J170:O170)&gt;0,1,0))</f>
        <v>1</v>
      </c>
      <c r="I170">
        <v>0</v>
      </c>
      <c r="J170">
        <v>80</v>
      </c>
      <c r="K170" t="str">
        <f ca="1">IF($C170&lt;=2,"",
IF(AND($C170&gt;=3,INT(RIGHT(K$1,1))&gt;VLOOKUP($C170,EquipGradeTable!$A:$B,MATCH(EquipGradeTable!$B$1,EquipGradeTable!$A$1:$B$1,0),0)),"",
OFFSET(K170,0,-1)+$I170))</f>
        <v/>
      </c>
      <c r="L170" t="str">
        <f ca="1">IF($C170&lt;=2,"",
IF(AND($C170&gt;=3,INT(RIGHT(L$1,1))&gt;VLOOKUP($C170,EquipGradeTable!$A:$B,MATCH(EquipGradeTable!$B$1,EquipGradeTable!$A$1:$B$1,0),0)),"",
OFFSET(L170,0,-1)+$I170))</f>
        <v/>
      </c>
      <c r="M170" t="str">
        <f ca="1">IF($C170&lt;=2,"",
IF(AND($C170&gt;=3,INT(RIGHT(M$1,1))&gt;VLOOKUP($C170,EquipGradeTable!$A:$B,MATCH(EquipGradeTable!$B$1,EquipGradeTable!$A$1:$B$1,0),0)),"",
OFFSET(M170,0,-1)+$I170))</f>
        <v/>
      </c>
      <c r="N170" t="str">
        <f ca="1">IF($C170&lt;=2,"",
IF(AND($C170&gt;=3,INT(RIGHT(N$1,1))&gt;VLOOKUP($C170,EquipGradeTable!$A:$B,MATCH(EquipGradeTable!$B$1,EquipGradeTable!$A$1:$B$1,0),0)),"",
OFFSET(N170,0,-1)+$I170))</f>
        <v/>
      </c>
      <c r="O170" t="str">
        <f ca="1">IF($C170&lt;=2,"",
IF(AND($C170&gt;=3,INT(RIGHT(O$1,1))&gt;VLOOKUP($C170,EquipGradeTable!$A:$B,MATCH(EquipGradeTable!$B$1,EquipGradeTable!$A$1:$B$1,0),0)),"",
OFFSET(O170,0,-1)+$I170))</f>
        <v/>
      </c>
      <c r="P170">
        <f t="shared" ca="1" si="11"/>
        <v>7</v>
      </c>
      <c r="Q170" t="str">
        <f ca="1">VLOOKUP($B170,EquipTable!$A:$Z,MATCH(SUBSTITUTE(Q$1,"참고",""),EquipTable!$A$1:$Z$1,0),0)</f>
        <v>StrongMaul</v>
      </c>
      <c r="R170">
        <f ca="1">VLOOKUP($B170,EquipTable!$A:$Z,MATCH(SUBSTITUTE(R$1,"참고",""),EquipTable!$A$1:$Z$1,0),0)</f>
        <v>0</v>
      </c>
    </row>
    <row r="171" spans="1:18" x14ac:dyDescent="0.3">
      <c r="A171" t="str">
        <f t="shared" ca="1" si="8"/>
        <v>Equip034003</v>
      </c>
      <c r="B171" t="s">
        <v>158</v>
      </c>
      <c r="C171">
        <f t="shared" ca="1" si="9"/>
        <v>3</v>
      </c>
      <c r="D171" t="str">
        <f ca="1">VLOOKUP($B171,EquipTable!$A:$Z,MATCH(SUBSTITUTE(D$1,"참고",""),EquipTable!$A$1:$Z$1,0),0)</f>
        <v>Hammer</v>
      </c>
      <c r="E171" t="str">
        <f ca="1">VLOOKUP($B171,EquipTable!$A:$Z,MATCH(SUBSTITUTE(E$1,"참고",""),EquipTable!$A$1:$Z$1,0),0)</f>
        <v>A</v>
      </c>
      <c r="F171">
        <f ca="1">VLOOKUP($B171,EquipTable!$A:$Z,MATCH(SUBSTITUTE(F$1,"참고",""),EquipTable!$A$1:$Z$1,0),0)</f>
        <v>3</v>
      </c>
      <c r="G171" t="str">
        <f t="shared" ca="1" si="10"/>
        <v>190, 255, 320</v>
      </c>
      <c r="H171">
        <f t="array" aca="1" ref="H171" ca="1">SUM(IF(LEN(J171:O171)&gt;0,1,0))</f>
        <v>3</v>
      </c>
      <c r="I171">
        <v>65</v>
      </c>
      <c r="J171">
        <v>190</v>
      </c>
      <c r="K171">
        <f ca="1">IF($C171&lt;=2,"",
IF(AND($C171&gt;=3,INT(RIGHT(K$1,1))&gt;VLOOKUP($C171,EquipGradeTable!$A:$B,MATCH(EquipGradeTable!$B$1,EquipGradeTable!$A$1:$B$1,0),0)),"",
OFFSET(K171,0,-1)+$I171))</f>
        <v>255</v>
      </c>
      <c r="L171">
        <f ca="1">IF($C171&lt;=2,"",
IF(AND($C171&gt;=3,INT(RIGHT(L$1,1))&gt;VLOOKUP($C171,EquipGradeTable!$A:$B,MATCH(EquipGradeTable!$B$1,EquipGradeTable!$A$1:$B$1,0),0)),"",
OFFSET(L171,0,-1)+$I171))</f>
        <v>320</v>
      </c>
      <c r="M171" t="str">
        <f ca="1">IF($C171&lt;=2,"",
IF(AND($C171&gt;=3,INT(RIGHT(M$1,1))&gt;VLOOKUP($C171,EquipGradeTable!$A:$B,MATCH(EquipGradeTable!$B$1,EquipGradeTable!$A$1:$B$1,0),0)),"",
OFFSET(M171,0,-1)+$I171))</f>
        <v/>
      </c>
      <c r="N171" t="str">
        <f ca="1">IF($C171&lt;=2,"",
IF(AND($C171&gt;=3,INT(RIGHT(N$1,1))&gt;VLOOKUP($C171,EquipGradeTable!$A:$B,MATCH(EquipGradeTable!$B$1,EquipGradeTable!$A$1:$B$1,0),0)),"",
OFFSET(N171,0,-1)+$I171))</f>
        <v/>
      </c>
      <c r="O171" t="str">
        <f ca="1">IF($C171&lt;=2,"",
IF(AND($C171&gt;=3,INT(RIGHT(O$1,1))&gt;VLOOKUP($C171,EquipGradeTable!$A:$B,MATCH(EquipGradeTable!$B$1,EquipGradeTable!$A$1:$B$1,0),0)),"",
OFFSET(O171,0,-1)+$I171))</f>
        <v/>
      </c>
      <c r="P171">
        <f t="shared" ca="1" si="11"/>
        <v>7</v>
      </c>
      <c r="Q171" t="str">
        <f ca="1">VLOOKUP($B171,EquipTable!$A:$Z,MATCH(SUBSTITUTE(Q$1,"참고",""),EquipTable!$A$1:$Z$1,0),0)</f>
        <v>StrongMaul</v>
      </c>
      <c r="R171">
        <f ca="1">VLOOKUP($B171,EquipTable!$A:$Z,MATCH(SUBSTITUTE(R$1,"참고",""),EquipTable!$A$1:$Z$1,0),0)</f>
        <v>0</v>
      </c>
    </row>
    <row r="172" spans="1:18" x14ac:dyDescent="0.3">
      <c r="A172" t="str">
        <f t="shared" ca="1" si="8"/>
        <v>Equip044003</v>
      </c>
      <c r="B172" t="s">
        <v>158</v>
      </c>
      <c r="C172">
        <f t="shared" ca="1" si="9"/>
        <v>4</v>
      </c>
      <c r="D172" t="str">
        <f ca="1">VLOOKUP($B172,EquipTable!$A:$Z,MATCH(SUBSTITUTE(D$1,"참고",""),EquipTable!$A$1:$Z$1,0),0)</f>
        <v>Hammer</v>
      </c>
      <c r="E172" t="str">
        <f ca="1">VLOOKUP($B172,EquipTable!$A:$Z,MATCH(SUBSTITUTE(E$1,"참고",""),EquipTable!$A$1:$Z$1,0),0)</f>
        <v>A</v>
      </c>
      <c r="F172">
        <f ca="1">VLOOKUP($B172,EquipTable!$A:$Z,MATCH(SUBSTITUTE(F$1,"참고",""),EquipTable!$A$1:$Z$1,0),0)</f>
        <v>3</v>
      </c>
      <c r="G172" t="str">
        <f t="shared" ca="1" si="10"/>
        <v>450, 537, 624, 711</v>
      </c>
      <c r="H172">
        <f t="array" aca="1" ref="H172" ca="1">SUM(IF(LEN(J172:O172)&gt;0,1,0))</f>
        <v>4</v>
      </c>
      <c r="I172">
        <v>87</v>
      </c>
      <c r="J172">
        <v>450</v>
      </c>
      <c r="K172">
        <f ca="1">IF($C172&lt;=2,"",
IF(AND($C172&gt;=3,INT(RIGHT(K$1,1))&gt;VLOOKUP($C172,EquipGradeTable!$A:$B,MATCH(EquipGradeTable!$B$1,EquipGradeTable!$A$1:$B$1,0),0)),"",
OFFSET(K172,0,-1)+$I172))</f>
        <v>537</v>
      </c>
      <c r="L172">
        <f ca="1">IF($C172&lt;=2,"",
IF(AND($C172&gt;=3,INT(RIGHT(L$1,1))&gt;VLOOKUP($C172,EquipGradeTable!$A:$B,MATCH(EquipGradeTable!$B$1,EquipGradeTable!$A$1:$B$1,0),0)),"",
OFFSET(L172,0,-1)+$I172))</f>
        <v>624</v>
      </c>
      <c r="M172">
        <f ca="1">IF($C172&lt;=2,"",
IF(AND($C172&gt;=3,INT(RIGHT(M$1,1))&gt;VLOOKUP($C172,EquipGradeTable!$A:$B,MATCH(EquipGradeTable!$B$1,EquipGradeTable!$A$1:$B$1,0),0)),"",
OFFSET(M172,0,-1)+$I172))</f>
        <v>711</v>
      </c>
      <c r="N172" t="str">
        <f ca="1">IF($C172&lt;=2,"",
IF(AND($C172&gt;=3,INT(RIGHT(N$1,1))&gt;VLOOKUP($C172,EquipGradeTable!$A:$B,MATCH(EquipGradeTable!$B$1,EquipGradeTable!$A$1:$B$1,0),0)),"",
OFFSET(N172,0,-1)+$I172))</f>
        <v/>
      </c>
      <c r="O172" t="str">
        <f ca="1">IF($C172&lt;=2,"",
IF(AND($C172&gt;=3,INT(RIGHT(O$1,1))&gt;VLOOKUP($C172,EquipGradeTable!$A:$B,MATCH(EquipGradeTable!$B$1,EquipGradeTable!$A$1:$B$1,0),0)),"",
OFFSET(O172,0,-1)+$I172))</f>
        <v/>
      </c>
      <c r="P172">
        <f t="shared" ca="1" si="11"/>
        <v>7</v>
      </c>
      <c r="Q172" t="str">
        <f ca="1">VLOOKUP($B172,EquipTable!$A:$Z,MATCH(SUBSTITUTE(Q$1,"참고",""),EquipTable!$A$1:$Z$1,0),0)</f>
        <v>StrongMaul</v>
      </c>
      <c r="R172">
        <f ca="1">VLOOKUP($B172,EquipTable!$A:$Z,MATCH(SUBSTITUTE(R$1,"참고",""),EquipTable!$A$1:$Z$1,0),0)</f>
        <v>0</v>
      </c>
    </row>
    <row r="173" spans="1:18" x14ac:dyDescent="0.3">
      <c r="A173" t="str">
        <f t="shared" ca="1" si="8"/>
        <v>Equip054003</v>
      </c>
      <c r="B173" t="s">
        <v>158</v>
      </c>
      <c r="C173">
        <f t="shared" ca="1" si="9"/>
        <v>5</v>
      </c>
      <c r="D173" t="str">
        <f ca="1">VLOOKUP($B173,EquipTable!$A:$Z,MATCH(SUBSTITUTE(D$1,"참고",""),EquipTable!$A$1:$Z$1,0),0)</f>
        <v>Hammer</v>
      </c>
      <c r="E173" t="str">
        <f ca="1">VLOOKUP($B173,EquipTable!$A:$Z,MATCH(SUBSTITUTE(E$1,"참고",""),EquipTable!$A$1:$Z$1,0),0)</f>
        <v>A</v>
      </c>
      <c r="F173">
        <f ca="1">VLOOKUP($B173,EquipTable!$A:$Z,MATCH(SUBSTITUTE(F$1,"참고",""),EquipTable!$A$1:$Z$1,0),0)</f>
        <v>3</v>
      </c>
      <c r="G173" t="str">
        <f t="shared" ca="1" si="10"/>
        <v>885, 985, 1085, 1185, 1285</v>
      </c>
      <c r="H173">
        <f t="array" aca="1" ref="H173" ca="1">SUM(IF(LEN(J173:O173)&gt;0,1,0))</f>
        <v>5</v>
      </c>
      <c r="I173">
        <v>100</v>
      </c>
      <c r="J173">
        <v>885</v>
      </c>
      <c r="K173">
        <f ca="1">IF($C173&lt;=2,"",
IF(AND($C173&gt;=3,INT(RIGHT(K$1,1))&gt;VLOOKUP($C173,EquipGradeTable!$A:$B,MATCH(EquipGradeTable!$B$1,EquipGradeTable!$A$1:$B$1,0),0)),"",
OFFSET(K173,0,-1)+$I173))</f>
        <v>985</v>
      </c>
      <c r="L173">
        <f ca="1">IF($C173&lt;=2,"",
IF(AND($C173&gt;=3,INT(RIGHT(L$1,1))&gt;VLOOKUP($C173,EquipGradeTable!$A:$B,MATCH(EquipGradeTable!$B$1,EquipGradeTable!$A$1:$B$1,0),0)),"",
OFFSET(L173,0,-1)+$I173))</f>
        <v>1085</v>
      </c>
      <c r="M173">
        <f ca="1">IF($C173&lt;=2,"",
IF(AND($C173&gt;=3,INT(RIGHT(M$1,1))&gt;VLOOKUP($C173,EquipGradeTable!$A:$B,MATCH(EquipGradeTable!$B$1,EquipGradeTable!$A$1:$B$1,0),0)),"",
OFFSET(M173,0,-1)+$I173))</f>
        <v>1185</v>
      </c>
      <c r="N173">
        <f ca="1">IF($C173&lt;=2,"",
IF(AND($C173&gt;=3,INT(RIGHT(N$1,1))&gt;VLOOKUP($C173,EquipGradeTable!$A:$B,MATCH(EquipGradeTable!$B$1,EquipGradeTable!$A$1:$B$1,0),0)),"",
OFFSET(N173,0,-1)+$I173))</f>
        <v>1285</v>
      </c>
      <c r="O173" t="str">
        <f ca="1">IF($C173&lt;=2,"",
IF(AND($C173&gt;=3,INT(RIGHT(O$1,1))&gt;VLOOKUP($C173,EquipGradeTable!$A:$B,MATCH(EquipGradeTable!$B$1,EquipGradeTable!$A$1:$B$1,0),0)),"",
OFFSET(O173,0,-1)+$I173))</f>
        <v/>
      </c>
      <c r="P173">
        <f t="shared" ca="1" si="11"/>
        <v>7</v>
      </c>
      <c r="Q173" t="str">
        <f ca="1">VLOOKUP($B173,EquipTable!$A:$Z,MATCH(SUBSTITUTE(Q$1,"참고",""),EquipTable!$A$1:$Z$1,0),0)</f>
        <v>StrongMaul</v>
      </c>
      <c r="R173">
        <f ca="1">VLOOKUP($B173,EquipTable!$A:$Z,MATCH(SUBSTITUTE(R$1,"참고",""),EquipTable!$A$1:$Z$1,0),0)</f>
        <v>0</v>
      </c>
    </row>
    <row r="174" spans="1:18" x14ac:dyDescent="0.3">
      <c r="A174" t="str">
        <f t="shared" ca="1" si="8"/>
        <v>Equip064003</v>
      </c>
      <c r="B174" t="s">
        <v>158</v>
      </c>
      <c r="C174">
        <f t="shared" ca="1" si="9"/>
        <v>6</v>
      </c>
      <c r="D174" t="str">
        <f ca="1">VLOOKUP($B174,EquipTable!$A:$Z,MATCH(SUBSTITUTE(D$1,"참고",""),EquipTable!$A$1:$Z$1,0),0)</f>
        <v>Hammer</v>
      </c>
      <c r="E174" t="str">
        <f ca="1">VLOOKUP($B174,EquipTable!$A:$Z,MATCH(SUBSTITUTE(E$1,"참고",""),EquipTable!$A$1:$Z$1,0),0)</f>
        <v>A</v>
      </c>
      <c r="F174">
        <f ca="1">VLOOKUP($B174,EquipTable!$A:$Z,MATCH(SUBSTITUTE(F$1,"참고",""),EquipTable!$A$1:$Z$1,0),0)</f>
        <v>3</v>
      </c>
      <c r="G174" t="str">
        <f t="shared" ca="1" si="10"/>
        <v>1490, 1673, 1856, 2039, 2222, 2405</v>
      </c>
      <c r="H174">
        <f t="array" aca="1" ref="H174" ca="1">SUM(IF(LEN(J174:O174)&gt;0,1,0))</f>
        <v>6</v>
      </c>
      <c r="I174">
        <v>183</v>
      </c>
      <c r="J174">
        <v>1490</v>
      </c>
      <c r="K174">
        <f ca="1">IF($C174&lt;=2,"",
IF(AND($C174&gt;=3,INT(RIGHT(K$1,1))&gt;VLOOKUP($C174,EquipGradeTable!$A:$B,MATCH(EquipGradeTable!$B$1,EquipGradeTable!$A$1:$B$1,0),0)),"",
OFFSET(K174,0,-1)+$I174))</f>
        <v>1673</v>
      </c>
      <c r="L174">
        <f ca="1">IF($C174&lt;=2,"",
IF(AND($C174&gt;=3,INT(RIGHT(L$1,1))&gt;VLOOKUP($C174,EquipGradeTable!$A:$B,MATCH(EquipGradeTable!$B$1,EquipGradeTable!$A$1:$B$1,0),0)),"",
OFFSET(L174,0,-1)+$I174))</f>
        <v>1856</v>
      </c>
      <c r="M174">
        <f ca="1">IF($C174&lt;=2,"",
IF(AND($C174&gt;=3,INT(RIGHT(M$1,1))&gt;VLOOKUP($C174,EquipGradeTable!$A:$B,MATCH(EquipGradeTable!$B$1,EquipGradeTable!$A$1:$B$1,0),0)),"",
OFFSET(M174,0,-1)+$I174))</f>
        <v>2039</v>
      </c>
      <c r="N174">
        <f ca="1">IF($C174&lt;=2,"",
IF(AND($C174&gt;=3,INT(RIGHT(N$1,1))&gt;VLOOKUP($C174,EquipGradeTable!$A:$B,MATCH(EquipGradeTable!$B$1,EquipGradeTable!$A$1:$B$1,0),0)),"",
OFFSET(N174,0,-1)+$I174))</f>
        <v>2222</v>
      </c>
      <c r="O174">
        <f ca="1">IF($C174&lt;=2,"",
IF(AND($C174&gt;=3,INT(RIGHT(O$1,1))&gt;VLOOKUP($C174,EquipGradeTable!$A:$B,MATCH(EquipGradeTable!$B$1,EquipGradeTable!$A$1:$B$1,0),0)),"",
OFFSET(O174,0,-1)+$I174))</f>
        <v>2405</v>
      </c>
      <c r="P174">
        <f t="shared" ca="1" si="11"/>
        <v>7</v>
      </c>
      <c r="Q174" t="str">
        <f ca="1">VLOOKUP($B174,EquipTable!$A:$Z,MATCH(SUBSTITUTE(Q$1,"참고",""),EquipTable!$A$1:$Z$1,0),0)</f>
        <v>StrongMaul</v>
      </c>
      <c r="R174">
        <f ca="1">VLOOKUP($B174,EquipTable!$A:$Z,MATCH(SUBSTITUTE(R$1,"참고",""),EquipTable!$A$1:$Z$1,0),0)</f>
        <v>0</v>
      </c>
    </row>
    <row r="175" spans="1:18" x14ac:dyDescent="0.3">
      <c r="A175" t="str">
        <f t="shared" ca="1" si="8"/>
        <v>Equip034101</v>
      </c>
      <c r="B175" t="s">
        <v>159</v>
      </c>
      <c r="C175">
        <f t="shared" ca="1" si="9"/>
        <v>3</v>
      </c>
      <c r="D175" t="str">
        <f ca="1">VLOOKUP($B175,EquipTable!$A:$Z,MATCH(SUBSTITUTE(D$1,"참고",""),EquipTable!$A$1:$Z$1,0),0)</f>
        <v>Hammer</v>
      </c>
      <c r="E175" t="str">
        <f ca="1">VLOOKUP($B175,EquipTable!$A:$Z,MATCH(SUBSTITUTE(E$1,"참고",""),EquipTable!$A$1:$Z$1,0),0)</f>
        <v>S</v>
      </c>
      <c r="F175">
        <f ca="1">VLOOKUP($B175,EquipTable!$A:$Z,MATCH(SUBSTITUTE(F$1,"참고",""),EquipTable!$A$1:$Z$1,0),0)</f>
        <v>1</v>
      </c>
      <c r="G175" t="str">
        <f t="shared" ca="1" si="10"/>
        <v>520, 642, 764</v>
      </c>
      <c r="H175">
        <f t="array" aca="1" ref="H175" ca="1">SUM(IF(LEN(J175:O175)&gt;0,1,0))</f>
        <v>3</v>
      </c>
      <c r="I175">
        <v>122</v>
      </c>
      <c r="J175">
        <v>520</v>
      </c>
      <c r="K175">
        <f ca="1">IF($C175&lt;=2,"",
IF(AND($C175&gt;=3,INT(RIGHT(K$1,1))&gt;VLOOKUP($C175,EquipGradeTable!$A:$B,MATCH(EquipGradeTable!$B$1,EquipGradeTable!$A$1:$B$1,0),0)),"",
OFFSET(K175,0,-1)+$I175))</f>
        <v>642</v>
      </c>
      <c r="L175">
        <f ca="1">IF($C175&lt;=2,"",
IF(AND($C175&gt;=3,INT(RIGHT(L$1,1))&gt;VLOOKUP($C175,EquipGradeTable!$A:$B,MATCH(EquipGradeTable!$B$1,EquipGradeTable!$A$1:$B$1,0),0)),"",
OFFSET(L175,0,-1)+$I175))</f>
        <v>764</v>
      </c>
      <c r="M175" t="str">
        <f ca="1">IF($C175&lt;=2,"",
IF(AND($C175&gt;=3,INT(RIGHT(M$1,1))&gt;VLOOKUP($C175,EquipGradeTable!$A:$B,MATCH(EquipGradeTable!$B$1,EquipGradeTable!$A$1:$B$1,0),0)),"",
OFFSET(M175,0,-1)+$I175))</f>
        <v/>
      </c>
      <c r="N175" t="str">
        <f ca="1">IF($C175&lt;=2,"",
IF(AND($C175&gt;=3,INT(RIGHT(N$1,1))&gt;VLOOKUP($C175,EquipGradeTable!$A:$B,MATCH(EquipGradeTable!$B$1,EquipGradeTable!$A$1:$B$1,0),0)),"",
OFFSET(N175,0,-1)+$I175))</f>
        <v/>
      </c>
      <c r="O175" t="str">
        <f ca="1">IF($C175&lt;=2,"",
IF(AND($C175&gt;=3,INT(RIGHT(O$1,1))&gt;VLOOKUP($C175,EquipGradeTable!$A:$B,MATCH(EquipGradeTable!$B$1,EquipGradeTable!$A$1:$B$1,0),0)),"",
OFFSET(O175,0,-1)+$I175))</f>
        <v/>
      </c>
      <c r="P175">
        <f t="shared" ca="1" si="11"/>
        <v>4</v>
      </c>
      <c r="Q175" t="str">
        <f ca="1">VLOOKUP($B175,EquipTable!$A:$Z,MATCH(SUBSTITUTE(Q$1,"참고",""),EquipTable!$A$1:$Z$1,0),0)</f>
        <v>ArmoryHammer11</v>
      </c>
      <c r="R175">
        <f ca="1">VLOOKUP($B175,EquipTable!$A:$Z,MATCH(SUBSTITUTE(R$1,"참고",""),EquipTable!$A$1:$Z$1,0),0)</f>
        <v>0</v>
      </c>
    </row>
    <row r="176" spans="1:18" x14ac:dyDescent="0.3">
      <c r="A176" t="str">
        <f t="shared" ca="1" si="8"/>
        <v>Equip044101</v>
      </c>
      <c r="B176" t="s">
        <v>159</v>
      </c>
      <c r="C176">
        <f t="shared" ca="1" si="9"/>
        <v>4</v>
      </c>
      <c r="D176" t="str">
        <f ca="1">VLOOKUP($B176,EquipTable!$A:$Z,MATCH(SUBSTITUTE(D$1,"참고",""),EquipTable!$A$1:$Z$1,0),0)</f>
        <v>Hammer</v>
      </c>
      <c r="E176" t="str">
        <f ca="1">VLOOKUP($B176,EquipTable!$A:$Z,MATCH(SUBSTITUTE(E$1,"참고",""),EquipTable!$A$1:$Z$1,0),0)</f>
        <v>S</v>
      </c>
      <c r="F176">
        <f ca="1">VLOOKUP($B176,EquipTable!$A:$Z,MATCH(SUBSTITUTE(F$1,"참고",""),EquipTable!$A$1:$Z$1,0),0)</f>
        <v>1</v>
      </c>
      <c r="G176" t="str">
        <f t="shared" ca="1" si="10"/>
        <v>1010, 1146, 1282, 1418</v>
      </c>
      <c r="H176">
        <f t="array" aca="1" ref="H176" ca="1">SUM(IF(LEN(J176:O176)&gt;0,1,0))</f>
        <v>4</v>
      </c>
      <c r="I176">
        <v>136</v>
      </c>
      <c r="J176">
        <v>1010</v>
      </c>
      <c r="K176">
        <f ca="1">IF($C176&lt;=2,"",
IF(AND($C176&gt;=3,INT(RIGHT(K$1,1))&gt;VLOOKUP($C176,EquipGradeTable!$A:$B,MATCH(EquipGradeTable!$B$1,EquipGradeTable!$A$1:$B$1,0),0)),"",
OFFSET(K176,0,-1)+$I176))</f>
        <v>1146</v>
      </c>
      <c r="L176">
        <f ca="1">IF($C176&lt;=2,"",
IF(AND($C176&gt;=3,INT(RIGHT(L$1,1))&gt;VLOOKUP($C176,EquipGradeTable!$A:$B,MATCH(EquipGradeTable!$B$1,EquipGradeTable!$A$1:$B$1,0),0)),"",
OFFSET(L176,0,-1)+$I176))</f>
        <v>1282</v>
      </c>
      <c r="M176">
        <f ca="1">IF($C176&lt;=2,"",
IF(AND($C176&gt;=3,INT(RIGHT(M$1,1))&gt;VLOOKUP($C176,EquipGradeTable!$A:$B,MATCH(EquipGradeTable!$B$1,EquipGradeTable!$A$1:$B$1,0),0)),"",
OFFSET(M176,0,-1)+$I176))</f>
        <v>1418</v>
      </c>
      <c r="N176" t="str">
        <f ca="1">IF($C176&lt;=2,"",
IF(AND($C176&gt;=3,INT(RIGHT(N$1,1))&gt;VLOOKUP($C176,EquipGradeTable!$A:$B,MATCH(EquipGradeTable!$B$1,EquipGradeTable!$A$1:$B$1,0),0)),"",
OFFSET(N176,0,-1)+$I176))</f>
        <v/>
      </c>
      <c r="O176" t="str">
        <f ca="1">IF($C176&lt;=2,"",
IF(AND($C176&gt;=3,INT(RIGHT(O$1,1))&gt;VLOOKUP($C176,EquipGradeTable!$A:$B,MATCH(EquipGradeTable!$B$1,EquipGradeTable!$A$1:$B$1,0),0)),"",
OFFSET(O176,0,-1)+$I176))</f>
        <v/>
      </c>
      <c r="P176">
        <f t="shared" ca="1" si="11"/>
        <v>4</v>
      </c>
      <c r="Q176" t="str">
        <f ca="1">VLOOKUP($B176,EquipTable!$A:$Z,MATCH(SUBSTITUTE(Q$1,"참고",""),EquipTable!$A$1:$Z$1,0),0)</f>
        <v>ArmoryHammer11</v>
      </c>
      <c r="R176">
        <f ca="1">VLOOKUP($B176,EquipTable!$A:$Z,MATCH(SUBSTITUTE(R$1,"참고",""),EquipTable!$A$1:$Z$1,0),0)</f>
        <v>0</v>
      </c>
    </row>
    <row r="177" spans="1:18" x14ac:dyDescent="0.3">
      <c r="A177" t="str">
        <f t="shared" ca="1" si="8"/>
        <v>Equip054101</v>
      </c>
      <c r="B177" t="s">
        <v>159</v>
      </c>
      <c r="C177">
        <f t="shared" ca="1" si="9"/>
        <v>5</v>
      </c>
      <c r="D177" t="str">
        <f ca="1">VLOOKUP($B177,EquipTable!$A:$Z,MATCH(SUBSTITUTE(D$1,"참고",""),EquipTable!$A$1:$Z$1,0),0)</f>
        <v>Hammer</v>
      </c>
      <c r="E177" t="str">
        <f ca="1">VLOOKUP($B177,EquipTable!$A:$Z,MATCH(SUBSTITUTE(E$1,"참고",""),EquipTable!$A$1:$Z$1,0),0)</f>
        <v>S</v>
      </c>
      <c r="F177">
        <f ca="1">VLOOKUP($B177,EquipTable!$A:$Z,MATCH(SUBSTITUTE(F$1,"참고",""),EquipTable!$A$1:$Z$1,0),0)</f>
        <v>1</v>
      </c>
      <c r="G177" t="str">
        <f t="shared" ca="1" si="10"/>
        <v>1690, 1843, 1996, 2149, 2302</v>
      </c>
      <c r="H177">
        <f t="array" aca="1" ref="H177" ca="1">SUM(IF(LEN(J177:O177)&gt;0,1,0))</f>
        <v>5</v>
      </c>
      <c r="I177">
        <v>153</v>
      </c>
      <c r="J177">
        <v>1690</v>
      </c>
      <c r="K177">
        <f ca="1">IF($C177&lt;=2,"",
IF(AND($C177&gt;=3,INT(RIGHT(K$1,1))&gt;VLOOKUP($C177,EquipGradeTable!$A:$B,MATCH(EquipGradeTable!$B$1,EquipGradeTable!$A$1:$B$1,0),0)),"",
OFFSET(K177,0,-1)+$I177))</f>
        <v>1843</v>
      </c>
      <c r="L177">
        <f ca="1">IF($C177&lt;=2,"",
IF(AND($C177&gt;=3,INT(RIGHT(L$1,1))&gt;VLOOKUP($C177,EquipGradeTable!$A:$B,MATCH(EquipGradeTable!$B$1,EquipGradeTable!$A$1:$B$1,0),0)),"",
OFFSET(L177,0,-1)+$I177))</f>
        <v>1996</v>
      </c>
      <c r="M177">
        <f ca="1">IF($C177&lt;=2,"",
IF(AND($C177&gt;=3,INT(RIGHT(M$1,1))&gt;VLOOKUP($C177,EquipGradeTable!$A:$B,MATCH(EquipGradeTable!$B$1,EquipGradeTable!$A$1:$B$1,0),0)),"",
OFFSET(M177,0,-1)+$I177))</f>
        <v>2149</v>
      </c>
      <c r="N177">
        <f ca="1">IF($C177&lt;=2,"",
IF(AND($C177&gt;=3,INT(RIGHT(N$1,1))&gt;VLOOKUP($C177,EquipGradeTable!$A:$B,MATCH(EquipGradeTable!$B$1,EquipGradeTable!$A$1:$B$1,0),0)),"",
OFFSET(N177,0,-1)+$I177))</f>
        <v>2302</v>
      </c>
      <c r="O177" t="str">
        <f ca="1">IF($C177&lt;=2,"",
IF(AND($C177&gt;=3,INT(RIGHT(O$1,1))&gt;VLOOKUP($C177,EquipGradeTable!$A:$B,MATCH(EquipGradeTable!$B$1,EquipGradeTable!$A$1:$B$1,0),0)),"",
OFFSET(O177,0,-1)+$I177))</f>
        <v/>
      </c>
      <c r="P177">
        <f t="shared" ca="1" si="11"/>
        <v>4</v>
      </c>
      <c r="Q177" t="str">
        <f ca="1">VLOOKUP($B177,EquipTable!$A:$Z,MATCH(SUBSTITUTE(Q$1,"참고",""),EquipTable!$A$1:$Z$1,0),0)</f>
        <v>ArmoryHammer11</v>
      </c>
      <c r="R177">
        <f ca="1">VLOOKUP($B177,EquipTable!$A:$Z,MATCH(SUBSTITUTE(R$1,"참고",""),EquipTable!$A$1:$Z$1,0),0)</f>
        <v>0</v>
      </c>
    </row>
    <row r="178" spans="1:18" x14ac:dyDescent="0.3">
      <c r="A178" t="str">
        <f t="shared" ca="1" si="8"/>
        <v>Equip064101</v>
      </c>
      <c r="B178" t="s">
        <v>159</v>
      </c>
      <c r="C178">
        <f t="shared" ca="1" si="9"/>
        <v>6</v>
      </c>
      <c r="D178" t="str">
        <f ca="1">VLOOKUP($B178,EquipTable!$A:$Z,MATCH(SUBSTITUTE(D$1,"참고",""),EquipTable!$A$1:$Z$1,0),0)</f>
        <v>Hammer</v>
      </c>
      <c r="E178" t="str">
        <f ca="1">VLOOKUP($B178,EquipTable!$A:$Z,MATCH(SUBSTITUTE(E$1,"참고",""),EquipTable!$A$1:$Z$1,0),0)</f>
        <v>S</v>
      </c>
      <c r="F178">
        <f ca="1">VLOOKUP($B178,EquipTable!$A:$Z,MATCH(SUBSTITUTE(F$1,"참고",""),EquipTable!$A$1:$Z$1,0),0)</f>
        <v>1</v>
      </c>
      <c r="G178" t="str">
        <f t="shared" ca="1" si="10"/>
        <v>2610, 2865, 3120, 3375, 3630, 3885</v>
      </c>
      <c r="H178">
        <f t="array" aca="1" ref="H178" ca="1">SUM(IF(LEN(J178:O178)&gt;0,1,0))</f>
        <v>6</v>
      </c>
      <c r="I178">
        <v>255</v>
      </c>
      <c r="J178">
        <v>2610</v>
      </c>
      <c r="K178">
        <f ca="1">IF($C178&lt;=2,"",
IF(AND($C178&gt;=3,INT(RIGHT(K$1,1))&gt;VLOOKUP($C178,EquipGradeTable!$A:$B,MATCH(EquipGradeTable!$B$1,EquipGradeTable!$A$1:$B$1,0),0)),"",
OFFSET(K178,0,-1)+$I178))</f>
        <v>2865</v>
      </c>
      <c r="L178">
        <f ca="1">IF($C178&lt;=2,"",
IF(AND($C178&gt;=3,INT(RIGHT(L$1,1))&gt;VLOOKUP($C178,EquipGradeTable!$A:$B,MATCH(EquipGradeTable!$B$1,EquipGradeTable!$A$1:$B$1,0),0)),"",
OFFSET(L178,0,-1)+$I178))</f>
        <v>3120</v>
      </c>
      <c r="M178">
        <f ca="1">IF($C178&lt;=2,"",
IF(AND($C178&gt;=3,INT(RIGHT(M$1,1))&gt;VLOOKUP($C178,EquipGradeTable!$A:$B,MATCH(EquipGradeTable!$B$1,EquipGradeTable!$A$1:$B$1,0),0)),"",
OFFSET(M178,0,-1)+$I178))</f>
        <v>3375</v>
      </c>
      <c r="N178">
        <f ca="1">IF($C178&lt;=2,"",
IF(AND($C178&gt;=3,INT(RIGHT(N$1,1))&gt;VLOOKUP($C178,EquipGradeTable!$A:$B,MATCH(EquipGradeTable!$B$1,EquipGradeTable!$A$1:$B$1,0),0)),"",
OFFSET(N178,0,-1)+$I178))</f>
        <v>3630</v>
      </c>
      <c r="O178">
        <f ca="1">IF($C178&lt;=2,"",
IF(AND($C178&gt;=3,INT(RIGHT(O$1,1))&gt;VLOOKUP($C178,EquipGradeTable!$A:$B,MATCH(EquipGradeTable!$B$1,EquipGradeTable!$A$1:$B$1,0),0)),"",
OFFSET(O178,0,-1)+$I178))</f>
        <v>3885</v>
      </c>
      <c r="P178">
        <f t="shared" ca="1" si="11"/>
        <v>4</v>
      </c>
      <c r="Q178" t="str">
        <f ca="1">VLOOKUP($B178,EquipTable!$A:$Z,MATCH(SUBSTITUTE(Q$1,"참고",""),EquipTable!$A$1:$Z$1,0),0)</f>
        <v>ArmoryHammer11</v>
      </c>
      <c r="R178">
        <f ca="1">VLOOKUP($B178,EquipTable!$A:$Z,MATCH(SUBSTITUTE(R$1,"참고",""),EquipTable!$A$1:$Z$1,0),0)</f>
        <v>0</v>
      </c>
    </row>
    <row r="179" spans="1:18" x14ac:dyDescent="0.3">
      <c r="A179" t="str">
        <f t="shared" ca="1" si="8"/>
        <v>Equip034102</v>
      </c>
      <c r="B179" t="s">
        <v>160</v>
      </c>
      <c r="C179">
        <f t="shared" ca="1" si="9"/>
        <v>3</v>
      </c>
      <c r="D179" t="str">
        <f ca="1">VLOOKUP($B179,EquipTable!$A:$Z,MATCH(SUBSTITUTE(D$1,"참고",""),EquipTable!$A$1:$Z$1,0),0)</f>
        <v>Hammer</v>
      </c>
      <c r="E179" t="str">
        <f ca="1">VLOOKUP($B179,EquipTable!$A:$Z,MATCH(SUBSTITUTE(E$1,"참고",""),EquipTable!$A$1:$Z$1,0),0)</f>
        <v>S</v>
      </c>
      <c r="F179">
        <f ca="1">VLOOKUP($B179,EquipTable!$A:$Z,MATCH(SUBSTITUTE(F$1,"참고",""),EquipTable!$A$1:$Z$1,0),0)</f>
        <v>2</v>
      </c>
      <c r="G179" t="str">
        <f t="shared" ca="1" si="10"/>
        <v>520, 642, 764</v>
      </c>
      <c r="H179">
        <f t="array" aca="1" ref="H179" ca="1">SUM(IF(LEN(J179:O179)&gt;0,1,0))</f>
        <v>3</v>
      </c>
      <c r="I179">
        <v>122</v>
      </c>
      <c r="J179">
        <v>520</v>
      </c>
      <c r="K179">
        <f ca="1">IF($C179&lt;=2,"",
IF(AND($C179&gt;=3,INT(RIGHT(K$1,1))&gt;VLOOKUP($C179,EquipGradeTable!$A:$B,MATCH(EquipGradeTable!$B$1,EquipGradeTable!$A$1:$B$1,0),0)),"",
OFFSET(K179,0,-1)+$I179))</f>
        <v>642</v>
      </c>
      <c r="L179">
        <f ca="1">IF($C179&lt;=2,"",
IF(AND($C179&gt;=3,INT(RIGHT(L$1,1))&gt;VLOOKUP($C179,EquipGradeTable!$A:$B,MATCH(EquipGradeTable!$B$1,EquipGradeTable!$A$1:$B$1,0),0)),"",
OFFSET(L179,0,-1)+$I179))</f>
        <v>764</v>
      </c>
      <c r="M179" t="str">
        <f ca="1">IF($C179&lt;=2,"",
IF(AND($C179&gt;=3,INT(RIGHT(M$1,1))&gt;VLOOKUP($C179,EquipGradeTable!$A:$B,MATCH(EquipGradeTable!$B$1,EquipGradeTable!$A$1:$B$1,0),0)),"",
OFFSET(M179,0,-1)+$I179))</f>
        <v/>
      </c>
      <c r="N179" t="str">
        <f ca="1">IF($C179&lt;=2,"",
IF(AND($C179&gt;=3,INT(RIGHT(N$1,1))&gt;VLOOKUP($C179,EquipGradeTable!$A:$B,MATCH(EquipGradeTable!$B$1,EquipGradeTable!$A$1:$B$1,0),0)),"",
OFFSET(N179,0,-1)+$I179))</f>
        <v/>
      </c>
      <c r="O179" t="str">
        <f ca="1">IF($C179&lt;=2,"",
IF(AND($C179&gt;=3,INT(RIGHT(O$1,1))&gt;VLOOKUP($C179,EquipGradeTable!$A:$B,MATCH(EquipGradeTable!$B$1,EquipGradeTable!$A$1:$B$1,0),0)),"",
OFFSET(O179,0,-1)+$I179))</f>
        <v/>
      </c>
      <c r="P179">
        <f t="shared" ca="1" si="11"/>
        <v>4</v>
      </c>
      <c r="Q179" t="str">
        <f ca="1">VLOOKUP($B179,EquipTable!$A:$Z,MATCH(SUBSTITUTE(Q$1,"참고",""),EquipTable!$A$1:$Z$1,0),0)</f>
        <v>MeleeHammer</v>
      </c>
      <c r="R179">
        <f ca="1">VLOOKUP($B179,EquipTable!$A:$Z,MATCH(SUBSTITUTE(R$1,"참고",""),EquipTable!$A$1:$Z$1,0),0)</f>
        <v>0</v>
      </c>
    </row>
    <row r="180" spans="1:18" x14ac:dyDescent="0.3">
      <c r="A180" t="str">
        <f t="shared" ca="1" si="8"/>
        <v>Equip044102</v>
      </c>
      <c r="B180" t="s">
        <v>160</v>
      </c>
      <c r="C180">
        <f t="shared" ca="1" si="9"/>
        <v>4</v>
      </c>
      <c r="D180" t="str">
        <f ca="1">VLOOKUP($B180,EquipTable!$A:$Z,MATCH(SUBSTITUTE(D$1,"참고",""),EquipTable!$A$1:$Z$1,0),0)</f>
        <v>Hammer</v>
      </c>
      <c r="E180" t="str">
        <f ca="1">VLOOKUP($B180,EquipTable!$A:$Z,MATCH(SUBSTITUTE(E$1,"참고",""),EquipTable!$A$1:$Z$1,0),0)</f>
        <v>S</v>
      </c>
      <c r="F180">
        <f ca="1">VLOOKUP($B180,EquipTable!$A:$Z,MATCH(SUBSTITUTE(F$1,"참고",""),EquipTable!$A$1:$Z$1,0),0)</f>
        <v>2</v>
      </c>
      <c r="G180" t="str">
        <f t="shared" ca="1" si="10"/>
        <v>1010, 1146, 1282, 1418</v>
      </c>
      <c r="H180">
        <f t="array" aca="1" ref="H180" ca="1">SUM(IF(LEN(J180:O180)&gt;0,1,0))</f>
        <v>4</v>
      </c>
      <c r="I180">
        <v>136</v>
      </c>
      <c r="J180">
        <v>1010</v>
      </c>
      <c r="K180">
        <f ca="1">IF($C180&lt;=2,"",
IF(AND($C180&gt;=3,INT(RIGHT(K$1,1))&gt;VLOOKUP($C180,EquipGradeTable!$A:$B,MATCH(EquipGradeTable!$B$1,EquipGradeTable!$A$1:$B$1,0),0)),"",
OFFSET(K180,0,-1)+$I180))</f>
        <v>1146</v>
      </c>
      <c r="L180">
        <f ca="1">IF($C180&lt;=2,"",
IF(AND($C180&gt;=3,INT(RIGHT(L$1,1))&gt;VLOOKUP($C180,EquipGradeTable!$A:$B,MATCH(EquipGradeTable!$B$1,EquipGradeTable!$A$1:$B$1,0),0)),"",
OFFSET(L180,0,-1)+$I180))</f>
        <v>1282</v>
      </c>
      <c r="M180">
        <f ca="1">IF($C180&lt;=2,"",
IF(AND($C180&gt;=3,INT(RIGHT(M$1,1))&gt;VLOOKUP($C180,EquipGradeTable!$A:$B,MATCH(EquipGradeTable!$B$1,EquipGradeTable!$A$1:$B$1,0),0)),"",
OFFSET(M180,0,-1)+$I180))</f>
        <v>1418</v>
      </c>
      <c r="N180" t="str">
        <f ca="1">IF($C180&lt;=2,"",
IF(AND($C180&gt;=3,INT(RIGHT(N$1,1))&gt;VLOOKUP($C180,EquipGradeTable!$A:$B,MATCH(EquipGradeTable!$B$1,EquipGradeTable!$A$1:$B$1,0),0)),"",
OFFSET(N180,0,-1)+$I180))</f>
        <v/>
      </c>
      <c r="O180" t="str">
        <f ca="1">IF($C180&lt;=2,"",
IF(AND($C180&gt;=3,INT(RIGHT(O$1,1))&gt;VLOOKUP($C180,EquipGradeTable!$A:$B,MATCH(EquipGradeTable!$B$1,EquipGradeTable!$A$1:$B$1,0),0)),"",
OFFSET(O180,0,-1)+$I180))</f>
        <v/>
      </c>
      <c r="P180">
        <f t="shared" ca="1" si="11"/>
        <v>4</v>
      </c>
      <c r="Q180" t="str">
        <f ca="1">VLOOKUP($B180,EquipTable!$A:$Z,MATCH(SUBSTITUTE(Q$1,"참고",""),EquipTable!$A$1:$Z$1,0),0)</f>
        <v>MeleeHammer</v>
      </c>
      <c r="R180">
        <f ca="1">VLOOKUP($B180,EquipTable!$A:$Z,MATCH(SUBSTITUTE(R$1,"참고",""),EquipTable!$A$1:$Z$1,0),0)</f>
        <v>0</v>
      </c>
    </row>
    <row r="181" spans="1:18" x14ac:dyDescent="0.3">
      <c r="A181" t="str">
        <f t="shared" ca="1" si="8"/>
        <v>Equip054102</v>
      </c>
      <c r="B181" t="s">
        <v>160</v>
      </c>
      <c r="C181">
        <f t="shared" ca="1" si="9"/>
        <v>5</v>
      </c>
      <c r="D181" t="str">
        <f ca="1">VLOOKUP($B181,EquipTable!$A:$Z,MATCH(SUBSTITUTE(D$1,"참고",""),EquipTable!$A$1:$Z$1,0),0)</f>
        <v>Hammer</v>
      </c>
      <c r="E181" t="str">
        <f ca="1">VLOOKUP($B181,EquipTable!$A:$Z,MATCH(SUBSTITUTE(E$1,"참고",""),EquipTable!$A$1:$Z$1,0),0)</f>
        <v>S</v>
      </c>
      <c r="F181">
        <f ca="1">VLOOKUP($B181,EquipTable!$A:$Z,MATCH(SUBSTITUTE(F$1,"참고",""),EquipTable!$A$1:$Z$1,0),0)</f>
        <v>2</v>
      </c>
      <c r="G181" t="str">
        <f t="shared" ca="1" si="10"/>
        <v>1690, 1843, 1996, 2149, 2302</v>
      </c>
      <c r="H181">
        <f t="array" aca="1" ref="H181" ca="1">SUM(IF(LEN(J181:O181)&gt;0,1,0))</f>
        <v>5</v>
      </c>
      <c r="I181">
        <v>153</v>
      </c>
      <c r="J181">
        <v>1690</v>
      </c>
      <c r="K181">
        <f ca="1">IF($C181&lt;=2,"",
IF(AND($C181&gt;=3,INT(RIGHT(K$1,1))&gt;VLOOKUP($C181,EquipGradeTable!$A:$B,MATCH(EquipGradeTable!$B$1,EquipGradeTable!$A$1:$B$1,0),0)),"",
OFFSET(K181,0,-1)+$I181))</f>
        <v>1843</v>
      </c>
      <c r="L181">
        <f ca="1">IF($C181&lt;=2,"",
IF(AND($C181&gt;=3,INT(RIGHT(L$1,1))&gt;VLOOKUP($C181,EquipGradeTable!$A:$B,MATCH(EquipGradeTable!$B$1,EquipGradeTable!$A$1:$B$1,0),0)),"",
OFFSET(L181,0,-1)+$I181))</f>
        <v>1996</v>
      </c>
      <c r="M181">
        <f ca="1">IF($C181&lt;=2,"",
IF(AND($C181&gt;=3,INT(RIGHT(M$1,1))&gt;VLOOKUP($C181,EquipGradeTable!$A:$B,MATCH(EquipGradeTable!$B$1,EquipGradeTable!$A$1:$B$1,0),0)),"",
OFFSET(M181,0,-1)+$I181))</f>
        <v>2149</v>
      </c>
      <c r="N181">
        <f ca="1">IF($C181&lt;=2,"",
IF(AND($C181&gt;=3,INT(RIGHT(N$1,1))&gt;VLOOKUP($C181,EquipGradeTable!$A:$B,MATCH(EquipGradeTable!$B$1,EquipGradeTable!$A$1:$B$1,0),0)),"",
OFFSET(N181,0,-1)+$I181))</f>
        <v>2302</v>
      </c>
      <c r="O181" t="str">
        <f ca="1">IF($C181&lt;=2,"",
IF(AND($C181&gt;=3,INT(RIGHT(O$1,1))&gt;VLOOKUP($C181,EquipGradeTable!$A:$B,MATCH(EquipGradeTable!$B$1,EquipGradeTable!$A$1:$B$1,0),0)),"",
OFFSET(O181,0,-1)+$I181))</f>
        <v/>
      </c>
      <c r="P181">
        <f t="shared" ca="1" si="11"/>
        <v>4</v>
      </c>
      <c r="Q181" t="str">
        <f ca="1">VLOOKUP($B181,EquipTable!$A:$Z,MATCH(SUBSTITUTE(Q$1,"참고",""),EquipTable!$A$1:$Z$1,0),0)</f>
        <v>MeleeHammer</v>
      </c>
      <c r="R181">
        <f ca="1">VLOOKUP($B181,EquipTable!$A:$Z,MATCH(SUBSTITUTE(R$1,"참고",""),EquipTable!$A$1:$Z$1,0),0)</f>
        <v>0</v>
      </c>
    </row>
    <row r="182" spans="1:18" x14ac:dyDescent="0.3">
      <c r="A182" t="str">
        <f t="shared" ca="1" si="8"/>
        <v>Equip064102</v>
      </c>
      <c r="B182" t="s">
        <v>160</v>
      </c>
      <c r="C182">
        <f t="shared" ca="1" si="9"/>
        <v>6</v>
      </c>
      <c r="D182" t="str">
        <f ca="1">VLOOKUP($B182,EquipTable!$A:$Z,MATCH(SUBSTITUTE(D$1,"참고",""),EquipTable!$A$1:$Z$1,0),0)</f>
        <v>Hammer</v>
      </c>
      <c r="E182" t="str">
        <f ca="1">VLOOKUP($B182,EquipTable!$A:$Z,MATCH(SUBSTITUTE(E$1,"참고",""),EquipTable!$A$1:$Z$1,0),0)</f>
        <v>S</v>
      </c>
      <c r="F182">
        <f ca="1">VLOOKUP($B182,EquipTable!$A:$Z,MATCH(SUBSTITUTE(F$1,"참고",""),EquipTable!$A$1:$Z$1,0),0)</f>
        <v>2</v>
      </c>
      <c r="G182" t="str">
        <f t="shared" ca="1" si="10"/>
        <v>2610, 2865, 3120, 3375, 3630, 3885</v>
      </c>
      <c r="H182">
        <f t="array" aca="1" ref="H182" ca="1">SUM(IF(LEN(J182:O182)&gt;0,1,0))</f>
        <v>6</v>
      </c>
      <c r="I182">
        <v>255</v>
      </c>
      <c r="J182">
        <v>2610</v>
      </c>
      <c r="K182">
        <f ca="1">IF($C182&lt;=2,"",
IF(AND($C182&gt;=3,INT(RIGHT(K$1,1))&gt;VLOOKUP($C182,EquipGradeTable!$A:$B,MATCH(EquipGradeTable!$B$1,EquipGradeTable!$A$1:$B$1,0),0)),"",
OFFSET(K182,0,-1)+$I182))</f>
        <v>2865</v>
      </c>
      <c r="L182">
        <f ca="1">IF($C182&lt;=2,"",
IF(AND($C182&gt;=3,INT(RIGHT(L$1,1))&gt;VLOOKUP($C182,EquipGradeTable!$A:$B,MATCH(EquipGradeTable!$B$1,EquipGradeTable!$A$1:$B$1,0),0)),"",
OFFSET(L182,0,-1)+$I182))</f>
        <v>3120</v>
      </c>
      <c r="M182">
        <f ca="1">IF($C182&lt;=2,"",
IF(AND($C182&gt;=3,INT(RIGHT(M$1,1))&gt;VLOOKUP($C182,EquipGradeTable!$A:$B,MATCH(EquipGradeTable!$B$1,EquipGradeTable!$A$1:$B$1,0),0)),"",
OFFSET(M182,0,-1)+$I182))</f>
        <v>3375</v>
      </c>
      <c r="N182">
        <f ca="1">IF($C182&lt;=2,"",
IF(AND($C182&gt;=3,INT(RIGHT(N$1,1))&gt;VLOOKUP($C182,EquipGradeTable!$A:$B,MATCH(EquipGradeTable!$B$1,EquipGradeTable!$A$1:$B$1,0),0)),"",
OFFSET(N182,0,-1)+$I182))</f>
        <v>3630</v>
      </c>
      <c r="O182">
        <f ca="1">IF($C182&lt;=2,"",
IF(AND($C182&gt;=3,INT(RIGHT(O$1,1))&gt;VLOOKUP($C182,EquipGradeTable!$A:$B,MATCH(EquipGradeTable!$B$1,EquipGradeTable!$A$1:$B$1,0),0)),"",
OFFSET(O182,0,-1)+$I182))</f>
        <v>3885</v>
      </c>
      <c r="P182">
        <f t="shared" ca="1" si="11"/>
        <v>4</v>
      </c>
      <c r="Q182" t="str">
        <f ca="1">VLOOKUP($B182,EquipTable!$A:$Z,MATCH(SUBSTITUTE(Q$1,"참고",""),EquipTable!$A$1:$Z$1,0),0)</f>
        <v>MeleeHammer</v>
      </c>
      <c r="R182">
        <f ca="1">VLOOKUP($B182,EquipTable!$A:$Z,MATCH(SUBSTITUTE(R$1,"참고",""),EquipTable!$A$1:$Z$1,0),0)</f>
        <v>0</v>
      </c>
    </row>
    <row r="183" spans="1:18" x14ac:dyDescent="0.3">
      <c r="A183" t="str">
        <f t="shared" ca="1" si="8"/>
        <v>Equip034201</v>
      </c>
      <c r="B183" t="s">
        <v>161</v>
      </c>
      <c r="C183">
        <f t="shared" ca="1" si="9"/>
        <v>3</v>
      </c>
      <c r="D183" t="str">
        <f ca="1">VLOOKUP($B183,EquipTable!$A:$Z,MATCH(SUBSTITUTE(D$1,"참고",""),EquipTable!$A$1:$Z$1,0),0)</f>
        <v>Hammer</v>
      </c>
      <c r="E183" t="str">
        <f ca="1">VLOOKUP($B183,EquipTable!$A:$Z,MATCH(SUBSTITUTE(E$1,"참고",""),EquipTable!$A$1:$Z$1,0),0)</f>
        <v>SS</v>
      </c>
      <c r="F183">
        <f ca="1">VLOOKUP($B183,EquipTable!$A:$Z,MATCH(SUBSTITUTE(F$1,"참고",""),EquipTable!$A$1:$Z$1,0),0)</f>
        <v>1</v>
      </c>
      <c r="G183" t="str">
        <f t="shared" ca="1" si="10"/>
        <v>1190, 1372, 1554</v>
      </c>
      <c r="H183">
        <f t="array" aca="1" ref="H183" ca="1">SUM(IF(LEN(J183:O183)&gt;0,1,0))</f>
        <v>3</v>
      </c>
      <c r="I183">
        <v>182</v>
      </c>
      <c r="J183">
        <v>1190</v>
      </c>
      <c r="K183">
        <f ca="1">IF($C183&lt;=2,"",
IF(AND($C183&gt;=3,INT(RIGHT(K$1,1))&gt;VLOOKUP($C183,EquipGradeTable!$A:$B,MATCH(EquipGradeTable!$B$1,EquipGradeTable!$A$1:$B$1,0),0)),"",
OFFSET(K183,0,-1)+$I183))</f>
        <v>1372</v>
      </c>
      <c r="L183">
        <f ca="1">IF($C183&lt;=2,"",
IF(AND($C183&gt;=3,INT(RIGHT(L$1,1))&gt;VLOOKUP($C183,EquipGradeTable!$A:$B,MATCH(EquipGradeTable!$B$1,EquipGradeTable!$A$1:$B$1,0),0)),"",
OFFSET(L183,0,-1)+$I183))</f>
        <v>1554</v>
      </c>
      <c r="M183" t="str">
        <f ca="1">IF($C183&lt;=2,"",
IF(AND($C183&gt;=3,INT(RIGHT(M$1,1))&gt;VLOOKUP($C183,EquipGradeTable!$A:$B,MATCH(EquipGradeTable!$B$1,EquipGradeTable!$A$1:$B$1,0),0)),"",
OFFSET(M183,0,-1)+$I183))</f>
        <v/>
      </c>
      <c r="N183" t="str">
        <f ca="1">IF($C183&lt;=2,"",
IF(AND($C183&gt;=3,INT(RIGHT(N$1,1))&gt;VLOOKUP($C183,EquipGradeTable!$A:$B,MATCH(EquipGradeTable!$B$1,EquipGradeTable!$A$1:$B$1,0),0)),"",
OFFSET(N183,0,-1)+$I183))</f>
        <v/>
      </c>
      <c r="O183" t="str">
        <f ca="1">IF($C183&lt;=2,"",
IF(AND($C183&gt;=3,INT(RIGHT(O$1,1))&gt;VLOOKUP($C183,EquipGradeTable!$A:$B,MATCH(EquipGradeTable!$B$1,EquipGradeTable!$A$1:$B$1,0),0)),"",
OFFSET(O183,0,-1)+$I183))</f>
        <v/>
      </c>
      <c r="P183">
        <f t="shared" ca="1" si="11"/>
        <v>4</v>
      </c>
      <c r="Q183" t="str">
        <f ca="1">VLOOKUP($B183,EquipTable!$A:$Z,MATCH(SUBSTITUTE(Q$1,"참고",""),EquipTable!$A$1:$Z$1,0),0)</f>
        <v>DwarfHammer</v>
      </c>
      <c r="R183">
        <f ca="1">VLOOKUP($B183,EquipTable!$A:$Z,MATCH(SUBSTITUTE(R$1,"참고",""),EquipTable!$A$1:$Z$1,0),0)</f>
        <v>0</v>
      </c>
    </row>
    <row r="184" spans="1:18" x14ac:dyDescent="0.3">
      <c r="A184" t="str">
        <f t="shared" ca="1" si="8"/>
        <v>Equip044201</v>
      </c>
      <c r="B184" t="s">
        <v>161</v>
      </c>
      <c r="C184">
        <f t="shared" ca="1" si="9"/>
        <v>4</v>
      </c>
      <c r="D184" t="str">
        <f ca="1">VLOOKUP($B184,EquipTable!$A:$Z,MATCH(SUBSTITUTE(D$1,"참고",""),EquipTable!$A$1:$Z$1,0),0)</f>
        <v>Hammer</v>
      </c>
      <c r="E184" t="str">
        <f ca="1">VLOOKUP($B184,EquipTable!$A:$Z,MATCH(SUBSTITUTE(E$1,"참고",""),EquipTable!$A$1:$Z$1,0),0)</f>
        <v>SS</v>
      </c>
      <c r="F184">
        <f ca="1">VLOOKUP($B184,EquipTable!$A:$Z,MATCH(SUBSTITUTE(F$1,"참고",""),EquipTable!$A$1:$Z$1,0),0)</f>
        <v>1</v>
      </c>
      <c r="G184" t="str">
        <f t="shared" ca="1" si="10"/>
        <v>1920, 2132, 2344, 2556</v>
      </c>
      <c r="H184">
        <f t="array" aca="1" ref="H184" ca="1">SUM(IF(LEN(J184:O184)&gt;0,1,0))</f>
        <v>4</v>
      </c>
      <c r="I184">
        <v>212</v>
      </c>
      <c r="J184">
        <v>1920</v>
      </c>
      <c r="K184">
        <f ca="1">IF($C184&lt;=2,"",
IF(AND($C184&gt;=3,INT(RIGHT(K$1,1))&gt;VLOOKUP($C184,EquipGradeTable!$A:$B,MATCH(EquipGradeTable!$B$1,EquipGradeTable!$A$1:$B$1,0),0)),"",
OFFSET(K184,0,-1)+$I184))</f>
        <v>2132</v>
      </c>
      <c r="L184">
        <f ca="1">IF($C184&lt;=2,"",
IF(AND($C184&gt;=3,INT(RIGHT(L$1,1))&gt;VLOOKUP($C184,EquipGradeTable!$A:$B,MATCH(EquipGradeTable!$B$1,EquipGradeTable!$A$1:$B$1,0),0)),"",
OFFSET(L184,0,-1)+$I184))</f>
        <v>2344</v>
      </c>
      <c r="M184">
        <f ca="1">IF($C184&lt;=2,"",
IF(AND($C184&gt;=3,INT(RIGHT(M$1,1))&gt;VLOOKUP($C184,EquipGradeTable!$A:$B,MATCH(EquipGradeTable!$B$1,EquipGradeTable!$A$1:$B$1,0),0)),"",
OFFSET(M184,0,-1)+$I184))</f>
        <v>2556</v>
      </c>
      <c r="N184" t="str">
        <f ca="1">IF($C184&lt;=2,"",
IF(AND($C184&gt;=3,INT(RIGHT(N$1,1))&gt;VLOOKUP($C184,EquipGradeTable!$A:$B,MATCH(EquipGradeTable!$B$1,EquipGradeTable!$A$1:$B$1,0),0)),"",
OFFSET(N184,0,-1)+$I184))</f>
        <v/>
      </c>
      <c r="O184" t="str">
        <f ca="1">IF($C184&lt;=2,"",
IF(AND($C184&gt;=3,INT(RIGHT(O$1,1))&gt;VLOOKUP($C184,EquipGradeTable!$A:$B,MATCH(EquipGradeTable!$B$1,EquipGradeTable!$A$1:$B$1,0),0)),"",
OFFSET(O184,0,-1)+$I184))</f>
        <v/>
      </c>
      <c r="P184">
        <f t="shared" ca="1" si="11"/>
        <v>4</v>
      </c>
      <c r="Q184" t="str">
        <f ca="1">VLOOKUP($B184,EquipTable!$A:$Z,MATCH(SUBSTITUTE(Q$1,"참고",""),EquipTable!$A$1:$Z$1,0),0)</f>
        <v>DwarfHammer</v>
      </c>
      <c r="R184">
        <f ca="1">VLOOKUP($B184,EquipTable!$A:$Z,MATCH(SUBSTITUTE(R$1,"참고",""),EquipTable!$A$1:$Z$1,0),0)</f>
        <v>0</v>
      </c>
    </row>
    <row r="185" spans="1:18" x14ac:dyDescent="0.3">
      <c r="A185" t="str">
        <f t="shared" ca="1" si="8"/>
        <v>Equip054201</v>
      </c>
      <c r="B185" t="s">
        <v>161</v>
      </c>
      <c r="C185">
        <f t="shared" ca="1" si="9"/>
        <v>5</v>
      </c>
      <c r="D185" t="str">
        <f ca="1">VLOOKUP($B185,EquipTable!$A:$Z,MATCH(SUBSTITUTE(D$1,"참고",""),EquipTable!$A$1:$Z$1,0),0)</f>
        <v>Hammer</v>
      </c>
      <c r="E185" t="str">
        <f ca="1">VLOOKUP($B185,EquipTable!$A:$Z,MATCH(SUBSTITUTE(E$1,"참고",""),EquipTable!$A$1:$Z$1,0),0)</f>
        <v>SS</v>
      </c>
      <c r="F185">
        <f ca="1">VLOOKUP($B185,EquipTable!$A:$Z,MATCH(SUBSTITUTE(F$1,"참고",""),EquipTable!$A$1:$Z$1,0),0)</f>
        <v>1</v>
      </c>
      <c r="G185" t="str">
        <f t="shared" ca="1" si="10"/>
        <v>2980, 3208, 3436, 3664, 3892</v>
      </c>
      <c r="H185">
        <f t="array" aca="1" ref="H185" ca="1">SUM(IF(LEN(J185:O185)&gt;0,1,0))</f>
        <v>5</v>
      </c>
      <c r="I185">
        <v>228</v>
      </c>
      <c r="J185">
        <v>2980</v>
      </c>
      <c r="K185">
        <f ca="1">IF($C185&lt;=2,"",
IF(AND($C185&gt;=3,INT(RIGHT(K$1,1))&gt;VLOOKUP($C185,EquipGradeTable!$A:$B,MATCH(EquipGradeTable!$B$1,EquipGradeTable!$A$1:$B$1,0),0)),"",
OFFSET(K185,0,-1)+$I185))</f>
        <v>3208</v>
      </c>
      <c r="L185">
        <f ca="1">IF($C185&lt;=2,"",
IF(AND($C185&gt;=3,INT(RIGHT(L$1,1))&gt;VLOOKUP($C185,EquipGradeTable!$A:$B,MATCH(EquipGradeTable!$B$1,EquipGradeTable!$A$1:$B$1,0),0)),"",
OFFSET(L185,0,-1)+$I185))</f>
        <v>3436</v>
      </c>
      <c r="M185">
        <f ca="1">IF($C185&lt;=2,"",
IF(AND($C185&gt;=3,INT(RIGHT(M$1,1))&gt;VLOOKUP($C185,EquipGradeTable!$A:$B,MATCH(EquipGradeTable!$B$1,EquipGradeTable!$A$1:$B$1,0),0)),"",
OFFSET(M185,0,-1)+$I185))</f>
        <v>3664</v>
      </c>
      <c r="N185">
        <f ca="1">IF($C185&lt;=2,"",
IF(AND($C185&gt;=3,INT(RIGHT(N$1,1))&gt;VLOOKUP($C185,EquipGradeTable!$A:$B,MATCH(EquipGradeTable!$B$1,EquipGradeTable!$A$1:$B$1,0),0)),"",
OFFSET(N185,0,-1)+$I185))</f>
        <v>3892</v>
      </c>
      <c r="O185" t="str">
        <f ca="1">IF($C185&lt;=2,"",
IF(AND($C185&gt;=3,INT(RIGHT(O$1,1))&gt;VLOOKUP($C185,EquipGradeTable!$A:$B,MATCH(EquipGradeTable!$B$1,EquipGradeTable!$A$1:$B$1,0),0)),"",
OFFSET(O185,0,-1)+$I185))</f>
        <v/>
      </c>
      <c r="P185">
        <f t="shared" ca="1" si="11"/>
        <v>4</v>
      </c>
      <c r="Q185" t="str">
        <f ca="1">VLOOKUP($B185,EquipTable!$A:$Z,MATCH(SUBSTITUTE(Q$1,"참고",""),EquipTable!$A$1:$Z$1,0),0)</f>
        <v>DwarfHammer</v>
      </c>
      <c r="R185">
        <f ca="1">VLOOKUP($B185,EquipTable!$A:$Z,MATCH(SUBSTITUTE(R$1,"참고",""),EquipTable!$A$1:$Z$1,0),0)</f>
        <v>0</v>
      </c>
    </row>
    <row r="186" spans="1:18" x14ac:dyDescent="0.3">
      <c r="A186" t="str">
        <f t="shared" ca="1" si="8"/>
        <v>Equip064201</v>
      </c>
      <c r="B186" t="s">
        <v>161</v>
      </c>
      <c r="C186">
        <f t="shared" ca="1" si="9"/>
        <v>6</v>
      </c>
      <c r="D186" t="str">
        <f ca="1">VLOOKUP($B186,EquipTable!$A:$Z,MATCH(SUBSTITUTE(D$1,"참고",""),EquipTable!$A$1:$Z$1,0),0)</f>
        <v>Hammer</v>
      </c>
      <c r="E186" t="str">
        <f ca="1">VLOOKUP($B186,EquipTable!$A:$Z,MATCH(SUBSTITUTE(E$1,"참고",""),EquipTable!$A$1:$Z$1,0),0)</f>
        <v>SS</v>
      </c>
      <c r="F186">
        <f ca="1">VLOOKUP($B186,EquipTable!$A:$Z,MATCH(SUBSTITUTE(F$1,"참고",""),EquipTable!$A$1:$Z$1,0),0)</f>
        <v>1</v>
      </c>
      <c r="G186" t="str">
        <f t="shared" ca="1" si="10"/>
        <v>4350, 4709, 5068, 5427, 5786, 6145</v>
      </c>
      <c r="H186">
        <f t="array" aca="1" ref="H186" ca="1">SUM(IF(LEN(J186:O186)&gt;0,1,0))</f>
        <v>6</v>
      </c>
      <c r="I186">
        <v>359</v>
      </c>
      <c r="J186">
        <v>4350</v>
      </c>
      <c r="K186">
        <f ca="1">IF($C186&lt;=2,"",
IF(AND($C186&gt;=3,INT(RIGHT(K$1,1))&gt;VLOOKUP($C186,EquipGradeTable!$A:$B,MATCH(EquipGradeTable!$B$1,EquipGradeTable!$A$1:$B$1,0),0)),"",
OFFSET(K186,0,-1)+$I186))</f>
        <v>4709</v>
      </c>
      <c r="L186">
        <f ca="1">IF($C186&lt;=2,"",
IF(AND($C186&gt;=3,INT(RIGHT(L$1,1))&gt;VLOOKUP($C186,EquipGradeTable!$A:$B,MATCH(EquipGradeTable!$B$1,EquipGradeTable!$A$1:$B$1,0),0)),"",
OFFSET(L186,0,-1)+$I186))</f>
        <v>5068</v>
      </c>
      <c r="M186">
        <f ca="1">IF($C186&lt;=2,"",
IF(AND($C186&gt;=3,INT(RIGHT(M$1,1))&gt;VLOOKUP($C186,EquipGradeTable!$A:$B,MATCH(EquipGradeTable!$B$1,EquipGradeTable!$A$1:$B$1,0),0)),"",
OFFSET(M186,0,-1)+$I186))</f>
        <v>5427</v>
      </c>
      <c r="N186">
        <f ca="1">IF($C186&lt;=2,"",
IF(AND($C186&gt;=3,INT(RIGHT(N$1,1))&gt;VLOOKUP($C186,EquipGradeTable!$A:$B,MATCH(EquipGradeTable!$B$1,EquipGradeTable!$A$1:$B$1,0),0)),"",
OFFSET(N186,0,-1)+$I186))</f>
        <v>5786</v>
      </c>
      <c r="O186">
        <f ca="1">IF($C186&lt;=2,"",
IF(AND($C186&gt;=3,INT(RIGHT(O$1,1))&gt;VLOOKUP($C186,EquipGradeTable!$A:$B,MATCH(EquipGradeTable!$B$1,EquipGradeTable!$A$1:$B$1,0),0)),"",
OFFSET(O186,0,-1)+$I186))</f>
        <v>6145</v>
      </c>
      <c r="P186">
        <f t="shared" ca="1" si="11"/>
        <v>4</v>
      </c>
      <c r="Q186" t="str">
        <f ca="1">VLOOKUP($B186,EquipTable!$A:$Z,MATCH(SUBSTITUTE(Q$1,"참고",""),EquipTable!$A$1:$Z$1,0),0)</f>
        <v>DwarfHammer</v>
      </c>
      <c r="R186">
        <f ca="1">VLOOKUP($B186,EquipTable!$A:$Z,MATCH(SUBSTITUTE(R$1,"참고",""),EquipTable!$A$1:$Z$1,0),0)</f>
        <v>0</v>
      </c>
    </row>
    <row r="187" spans="1:18" hidden="1" x14ac:dyDescent="0.3">
      <c r="A187" t="str">
        <f t="shared" ca="1" si="8"/>
        <v>Equip034202</v>
      </c>
      <c r="B187" t="s">
        <v>162</v>
      </c>
      <c r="C187">
        <f t="shared" ca="1" si="9"/>
        <v>3</v>
      </c>
      <c r="D187" t="str">
        <f ca="1">VLOOKUP($B187,EquipTable!$A:$Z,MATCH(SUBSTITUTE(D$1,"참고",""),EquipTable!$A$1:$Z$1,0),0)</f>
        <v>Hammer</v>
      </c>
      <c r="E187" t="str">
        <f ca="1">VLOOKUP($B187,EquipTable!$A:$Z,MATCH(SUBSTITUTE(E$1,"참고",""),EquipTable!$A$1:$Z$1,0),0)</f>
        <v>SS</v>
      </c>
      <c r="F187">
        <f ca="1">VLOOKUP($B187,EquipTable!$A:$Z,MATCH(SUBSTITUTE(F$1,"참고",""),EquipTable!$A$1:$Z$1,0),0)</f>
        <v>2</v>
      </c>
      <c r="G187" t="str">
        <f t="shared" ca="1" si="10"/>
        <v>1190, 1372, 1554</v>
      </c>
      <c r="H187">
        <f t="array" aca="1" ref="H187" ca="1">SUM(IF(LEN(J187:O187)&gt;0,1,0))</f>
        <v>3</v>
      </c>
      <c r="I187">
        <v>182</v>
      </c>
      <c r="J187">
        <v>1190</v>
      </c>
      <c r="K187">
        <f ca="1">IF($C187&lt;=2,"",
IF(AND($C187&gt;=3,INT(RIGHT(K$1,1))&gt;VLOOKUP($C187,EquipGradeTable!$A:$B,MATCH(EquipGradeTable!$B$1,EquipGradeTable!$A$1:$B$1,0),0)),"",
OFFSET(K187,0,-1)+$I187))</f>
        <v>1372</v>
      </c>
      <c r="L187">
        <f ca="1">IF($C187&lt;=2,"",
IF(AND($C187&gt;=3,INT(RIGHT(L$1,1))&gt;VLOOKUP($C187,EquipGradeTable!$A:$B,MATCH(EquipGradeTable!$B$1,EquipGradeTable!$A$1:$B$1,0),0)),"",
OFFSET(L187,0,-1)+$I187))</f>
        <v>1554</v>
      </c>
      <c r="M187" t="str">
        <f ca="1">IF($C187&lt;=2,"",
IF(AND($C187&gt;=3,INT(RIGHT(M$1,1))&gt;VLOOKUP($C187,EquipGradeTable!$A:$B,MATCH(EquipGradeTable!$B$1,EquipGradeTable!$A$1:$B$1,0),0)),"",
OFFSET(M187,0,-1)+$I187))</f>
        <v/>
      </c>
      <c r="N187" t="str">
        <f ca="1">IF($C187&lt;=2,"",
IF(AND($C187&gt;=3,INT(RIGHT(N$1,1))&gt;VLOOKUP($C187,EquipGradeTable!$A:$B,MATCH(EquipGradeTable!$B$1,EquipGradeTable!$A$1:$B$1,0),0)),"",
OFFSET(N187,0,-1)+$I187))</f>
        <v/>
      </c>
      <c r="O187" t="str">
        <f ca="1">IF($C187&lt;=2,"",
IF(AND($C187&gt;=3,INT(RIGHT(O$1,1))&gt;VLOOKUP($C187,EquipGradeTable!$A:$B,MATCH(EquipGradeTable!$B$1,EquipGradeTable!$A$1:$B$1,0),0)),"",
OFFSET(O187,0,-1)+$I187))</f>
        <v/>
      </c>
      <c r="P187">
        <f t="shared" ca="1" si="11"/>
        <v>4</v>
      </c>
      <c r="Q187" t="str">
        <f ca="1">VLOOKUP($B187,EquipTable!$A:$Z,MATCH(SUBSTITUTE(Q$1,"참고",""),EquipTable!$A$1:$Z$1,0),0)</f>
        <v>ArsenalGoldHammer</v>
      </c>
      <c r="R187">
        <f ca="1">VLOOKUP($B187,EquipTable!$A:$Z,MATCH(SUBSTITUTE(R$1,"참고",""),EquipTable!$A$1:$Z$1,0),0)</f>
        <v>99</v>
      </c>
    </row>
    <row r="188" spans="1:18" hidden="1" x14ac:dyDescent="0.3">
      <c r="A188" t="str">
        <f t="shared" ca="1" si="8"/>
        <v>Equip044202</v>
      </c>
      <c r="B188" t="s">
        <v>162</v>
      </c>
      <c r="C188">
        <f t="shared" ca="1" si="9"/>
        <v>4</v>
      </c>
      <c r="D188" t="str">
        <f ca="1">VLOOKUP($B188,EquipTable!$A:$Z,MATCH(SUBSTITUTE(D$1,"참고",""),EquipTable!$A$1:$Z$1,0),0)</f>
        <v>Hammer</v>
      </c>
      <c r="E188" t="str">
        <f ca="1">VLOOKUP($B188,EquipTable!$A:$Z,MATCH(SUBSTITUTE(E$1,"참고",""),EquipTable!$A$1:$Z$1,0),0)</f>
        <v>SS</v>
      </c>
      <c r="F188">
        <f ca="1">VLOOKUP($B188,EquipTable!$A:$Z,MATCH(SUBSTITUTE(F$1,"참고",""),EquipTable!$A$1:$Z$1,0),0)</f>
        <v>2</v>
      </c>
      <c r="G188" t="str">
        <f t="shared" ca="1" si="10"/>
        <v>1920, 2132, 2344, 2556</v>
      </c>
      <c r="H188">
        <f t="array" aca="1" ref="H188" ca="1">SUM(IF(LEN(J188:O188)&gt;0,1,0))</f>
        <v>4</v>
      </c>
      <c r="I188">
        <v>212</v>
      </c>
      <c r="J188">
        <v>1920</v>
      </c>
      <c r="K188">
        <f ca="1">IF($C188&lt;=2,"",
IF(AND($C188&gt;=3,INT(RIGHT(K$1,1))&gt;VLOOKUP($C188,EquipGradeTable!$A:$B,MATCH(EquipGradeTable!$B$1,EquipGradeTable!$A$1:$B$1,0),0)),"",
OFFSET(K188,0,-1)+$I188))</f>
        <v>2132</v>
      </c>
      <c r="L188">
        <f ca="1">IF($C188&lt;=2,"",
IF(AND($C188&gt;=3,INT(RIGHT(L$1,1))&gt;VLOOKUP($C188,EquipGradeTable!$A:$B,MATCH(EquipGradeTable!$B$1,EquipGradeTable!$A$1:$B$1,0),0)),"",
OFFSET(L188,0,-1)+$I188))</f>
        <v>2344</v>
      </c>
      <c r="M188">
        <f ca="1">IF($C188&lt;=2,"",
IF(AND($C188&gt;=3,INT(RIGHT(M$1,1))&gt;VLOOKUP($C188,EquipGradeTable!$A:$B,MATCH(EquipGradeTable!$B$1,EquipGradeTable!$A$1:$B$1,0),0)),"",
OFFSET(M188,0,-1)+$I188))</f>
        <v>2556</v>
      </c>
      <c r="N188" t="str">
        <f ca="1">IF($C188&lt;=2,"",
IF(AND($C188&gt;=3,INT(RIGHT(N$1,1))&gt;VLOOKUP($C188,EquipGradeTable!$A:$B,MATCH(EquipGradeTable!$B$1,EquipGradeTable!$A$1:$B$1,0),0)),"",
OFFSET(N188,0,-1)+$I188))</f>
        <v/>
      </c>
      <c r="O188" t="str">
        <f ca="1">IF($C188&lt;=2,"",
IF(AND($C188&gt;=3,INT(RIGHT(O$1,1))&gt;VLOOKUP($C188,EquipGradeTable!$A:$B,MATCH(EquipGradeTable!$B$1,EquipGradeTable!$A$1:$B$1,0),0)),"",
OFFSET(O188,0,-1)+$I188))</f>
        <v/>
      </c>
      <c r="P188">
        <f t="shared" ca="1" si="11"/>
        <v>4</v>
      </c>
      <c r="Q188" t="str">
        <f ca="1">VLOOKUP($B188,EquipTable!$A:$Z,MATCH(SUBSTITUTE(Q$1,"참고",""),EquipTable!$A$1:$Z$1,0),0)</f>
        <v>ArsenalGoldHammer</v>
      </c>
      <c r="R188">
        <f ca="1">VLOOKUP($B188,EquipTable!$A:$Z,MATCH(SUBSTITUTE(R$1,"참고",""),EquipTable!$A$1:$Z$1,0),0)</f>
        <v>99</v>
      </c>
    </row>
    <row r="189" spans="1:18" hidden="1" x14ac:dyDescent="0.3">
      <c r="A189" t="str">
        <f t="shared" ca="1" si="8"/>
        <v>Equip054202</v>
      </c>
      <c r="B189" t="s">
        <v>162</v>
      </c>
      <c r="C189">
        <f t="shared" ca="1" si="9"/>
        <v>5</v>
      </c>
      <c r="D189" t="str">
        <f ca="1">VLOOKUP($B189,EquipTable!$A:$Z,MATCH(SUBSTITUTE(D$1,"참고",""),EquipTable!$A$1:$Z$1,0),0)</f>
        <v>Hammer</v>
      </c>
      <c r="E189" t="str">
        <f ca="1">VLOOKUP($B189,EquipTable!$A:$Z,MATCH(SUBSTITUTE(E$1,"참고",""),EquipTable!$A$1:$Z$1,0),0)</f>
        <v>SS</v>
      </c>
      <c r="F189">
        <f ca="1">VLOOKUP($B189,EquipTable!$A:$Z,MATCH(SUBSTITUTE(F$1,"참고",""),EquipTable!$A$1:$Z$1,0),0)</f>
        <v>2</v>
      </c>
      <c r="G189" t="str">
        <f t="shared" ca="1" si="10"/>
        <v>2980, 3208, 3436, 3664, 3892</v>
      </c>
      <c r="H189">
        <f t="array" aca="1" ref="H189" ca="1">SUM(IF(LEN(J189:O189)&gt;0,1,0))</f>
        <v>5</v>
      </c>
      <c r="I189">
        <v>228</v>
      </c>
      <c r="J189">
        <v>2980</v>
      </c>
      <c r="K189">
        <f ca="1">IF($C189&lt;=2,"",
IF(AND($C189&gt;=3,INT(RIGHT(K$1,1))&gt;VLOOKUP($C189,EquipGradeTable!$A:$B,MATCH(EquipGradeTable!$B$1,EquipGradeTable!$A$1:$B$1,0),0)),"",
OFFSET(K189,0,-1)+$I189))</f>
        <v>3208</v>
      </c>
      <c r="L189">
        <f ca="1">IF($C189&lt;=2,"",
IF(AND($C189&gt;=3,INT(RIGHT(L$1,1))&gt;VLOOKUP($C189,EquipGradeTable!$A:$B,MATCH(EquipGradeTable!$B$1,EquipGradeTable!$A$1:$B$1,0),0)),"",
OFFSET(L189,0,-1)+$I189))</f>
        <v>3436</v>
      </c>
      <c r="M189">
        <f ca="1">IF($C189&lt;=2,"",
IF(AND($C189&gt;=3,INT(RIGHT(M$1,1))&gt;VLOOKUP($C189,EquipGradeTable!$A:$B,MATCH(EquipGradeTable!$B$1,EquipGradeTable!$A$1:$B$1,0),0)),"",
OFFSET(M189,0,-1)+$I189))</f>
        <v>3664</v>
      </c>
      <c r="N189">
        <f ca="1">IF($C189&lt;=2,"",
IF(AND($C189&gt;=3,INT(RIGHT(N$1,1))&gt;VLOOKUP($C189,EquipGradeTable!$A:$B,MATCH(EquipGradeTable!$B$1,EquipGradeTable!$A$1:$B$1,0),0)),"",
OFFSET(N189,0,-1)+$I189))</f>
        <v>3892</v>
      </c>
      <c r="O189" t="str">
        <f ca="1">IF($C189&lt;=2,"",
IF(AND($C189&gt;=3,INT(RIGHT(O$1,1))&gt;VLOOKUP($C189,EquipGradeTable!$A:$B,MATCH(EquipGradeTable!$B$1,EquipGradeTable!$A$1:$B$1,0),0)),"",
OFFSET(O189,0,-1)+$I189))</f>
        <v/>
      </c>
      <c r="P189">
        <f t="shared" ca="1" si="11"/>
        <v>4</v>
      </c>
      <c r="Q189" t="str">
        <f ca="1">VLOOKUP($B189,EquipTable!$A:$Z,MATCH(SUBSTITUTE(Q$1,"참고",""),EquipTable!$A$1:$Z$1,0),0)</f>
        <v>ArsenalGoldHammer</v>
      </c>
      <c r="R189">
        <f ca="1">VLOOKUP($B189,EquipTable!$A:$Z,MATCH(SUBSTITUTE(R$1,"참고",""),EquipTable!$A$1:$Z$1,0),0)</f>
        <v>99</v>
      </c>
    </row>
    <row r="190" spans="1:18" hidden="1" x14ac:dyDescent="0.3">
      <c r="A190" t="str">
        <f t="shared" ca="1" si="8"/>
        <v>Equip064202</v>
      </c>
      <c r="B190" t="s">
        <v>162</v>
      </c>
      <c r="C190">
        <f t="shared" ca="1" si="9"/>
        <v>6</v>
      </c>
      <c r="D190" t="str">
        <f ca="1">VLOOKUP($B190,EquipTable!$A:$Z,MATCH(SUBSTITUTE(D$1,"참고",""),EquipTable!$A$1:$Z$1,0),0)</f>
        <v>Hammer</v>
      </c>
      <c r="E190" t="str">
        <f ca="1">VLOOKUP($B190,EquipTable!$A:$Z,MATCH(SUBSTITUTE(E$1,"참고",""),EquipTable!$A$1:$Z$1,0),0)</f>
        <v>SS</v>
      </c>
      <c r="F190">
        <f ca="1">VLOOKUP($B190,EquipTable!$A:$Z,MATCH(SUBSTITUTE(F$1,"참고",""),EquipTable!$A$1:$Z$1,0),0)</f>
        <v>2</v>
      </c>
      <c r="G190" t="str">
        <f t="shared" ca="1" si="10"/>
        <v>4350, 4709, 5068, 5427, 5786, 6145</v>
      </c>
      <c r="H190">
        <f t="array" aca="1" ref="H190" ca="1">SUM(IF(LEN(J190:O190)&gt;0,1,0))</f>
        <v>6</v>
      </c>
      <c r="I190">
        <v>359</v>
      </c>
      <c r="J190">
        <v>4350</v>
      </c>
      <c r="K190">
        <f ca="1">IF($C190&lt;=2,"",
IF(AND($C190&gt;=3,INT(RIGHT(K$1,1))&gt;VLOOKUP($C190,EquipGradeTable!$A:$B,MATCH(EquipGradeTable!$B$1,EquipGradeTable!$A$1:$B$1,0),0)),"",
OFFSET(K190,0,-1)+$I190))</f>
        <v>4709</v>
      </c>
      <c r="L190">
        <f ca="1">IF($C190&lt;=2,"",
IF(AND($C190&gt;=3,INT(RIGHT(L$1,1))&gt;VLOOKUP($C190,EquipGradeTable!$A:$B,MATCH(EquipGradeTable!$B$1,EquipGradeTable!$A$1:$B$1,0),0)),"",
OFFSET(L190,0,-1)+$I190))</f>
        <v>5068</v>
      </c>
      <c r="M190">
        <f ca="1">IF($C190&lt;=2,"",
IF(AND($C190&gt;=3,INT(RIGHT(M$1,1))&gt;VLOOKUP($C190,EquipGradeTable!$A:$B,MATCH(EquipGradeTable!$B$1,EquipGradeTable!$A$1:$B$1,0),0)),"",
OFFSET(M190,0,-1)+$I190))</f>
        <v>5427</v>
      </c>
      <c r="N190">
        <f ca="1">IF($C190&lt;=2,"",
IF(AND($C190&gt;=3,INT(RIGHT(N$1,1))&gt;VLOOKUP($C190,EquipGradeTable!$A:$B,MATCH(EquipGradeTable!$B$1,EquipGradeTable!$A$1:$B$1,0),0)),"",
OFFSET(N190,0,-1)+$I190))</f>
        <v>5786</v>
      </c>
      <c r="O190">
        <f ca="1">IF($C190&lt;=2,"",
IF(AND($C190&gt;=3,INT(RIGHT(O$1,1))&gt;VLOOKUP($C190,EquipGradeTable!$A:$B,MATCH(EquipGradeTable!$B$1,EquipGradeTable!$A$1:$B$1,0),0)),"",
OFFSET(O190,0,-1)+$I190))</f>
        <v>6145</v>
      </c>
      <c r="P190">
        <f t="shared" ca="1" si="11"/>
        <v>4</v>
      </c>
      <c r="Q190" t="str">
        <f ca="1">VLOOKUP($B190,EquipTable!$A:$Z,MATCH(SUBSTITUTE(Q$1,"참고",""),EquipTable!$A$1:$Z$1,0),0)</f>
        <v>ArsenalGoldHammer</v>
      </c>
      <c r="R190">
        <f ca="1">VLOOKUP($B190,EquipTable!$A:$Z,MATCH(SUBSTITUTE(R$1,"참고",""),EquipTable!$A$1:$Z$1,0),0)</f>
        <v>99</v>
      </c>
    </row>
    <row r="191" spans="1:18" hidden="1" x14ac:dyDescent="0.3">
      <c r="A191" t="str">
        <f t="shared" ca="1" si="8"/>
        <v>Equip034203</v>
      </c>
      <c r="B191" t="s">
        <v>163</v>
      </c>
      <c r="C191">
        <f t="shared" ca="1" si="9"/>
        <v>3</v>
      </c>
      <c r="D191" t="str">
        <f ca="1">VLOOKUP($B191,EquipTable!$A:$Z,MATCH(SUBSTITUTE(D$1,"참고",""),EquipTable!$A$1:$Z$1,0),0)</f>
        <v>Hammer</v>
      </c>
      <c r="E191" t="str">
        <f ca="1">VLOOKUP($B191,EquipTable!$A:$Z,MATCH(SUBSTITUTE(E$1,"참고",""),EquipTable!$A$1:$Z$1,0),0)</f>
        <v>SS</v>
      </c>
      <c r="F191">
        <f ca="1">VLOOKUP($B191,EquipTable!$A:$Z,MATCH(SUBSTITUTE(F$1,"참고",""),EquipTable!$A$1:$Z$1,0),0)</f>
        <v>3</v>
      </c>
      <c r="G191" t="str">
        <f t="shared" ca="1" si="10"/>
        <v>1190, 1372, 1554</v>
      </c>
      <c r="H191">
        <f t="array" aca="1" ref="H191" ca="1">SUM(IF(LEN(J191:O191)&gt;0,1,0))</f>
        <v>3</v>
      </c>
      <c r="I191">
        <v>182</v>
      </c>
      <c r="J191">
        <v>1190</v>
      </c>
      <c r="K191">
        <f ca="1">IF($C191&lt;=2,"",
IF(AND($C191&gt;=3,INT(RIGHT(K$1,1))&gt;VLOOKUP($C191,EquipGradeTable!$A:$B,MATCH(EquipGradeTable!$B$1,EquipGradeTable!$A$1:$B$1,0),0)),"",
OFFSET(K191,0,-1)+$I191))</f>
        <v>1372</v>
      </c>
      <c r="L191">
        <f ca="1">IF($C191&lt;=2,"",
IF(AND($C191&gt;=3,INT(RIGHT(L$1,1))&gt;VLOOKUP($C191,EquipGradeTable!$A:$B,MATCH(EquipGradeTable!$B$1,EquipGradeTable!$A$1:$B$1,0),0)),"",
OFFSET(L191,0,-1)+$I191))</f>
        <v>1554</v>
      </c>
      <c r="M191" t="str">
        <f ca="1">IF($C191&lt;=2,"",
IF(AND($C191&gt;=3,INT(RIGHT(M$1,1))&gt;VLOOKUP($C191,EquipGradeTable!$A:$B,MATCH(EquipGradeTable!$B$1,EquipGradeTable!$A$1:$B$1,0),0)),"",
OFFSET(M191,0,-1)+$I191))</f>
        <v/>
      </c>
      <c r="N191" t="str">
        <f ca="1">IF($C191&lt;=2,"",
IF(AND($C191&gt;=3,INT(RIGHT(N$1,1))&gt;VLOOKUP($C191,EquipGradeTable!$A:$B,MATCH(EquipGradeTable!$B$1,EquipGradeTable!$A$1:$B$1,0),0)),"",
OFFSET(N191,0,-1)+$I191))</f>
        <v/>
      </c>
      <c r="O191" t="str">
        <f ca="1">IF($C191&lt;=2,"",
IF(AND($C191&gt;=3,INT(RIGHT(O$1,1))&gt;VLOOKUP($C191,EquipGradeTable!$A:$B,MATCH(EquipGradeTable!$B$1,EquipGradeTable!$A$1:$B$1,0),0)),"",
OFFSET(O191,0,-1)+$I191))</f>
        <v/>
      </c>
      <c r="P191">
        <f t="shared" ca="1" si="11"/>
        <v>4</v>
      </c>
      <c r="Q191" t="str">
        <f ca="1">VLOOKUP($B191,EquipTable!$A:$Z,MATCH(SUBSTITUTE(Q$1,"참고",""),EquipTable!$A$1:$Z$1,0),0)</f>
        <v>ArsenalHammer</v>
      </c>
      <c r="R191">
        <f ca="1">VLOOKUP($B191,EquipTable!$A:$Z,MATCH(SUBSTITUTE(R$1,"참고",""),EquipTable!$A$1:$Z$1,0),0)</f>
        <v>99</v>
      </c>
    </row>
    <row r="192" spans="1:18" hidden="1" x14ac:dyDescent="0.3">
      <c r="A192" t="str">
        <f t="shared" ca="1" si="8"/>
        <v>Equip044203</v>
      </c>
      <c r="B192" t="s">
        <v>163</v>
      </c>
      <c r="C192">
        <f t="shared" ca="1" si="9"/>
        <v>4</v>
      </c>
      <c r="D192" t="str">
        <f ca="1">VLOOKUP($B192,EquipTable!$A:$Z,MATCH(SUBSTITUTE(D$1,"참고",""),EquipTable!$A$1:$Z$1,0),0)</f>
        <v>Hammer</v>
      </c>
      <c r="E192" t="str">
        <f ca="1">VLOOKUP($B192,EquipTable!$A:$Z,MATCH(SUBSTITUTE(E$1,"참고",""),EquipTable!$A$1:$Z$1,0),0)</f>
        <v>SS</v>
      </c>
      <c r="F192">
        <f ca="1">VLOOKUP($B192,EquipTable!$A:$Z,MATCH(SUBSTITUTE(F$1,"참고",""),EquipTable!$A$1:$Z$1,0),0)</f>
        <v>3</v>
      </c>
      <c r="G192" t="str">
        <f t="shared" ca="1" si="10"/>
        <v>1920, 2132, 2344, 2556</v>
      </c>
      <c r="H192">
        <f t="array" aca="1" ref="H192" ca="1">SUM(IF(LEN(J192:O192)&gt;0,1,0))</f>
        <v>4</v>
      </c>
      <c r="I192">
        <v>212</v>
      </c>
      <c r="J192">
        <v>1920</v>
      </c>
      <c r="K192">
        <f ca="1">IF($C192&lt;=2,"",
IF(AND($C192&gt;=3,INT(RIGHT(K$1,1))&gt;VLOOKUP($C192,EquipGradeTable!$A:$B,MATCH(EquipGradeTable!$B$1,EquipGradeTable!$A$1:$B$1,0),0)),"",
OFFSET(K192,0,-1)+$I192))</f>
        <v>2132</v>
      </c>
      <c r="L192">
        <f ca="1">IF($C192&lt;=2,"",
IF(AND($C192&gt;=3,INT(RIGHT(L$1,1))&gt;VLOOKUP($C192,EquipGradeTable!$A:$B,MATCH(EquipGradeTable!$B$1,EquipGradeTable!$A$1:$B$1,0),0)),"",
OFFSET(L192,0,-1)+$I192))</f>
        <v>2344</v>
      </c>
      <c r="M192">
        <f ca="1">IF($C192&lt;=2,"",
IF(AND($C192&gt;=3,INT(RIGHT(M$1,1))&gt;VLOOKUP($C192,EquipGradeTable!$A:$B,MATCH(EquipGradeTable!$B$1,EquipGradeTable!$A$1:$B$1,0),0)),"",
OFFSET(M192,0,-1)+$I192))</f>
        <v>2556</v>
      </c>
      <c r="N192" t="str">
        <f ca="1">IF($C192&lt;=2,"",
IF(AND($C192&gt;=3,INT(RIGHT(N$1,1))&gt;VLOOKUP($C192,EquipGradeTable!$A:$B,MATCH(EquipGradeTable!$B$1,EquipGradeTable!$A$1:$B$1,0),0)),"",
OFFSET(N192,0,-1)+$I192))</f>
        <v/>
      </c>
      <c r="O192" t="str">
        <f ca="1">IF($C192&lt;=2,"",
IF(AND($C192&gt;=3,INT(RIGHT(O$1,1))&gt;VLOOKUP($C192,EquipGradeTable!$A:$B,MATCH(EquipGradeTable!$B$1,EquipGradeTable!$A$1:$B$1,0),0)),"",
OFFSET(O192,0,-1)+$I192))</f>
        <v/>
      </c>
      <c r="P192">
        <f t="shared" ca="1" si="11"/>
        <v>4</v>
      </c>
      <c r="Q192" t="str">
        <f ca="1">VLOOKUP($B192,EquipTable!$A:$Z,MATCH(SUBSTITUTE(Q$1,"참고",""),EquipTable!$A$1:$Z$1,0),0)</f>
        <v>ArsenalHammer</v>
      </c>
      <c r="R192">
        <f ca="1">VLOOKUP($B192,EquipTable!$A:$Z,MATCH(SUBSTITUTE(R$1,"참고",""),EquipTable!$A$1:$Z$1,0),0)</f>
        <v>99</v>
      </c>
    </row>
    <row r="193" spans="1:18" hidden="1" x14ac:dyDescent="0.3">
      <c r="A193" t="str">
        <f t="shared" ca="1" si="8"/>
        <v>Equip054203</v>
      </c>
      <c r="B193" t="s">
        <v>163</v>
      </c>
      <c r="C193">
        <f t="shared" ca="1" si="9"/>
        <v>5</v>
      </c>
      <c r="D193" t="str">
        <f ca="1">VLOOKUP($B193,EquipTable!$A:$Z,MATCH(SUBSTITUTE(D$1,"참고",""),EquipTable!$A$1:$Z$1,0),0)</f>
        <v>Hammer</v>
      </c>
      <c r="E193" t="str">
        <f ca="1">VLOOKUP($B193,EquipTable!$A:$Z,MATCH(SUBSTITUTE(E$1,"참고",""),EquipTable!$A$1:$Z$1,0),0)</f>
        <v>SS</v>
      </c>
      <c r="F193">
        <f ca="1">VLOOKUP($B193,EquipTable!$A:$Z,MATCH(SUBSTITUTE(F$1,"참고",""),EquipTable!$A$1:$Z$1,0),0)</f>
        <v>3</v>
      </c>
      <c r="G193" t="str">
        <f t="shared" ca="1" si="10"/>
        <v>2980, 3208, 3436, 3664, 3892</v>
      </c>
      <c r="H193">
        <f t="array" aca="1" ref="H193" ca="1">SUM(IF(LEN(J193:O193)&gt;0,1,0))</f>
        <v>5</v>
      </c>
      <c r="I193">
        <v>228</v>
      </c>
      <c r="J193">
        <v>2980</v>
      </c>
      <c r="K193">
        <f ca="1">IF($C193&lt;=2,"",
IF(AND($C193&gt;=3,INT(RIGHT(K$1,1))&gt;VLOOKUP($C193,EquipGradeTable!$A:$B,MATCH(EquipGradeTable!$B$1,EquipGradeTable!$A$1:$B$1,0),0)),"",
OFFSET(K193,0,-1)+$I193))</f>
        <v>3208</v>
      </c>
      <c r="L193">
        <f ca="1">IF($C193&lt;=2,"",
IF(AND($C193&gt;=3,INT(RIGHT(L$1,1))&gt;VLOOKUP($C193,EquipGradeTable!$A:$B,MATCH(EquipGradeTable!$B$1,EquipGradeTable!$A$1:$B$1,0),0)),"",
OFFSET(L193,0,-1)+$I193))</f>
        <v>3436</v>
      </c>
      <c r="M193">
        <f ca="1">IF($C193&lt;=2,"",
IF(AND($C193&gt;=3,INT(RIGHT(M$1,1))&gt;VLOOKUP($C193,EquipGradeTable!$A:$B,MATCH(EquipGradeTable!$B$1,EquipGradeTable!$A$1:$B$1,0),0)),"",
OFFSET(M193,0,-1)+$I193))</f>
        <v>3664</v>
      </c>
      <c r="N193">
        <f ca="1">IF($C193&lt;=2,"",
IF(AND($C193&gt;=3,INT(RIGHT(N$1,1))&gt;VLOOKUP($C193,EquipGradeTable!$A:$B,MATCH(EquipGradeTable!$B$1,EquipGradeTable!$A$1:$B$1,0),0)),"",
OFFSET(N193,0,-1)+$I193))</f>
        <v>3892</v>
      </c>
      <c r="O193" t="str">
        <f ca="1">IF($C193&lt;=2,"",
IF(AND($C193&gt;=3,INT(RIGHT(O$1,1))&gt;VLOOKUP($C193,EquipGradeTable!$A:$B,MATCH(EquipGradeTable!$B$1,EquipGradeTable!$A$1:$B$1,0),0)),"",
OFFSET(O193,0,-1)+$I193))</f>
        <v/>
      </c>
      <c r="P193">
        <f t="shared" ca="1" si="11"/>
        <v>4</v>
      </c>
      <c r="Q193" t="str">
        <f ca="1">VLOOKUP($B193,EquipTable!$A:$Z,MATCH(SUBSTITUTE(Q$1,"참고",""),EquipTable!$A$1:$Z$1,0),0)</f>
        <v>ArsenalHammer</v>
      </c>
      <c r="R193">
        <f ca="1">VLOOKUP($B193,EquipTable!$A:$Z,MATCH(SUBSTITUTE(R$1,"참고",""),EquipTable!$A$1:$Z$1,0),0)</f>
        <v>99</v>
      </c>
    </row>
    <row r="194" spans="1:18" hidden="1" x14ac:dyDescent="0.3">
      <c r="A194" t="str">
        <f t="shared" ref="A194:A257" ca="1" si="12">SUBSTITUTE(B194,"E","Equip"&amp;TEXT(C194,"00"))</f>
        <v>Equip064203</v>
      </c>
      <c r="B194" t="s">
        <v>163</v>
      </c>
      <c r="C194">
        <f t="shared" ref="C194:C257" ca="1" si="13">IF(B194&lt;&gt;OFFSET(B194,-1,0),
IF(E194="A",0,3),
OFFSET(C194,-1,0)+1)</f>
        <v>6</v>
      </c>
      <c r="D194" t="str">
        <f ca="1">VLOOKUP($B194,EquipTable!$A:$Z,MATCH(SUBSTITUTE(D$1,"참고",""),EquipTable!$A$1:$Z$1,0),0)</f>
        <v>Hammer</v>
      </c>
      <c r="E194" t="str">
        <f ca="1">VLOOKUP($B194,EquipTable!$A:$Z,MATCH(SUBSTITUTE(E$1,"참고",""),EquipTable!$A$1:$Z$1,0),0)</f>
        <v>SS</v>
      </c>
      <c r="F194">
        <f ca="1">VLOOKUP($B194,EquipTable!$A:$Z,MATCH(SUBSTITUTE(F$1,"참고",""),EquipTable!$A$1:$Z$1,0),0)</f>
        <v>3</v>
      </c>
      <c r="G194" t="str">
        <f t="shared" ref="G194:G257" ca="1" si="14">J194&amp;
IF(LEN(K194)=0,"",", "&amp;K194)&amp;
IF(LEN(L194)=0,"",", "&amp;L194)&amp;
IF(LEN(M194)=0,"",", "&amp;M194)&amp;
IF(LEN(N194)=0,"",", "&amp;N194)&amp;
IF(LEN(O194)=0,"",", "&amp;O194)</f>
        <v>4350, 4709, 5068, 5427, 5786, 6145</v>
      </c>
      <c r="H194">
        <f t="array" aca="1" ref="H194" ca="1">SUM(IF(LEN(J194:O194)&gt;0,1,0))</f>
        <v>6</v>
      </c>
      <c r="I194">
        <v>359</v>
      </c>
      <c r="J194">
        <v>4350</v>
      </c>
      <c r="K194">
        <f ca="1">IF($C194&lt;=2,"",
IF(AND($C194&gt;=3,INT(RIGHT(K$1,1))&gt;VLOOKUP($C194,EquipGradeTable!$A:$B,MATCH(EquipGradeTable!$B$1,EquipGradeTable!$A$1:$B$1,0),0)),"",
OFFSET(K194,0,-1)+$I194))</f>
        <v>4709</v>
      </c>
      <c r="L194">
        <f ca="1">IF($C194&lt;=2,"",
IF(AND($C194&gt;=3,INT(RIGHT(L$1,1))&gt;VLOOKUP($C194,EquipGradeTable!$A:$B,MATCH(EquipGradeTable!$B$1,EquipGradeTable!$A$1:$B$1,0),0)),"",
OFFSET(L194,0,-1)+$I194))</f>
        <v>5068</v>
      </c>
      <c r="M194">
        <f ca="1">IF($C194&lt;=2,"",
IF(AND($C194&gt;=3,INT(RIGHT(M$1,1))&gt;VLOOKUP($C194,EquipGradeTable!$A:$B,MATCH(EquipGradeTable!$B$1,EquipGradeTable!$A$1:$B$1,0),0)),"",
OFFSET(M194,0,-1)+$I194))</f>
        <v>5427</v>
      </c>
      <c r="N194">
        <f ca="1">IF($C194&lt;=2,"",
IF(AND($C194&gt;=3,INT(RIGHT(N$1,1))&gt;VLOOKUP($C194,EquipGradeTable!$A:$B,MATCH(EquipGradeTable!$B$1,EquipGradeTable!$A$1:$B$1,0),0)),"",
OFFSET(N194,0,-1)+$I194))</f>
        <v>5786</v>
      </c>
      <c r="O194">
        <f ca="1">IF($C194&lt;=2,"",
IF(AND($C194&gt;=3,INT(RIGHT(O$1,1))&gt;VLOOKUP($C194,EquipGradeTable!$A:$B,MATCH(EquipGradeTable!$B$1,EquipGradeTable!$A$1:$B$1,0),0)),"",
OFFSET(O194,0,-1)+$I194))</f>
        <v>6145</v>
      </c>
      <c r="P194">
        <f t="shared" ref="P194:P257" ca="1" si="15">COUNTIF(Q:Q,Q194)</f>
        <v>4</v>
      </c>
      <c r="Q194" t="str">
        <f ca="1">VLOOKUP($B194,EquipTable!$A:$Z,MATCH(SUBSTITUTE(Q$1,"참고",""),EquipTable!$A$1:$Z$1,0),0)</f>
        <v>ArsenalHammer</v>
      </c>
      <c r="R194">
        <f ca="1">VLOOKUP($B194,EquipTable!$A:$Z,MATCH(SUBSTITUTE(R$1,"참고",""),EquipTable!$A$1:$Z$1,0),0)</f>
        <v>99</v>
      </c>
    </row>
    <row r="195" spans="1:18" x14ac:dyDescent="0.3">
      <c r="A195" t="str">
        <f t="shared" ca="1" si="12"/>
        <v>Equip005001</v>
      </c>
      <c r="B195" t="s">
        <v>164</v>
      </c>
      <c r="C195">
        <f t="shared" ca="1" si="13"/>
        <v>0</v>
      </c>
      <c r="D195" t="str">
        <f ca="1">VLOOKUP($B195,EquipTable!$A:$Z,MATCH(SUBSTITUTE(D$1,"참고",""),EquipTable!$A$1:$Z$1,0),0)</f>
        <v>Sword</v>
      </c>
      <c r="E195" t="str">
        <f ca="1">VLOOKUP($B195,EquipTable!$A:$Z,MATCH(SUBSTITUTE(E$1,"참고",""),EquipTable!$A$1:$Z$1,0),0)</f>
        <v>A</v>
      </c>
      <c r="F195">
        <f ca="1">VLOOKUP($B195,EquipTable!$A:$Z,MATCH(SUBSTITUTE(F$1,"참고",""),EquipTable!$A$1:$Z$1,0),0)</f>
        <v>1</v>
      </c>
      <c r="G195" t="str">
        <f t="shared" ca="1" si="14"/>
        <v>10</v>
      </c>
      <c r="H195">
        <f t="array" aca="1" ref="H195" ca="1">SUM(IF(LEN(J195:O195)&gt;0,1,0))</f>
        <v>1</v>
      </c>
      <c r="I195">
        <v>0</v>
      </c>
      <c r="J195">
        <v>10</v>
      </c>
      <c r="K195" t="str">
        <f ca="1">IF($C195&lt;=2,"",
IF(AND($C195&gt;=3,INT(RIGHT(K$1,1))&gt;VLOOKUP($C195,EquipGradeTable!$A:$B,MATCH(EquipGradeTable!$B$1,EquipGradeTable!$A$1:$B$1,0),0)),"",
OFFSET(K195,0,-1)+$I195))</f>
        <v/>
      </c>
      <c r="L195" t="str">
        <f ca="1">IF($C195&lt;=2,"",
IF(AND($C195&gt;=3,INT(RIGHT(L$1,1))&gt;VLOOKUP($C195,EquipGradeTable!$A:$B,MATCH(EquipGradeTable!$B$1,EquipGradeTable!$A$1:$B$1,0),0)),"",
OFFSET(L195,0,-1)+$I195))</f>
        <v/>
      </c>
      <c r="M195" t="str">
        <f ca="1">IF($C195&lt;=2,"",
IF(AND($C195&gt;=3,INT(RIGHT(M$1,1))&gt;VLOOKUP($C195,EquipGradeTable!$A:$B,MATCH(EquipGradeTable!$B$1,EquipGradeTable!$A$1:$B$1,0),0)),"",
OFFSET(M195,0,-1)+$I195))</f>
        <v/>
      </c>
      <c r="N195" t="str">
        <f ca="1">IF($C195&lt;=2,"",
IF(AND($C195&gt;=3,INT(RIGHT(N$1,1))&gt;VLOOKUP($C195,EquipGradeTable!$A:$B,MATCH(EquipGradeTable!$B$1,EquipGradeTable!$A$1:$B$1,0),0)),"",
OFFSET(N195,0,-1)+$I195))</f>
        <v/>
      </c>
      <c r="O195" t="str">
        <f ca="1">IF($C195&lt;=2,"",
IF(AND($C195&gt;=3,INT(RIGHT(O$1,1))&gt;VLOOKUP($C195,EquipGradeTable!$A:$B,MATCH(EquipGradeTable!$B$1,EquipGradeTable!$A$1:$B$1,0),0)),"",
OFFSET(O195,0,-1)+$I195))</f>
        <v/>
      </c>
      <c r="P195">
        <f t="shared" ca="1" si="15"/>
        <v>7</v>
      </c>
      <c r="Q195" t="str">
        <f ca="1">VLOOKUP($B195,EquipTable!$A:$Z,MATCH(SUBSTITUTE(Q$1,"참고",""),EquipTable!$A$1:$Z$1,0),0)</f>
        <v>SciFantasyRapier</v>
      </c>
      <c r="R195">
        <f ca="1">VLOOKUP($B195,EquipTable!$A:$Z,MATCH(SUBSTITUTE(R$1,"참고",""),EquipTable!$A$1:$Z$1,0),0)</f>
        <v>0</v>
      </c>
    </row>
    <row r="196" spans="1:18" x14ac:dyDescent="0.3">
      <c r="A196" t="str">
        <f t="shared" ca="1" si="12"/>
        <v>Equip015001</v>
      </c>
      <c r="B196" t="s">
        <v>164</v>
      </c>
      <c r="C196">
        <f t="shared" ca="1" si="13"/>
        <v>1</v>
      </c>
      <c r="D196" t="str">
        <f ca="1">VLOOKUP($B196,EquipTable!$A:$Z,MATCH(SUBSTITUTE(D$1,"참고",""),EquipTable!$A$1:$Z$1,0),0)</f>
        <v>Sword</v>
      </c>
      <c r="E196" t="str">
        <f ca="1">VLOOKUP($B196,EquipTable!$A:$Z,MATCH(SUBSTITUTE(E$1,"참고",""),EquipTable!$A$1:$Z$1,0),0)</f>
        <v>A</v>
      </c>
      <c r="F196">
        <f ca="1">VLOOKUP($B196,EquipTable!$A:$Z,MATCH(SUBSTITUTE(F$1,"참고",""),EquipTable!$A$1:$Z$1,0),0)</f>
        <v>1</v>
      </c>
      <c r="G196" t="str">
        <f t="shared" ca="1" si="14"/>
        <v>30</v>
      </c>
      <c r="H196">
        <f t="array" aca="1" ref="H196" ca="1">SUM(IF(LEN(J196:O196)&gt;0,1,0))</f>
        <v>1</v>
      </c>
      <c r="I196">
        <v>0</v>
      </c>
      <c r="J196">
        <v>30</v>
      </c>
      <c r="K196" t="str">
        <f ca="1">IF($C196&lt;=2,"",
IF(AND($C196&gt;=3,INT(RIGHT(K$1,1))&gt;VLOOKUP($C196,EquipGradeTable!$A:$B,MATCH(EquipGradeTable!$B$1,EquipGradeTable!$A$1:$B$1,0),0)),"",
OFFSET(K196,0,-1)+$I196))</f>
        <v/>
      </c>
      <c r="L196" t="str">
        <f ca="1">IF($C196&lt;=2,"",
IF(AND($C196&gt;=3,INT(RIGHT(L$1,1))&gt;VLOOKUP($C196,EquipGradeTable!$A:$B,MATCH(EquipGradeTable!$B$1,EquipGradeTable!$A$1:$B$1,0),0)),"",
OFFSET(L196,0,-1)+$I196))</f>
        <v/>
      </c>
      <c r="M196" t="str">
        <f ca="1">IF($C196&lt;=2,"",
IF(AND($C196&gt;=3,INT(RIGHT(M$1,1))&gt;VLOOKUP($C196,EquipGradeTable!$A:$B,MATCH(EquipGradeTable!$B$1,EquipGradeTable!$A$1:$B$1,0),0)),"",
OFFSET(M196,0,-1)+$I196))</f>
        <v/>
      </c>
      <c r="N196" t="str">
        <f ca="1">IF($C196&lt;=2,"",
IF(AND($C196&gt;=3,INT(RIGHT(N$1,1))&gt;VLOOKUP($C196,EquipGradeTable!$A:$B,MATCH(EquipGradeTable!$B$1,EquipGradeTable!$A$1:$B$1,0),0)),"",
OFFSET(N196,0,-1)+$I196))</f>
        <v/>
      </c>
      <c r="O196" t="str">
        <f ca="1">IF($C196&lt;=2,"",
IF(AND($C196&gt;=3,INT(RIGHT(O$1,1))&gt;VLOOKUP($C196,EquipGradeTable!$A:$B,MATCH(EquipGradeTable!$B$1,EquipGradeTable!$A$1:$B$1,0),0)),"",
OFFSET(O196,0,-1)+$I196))</f>
        <v/>
      </c>
      <c r="P196">
        <f t="shared" ca="1" si="15"/>
        <v>7</v>
      </c>
      <c r="Q196" t="str">
        <f ca="1">VLOOKUP($B196,EquipTable!$A:$Z,MATCH(SUBSTITUTE(Q$1,"참고",""),EquipTable!$A$1:$Z$1,0),0)</f>
        <v>SciFantasyRapier</v>
      </c>
      <c r="R196">
        <f ca="1">VLOOKUP($B196,EquipTable!$A:$Z,MATCH(SUBSTITUTE(R$1,"참고",""),EquipTable!$A$1:$Z$1,0),0)</f>
        <v>0</v>
      </c>
    </row>
    <row r="197" spans="1:18" x14ac:dyDescent="0.3">
      <c r="A197" t="str">
        <f t="shared" ca="1" si="12"/>
        <v>Equip025001</v>
      </c>
      <c r="B197" t="s">
        <v>164</v>
      </c>
      <c r="C197">
        <f t="shared" ca="1" si="13"/>
        <v>2</v>
      </c>
      <c r="D197" t="str">
        <f ca="1">VLOOKUP($B197,EquipTable!$A:$Z,MATCH(SUBSTITUTE(D$1,"참고",""),EquipTable!$A$1:$Z$1,0),0)</f>
        <v>Sword</v>
      </c>
      <c r="E197" t="str">
        <f ca="1">VLOOKUP($B197,EquipTable!$A:$Z,MATCH(SUBSTITUTE(E$1,"참고",""),EquipTable!$A$1:$Z$1,0),0)</f>
        <v>A</v>
      </c>
      <c r="F197">
        <f ca="1">VLOOKUP($B197,EquipTable!$A:$Z,MATCH(SUBSTITUTE(F$1,"참고",""),EquipTable!$A$1:$Z$1,0),0)</f>
        <v>1</v>
      </c>
      <c r="G197" t="str">
        <f t="shared" ca="1" si="14"/>
        <v>80</v>
      </c>
      <c r="H197">
        <f t="array" aca="1" ref="H197" ca="1">SUM(IF(LEN(J197:O197)&gt;0,1,0))</f>
        <v>1</v>
      </c>
      <c r="I197">
        <v>0</v>
      </c>
      <c r="J197">
        <v>80</v>
      </c>
      <c r="K197" t="str">
        <f ca="1">IF($C197&lt;=2,"",
IF(AND($C197&gt;=3,INT(RIGHT(K$1,1))&gt;VLOOKUP($C197,EquipGradeTable!$A:$B,MATCH(EquipGradeTable!$B$1,EquipGradeTable!$A$1:$B$1,0),0)),"",
OFFSET(K197,0,-1)+$I197))</f>
        <v/>
      </c>
      <c r="L197" t="str">
        <f ca="1">IF($C197&lt;=2,"",
IF(AND($C197&gt;=3,INT(RIGHT(L$1,1))&gt;VLOOKUP($C197,EquipGradeTable!$A:$B,MATCH(EquipGradeTable!$B$1,EquipGradeTable!$A$1:$B$1,0),0)),"",
OFFSET(L197,0,-1)+$I197))</f>
        <v/>
      </c>
      <c r="M197" t="str">
        <f ca="1">IF($C197&lt;=2,"",
IF(AND($C197&gt;=3,INT(RIGHT(M$1,1))&gt;VLOOKUP($C197,EquipGradeTable!$A:$B,MATCH(EquipGradeTable!$B$1,EquipGradeTable!$A$1:$B$1,0),0)),"",
OFFSET(M197,0,-1)+$I197))</f>
        <v/>
      </c>
      <c r="N197" t="str">
        <f ca="1">IF($C197&lt;=2,"",
IF(AND($C197&gt;=3,INT(RIGHT(N$1,1))&gt;VLOOKUP($C197,EquipGradeTable!$A:$B,MATCH(EquipGradeTable!$B$1,EquipGradeTable!$A$1:$B$1,0),0)),"",
OFFSET(N197,0,-1)+$I197))</f>
        <v/>
      </c>
      <c r="O197" t="str">
        <f ca="1">IF($C197&lt;=2,"",
IF(AND($C197&gt;=3,INT(RIGHT(O$1,1))&gt;VLOOKUP($C197,EquipGradeTable!$A:$B,MATCH(EquipGradeTable!$B$1,EquipGradeTable!$A$1:$B$1,0),0)),"",
OFFSET(O197,0,-1)+$I197))</f>
        <v/>
      </c>
      <c r="P197">
        <f t="shared" ca="1" si="15"/>
        <v>7</v>
      </c>
      <c r="Q197" t="str">
        <f ca="1">VLOOKUP($B197,EquipTable!$A:$Z,MATCH(SUBSTITUTE(Q$1,"참고",""),EquipTable!$A$1:$Z$1,0),0)</f>
        <v>SciFantasyRapier</v>
      </c>
      <c r="R197">
        <f ca="1">VLOOKUP($B197,EquipTable!$A:$Z,MATCH(SUBSTITUTE(R$1,"참고",""),EquipTable!$A$1:$Z$1,0),0)</f>
        <v>0</v>
      </c>
    </row>
    <row r="198" spans="1:18" x14ac:dyDescent="0.3">
      <c r="A198" t="str">
        <f t="shared" ca="1" si="12"/>
        <v>Equip035001</v>
      </c>
      <c r="B198" t="s">
        <v>164</v>
      </c>
      <c r="C198">
        <f t="shared" ca="1" si="13"/>
        <v>3</v>
      </c>
      <c r="D198" t="str">
        <f ca="1">VLOOKUP($B198,EquipTable!$A:$Z,MATCH(SUBSTITUTE(D$1,"참고",""),EquipTable!$A$1:$Z$1,0),0)</f>
        <v>Sword</v>
      </c>
      <c r="E198" t="str">
        <f ca="1">VLOOKUP($B198,EquipTable!$A:$Z,MATCH(SUBSTITUTE(E$1,"참고",""),EquipTable!$A$1:$Z$1,0),0)</f>
        <v>A</v>
      </c>
      <c r="F198">
        <f ca="1">VLOOKUP($B198,EquipTable!$A:$Z,MATCH(SUBSTITUTE(F$1,"참고",""),EquipTable!$A$1:$Z$1,0),0)</f>
        <v>1</v>
      </c>
      <c r="G198" t="str">
        <f t="shared" ca="1" si="14"/>
        <v>190, 255, 320</v>
      </c>
      <c r="H198">
        <f t="array" aca="1" ref="H198" ca="1">SUM(IF(LEN(J198:O198)&gt;0,1,0))</f>
        <v>3</v>
      </c>
      <c r="I198">
        <v>65</v>
      </c>
      <c r="J198">
        <v>190</v>
      </c>
      <c r="K198">
        <f ca="1">IF($C198&lt;=2,"",
IF(AND($C198&gt;=3,INT(RIGHT(K$1,1))&gt;VLOOKUP($C198,EquipGradeTable!$A:$B,MATCH(EquipGradeTable!$B$1,EquipGradeTable!$A$1:$B$1,0),0)),"",
OFFSET(K198,0,-1)+$I198))</f>
        <v>255</v>
      </c>
      <c r="L198">
        <f ca="1">IF($C198&lt;=2,"",
IF(AND($C198&gt;=3,INT(RIGHT(L$1,1))&gt;VLOOKUP($C198,EquipGradeTable!$A:$B,MATCH(EquipGradeTable!$B$1,EquipGradeTable!$A$1:$B$1,0),0)),"",
OFFSET(L198,0,-1)+$I198))</f>
        <v>320</v>
      </c>
      <c r="M198" t="str">
        <f ca="1">IF($C198&lt;=2,"",
IF(AND($C198&gt;=3,INT(RIGHT(M$1,1))&gt;VLOOKUP($C198,EquipGradeTable!$A:$B,MATCH(EquipGradeTable!$B$1,EquipGradeTable!$A$1:$B$1,0),0)),"",
OFFSET(M198,0,-1)+$I198))</f>
        <v/>
      </c>
      <c r="N198" t="str">
        <f ca="1">IF($C198&lt;=2,"",
IF(AND($C198&gt;=3,INT(RIGHT(N$1,1))&gt;VLOOKUP($C198,EquipGradeTable!$A:$B,MATCH(EquipGradeTable!$B$1,EquipGradeTable!$A$1:$B$1,0),0)),"",
OFFSET(N198,0,-1)+$I198))</f>
        <v/>
      </c>
      <c r="O198" t="str">
        <f ca="1">IF($C198&lt;=2,"",
IF(AND($C198&gt;=3,INT(RIGHT(O$1,1))&gt;VLOOKUP($C198,EquipGradeTable!$A:$B,MATCH(EquipGradeTable!$B$1,EquipGradeTable!$A$1:$B$1,0),0)),"",
OFFSET(O198,0,-1)+$I198))</f>
        <v/>
      </c>
      <c r="P198">
        <f t="shared" ca="1" si="15"/>
        <v>7</v>
      </c>
      <c r="Q198" t="str">
        <f ca="1">VLOOKUP($B198,EquipTable!$A:$Z,MATCH(SUBSTITUTE(Q$1,"참고",""),EquipTable!$A$1:$Z$1,0),0)</f>
        <v>SciFantasyRapier</v>
      </c>
      <c r="R198">
        <f ca="1">VLOOKUP($B198,EquipTable!$A:$Z,MATCH(SUBSTITUTE(R$1,"참고",""),EquipTable!$A$1:$Z$1,0),0)</f>
        <v>0</v>
      </c>
    </row>
    <row r="199" spans="1:18" x14ac:dyDescent="0.3">
      <c r="A199" t="str">
        <f t="shared" ca="1" si="12"/>
        <v>Equip045001</v>
      </c>
      <c r="B199" t="s">
        <v>164</v>
      </c>
      <c r="C199">
        <f t="shared" ca="1" si="13"/>
        <v>4</v>
      </c>
      <c r="D199" t="str">
        <f ca="1">VLOOKUP($B199,EquipTable!$A:$Z,MATCH(SUBSTITUTE(D$1,"참고",""),EquipTable!$A$1:$Z$1,0),0)</f>
        <v>Sword</v>
      </c>
      <c r="E199" t="str">
        <f ca="1">VLOOKUP($B199,EquipTable!$A:$Z,MATCH(SUBSTITUTE(E$1,"참고",""),EquipTable!$A$1:$Z$1,0),0)</f>
        <v>A</v>
      </c>
      <c r="F199">
        <f ca="1">VLOOKUP($B199,EquipTable!$A:$Z,MATCH(SUBSTITUTE(F$1,"참고",""),EquipTable!$A$1:$Z$1,0),0)</f>
        <v>1</v>
      </c>
      <c r="G199" t="str">
        <f t="shared" ca="1" si="14"/>
        <v>450, 537, 624, 711</v>
      </c>
      <c r="H199">
        <f t="array" aca="1" ref="H199" ca="1">SUM(IF(LEN(J199:O199)&gt;0,1,0))</f>
        <v>4</v>
      </c>
      <c r="I199">
        <v>87</v>
      </c>
      <c r="J199">
        <v>450</v>
      </c>
      <c r="K199">
        <f ca="1">IF($C199&lt;=2,"",
IF(AND($C199&gt;=3,INT(RIGHT(K$1,1))&gt;VLOOKUP($C199,EquipGradeTable!$A:$B,MATCH(EquipGradeTable!$B$1,EquipGradeTable!$A$1:$B$1,0),0)),"",
OFFSET(K199,0,-1)+$I199))</f>
        <v>537</v>
      </c>
      <c r="L199">
        <f ca="1">IF($C199&lt;=2,"",
IF(AND($C199&gt;=3,INT(RIGHT(L$1,1))&gt;VLOOKUP($C199,EquipGradeTable!$A:$B,MATCH(EquipGradeTable!$B$1,EquipGradeTable!$A$1:$B$1,0),0)),"",
OFFSET(L199,0,-1)+$I199))</f>
        <v>624</v>
      </c>
      <c r="M199">
        <f ca="1">IF($C199&lt;=2,"",
IF(AND($C199&gt;=3,INT(RIGHT(M$1,1))&gt;VLOOKUP($C199,EquipGradeTable!$A:$B,MATCH(EquipGradeTable!$B$1,EquipGradeTable!$A$1:$B$1,0),0)),"",
OFFSET(M199,0,-1)+$I199))</f>
        <v>711</v>
      </c>
      <c r="N199" t="str">
        <f ca="1">IF($C199&lt;=2,"",
IF(AND($C199&gt;=3,INT(RIGHT(N$1,1))&gt;VLOOKUP($C199,EquipGradeTable!$A:$B,MATCH(EquipGradeTable!$B$1,EquipGradeTable!$A$1:$B$1,0),0)),"",
OFFSET(N199,0,-1)+$I199))</f>
        <v/>
      </c>
      <c r="O199" t="str">
        <f ca="1">IF($C199&lt;=2,"",
IF(AND($C199&gt;=3,INT(RIGHT(O$1,1))&gt;VLOOKUP($C199,EquipGradeTable!$A:$B,MATCH(EquipGradeTable!$B$1,EquipGradeTable!$A$1:$B$1,0),0)),"",
OFFSET(O199,0,-1)+$I199))</f>
        <v/>
      </c>
      <c r="P199">
        <f t="shared" ca="1" si="15"/>
        <v>7</v>
      </c>
      <c r="Q199" t="str">
        <f ca="1">VLOOKUP($B199,EquipTable!$A:$Z,MATCH(SUBSTITUTE(Q$1,"참고",""),EquipTable!$A$1:$Z$1,0),0)</f>
        <v>SciFantasyRapier</v>
      </c>
      <c r="R199">
        <f ca="1">VLOOKUP($B199,EquipTable!$A:$Z,MATCH(SUBSTITUTE(R$1,"참고",""),EquipTable!$A$1:$Z$1,0),0)</f>
        <v>0</v>
      </c>
    </row>
    <row r="200" spans="1:18" x14ac:dyDescent="0.3">
      <c r="A200" t="str">
        <f t="shared" ca="1" si="12"/>
        <v>Equip055001</v>
      </c>
      <c r="B200" t="s">
        <v>164</v>
      </c>
      <c r="C200">
        <f t="shared" ca="1" si="13"/>
        <v>5</v>
      </c>
      <c r="D200" t="str">
        <f ca="1">VLOOKUP($B200,EquipTable!$A:$Z,MATCH(SUBSTITUTE(D$1,"참고",""),EquipTable!$A$1:$Z$1,0),0)</f>
        <v>Sword</v>
      </c>
      <c r="E200" t="str">
        <f ca="1">VLOOKUP($B200,EquipTable!$A:$Z,MATCH(SUBSTITUTE(E$1,"참고",""),EquipTable!$A$1:$Z$1,0),0)</f>
        <v>A</v>
      </c>
      <c r="F200">
        <f ca="1">VLOOKUP($B200,EquipTable!$A:$Z,MATCH(SUBSTITUTE(F$1,"참고",""),EquipTable!$A$1:$Z$1,0),0)</f>
        <v>1</v>
      </c>
      <c r="G200" t="str">
        <f t="shared" ca="1" si="14"/>
        <v>885, 985, 1085, 1185, 1285</v>
      </c>
      <c r="H200">
        <f t="array" aca="1" ref="H200" ca="1">SUM(IF(LEN(J200:O200)&gt;0,1,0))</f>
        <v>5</v>
      </c>
      <c r="I200">
        <v>100</v>
      </c>
      <c r="J200">
        <v>885</v>
      </c>
      <c r="K200">
        <f ca="1">IF($C200&lt;=2,"",
IF(AND($C200&gt;=3,INT(RIGHT(K$1,1))&gt;VLOOKUP($C200,EquipGradeTable!$A:$B,MATCH(EquipGradeTable!$B$1,EquipGradeTable!$A$1:$B$1,0),0)),"",
OFFSET(K200,0,-1)+$I200))</f>
        <v>985</v>
      </c>
      <c r="L200">
        <f ca="1">IF($C200&lt;=2,"",
IF(AND($C200&gt;=3,INT(RIGHT(L$1,1))&gt;VLOOKUP($C200,EquipGradeTable!$A:$B,MATCH(EquipGradeTable!$B$1,EquipGradeTable!$A$1:$B$1,0),0)),"",
OFFSET(L200,0,-1)+$I200))</f>
        <v>1085</v>
      </c>
      <c r="M200">
        <f ca="1">IF($C200&lt;=2,"",
IF(AND($C200&gt;=3,INT(RIGHT(M$1,1))&gt;VLOOKUP($C200,EquipGradeTable!$A:$B,MATCH(EquipGradeTable!$B$1,EquipGradeTable!$A$1:$B$1,0),0)),"",
OFFSET(M200,0,-1)+$I200))</f>
        <v>1185</v>
      </c>
      <c r="N200">
        <f ca="1">IF($C200&lt;=2,"",
IF(AND($C200&gt;=3,INT(RIGHT(N$1,1))&gt;VLOOKUP($C200,EquipGradeTable!$A:$B,MATCH(EquipGradeTable!$B$1,EquipGradeTable!$A$1:$B$1,0),0)),"",
OFFSET(N200,0,-1)+$I200))</f>
        <v>1285</v>
      </c>
      <c r="O200" t="str">
        <f ca="1">IF($C200&lt;=2,"",
IF(AND($C200&gt;=3,INT(RIGHT(O$1,1))&gt;VLOOKUP($C200,EquipGradeTable!$A:$B,MATCH(EquipGradeTable!$B$1,EquipGradeTable!$A$1:$B$1,0),0)),"",
OFFSET(O200,0,-1)+$I200))</f>
        <v/>
      </c>
      <c r="P200">
        <f t="shared" ca="1" si="15"/>
        <v>7</v>
      </c>
      <c r="Q200" t="str">
        <f ca="1">VLOOKUP($B200,EquipTable!$A:$Z,MATCH(SUBSTITUTE(Q$1,"참고",""),EquipTable!$A$1:$Z$1,0),0)</f>
        <v>SciFantasyRapier</v>
      </c>
      <c r="R200">
        <f ca="1">VLOOKUP($B200,EquipTable!$A:$Z,MATCH(SUBSTITUTE(R$1,"참고",""),EquipTable!$A$1:$Z$1,0),0)</f>
        <v>0</v>
      </c>
    </row>
    <row r="201" spans="1:18" x14ac:dyDescent="0.3">
      <c r="A201" t="str">
        <f t="shared" ca="1" si="12"/>
        <v>Equip065001</v>
      </c>
      <c r="B201" t="s">
        <v>164</v>
      </c>
      <c r="C201">
        <f t="shared" ca="1" si="13"/>
        <v>6</v>
      </c>
      <c r="D201" t="str">
        <f ca="1">VLOOKUP($B201,EquipTable!$A:$Z,MATCH(SUBSTITUTE(D$1,"참고",""),EquipTable!$A$1:$Z$1,0),0)</f>
        <v>Sword</v>
      </c>
      <c r="E201" t="str">
        <f ca="1">VLOOKUP($B201,EquipTable!$A:$Z,MATCH(SUBSTITUTE(E$1,"참고",""),EquipTable!$A$1:$Z$1,0),0)</f>
        <v>A</v>
      </c>
      <c r="F201">
        <f ca="1">VLOOKUP($B201,EquipTable!$A:$Z,MATCH(SUBSTITUTE(F$1,"참고",""),EquipTable!$A$1:$Z$1,0),0)</f>
        <v>1</v>
      </c>
      <c r="G201" t="str">
        <f t="shared" ca="1" si="14"/>
        <v>1490, 1673, 1856, 2039, 2222, 2405</v>
      </c>
      <c r="H201">
        <f t="array" aca="1" ref="H201" ca="1">SUM(IF(LEN(J201:O201)&gt;0,1,0))</f>
        <v>6</v>
      </c>
      <c r="I201">
        <v>183</v>
      </c>
      <c r="J201">
        <v>1490</v>
      </c>
      <c r="K201">
        <f ca="1">IF($C201&lt;=2,"",
IF(AND($C201&gt;=3,INT(RIGHT(K$1,1))&gt;VLOOKUP($C201,EquipGradeTable!$A:$B,MATCH(EquipGradeTable!$B$1,EquipGradeTable!$A$1:$B$1,0),0)),"",
OFFSET(K201,0,-1)+$I201))</f>
        <v>1673</v>
      </c>
      <c r="L201">
        <f ca="1">IF($C201&lt;=2,"",
IF(AND($C201&gt;=3,INT(RIGHT(L$1,1))&gt;VLOOKUP($C201,EquipGradeTable!$A:$B,MATCH(EquipGradeTable!$B$1,EquipGradeTable!$A$1:$B$1,0),0)),"",
OFFSET(L201,0,-1)+$I201))</f>
        <v>1856</v>
      </c>
      <c r="M201">
        <f ca="1">IF($C201&lt;=2,"",
IF(AND($C201&gt;=3,INT(RIGHT(M$1,1))&gt;VLOOKUP($C201,EquipGradeTable!$A:$B,MATCH(EquipGradeTable!$B$1,EquipGradeTable!$A$1:$B$1,0),0)),"",
OFFSET(M201,0,-1)+$I201))</f>
        <v>2039</v>
      </c>
      <c r="N201">
        <f ca="1">IF($C201&lt;=2,"",
IF(AND($C201&gt;=3,INT(RIGHT(N$1,1))&gt;VLOOKUP($C201,EquipGradeTable!$A:$B,MATCH(EquipGradeTable!$B$1,EquipGradeTable!$A$1:$B$1,0),0)),"",
OFFSET(N201,0,-1)+$I201))</f>
        <v>2222</v>
      </c>
      <c r="O201">
        <f ca="1">IF($C201&lt;=2,"",
IF(AND($C201&gt;=3,INT(RIGHT(O$1,1))&gt;VLOOKUP($C201,EquipGradeTable!$A:$B,MATCH(EquipGradeTable!$B$1,EquipGradeTable!$A$1:$B$1,0),0)),"",
OFFSET(O201,0,-1)+$I201))</f>
        <v>2405</v>
      </c>
      <c r="P201">
        <f t="shared" ca="1" si="15"/>
        <v>7</v>
      </c>
      <c r="Q201" t="str">
        <f ca="1">VLOOKUP($B201,EquipTable!$A:$Z,MATCH(SUBSTITUTE(Q$1,"참고",""),EquipTable!$A$1:$Z$1,0),0)</f>
        <v>SciFantasyRapier</v>
      </c>
      <c r="R201">
        <f ca="1">VLOOKUP($B201,EquipTable!$A:$Z,MATCH(SUBSTITUTE(R$1,"참고",""),EquipTable!$A$1:$Z$1,0),0)</f>
        <v>0</v>
      </c>
    </row>
    <row r="202" spans="1:18" x14ac:dyDescent="0.3">
      <c r="A202" t="str">
        <f t="shared" ca="1" si="12"/>
        <v>Equip005002</v>
      </c>
      <c r="B202" t="s">
        <v>165</v>
      </c>
      <c r="C202">
        <f t="shared" ca="1" si="13"/>
        <v>0</v>
      </c>
      <c r="D202" t="str">
        <f ca="1">VLOOKUP($B202,EquipTable!$A:$Z,MATCH(SUBSTITUTE(D$1,"참고",""),EquipTable!$A$1:$Z$1,0),0)</f>
        <v>Sword</v>
      </c>
      <c r="E202" t="str">
        <f ca="1">VLOOKUP($B202,EquipTable!$A:$Z,MATCH(SUBSTITUTE(E$1,"참고",""),EquipTable!$A$1:$Z$1,0),0)</f>
        <v>A</v>
      </c>
      <c r="F202">
        <f ca="1">VLOOKUP($B202,EquipTable!$A:$Z,MATCH(SUBSTITUTE(F$1,"참고",""),EquipTable!$A$1:$Z$1,0),0)</f>
        <v>2</v>
      </c>
      <c r="G202" t="str">
        <f t="shared" ca="1" si="14"/>
        <v>10</v>
      </c>
      <c r="H202">
        <f t="array" aca="1" ref="H202" ca="1">SUM(IF(LEN(J202:O202)&gt;0,1,0))</f>
        <v>1</v>
      </c>
      <c r="I202">
        <v>0</v>
      </c>
      <c r="J202">
        <v>10</v>
      </c>
      <c r="K202" t="str">
        <f ca="1">IF($C202&lt;=2,"",
IF(AND($C202&gt;=3,INT(RIGHT(K$1,1))&gt;VLOOKUP($C202,EquipGradeTable!$A:$B,MATCH(EquipGradeTable!$B$1,EquipGradeTable!$A$1:$B$1,0),0)),"",
OFFSET(K202,0,-1)+$I202))</f>
        <v/>
      </c>
      <c r="L202" t="str">
        <f ca="1">IF($C202&lt;=2,"",
IF(AND($C202&gt;=3,INT(RIGHT(L$1,1))&gt;VLOOKUP($C202,EquipGradeTable!$A:$B,MATCH(EquipGradeTable!$B$1,EquipGradeTable!$A$1:$B$1,0),0)),"",
OFFSET(L202,0,-1)+$I202))</f>
        <v/>
      </c>
      <c r="M202" t="str">
        <f ca="1">IF($C202&lt;=2,"",
IF(AND($C202&gt;=3,INT(RIGHT(M$1,1))&gt;VLOOKUP($C202,EquipGradeTable!$A:$B,MATCH(EquipGradeTable!$B$1,EquipGradeTable!$A$1:$B$1,0),0)),"",
OFFSET(M202,0,-1)+$I202))</f>
        <v/>
      </c>
      <c r="N202" t="str">
        <f ca="1">IF($C202&lt;=2,"",
IF(AND($C202&gt;=3,INT(RIGHT(N$1,1))&gt;VLOOKUP($C202,EquipGradeTable!$A:$B,MATCH(EquipGradeTable!$B$1,EquipGradeTable!$A$1:$B$1,0),0)),"",
OFFSET(N202,0,-1)+$I202))</f>
        <v/>
      </c>
      <c r="O202" t="str">
        <f ca="1">IF($C202&lt;=2,"",
IF(AND($C202&gt;=3,INT(RIGHT(O$1,1))&gt;VLOOKUP($C202,EquipGradeTable!$A:$B,MATCH(EquipGradeTable!$B$1,EquipGradeTable!$A$1:$B$1,0),0)),"",
OFFSET(O202,0,-1)+$I202))</f>
        <v/>
      </c>
      <c r="P202">
        <f t="shared" ca="1" si="15"/>
        <v>7</v>
      </c>
      <c r="Q202" t="str">
        <f ca="1">VLOOKUP($B202,EquipTable!$A:$Z,MATCH(SUBSTITUTE(Q$1,"참고",""),EquipTable!$A$1:$Z$1,0),0)</f>
        <v>JimHdAssassin12</v>
      </c>
      <c r="R202">
        <f ca="1">VLOOKUP($B202,EquipTable!$A:$Z,MATCH(SUBSTITUTE(R$1,"참고",""),EquipTable!$A$1:$Z$1,0),0)</f>
        <v>0</v>
      </c>
    </row>
    <row r="203" spans="1:18" x14ac:dyDescent="0.3">
      <c r="A203" t="str">
        <f t="shared" ca="1" si="12"/>
        <v>Equip015002</v>
      </c>
      <c r="B203" t="s">
        <v>165</v>
      </c>
      <c r="C203">
        <f t="shared" ca="1" si="13"/>
        <v>1</v>
      </c>
      <c r="D203" t="str">
        <f ca="1">VLOOKUP($B203,EquipTable!$A:$Z,MATCH(SUBSTITUTE(D$1,"참고",""),EquipTable!$A$1:$Z$1,0),0)</f>
        <v>Sword</v>
      </c>
      <c r="E203" t="str">
        <f ca="1">VLOOKUP($B203,EquipTable!$A:$Z,MATCH(SUBSTITUTE(E$1,"참고",""),EquipTable!$A$1:$Z$1,0),0)</f>
        <v>A</v>
      </c>
      <c r="F203">
        <f ca="1">VLOOKUP($B203,EquipTable!$A:$Z,MATCH(SUBSTITUTE(F$1,"참고",""),EquipTable!$A$1:$Z$1,0),0)</f>
        <v>2</v>
      </c>
      <c r="G203" t="str">
        <f t="shared" ca="1" si="14"/>
        <v>30</v>
      </c>
      <c r="H203">
        <f t="array" aca="1" ref="H203" ca="1">SUM(IF(LEN(J203:O203)&gt;0,1,0))</f>
        <v>1</v>
      </c>
      <c r="I203">
        <v>0</v>
      </c>
      <c r="J203">
        <v>30</v>
      </c>
      <c r="K203" t="str">
        <f ca="1">IF($C203&lt;=2,"",
IF(AND($C203&gt;=3,INT(RIGHT(K$1,1))&gt;VLOOKUP($C203,EquipGradeTable!$A:$B,MATCH(EquipGradeTable!$B$1,EquipGradeTable!$A$1:$B$1,0),0)),"",
OFFSET(K203,0,-1)+$I203))</f>
        <v/>
      </c>
      <c r="L203" t="str">
        <f ca="1">IF($C203&lt;=2,"",
IF(AND($C203&gt;=3,INT(RIGHT(L$1,1))&gt;VLOOKUP($C203,EquipGradeTable!$A:$B,MATCH(EquipGradeTable!$B$1,EquipGradeTable!$A$1:$B$1,0),0)),"",
OFFSET(L203,0,-1)+$I203))</f>
        <v/>
      </c>
      <c r="M203" t="str">
        <f ca="1">IF($C203&lt;=2,"",
IF(AND($C203&gt;=3,INT(RIGHT(M$1,1))&gt;VLOOKUP($C203,EquipGradeTable!$A:$B,MATCH(EquipGradeTable!$B$1,EquipGradeTable!$A$1:$B$1,0),0)),"",
OFFSET(M203,0,-1)+$I203))</f>
        <v/>
      </c>
      <c r="N203" t="str">
        <f ca="1">IF($C203&lt;=2,"",
IF(AND($C203&gt;=3,INT(RIGHT(N$1,1))&gt;VLOOKUP($C203,EquipGradeTable!$A:$B,MATCH(EquipGradeTable!$B$1,EquipGradeTable!$A$1:$B$1,0),0)),"",
OFFSET(N203,0,-1)+$I203))</f>
        <v/>
      </c>
      <c r="O203" t="str">
        <f ca="1">IF($C203&lt;=2,"",
IF(AND($C203&gt;=3,INT(RIGHT(O$1,1))&gt;VLOOKUP($C203,EquipGradeTable!$A:$B,MATCH(EquipGradeTable!$B$1,EquipGradeTable!$A$1:$B$1,0),0)),"",
OFFSET(O203,0,-1)+$I203))</f>
        <v/>
      </c>
      <c r="P203">
        <f t="shared" ca="1" si="15"/>
        <v>7</v>
      </c>
      <c r="Q203" t="str">
        <f ca="1">VLOOKUP($B203,EquipTable!$A:$Z,MATCH(SUBSTITUTE(Q$1,"참고",""),EquipTable!$A$1:$Z$1,0),0)</f>
        <v>JimHdAssassin12</v>
      </c>
      <c r="R203">
        <f ca="1">VLOOKUP($B203,EquipTable!$A:$Z,MATCH(SUBSTITUTE(R$1,"참고",""),EquipTable!$A$1:$Z$1,0),0)</f>
        <v>0</v>
      </c>
    </row>
    <row r="204" spans="1:18" x14ac:dyDescent="0.3">
      <c r="A204" t="str">
        <f t="shared" ca="1" si="12"/>
        <v>Equip025002</v>
      </c>
      <c r="B204" t="s">
        <v>165</v>
      </c>
      <c r="C204">
        <f t="shared" ca="1" si="13"/>
        <v>2</v>
      </c>
      <c r="D204" t="str">
        <f ca="1">VLOOKUP($B204,EquipTable!$A:$Z,MATCH(SUBSTITUTE(D$1,"참고",""),EquipTable!$A$1:$Z$1,0),0)</f>
        <v>Sword</v>
      </c>
      <c r="E204" t="str">
        <f ca="1">VLOOKUP($B204,EquipTable!$A:$Z,MATCH(SUBSTITUTE(E$1,"참고",""),EquipTable!$A$1:$Z$1,0),0)</f>
        <v>A</v>
      </c>
      <c r="F204">
        <f ca="1">VLOOKUP($B204,EquipTable!$A:$Z,MATCH(SUBSTITUTE(F$1,"참고",""),EquipTable!$A$1:$Z$1,0),0)</f>
        <v>2</v>
      </c>
      <c r="G204" t="str">
        <f t="shared" ca="1" si="14"/>
        <v>80</v>
      </c>
      <c r="H204">
        <f t="array" aca="1" ref="H204" ca="1">SUM(IF(LEN(J204:O204)&gt;0,1,0))</f>
        <v>1</v>
      </c>
      <c r="I204">
        <v>0</v>
      </c>
      <c r="J204">
        <v>80</v>
      </c>
      <c r="K204" t="str">
        <f ca="1">IF($C204&lt;=2,"",
IF(AND($C204&gt;=3,INT(RIGHT(K$1,1))&gt;VLOOKUP($C204,EquipGradeTable!$A:$B,MATCH(EquipGradeTable!$B$1,EquipGradeTable!$A$1:$B$1,0),0)),"",
OFFSET(K204,0,-1)+$I204))</f>
        <v/>
      </c>
      <c r="L204" t="str">
        <f ca="1">IF($C204&lt;=2,"",
IF(AND($C204&gt;=3,INT(RIGHT(L$1,1))&gt;VLOOKUP($C204,EquipGradeTable!$A:$B,MATCH(EquipGradeTable!$B$1,EquipGradeTable!$A$1:$B$1,0),0)),"",
OFFSET(L204,0,-1)+$I204))</f>
        <v/>
      </c>
      <c r="M204" t="str">
        <f ca="1">IF($C204&lt;=2,"",
IF(AND($C204&gt;=3,INT(RIGHT(M$1,1))&gt;VLOOKUP($C204,EquipGradeTable!$A:$B,MATCH(EquipGradeTable!$B$1,EquipGradeTable!$A$1:$B$1,0),0)),"",
OFFSET(M204,0,-1)+$I204))</f>
        <v/>
      </c>
      <c r="N204" t="str">
        <f ca="1">IF($C204&lt;=2,"",
IF(AND($C204&gt;=3,INT(RIGHT(N$1,1))&gt;VLOOKUP($C204,EquipGradeTable!$A:$B,MATCH(EquipGradeTable!$B$1,EquipGradeTable!$A$1:$B$1,0),0)),"",
OFFSET(N204,0,-1)+$I204))</f>
        <v/>
      </c>
      <c r="O204" t="str">
        <f ca="1">IF($C204&lt;=2,"",
IF(AND($C204&gt;=3,INT(RIGHT(O$1,1))&gt;VLOOKUP($C204,EquipGradeTable!$A:$B,MATCH(EquipGradeTable!$B$1,EquipGradeTable!$A$1:$B$1,0),0)),"",
OFFSET(O204,0,-1)+$I204))</f>
        <v/>
      </c>
      <c r="P204">
        <f t="shared" ca="1" si="15"/>
        <v>7</v>
      </c>
      <c r="Q204" t="str">
        <f ca="1">VLOOKUP($B204,EquipTable!$A:$Z,MATCH(SUBSTITUTE(Q$1,"참고",""),EquipTable!$A$1:$Z$1,0),0)</f>
        <v>JimHdAssassin12</v>
      </c>
      <c r="R204">
        <f ca="1">VLOOKUP($B204,EquipTable!$A:$Z,MATCH(SUBSTITUTE(R$1,"참고",""),EquipTable!$A$1:$Z$1,0),0)</f>
        <v>0</v>
      </c>
    </row>
    <row r="205" spans="1:18" x14ac:dyDescent="0.3">
      <c r="A205" t="str">
        <f t="shared" ca="1" si="12"/>
        <v>Equip035002</v>
      </c>
      <c r="B205" t="s">
        <v>165</v>
      </c>
      <c r="C205">
        <f t="shared" ca="1" si="13"/>
        <v>3</v>
      </c>
      <c r="D205" t="str">
        <f ca="1">VLOOKUP($B205,EquipTable!$A:$Z,MATCH(SUBSTITUTE(D$1,"참고",""),EquipTable!$A$1:$Z$1,0),0)</f>
        <v>Sword</v>
      </c>
      <c r="E205" t="str">
        <f ca="1">VLOOKUP($B205,EquipTable!$A:$Z,MATCH(SUBSTITUTE(E$1,"참고",""),EquipTable!$A$1:$Z$1,0),0)</f>
        <v>A</v>
      </c>
      <c r="F205">
        <f ca="1">VLOOKUP($B205,EquipTable!$A:$Z,MATCH(SUBSTITUTE(F$1,"참고",""),EquipTable!$A$1:$Z$1,0),0)</f>
        <v>2</v>
      </c>
      <c r="G205" t="str">
        <f t="shared" ca="1" si="14"/>
        <v>190, 255, 320</v>
      </c>
      <c r="H205">
        <f t="array" aca="1" ref="H205" ca="1">SUM(IF(LEN(J205:O205)&gt;0,1,0))</f>
        <v>3</v>
      </c>
      <c r="I205">
        <v>65</v>
      </c>
      <c r="J205">
        <v>190</v>
      </c>
      <c r="K205">
        <f ca="1">IF($C205&lt;=2,"",
IF(AND($C205&gt;=3,INT(RIGHT(K$1,1))&gt;VLOOKUP($C205,EquipGradeTable!$A:$B,MATCH(EquipGradeTable!$B$1,EquipGradeTable!$A$1:$B$1,0),0)),"",
OFFSET(K205,0,-1)+$I205))</f>
        <v>255</v>
      </c>
      <c r="L205">
        <f ca="1">IF($C205&lt;=2,"",
IF(AND($C205&gt;=3,INT(RIGHT(L$1,1))&gt;VLOOKUP($C205,EquipGradeTable!$A:$B,MATCH(EquipGradeTable!$B$1,EquipGradeTable!$A$1:$B$1,0),0)),"",
OFFSET(L205,0,-1)+$I205))</f>
        <v>320</v>
      </c>
      <c r="M205" t="str">
        <f ca="1">IF($C205&lt;=2,"",
IF(AND($C205&gt;=3,INT(RIGHT(M$1,1))&gt;VLOOKUP($C205,EquipGradeTable!$A:$B,MATCH(EquipGradeTable!$B$1,EquipGradeTable!$A$1:$B$1,0),0)),"",
OFFSET(M205,0,-1)+$I205))</f>
        <v/>
      </c>
      <c r="N205" t="str">
        <f ca="1">IF($C205&lt;=2,"",
IF(AND($C205&gt;=3,INT(RIGHT(N$1,1))&gt;VLOOKUP($C205,EquipGradeTable!$A:$B,MATCH(EquipGradeTable!$B$1,EquipGradeTable!$A$1:$B$1,0),0)),"",
OFFSET(N205,0,-1)+$I205))</f>
        <v/>
      </c>
      <c r="O205" t="str">
        <f ca="1">IF($C205&lt;=2,"",
IF(AND($C205&gt;=3,INT(RIGHT(O$1,1))&gt;VLOOKUP($C205,EquipGradeTable!$A:$B,MATCH(EquipGradeTable!$B$1,EquipGradeTable!$A$1:$B$1,0),0)),"",
OFFSET(O205,0,-1)+$I205))</f>
        <v/>
      </c>
      <c r="P205">
        <f t="shared" ca="1" si="15"/>
        <v>7</v>
      </c>
      <c r="Q205" t="str">
        <f ca="1">VLOOKUP($B205,EquipTable!$A:$Z,MATCH(SUBSTITUTE(Q$1,"참고",""),EquipTable!$A$1:$Z$1,0),0)</f>
        <v>JimHdAssassin12</v>
      </c>
      <c r="R205">
        <f ca="1">VLOOKUP($B205,EquipTable!$A:$Z,MATCH(SUBSTITUTE(R$1,"참고",""),EquipTable!$A$1:$Z$1,0),0)</f>
        <v>0</v>
      </c>
    </row>
    <row r="206" spans="1:18" x14ac:dyDescent="0.3">
      <c r="A206" t="str">
        <f t="shared" ca="1" si="12"/>
        <v>Equip045002</v>
      </c>
      <c r="B206" t="s">
        <v>165</v>
      </c>
      <c r="C206">
        <f t="shared" ca="1" si="13"/>
        <v>4</v>
      </c>
      <c r="D206" t="str">
        <f ca="1">VLOOKUP($B206,EquipTable!$A:$Z,MATCH(SUBSTITUTE(D$1,"참고",""),EquipTable!$A$1:$Z$1,0),0)</f>
        <v>Sword</v>
      </c>
      <c r="E206" t="str">
        <f ca="1">VLOOKUP($B206,EquipTable!$A:$Z,MATCH(SUBSTITUTE(E$1,"참고",""),EquipTable!$A$1:$Z$1,0),0)</f>
        <v>A</v>
      </c>
      <c r="F206">
        <f ca="1">VLOOKUP($B206,EquipTable!$A:$Z,MATCH(SUBSTITUTE(F$1,"참고",""),EquipTable!$A$1:$Z$1,0),0)</f>
        <v>2</v>
      </c>
      <c r="G206" t="str">
        <f t="shared" ca="1" si="14"/>
        <v>450, 537, 624, 711</v>
      </c>
      <c r="H206">
        <f t="array" aca="1" ref="H206" ca="1">SUM(IF(LEN(J206:O206)&gt;0,1,0))</f>
        <v>4</v>
      </c>
      <c r="I206">
        <v>87</v>
      </c>
      <c r="J206">
        <v>450</v>
      </c>
      <c r="K206">
        <f ca="1">IF($C206&lt;=2,"",
IF(AND($C206&gt;=3,INT(RIGHT(K$1,1))&gt;VLOOKUP($C206,EquipGradeTable!$A:$B,MATCH(EquipGradeTable!$B$1,EquipGradeTable!$A$1:$B$1,0),0)),"",
OFFSET(K206,0,-1)+$I206))</f>
        <v>537</v>
      </c>
      <c r="L206">
        <f ca="1">IF($C206&lt;=2,"",
IF(AND($C206&gt;=3,INT(RIGHT(L$1,1))&gt;VLOOKUP($C206,EquipGradeTable!$A:$B,MATCH(EquipGradeTable!$B$1,EquipGradeTable!$A$1:$B$1,0),0)),"",
OFFSET(L206,0,-1)+$I206))</f>
        <v>624</v>
      </c>
      <c r="M206">
        <f ca="1">IF($C206&lt;=2,"",
IF(AND($C206&gt;=3,INT(RIGHT(M$1,1))&gt;VLOOKUP($C206,EquipGradeTable!$A:$B,MATCH(EquipGradeTable!$B$1,EquipGradeTable!$A$1:$B$1,0),0)),"",
OFFSET(M206,0,-1)+$I206))</f>
        <v>711</v>
      </c>
      <c r="N206" t="str">
        <f ca="1">IF($C206&lt;=2,"",
IF(AND($C206&gt;=3,INT(RIGHT(N$1,1))&gt;VLOOKUP($C206,EquipGradeTable!$A:$B,MATCH(EquipGradeTable!$B$1,EquipGradeTable!$A$1:$B$1,0),0)),"",
OFFSET(N206,0,-1)+$I206))</f>
        <v/>
      </c>
      <c r="O206" t="str">
        <f ca="1">IF($C206&lt;=2,"",
IF(AND($C206&gt;=3,INT(RIGHT(O$1,1))&gt;VLOOKUP($C206,EquipGradeTable!$A:$B,MATCH(EquipGradeTable!$B$1,EquipGradeTable!$A$1:$B$1,0),0)),"",
OFFSET(O206,0,-1)+$I206))</f>
        <v/>
      </c>
      <c r="P206">
        <f t="shared" ca="1" si="15"/>
        <v>7</v>
      </c>
      <c r="Q206" t="str">
        <f ca="1">VLOOKUP($B206,EquipTable!$A:$Z,MATCH(SUBSTITUTE(Q$1,"참고",""),EquipTable!$A$1:$Z$1,0),0)</f>
        <v>JimHdAssassin12</v>
      </c>
      <c r="R206">
        <f ca="1">VLOOKUP($B206,EquipTable!$A:$Z,MATCH(SUBSTITUTE(R$1,"참고",""),EquipTable!$A$1:$Z$1,0),0)</f>
        <v>0</v>
      </c>
    </row>
    <row r="207" spans="1:18" x14ac:dyDescent="0.3">
      <c r="A207" t="str">
        <f t="shared" ca="1" si="12"/>
        <v>Equip055002</v>
      </c>
      <c r="B207" t="s">
        <v>165</v>
      </c>
      <c r="C207">
        <f t="shared" ca="1" si="13"/>
        <v>5</v>
      </c>
      <c r="D207" t="str">
        <f ca="1">VLOOKUP($B207,EquipTable!$A:$Z,MATCH(SUBSTITUTE(D$1,"참고",""),EquipTable!$A$1:$Z$1,0),0)</f>
        <v>Sword</v>
      </c>
      <c r="E207" t="str">
        <f ca="1">VLOOKUP($B207,EquipTable!$A:$Z,MATCH(SUBSTITUTE(E$1,"참고",""),EquipTable!$A$1:$Z$1,0),0)</f>
        <v>A</v>
      </c>
      <c r="F207">
        <f ca="1">VLOOKUP($B207,EquipTable!$A:$Z,MATCH(SUBSTITUTE(F$1,"참고",""),EquipTable!$A$1:$Z$1,0),0)</f>
        <v>2</v>
      </c>
      <c r="G207" t="str">
        <f t="shared" ca="1" si="14"/>
        <v>885, 985, 1085, 1185, 1285</v>
      </c>
      <c r="H207">
        <f t="array" aca="1" ref="H207" ca="1">SUM(IF(LEN(J207:O207)&gt;0,1,0))</f>
        <v>5</v>
      </c>
      <c r="I207">
        <v>100</v>
      </c>
      <c r="J207">
        <v>885</v>
      </c>
      <c r="K207">
        <f ca="1">IF($C207&lt;=2,"",
IF(AND($C207&gt;=3,INT(RIGHT(K$1,1))&gt;VLOOKUP($C207,EquipGradeTable!$A:$B,MATCH(EquipGradeTable!$B$1,EquipGradeTable!$A$1:$B$1,0),0)),"",
OFFSET(K207,0,-1)+$I207))</f>
        <v>985</v>
      </c>
      <c r="L207">
        <f ca="1">IF($C207&lt;=2,"",
IF(AND($C207&gt;=3,INT(RIGHT(L$1,1))&gt;VLOOKUP($C207,EquipGradeTable!$A:$B,MATCH(EquipGradeTable!$B$1,EquipGradeTable!$A$1:$B$1,0),0)),"",
OFFSET(L207,0,-1)+$I207))</f>
        <v>1085</v>
      </c>
      <c r="M207">
        <f ca="1">IF($C207&lt;=2,"",
IF(AND($C207&gt;=3,INT(RIGHT(M$1,1))&gt;VLOOKUP($C207,EquipGradeTable!$A:$B,MATCH(EquipGradeTable!$B$1,EquipGradeTable!$A$1:$B$1,0),0)),"",
OFFSET(M207,0,-1)+$I207))</f>
        <v>1185</v>
      </c>
      <c r="N207">
        <f ca="1">IF($C207&lt;=2,"",
IF(AND($C207&gt;=3,INT(RIGHT(N$1,1))&gt;VLOOKUP($C207,EquipGradeTable!$A:$B,MATCH(EquipGradeTable!$B$1,EquipGradeTable!$A$1:$B$1,0),0)),"",
OFFSET(N207,0,-1)+$I207))</f>
        <v>1285</v>
      </c>
      <c r="O207" t="str">
        <f ca="1">IF($C207&lt;=2,"",
IF(AND($C207&gt;=3,INT(RIGHT(O$1,1))&gt;VLOOKUP($C207,EquipGradeTable!$A:$B,MATCH(EquipGradeTable!$B$1,EquipGradeTable!$A$1:$B$1,0),0)),"",
OFFSET(O207,0,-1)+$I207))</f>
        <v/>
      </c>
      <c r="P207">
        <f t="shared" ca="1" si="15"/>
        <v>7</v>
      </c>
      <c r="Q207" t="str">
        <f ca="1">VLOOKUP($B207,EquipTable!$A:$Z,MATCH(SUBSTITUTE(Q$1,"참고",""),EquipTable!$A$1:$Z$1,0),0)</f>
        <v>JimHdAssassin12</v>
      </c>
      <c r="R207">
        <f ca="1">VLOOKUP($B207,EquipTable!$A:$Z,MATCH(SUBSTITUTE(R$1,"참고",""),EquipTable!$A$1:$Z$1,0),0)</f>
        <v>0</v>
      </c>
    </row>
    <row r="208" spans="1:18" x14ac:dyDescent="0.3">
      <c r="A208" t="str">
        <f t="shared" ca="1" si="12"/>
        <v>Equip065002</v>
      </c>
      <c r="B208" t="s">
        <v>165</v>
      </c>
      <c r="C208">
        <f t="shared" ca="1" si="13"/>
        <v>6</v>
      </c>
      <c r="D208" t="str">
        <f ca="1">VLOOKUP($B208,EquipTable!$A:$Z,MATCH(SUBSTITUTE(D$1,"참고",""),EquipTable!$A$1:$Z$1,0),0)</f>
        <v>Sword</v>
      </c>
      <c r="E208" t="str">
        <f ca="1">VLOOKUP($B208,EquipTable!$A:$Z,MATCH(SUBSTITUTE(E$1,"참고",""),EquipTable!$A$1:$Z$1,0),0)</f>
        <v>A</v>
      </c>
      <c r="F208">
        <f ca="1">VLOOKUP($B208,EquipTable!$A:$Z,MATCH(SUBSTITUTE(F$1,"참고",""),EquipTable!$A$1:$Z$1,0),0)</f>
        <v>2</v>
      </c>
      <c r="G208" t="str">
        <f t="shared" ca="1" si="14"/>
        <v>1490, 1673, 1856, 2039, 2222, 2405</v>
      </c>
      <c r="H208">
        <f t="array" aca="1" ref="H208" ca="1">SUM(IF(LEN(J208:O208)&gt;0,1,0))</f>
        <v>6</v>
      </c>
      <c r="I208">
        <v>183</v>
      </c>
      <c r="J208">
        <v>1490</v>
      </c>
      <c r="K208">
        <f ca="1">IF($C208&lt;=2,"",
IF(AND($C208&gt;=3,INT(RIGHT(K$1,1))&gt;VLOOKUP($C208,EquipGradeTable!$A:$B,MATCH(EquipGradeTable!$B$1,EquipGradeTable!$A$1:$B$1,0),0)),"",
OFFSET(K208,0,-1)+$I208))</f>
        <v>1673</v>
      </c>
      <c r="L208">
        <f ca="1">IF($C208&lt;=2,"",
IF(AND($C208&gt;=3,INT(RIGHT(L$1,1))&gt;VLOOKUP($C208,EquipGradeTable!$A:$B,MATCH(EquipGradeTable!$B$1,EquipGradeTable!$A$1:$B$1,0),0)),"",
OFFSET(L208,0,-1)+$I208))</f>
        <v>1856</v>
      </c>
      <c r="M208">
        <f ca="1">IF($C208&lt;=2,"",
IF(AND($C208&gt;=3,INT(RIGHT(M$1,1))&gt;VLOOKUP($C208,EquipGradeTable!$A:$B,MATCH(EquipGradeTable!$B$1,EquipGradeTable!$A$1:$B$1,0),0)),"",
OFFSET(M208,0,-1)+$I208))</f>
        <v>2039</v>
      </c>
      <c r="N208">
        <f ca="1">IF($C208&lt;=2,"",
IF(AND($C208&gt;=3,INT(RIGHT(N$1,1))&gt;VLOOKUP($C208,EquipGradeTable!$A:$B,MATCH(EquipGradeTable!$B$1,EquipGradeTable!$A$1:$B$1,0),0)),"",
OFFSET(N208,0,-1)+$I208))</f>
        <v>2222</v>
      </c>
      <c r="O208">
        <f ca="1">IF($C208&lt;=2,"",
IF(AND($C208&gt;=3,INT(RIGHT(O$1,1))&gt;VLOOKUP($C208,EquipGradeTable!$A:$B,MATCH(EquipGradeTable!$B$1,EquipGradeTable!$A$1:$B$1,0),0)),"",
OFFSET(O208,0,-1)+$I208))</f>
        <v>2405</v>
      </c>
      <c r="P208">
        <f t="shared" ca="1" si="15"/>
        <v>7</v>
      </c>
      <c r="Q208" t="str">
        <f ca="1">VLOOKUP($B208,EquipTable!$A:$Z,MATCH(SUBSTITUTE(Q$1,"참고",""),EquipTable!$A$1:$Z$1,0),0)</f>
        <v>JimHdAssassin12</v>
      </c>
      <c r="R208">
        <f ca="1">VLOOKUP($B208,EquipTable!$A:$Z,MATCH(SUBSTITUTE(R$1,"참고",""),EquipTable!$A$1:$Z$1,0),0)</f>
        <v>0</v>
      </c>
    </row>
    <row r="209" spans="1:18" x14ac:dyDescent="0.3">
      <c r="A209" t="str">
        <f t="shared" ca="1" si="12"/>
        <v>Equip005003</v>
      </c>
      <c r="B209" t="s">
        <v>166</v>
      </c>
      <c r="C209">
        <f t="shared" ca="1" si="13"/>
        <v>0</v>
      </c>
      <c r="D209" t="str">
        <f ca="1">VLOOKUP($B209,EquipTable!$A:$Z,MATCH(SUBSTITUTE(D$1,"참고",""),EquipTable!$A$1:$Z$1,0),0)</f>
        <v>Sword</v>
      </c>
      <c r="E209" t="str">
        <f ca="1">VLOOKUP($B209,EquipTable!$A:$Z,MATCH(SUBSTITUTE(E$1,"참고",""),EquipTable!$A$1:$Z$1,0),0)</f>
        <v>A</v>
      </c>
      <c r="F209">
        <f ca="1">VLOOKUP($B209,EquipTable!$A:$Z,MATCH(SUBSTITUTE(F$1,"참고",""),EquipTable!$A$1:$Z$1,0),0)</f>
        <v>3</v>
      </c>
      <c r="G209" t="str">
        <f t="shared" ca="1" si="14"/>
        <v>10</v>
      </c>
      <c r="H209">
        <f t="array" aca="1" ref="H209" ca="1">SUM(IF(LEN(J209:O209)&gt;0,1,0))</f>
        <v>1</v>
      </c>
      <c r="I209">
        <v>0</v>
      </c>
      <c r="J209">
        <v>10</v>
      </c>
      <c r="K209" t="str">
        <f ca="1">IF($C209&lt;=2,"",
IF(AND($C209&gt;=3,INT(RIGHT(K$1,1))&gt;VLOOKUP($C209,EquipGradeTable!$A:$B,MATCH(EquipGradeTable!$B$1,EquipGradeTable!$A$1:$B$1,0),0)),"",
OFFSET(K209,0,-1)+$I209))</f>
        <v/>
      </c>
      <c r="L209" t="str">
        <f ca="1">IF($C209&lt;=2,"",
IF(AND($C209&gt;=3,INT(RIGHT(L$1,1))&gt;VLOOKUP($C209,EquipGradeTable!$A:$B,MATCH(EquipGradeTable!$B$1,EquipGradeTable!$A$1:$B$1,0),0)),"",
OFFSET(L209,0,-1)+$I209))</f>
        <v/>
      </c>
      <c r="M209" t="str">
        <f ca="1">IF($C209&lt;=2,"",
IF(AND($C209&gt;=3,INT(RIGHT(M$1,1))&gt;VLOOKUP($C209,EquipGradeTable!$A:$B,MATCH(EquipGradeTable!$B$1,EquipGradeTable!$A$1:$B$1,0),0)),"",
OFFSET(M209,0,-1)+$I209))</f>
        <v/>
      </c>
      <c r="N209" t="str">
        <f ca="1">IF($C209&lt;=2,"",
IF(AND($C209&gt;=3,INT(RIGHT(N$1,1))&gt;VLOOKUP($C209,EquipGradeTable!$A:$B,MATCH(EquipGradeTable!$B$1,EquipGradeTable!$A$1:$B$1,0),0)),"",
OFFSET(N209,0,-1)+$I209))</f>
        <v/>
      </c>
      <c r="O209" t="str">
        <f ca="1">IF($C209&lt;=2,"",
IF(AND($C209&gt;=3,INT(RIGHT(O$1,1))&gt;VLOOKUP($C209,EquipGradeTable!$A:$B,MATCH(EquipGradeTable!$B$1,EquipGradeTable!$A$1:$B$1,0),0)),"",
OFFSET(O209,0,-1)+$I209))</f>
        <v/>
      </c>
      <c r="P209">
        <f t="shared" ca="1" si="15"/>
        <v>7</v>
      </c>
      <c r="Q209" t="str">
        <f ca="1">VLOOKUP($B209,EquipTable!$A:$Z,MATCH(SUBSTITUTE(Q$1,"참고",""),EquipTable!$A$1:$Z$1,0),0)</f>
        <v>StylizedSword</v>
      </c>
      <c r="R209">
        <f ca="1">VLOOKUP($B209,EquipTable!$A:$Z,MATCH(SUBSTITUTE(R$1,"참고",""),EquipTable!$A$1:$Z$1,0),0)</f>
        <v>0</v>
      </c>
    </row>
    <row r="210" spans="1:18" x14ac:dyDescent="0.3">
      <c r="A210" t="str">
        <f t="shared" ca="1" si="12"/>
        <v>Equip015003</v>
      </c>
      <c r="B210" t="s">
        <v>166</v>
      </c>
      <c r="C210">
        <f t="shared" ca="1" si="13"/>
        <v>1</v>
      </c>
      <c r="D210" t="str">
        <f ca="1">VLOOKUP($B210,EquipTable!$A:$Z,MATCH(SUBSTITUTE(D$1,"참고",""),EquipTable!$A$1:$Z$1,0),0)</f>
        <v>Sword</v>
      </c>
      <c r="E210" t="str">
        <f ca="1">VLOOKUP($B210,EquipTable!$A:$Z,MATCH(SUBSTITUTE(E$1,"참고",""),EquipTable!$A$1:$Z$1,0),0)</f>
        <v>A</v>
      </c>
      <c r="F210">
        <f ca="1">VLOOKUP($B210,EquipTable!$A:$Z,MATCH(SUBSTITUTE(F$1,"참고",""),EquipTable!$A$1:$Z$1,0),0)</f>
        <v>3</v>
      </c>
      <c r="G210" t="str">
        <f t="shared" ca="1" si="14"/>
        <v>30</v>
      </c>
      <c r="H210">
        <f t="array" aca="1" ref="H210" ca="1">SUM(IF(LEN(J210:O210)&gt;0,1,0))</f>
        <v>1</v>
      </c>
      <c r="I210">
        <v>0</v>
      </c>
      <c r="J210">
        <v>30</v>
      </c>
      <c r="K210" t="str">
        <f ca="1">IF($C210&lt;=2,"",
IF(AND($C210&gt;=3,INT(RIGHT(K$1,1))&gt;VLOOKUP($C210,EquipGradeTable!$A:$B,MATCH(EquipGradeTable!$B$1,EquipGradeTable!$A$1:$B$1,0),0)),"",
OFFSET(K210,0,-1)+$I210))</f>
        <v/>
      </c>
      <c r="L210" t="str">
        <f ca="1">IF($C210&lt;=2,"",
IF(AND($C210&gt;=3,INT(RIGHT(L$1,1))&gt;VLOOKUP($C210,EquipGradeTable!$A:$B,MATCH(EquipGradeTable!$B$1,EquipGradeTable!$A$1:$B$1,0),0)),"",
OFFSET(L210,0,-1)+$I210))</f>
        <v/>
      </c>
      <c r="M210" t="str">
        <f ca="1">IF($C210&lt;=2,"",
IF(AND($C210&gt;=3,INT(RIGHT(M$1,1))&gt;VLOOKUP($C210,EquipGradeTable!$A:$B,MATCH(EquipGradeTable!$B$1,EquipGradeTable!$A$1:$B$1,0),0)),"",
OFFSET(M210,0,-1)+$I210))</f>
        <v/>
      </c>
      <c r="N210" t="str">
        <f ca="1">IF($C210&lt;=2,"",
IF(AND($C210&gt;=3,INT(RIGHT(N$1,1))&gt;VLOOKUP($C210,EquipGradeTable!$A:$B,MATCH(EquipGradeTable!$B$1,EquipGradeTable!$A$1:$B$1,0),0)),"",
OFFSET(N210,0,-1)+$I210))</f>
        <v/>
      </c>
      <c r="O210" t="str">
        <f ca="1">IF($C210&lt;=2,"",
IF(AND($C210&gt;=3,INT(RIGHT(O$1,1))&gt;VLOOKUP($C210,EquipGradeTable!$A:$B,MATCH(EquipGradeTable!$B$1,EquipGradeTable!$A$1:$B$1,0),0)),"",
OFFSET(O210,0,-1)+$I210))</f>
        <v/>
      </c>
      <c r="P210">
        <f t="shared" ca="1" si="15"/>
        <v>7</v>
      </c>
      <c r="Q210" t="str">
        <f ca="1">VLOOKUP($B210,EquipTable!$A:$Z,MATCH(SUBSTITUTE(Q$1,"참고",""),EquipTable!$A$1:$Z$1,0),0)</f>
        <v>StylizedSword</v>
      </c>
      <c r="R210">
        <f ca="1">VLOOKUP($B210,EquipTable!$A:$Z,MATCH(SUBSTITUTE(R$1,"참고",""),EquipTable!$A$1:$Z$1,0),0)</f>
        <v>0</v>
      </c>
    </row>
    <row r="211" spans="1:18" x14ac:dyDescent="0.3">
      <c r="A211" t="str">
        <f t="shared" ca="1" si="12"/>
        <v>Equip025003</v>
      </c>
      <c r="B211" t="s">
        <v>166</v>
      </c>
      <c r="C211">
        <f t="shared" ca="1" si="13"/>
        <v>2</v>
      </c>
      <c r="D211" t="str">
        <f ca="1">VLOOKUP($B211,EquipTable!$A:$Z,MATCH(SUBSTITUTE(D$1,"참고",""),EquipTable!$A$1:$Z$1,0),0)</f>
        <v>Sword</v>
      </c>
      <c r="E211" t="str">
        <f ca="1">VLOOKUP($B211,EquipTable!$A:$Z,MATCH(SUBSTITUTE(E$1,"참고",""),EquipTable!$A$1:$Z$1,0),0)</f>
        <v>A</v>
      </c>
      <c r="F211">
        <f ca="1">VLOOKUP($B211,EquipTable!$A:$Z,MATCH(SUBSTITUTE(F$1,"참고",""),EquipTable!$A$1:$Z$1,0),0)</f>
        <v>3</v>
      </c>
      <c r="G211" t="str">
        <f t="shared" ca="1" si="14"/>
        <v>80</v>
      </c>
      <c r="H211">
        <f t="array" aca="1" ref="H211" ca="1">SUM(IF(LEN(J211:O211)&gt;0,1,0))</f>
        <v>1</v>
      </c>
      <c r="I211">
        <v>0</v>
      </c>
      <c r="J211">
        <v>80</v>
      </c>
      <c r="K211" t="str">
        <f ca="1">IF($C211&lt;=2,"",
IF(AND($C211&gt;=3,INT(RIGHT(K$1,1))&gt;VLOOKUP($C211,EquipGradeTable!$A:$B,MATCH(EquipGradeTable!$B$1,EquipGradeTable!$A$1:$B$1,0),0)),"",
OFFSET(K211,0,-1)+$I211))</f>
        <v/>
      </c>
      <c r="L211" t="str">
        <f ca="1">IF($C211&lt;=2,"",
IF(AND($C211&gt;=3,INT(RIGHT(L$1,1))&gt;VLOOKUP($C211,EquipGradeTable!$A:$B,MATCH(EquipGradeTable!$B$1,EquipGradeTable!$A$1:$B$1,0),0)),"",
OFFSET(L211,0,-1)+$I211))</f>
        <v/>
      </c>
      <c r="M211" t="str">
        <f ca="1">IF($C211&lt;=2,"",
IF(AND($C211&gt;=3,INT(RIGHT(M$1,1))&gt;VLOOKUP($C211,EquipGradeTable!$A:$B,MATCH(EquipGradeTable!$B$1,EquipGradeTable!$A$1:$B$1,0),0)),"",
OFFSET(M211,0,-1)+$I211))</f>
        <v/>
      </c>
      <c r="N211" t="str">
        <f ca="1">IF($C211&lt;=2,"",
IF(AND($C211&gt;=3,INT(RIGHT(N$1,1))&gt;VLOOKUP($C211,EquipGradeTable!$A:$B,MATCH(EquipGradeTable!$B$1,EquipGradeTable!$A$1:$B$1,0),0)),"",
OFFSET(N211,0,-1)+$I211))</f>
        <v/>
      </c>
      <c r="O211" t="str">
        <f ca="1">IF($C211&lt;=2,"",
IF(AND($C211&gt;=3,INT(RIGHT(O$1,1))&gt;VLOOKUP($C211,EquipGradeTable!$A:$B,MATCH(EquipGradeTable!$B$1,EquipGradeTable!$A$1:$B$1,0),0)),"",
OFFSET(O211,0,-1)+$I211))</f>
        <v/>
      </c>
      <c r="P211">
        <f t="shared" ca="1" si="15"/>
        <v>7</v>
      </c>
      <c r="Q211" t="str">
        <f ca="1">VLOOKUP($B211,EquipTable!$A:$Z,MATCH(SUBSTITUTE(Q$1,"참고",""),EquipTable!$A$1:$Z$1,0),0)</f>
        <v>StylizedSword</v>
      </c>
      <c r="R211">
        <f ca="1">VLOOKUP($B211,EquipTable!$A:$Z,MATCH(SUBSTITUTE(R$1,"참고",""),EquipTable!$A$1:$Z$1,0),0)</f>
        <v>0</v>
      </c>
    </row>
    <row r="212" spans="1:18" x14ac:dyDescent="0.3">
      <c r="A212" t="str">
        <f t="shared" ca="1" si="12"/>
        <v>Equip035003</v>
      </c>
      <c r="B212" t="s">
        <v>166</v>
      </c>
      <c r="C212">
        <f t="shared" ca="1" si="13"/>
        <v>3</v>
      </c>
      <c r="D212" t="str">
        <f ca="1">VLOOKUP($B212,EquipTable!$A:$Z,MATCH(SUBSTITUTE(D$1,"참고",""),EquipTable!$A$1:$Z$1,0),0)</f>
        <v>Sword</v>
      </c>
      <c r="E212" t="str">
        <f ca="1">VLOOKUP($B212,EquipTable!$A:$Z,MATCH(SUBSTITUTE(E$1,"참고",""),EquipTable!$A$1:$Z$1,0),0)</f>
        <v>A</v>
      </c>
      <c r="F212">
        <f ca="1">VLOOKUP($B212,EquipTable!$A:$Z,MATCH(SUBSTITUTE(F$1,"참고",""),EquipTable!$A$1:$Z$1,0),0)</f>
        <v>3</v>
      </c>
      <c r="G212" t="str">
        <f t="shared" ca="1" si="14"/>
        <v>190, 255, 320</v>
      </c>
      <c r="H212">
        <f t="array" aca="1" ref="H212" ca="1">SUM(IF(LEN(J212:O212)&gt;0,1,0))</f>
        <v>3</v>
      </c>
      <c r="I212">
        <v>65</v>
      </c>
      <c r="J212">
        <v>190</v>
      </c>
      <c r="K212">
        <f ca="1">IF($C212&lt;=2,"",
IF(AND($C212&gt;=3,INT(RIGHT(K$1,1))&gt;VLOOKUP($C212,EquipGradeTable!$A:$B,MATCH(EquipGradeTable!$B$1,EquipGradeTable!$A$1:$B$1,0),0)),"",
OFFSET(K212,0,-1)+$I212))</f>
        <v>255</v>
      </c>
      <c r="L212">
        <f ca="1">IF($C212&lt;=2,"",
IF(AND($C212&gt;=3,INT(RIGHT(L$1,1))&gt;VLOOKUP($C212,EquipGradeTable!$A:$B,MATCH(EquipGradeTable!$B$1,EquipGradeTable!$A$1:$B$1,0),0)),"",
OFFSET(L212,0,-1)+$I212))</f>
        <v>320</v>
      </c>
      <c r="M212" t="str">
        <f ca="1">IF($C212&lt;=2,"",
IF(AND($C212&gt;=3,INT(RIGHT(M$1,1))&gt;VLOOKUP($C212,EquipGradeTable!$A:$B,MATCH(EquipGradeTable!$B$1,EquipGradeTable!$A$1:$B$1,0),0)),"",
OFFSET(M212,0,-1)+$I212))</f>
        <v/>
      </c>
      <c r="N212" t="str">
        <f ca="1">IF($C212&lt;=2,"",
IF(AND($C212&gt;=3,INT(RIGHT(N$1,1))&gt;VLOOKUP($C212,EquipGradeTable!$A:$B,MATCH(EquipGradeTable!$B$1,EquipGradeTable!$A$1:$B$1,0),0)),"",
OFFSET(N212,0,-1)+$I212))</f>
        <v/>
      </c>
      <c r="O212" t="str">
        <f ca="1">IF($C212&lt;=2,"",
IF(AND($C212&gt;=3,INT(RIGHT(O$1,1))&gt;VLOOKUP($C212,EquipGradeTable!$A:$B,MATCH(EquipGradeTable!$B$1,EquipGradeTable!$A$1:$B$1,0),0)),"",
OFFSET(O212,0,-1)+$I212))</f>
        <v/>
      </c>
      <c r="P212">
        <f t="shared" ca="1" si="15"/>
        <v>7</v>
      </c>
      <c r="Q212" t="str">
        <f ca="1">VLOOKUP($B212,EquipTable!$A:$Z,MATCH(SUBSTITUTE(Q$1,"참고",""),EquipTable!$A$1:$Z$1,0),0)</f>
        <v>StylizedSword</v>
      </c>
      <c r="R212">
        <f ca="1">VLOOKUP($B212,EquipTable!$A:$Z,MATCH(SUBSTITUTE(R$1,"참고",""),EquipTable!$A$1:$Z$1,0),0)</f>
        <v>0</v>
      </c>
    </row>
    <row r="213" spans="1:18" x14ac:dyDescent="0.3">
      <c r="A213" t="str">
        <f t="shared" ca="1" si="12"/>
        <v>Equip045003</v>
      </c>
      <c r="B213" t="s">
        <v>166</v>
      </c>
      <c r="C213">
        <f t="shared" ca="1" si="13"/>
        <v>4</v>
      </c>
      <c r="D213" t="str">
        <f ca="1">VLOOKUP($B213,EquipTable!$A:$Z,MATCH(SUBSTITUTE(D$1,"참고",""),EquipTable!$A$1:$Z$1,0),0)</f>
        <v>Sword</v>
      </c>
      <c r="E213" t="str">
        <f ca="1">VLOOKUP($B213,EquipTable!$A:$Z,MATCH(SUBSTITUTE(E$1,"참고",""),EquipTable!$A$1:$Z$1,0),0)</f>
        <v>A</v>
      </c>
      <c r="F213">
        <f ca="1">VLOOKUP($B213,EquipTable!$A:$Z,MATCH(SUBSTITUTE(F$1,"참고",""),EquipTable!$A$1:$Z$1,0),0)</f>
        <v>3</v>
      </c>
      <c r="G213" t="str">
        <f t="shared" ca="1" si="14"/>
        <v>450, 537, 624, 711</v>
      </c>
      <c r="H213">
        <f t="array" aca="1" ref="H213" ca="1">SUM(IF(LEN(J213:O213)&gt;0,1,0))</f>
        <v>4</v>
      </c>
      <c r="I213">
        <v>87</v>
      </c>
      <c r="J213">
        <v>450</v>
      </c>
      <c r="K213">
        <f ca="1">IF($C213&lt;=2,"",
IF(AND($C213&gt;=3,INT(RIGHT(K$1,1))&gt;VLOOKUP($C213,EquipGradeTable!$A:$B,MATCH(EquipGradeTable!$B$1,EquipGradeTable!$A$1:$B$1,0),0)),"",
OFFSET(K213,0,-1)+$I213))</f>
        <v>537</v>
      </c>
      <c r="L213">
        <f ca="1">IF($C213&lt;=2,"",
IF(AND($C213&gt;=3,INT(RIGHT(L$1,1))&gt;VLOOKUP($C213,EquipGradeTable!$A:$B,MATCH(EquipGradeTable!$B$1,EquipGradeTable!$A$1:$B$1,0),0)),"",
OFFSET(L213,0,-1)+$I213))</f>
        <v>624</v>
      </c>
      <c r="M213">
        <f ca="1">IF($C213&lt;=2,"",
IF(AND($C213&gt;=3,INT(RIGHT(M$1,1))&gt;VLOOKUP($C213,EquipGradeTable!$A:$B,MATCH(EquipGradeTable!$B$1,EquipGradeTable!$A$1:$B$1,0),0)),"",
OFFSET(M213,0,-1)+$I213))</f>
        <v>711</v>
      </c>
      <c r="N213" t="str">
        <f ca="1">IF($C213&lt;=2,"",
IF(AND($C213&gt;=3,INT(RIGHT(N$1,1))&gt;VLOOKUP($C213,EquipGradeTable!$A:$B,MATCH(EquipGradeTable!$B$1,EquipGradeTable!$A$1:$B$1,0),0)),"",
OFFSET(N213,0,-1)+$I213))</f>
        <v/>
      </c>
      <c r="O213" t="str">
        <f ca="1">IF($C213&lt;=2,"",
IF(AND($C213&gt;=3,INT(RIGHT(O$1,1))&gt;VLOOKUP($C213,EquipGradeTable!$A:$B,MATCH(EquipGradeTable!$B$1,EquipGradeTable!$A$1:$B$1,0),0)),"",
OFFSET(O213,0,-1)+$I213))</f>
        <v/>
      </c>
      <c r="P213">
        <f t="shared" ca="1" si="15"/>
        <v>7</v>
      </c>
      <c r="Q213" t="str">
        <f ca="1">VLOOKUP($B213,EquipTable!$A:$Z,MATCH(SUBSTITUTE(Q$1,"참고",""),EquipTable!$A$1:$Z$1,0),0)</f>
        <v>StylizedSword</v>
      </c>
      <c r="R213">
        <f ca="1">VLOOKUP($B213,EquipTable!$A:$Z,MATCH(SUBSTITUTE(R$1,"참고",""),EquipTable!$A$1:$Z$1,0),0)</f>
        <v>0</v>
      </c>
    </row>
    <row r="214" spans="1:18" x14ac:dyDescent="0.3">
      <c r="A214" t="str">
        <f t="shared" ca="1" si="12"/>
        <v>Equip055003</v>
      </c>
      <c r="B214" t="s">
        <v>166</v>
      </c>
      <c r="C214">
        <f t="shared" ca="1" si="13"/>
        <v>5</v>
      </c>
      <c r="D214" t="str">
        <f ca="1">VLOOKUP($B214,EquipTable!$A:$Z,MATCH(SUBSTITUTE(D$1,"참고",""),EquipTable!$A$1:$Z$1,0),0)</f>
        <v>Sword</v>
      </c>
      <c r="E214" t="str">
        <f ca="1">VLOOKUP($B214,EquipTable!$A:$Z,MATCH(SUBSTITUTE(E$1,"참고",""),EquipTable!$A$1:$Z$1,0),0)</f>
        <v>A</v>
      </c>
      <c r="F214">
        <f ca="1">VLOOKUP($B214,EquipTable!$A:$Z,MATCH(SUBSTITUTE(F$1,"참고",""),EquipTable!$A$1:$Z$1,0),0)</f>
        <v>3</v>
      </c>
      <c r="G214" t="str">
        <f t="shared" ca="1" si="14"/>
        <v>885, 985, 1085, 1185, 1285</v>
      </c>
      <c r="H214">
        <f t="array" aca="1" ref="H214" ca="1">SUM(IF(LEN(J214:O214)&gt;0,1,0))</f>
        <v>5</v>
      </c>
      <c r="I214">
        <v>100</v>
      </c>
      <c r="J214">
        <v>885</v>
      </c>
      <c r="K214">
        <f ca="1">IF($C214&lt;=2,"",
IF(AND($C214&gt;=3,INT(RIGHT(K$1,1))&gt;VLOOKUP($C214,EquipGradeTable!$A:$B,MATCH(EquipGradeTable!$B$1,EquipGradeTable!$A$1:$B$1,0),0)),"",
OFFSET(K214,0,-1)+$I214))</f>
        <v>985</v>
      </c>
      <c r="L214">
        <f ca="1">IF($C214&lt;=2,"",
IF(AND($C214&gt;=3,INT(RIGHT(L$1,1))&gt;VLOOKUP($C214,EquipGradeTable!$A:$B,MATCH(EquipGradeTable!$B$1,EquipGradeTable!$A$1:$B$1,0),0)),"",
OFFSET(L214,0,-1)+$I214))</f>
        <v>1085</v>
      </c>
      <c r="M214">
        <f ca="1">IF($C214&lt;=2,"",
IF(AND($C214&gt;=3,INT(RIGHT(M$1,1))&gt;VLOOKUP($C214,EquipGradeTable!$A:$B,MATCH(EquipGradeTable!$B$1,EquipGradeTable!$A$1:$B$1,0),0)),"",
OFFSET(M214,0,-1)+$I214))</f>
        <v>1185</v>
      </c>
      <c r="N214">
        <f ca="1">IF($C214&lt;=2,"",
IF(AND($C214&gt;=3,INT(RIGHT(N$1,1))&gt;VLOOKUP($C214,EquipGradeTable!$A:$B,MATCH(EquipGradeTable!$B$1,EquipGradeTable!$A$1:$B$1,0),0)),"",
OFFSET(N214,0,-1)+$I214))</f>
        <v>1285</v>
      </c>
      <c r="O214" t="str">
        <f ca="1">IF($C214&lt;=2,"",
IF(AND($C214&gt;=3,INT(RIGHT(O$1,1))&gt;VLOOKUP($C214,EquipGradeTable!$A:$B,MATCH(EquipGradeTable!$B$1,EquipGradeTable!$A$1:$B$1,0),0)),"",
OFFSET(O214,0,-1)+$I214))</f>
        <v/>
      </c>
      <c r="P214">
        <f t="shared" ca="1" si="15"/>
        <v>7</v>
      </c>
      <c r="Q214" t="str">
        <f ca="1">VLOOKUP($B214,EquipTable!$A:$Z,MATCH(SUBSTITUTE(Q$1,"참고",""),EquipTable!$A$1:$Z$1,0),0)</f>
        <v>StylizedSword</v>
      </c>
      <c r="R214">
        <f ca="1">VLOOKUP($B214,EquipTable!$A:$Z,MATCH(SUBSTITUTE(R$1,"참고",""),EquipTable!$A$1:$Z$1,0),0)</f>
        <v>0</v>
      </c>
    </row>
    <row r="215" spans="1:18" x14ac:dyDescent="0.3">
      <c r="A215" t="str">
        <f t="shared" ca="1" si="12"/>
        <v>Equip065003</v>
      </c>
      <c r="B215" t="s">
        <v>166</v>
      </c>
      <c r="C215">
        <f t="shared" ca="1" si="13"/>
        <v>6</v>
      </c>
      <c r="D215" t="str">
        <f ca="1">VLOOKUP($B215,EquipTable!$A:$Z,MATCH(SUBSTITUTE(D$1,"참고",""),EquipTable!$A$1:$Z$1,0),0)</f>
        <v>Sword</v>
      </c>
      <c r="E215" t="str">
        <f ca="1">VLOOKUP($B215,EquipTable!$A:$Z,MATCH(SUBSTITUTE(E$1,"참고",""),EquipTable!$A$1:$Z$1,0),0)</f>
        <v>A</v>
      </c>
      <c r="F215">
        <f ca="1">VLOOKUP($B215,EquipTable!$A:$Z,MATCH(SUBSTITUTE(F$1,"참고",""),EquipTable!$A$1:$Z$1,0),0)</f>
        <v>3</v>
      </c>
      <c r="G215" t="str">
        <f t="shared" ca="1" si="14"/>
        <v>1490, 1673, 1856, 2039, 2222, 2405</v>
      </c>
      <c r="H215">
        <f t="array" aca="1" ref="H215" ca="1">SUM(IF(LEN(J215:O215)&gt;0,1,0))</f>
        <v>6</v>
      </c>
      <c r="I215">
        <v>183</v>
      </c>
      <c r="J215">
        <v>1490</v>
      </c>
      <c r="K215">
        <f ca="1">IF($C215&lt;=2,"",
IF(AND($C215&gt;=3,INT(RIGHT(K$1,1))&gt;VLOOKUP($C215,EquipGradeTable!$A:$B,MATCH(EquipGradeTable!$B$1,EquipGradeTable!$A$1:$B$1,0),0)),"",
OFFSET(K215,0,-1)+$I215))</f>
        <v>1673</v>
      </c>
      <c r="L215">
        <f ca="1">IF($C215&lt;=2,"",
IF(AND($C215&gt;=3,INT(RIGHT(L$1,1))&gt;VLOOKUP($C215,EquipGradeTable!$A:$B,MATCH(EquipGradeTable!$B$1,EquipGradeTable!$A$1:$B$1,0),0)),"",
OFFSET(L215,0,-1)+$I215))</f>
        <v>1856</v>
      </c>
      <c r="M215">
        <f ca="1">IF($C215&lt;=2,"",
IF(AND($C215&gt;=3,INT(RIGHT(M$1,1))&gt;VLOOKUP($C215,EquipGradeTable!$A:$B,MATCH(EquipGradeTable!$B$1,EquipGradeTable!$A$1:$B$1,0),0)),"",
OFFSET(M215,0,-1)+$I215))</f>
        <v>2039</v>
      </c>
      <c r="N215">
        <f ca="1">IF($C215&lt;=2,"",
IF(AND($C215&gt;=3,INT(RIGHT(N$1,1))&gt;VLOOKUP($C215,EquipGradeTable!$A:$B,MATCH(EquipGradeTable!$B$1,EquipGradeTable!$A$1:$B$1,0),0)),"",
OFFSET(N215,0,-1)+$I215))</f>
        <v>2222</v>
      </c>
      <c r="O215">
        <f ca="1">IF($C215&lt;=2,"",
IF(AND($C215&gt;=3,INT(RIGHT(O$1,1))&gt;VLOOKUP($C215,EquipGradeTable!$A:$B,MATCH(EquipGradeTable!$B$1,EquipGradeTable!$A$1:$B$1,0),0)),"",
OFFSET(O215,0,-1)+$I215))</f>
        <v>2405</v>
      </c>
      <c r="P215">
        <f t="shared" ca="1" si="15"/>
        <v>7</v>
      </c>
      <c r="Q215" t="str">
        <f ca="1">VLOOKUP($B215,EquipTable!$A:$Z,MATCH(SUBSTITUTE(Q$1,"참고",""),EquipTable!$A$1:$Z$1,0),0)</f>
        <v>StylizedSword</v>
      </c>
      <c r="R215">
        <f ca="1">VLOOKUP($B215,EquipTable!$A:$Z,MATCH(SUBSTITUTE(R$1,"참고",""),EquipTable!$A$1:$Z$1,0),0)</f>
        <v>0</v>
      </c>
    </row>
    <row r="216" spans="1:18" x14ac:dyDescent="0.3">
      <c r="A216" t="str">
        <f t="shared" ca="1" si="12"/>
        <v>Equip035101</v>
      </c>
      <c r="B216" t="s">
        <v>167</v>
      </c>
      <c r="C216">
        <f t="shared" ca="1" si="13"/>
        <v>3</v>
      </c>
      <c r="D216" t="str">
        <f ca="1">VLOOKUP($B216,EquipTable!$A:$Z,MATCH(SUBSTITUTE(D$1,"참고",""),EquipTable!$A$1:$Z$1,0),0)</f>
        <v>Sword</v>
      </c>
      <c r="E216" t="str">
        <f ca="1">VLOOKUP($B216,EquipTable!$A:$Z,MATCH(SUBSTITUTE(E$1,"참고",""),EquipTable!$A$1:$Z$1,0),0)</f>
        <v>S</v>
      </c>
      <c r="F216">
        <f ca="1">VLOOKUP($B216,EquipTable!$A:$Z,MATCH(SUBSTITUTE(F$1,"참고",""),EquipTable!$A$1:$Z$1,0),0)</f>
        <v>1</v>
      </c>
      <c r="G216" t="str">
        <f t="shared" ca="1" si="14"/>
        <v>520, 642, 764</v>
      </c>
      <c r="H216">
        <f t="array" aca="1" ref="H216" ca="1">SUM(IF(LEN(J216:O216)&gt;0,1,0))</f>
        <v>3</v>
      </c>
      <c r="I216">
        <v>122</v>
      </c>
      <c r="J216">
        <v>520</v>
      </c>
      <c r="K216">
        <f ca="1">IF($C216&lt;=2,"",
IF(AND($C216&gt;=3,INT(RIGHT(K$1,1))&gt;VLOOKUP($C216,EquipGradeTable!$A:$B,MATCH(EquipGradeTable!$B$1,EquipGradeTable!$A$1:$B$1,0),0)),"",
OFFSET(K216,0,-1)+$I216))</f>
        <v>642</v>
      </c>
      <c r="L216">
        <f ca="1">IF($C216&lt;=2,"",
IF(AND($C216&gt;=3,INT(RIGHT(L$1,1))&gt;VLOOKUP($C216,EquipGradeTable!$A:$B,MATCH(EquipGradeTable!$B$1,EquipGradeTable!$A$1:$B$1,0),0)),"",
OFFSET(L216,0,-1)+$I216))</f>
        <v>764</v>
      </c>
      <c r="M216" t="str">
        <f ca="1">IF($C216&lt;=2,"",
IF(AND($C216&gt;=3,INT(RIGHT(M$1,1))&gt;VLOOKUP($C216,EquipGradeTable!$A:$B,MATCH(EquipGradeTable!$B$1,EquipGradeTable!$A$1:$B$1,0),0)),"",
OFFSET(M216,0,-1)+$I216))</f>
        <v/>
      </c>
      <c r="N216" t="str">
        <f ca="1">IF($C216&lt;=2,"",
IF(AND($C216&gt;=3,INT(RIGHT(N$1,1))&gt;VLOOKUP($C216,EquipGradeTable!$A:$B,MATCH(EquipGradeTable!$B$1,EquipGradeTable!$A$1:$B$1,0),0)),"",
OFFSET(N216,0,-1)+$I216))</f>
        <v/>
      </c>
      <c r="O216" t="str">
        <f ca="1">IF($C216&lt;=2,"",
IF(AND($C216&gt;=3,INT(RIGHT(O$1,1))&gt;VLOOKUP($C216,EquipGradeTable!$A:$B,MATCH(EquipGradeTable!$B$1,EquipGradeTable!$A$1:$B$1,0),0)),"",
OFFSET(O216,0,-1)+$I216))</f>
        <v/>
      </c>
      <c r="P216">
        <f t="shared" ca="1" si="15"/>
        <v>4</v>
      </c>
      <c r="Q216" t="str">
        <f ca="1">VLOOKUP($B216,EquipTable!$A:$Z,MATCH(SUBSTITUTE(Q$1,"참고",""),EquipTable!$A$1:$Z$1,0),0)</f>
        <v>JimHdAssassin11</v>
      </c>
      <c r="R216">
        <f ca="1">VLOOKUP($B216,EquipTable!$A:$Z,MATCH(SUBSTITUTE(R$1,"참고",""),EquipTable!$A$1:$Z$1,0),0)</f>
        <v>0</v>
      </c>
    </row>
    <row r="217" spans="1:18" x14ac:dyDescent="0.3">
      <c r="A217" t="str">
        <f t="shared" ca="1" si="12"/>
        <v>Equip045101</v>
      </c>
      <c r="B217" t="s">
        <v>167</v>
      </c>
      <c r="C217">
        <f t="shared" ca="1" si="13"/>
        <v>4</v>
      </c>
      <c r="D217" t="str">
        <f ca="1">VLOOKUP($B217,EquipTable!$A:$Z,MATCH(SUBSTITUTE(D$1,"참고",""),EquipTable!$A$1:$Z$1,0),0)</f>
        <v>Sword</v>
      </c>
      <c r="E217" t="str">
        <f ca="1">VLOOKUP($B217,EquipTable!$A:$Z,MATCH(SUBSTITUTE(E$1,"참고",""),EquipTable!$A$1:$Z$1,0),0)</f>
        <v>S</v>
      </c>
      <c r="F217">
        <f ca="1">VLOOKUP($B217,EquipTable!$A:$Z,MATCH(SUBSTITUTE(F$1,"참고",""),EquipTable!$A$1:$Z$1,0),0)</f>
        <v>1</v>
      </c>
      <c r="G217" t="str">
        <f t="shared" ca="1" si="14"/>
        <v>1010, 1146, 1282, 1418</v>
      </c>
      <c r="H217">
        <f t="array" aca="1" ref="H217" ca="1">SUM(IF(LEN(J217:O217)&gt;0,1,0))</f>
        <v>4</v>
      </c>
      <c r="I217">
        <v>136</v>
      </c>
      <c r="J217">
        <v>1010</v>
      </c>
      <c r="K217">
        <f ca="1">IF($C217&lt;=2,"",
IF(AND($C217&gt;=3,INT(RIGHT(K$1,1))&gt;VLOOKUP($C217,EquipGradeTable!$A:$B,MATCH(EquipGradeTable!$B$1,EquipGradeTable!$A$1:$B$1,0),0)),"",
OFFSET(K217,0,-1)+$I217))</f>
        <v>1146</v>
      </c>
      <c r="L217">
        <f ca="1">IF($C217&lt;=2,"",
IF(AND($C217&gt;=3,INT(RIGHT(L$1,1))&gt;VLOOKUP($C217,EquipGradeTable!$A:$B,MATCH(EquipGradeTable!$B$1,EquipGradeTable!$A$1:$B$1,0),0)),"",
OFFSET(L217,0,-1)+$I217))</f>
        <v>1282</v>
      </c>
      <c r="M217">
        <f ca="1">IF($C217&lt;=2,"",
IF(AND($C217&gt;=3,INT(RIGHT(M$1,1))&gt;VLOOKUP($C217,EquipGradeTable!$A:$B,MATCH(EquipGradeTable!$B$1,EquipGradeTable!$A$1:$B$1,0),0)),"",
OFFSET(M217,0,-1)+$I217))</f>
        <v>1418</v>
      </c>
      <c r="N217" t="str">
        <f ca="1">IF($C217&lt;=2,"",
IF(AND($C217&gt;=3,INT(RIGHT(N$1,1))&gt;VLOOKUP($C217,EquipGradeTable!$A:$B,MATCH(EquipGradeTable!$B$1,EquipGradeTable!$A$1:$B$1,0),0)),"",
OFFSET(N217,0,-1)+$I217))</f>
        <v/>
      </c>
      <c r="O217" t="str">
        <f ca="1">IF($C217&lt;=2,"",
IF(AND($C217&gt;=3,INT(RIGHT(O$1,1))&gt;VLOOKUP($C217,EquipGradeTable!$A:$B,MATCH(EquipGradeTable!$B$1,EquipGradeTable!$A$1:$B$1,0),0)),"",
OFFSET(O217,0,-1)+$I217))</f>
        <v/>
      </c>
      <c r="P217">
        <f t="shared" ca="1" si="15"/>
        <v>4</v>
      </c>
      <c r="Q217" t="str">
        <f ca="1">VLOOKUP($B217,EquipTable!$A:$Z,MATCH(SUBSTITUTE(Q$1,"참고",""),EquipTable!$A$1:$Z$1,0),0)</f>
        <v>JimHdAssassin11</v>
      </c>
      <c r="R217">
        <f ca="1">VLOOKUP($B217,EquipTable!$A:$Z,MATCH(SUBSTITUTE(R$1,"참고",""),EquipTable!$A$1:$Z$1,0),0)</f>
        <v>0</v>
      </c>
    </row>
    <row r="218" spans="1:18" x14ac:dyDescent="0.3">
      <c r="A218" t="str">
        <f t="shared" ca="1" si="12"/>
        <v>Equip055101</v>
      </c>
      <c r="B218" t="s">
        <v>167</v>
      </c>
      <c r="C218">
        <f t="shared" ca="1" si="13"/>
        <v>5</v>
      </c>
      <c r="D218" t="str">
        <f ca="1">VLOOKUP($B218,EquipTable!$A:$Z,MATCH(SUBSTITUTE(D$1,"참고",""),EquipTable!$A$1:$Z$1,0),0)</f>
        <v>Sword</v>
      </c>
      <c r="E218" t="str">
        <f ca="1">VLOOKUP($B218,EquipTable!$A:$Z,MATCH(SUBSTITUTE(E$1,"참고",""),EquipTable!$A$1:$Z$1,0),0)</f>
        <v>S</v>
      </c>
      <c r="F218">
        <f ca="1">VLOOKUP($B218,EquipTable!$A:$Z,MATCH(SUBSTITUTE(F$1,"참고",""),EquipTable!$A$1:$Z$1,0),0)</f>
        <v>1</v>
      </c>
      <c r="G218" t="str">
        <f t="shared" ca="1" si="14"/>
        <v>1690, 1843, 1996, 2149, 2302</v>
      </c>
      <c r="H218">
        <f t="array" aca="1" ref="H218" ca="1">SUM(IF(LEN(J218:O218)&gt;0,1,0))</f>
        <v>5</v>
      </c>
      <c r="I218">
        <v>153</v>
      </c>
      <c r="J218">
        <v>1690</v>
      </c>
      <c r="K218">
        <f ca="1">IF($C218&lt;=2,"",
IF(AND($C218&gt;=3,INT(RIGHT(K$1,1))&gt;VLOOKUP($C218,EquipGradeTable!$A:$B,MATCH(EquipGradeTable!$B$1,EquipGradeTable!$A$1:$B$1,0),0)),"",
OFFSET(K218,0,-1)+$I218))</f>
        <v>1843</v>
      </c>
      <c r="L218">
        <f ca="1">IF($C218&lt;=2,"",
IF(AND($C218&gt;=3,INT(RIGHT(L$1,1))&gt;VLOOKUP($C218,EquipGradeTable!$A:$B,MATCH(EquipGradeTable!$B$1,EquipGradeTable!$A$1:$B$1,0),0)),"",
OFFSET(L218,0,-1)+$I218))</f>
        <v>1996</v>
      </c>
      <c r="M218">
        <f ca="1">IF($C218&lt;=2,"",
IF(AND($C218&gt;=3,INT(RIGHT(M$1,1))&gt;VLOOKUP($C218,EquipGradeTable!$A:$B,MATCH(EquipGradeTable!$B$1,EquipGradeTable!$A$1:$B$1,0),0)),"",
OFFSET(M218,0,-1)+$I218))</f>
        <v>2149</v>
      </c>
      <c r="N218">
        <f ca="1">IF($C218&lt;=2,"",
IF(AND($C218&gt;=3,INT(RIGHT(N$1,1))&gt;VLOOKUP($C218,EquipGradeTable!$A:$B,MATCH(EquipGradeTable!$B$1,EquipGradeTable!$A$1:$B$1,0),0)),"",
OFFSET(N218,0,-1)+$I218))</f>
        <v>2302</v>
      </c>
      <c r="O218" t="str">
        <f ca="1">IF($C218&lt;=2,"",
IF(AND($C218&gt;=3,INT(RIGHT(O$1,1))&gt;VLOOKUP($C218,EquipGradeTable!$A:$B,MATCH(EquipGradeTable!$B$1,EquipGradeTable!$A$1:$B$1,0),0)),"",
OFFSET(O218,0,-1)+$I218))</f>
        <v/>
      </c>
      <c r="P218">
        <f t="shared" ca="1" si="15"/>
        <v>4</v>
      </c>
      <c r="Q218" t="str">
        <f ca="1">VLOOKUP($B218,EquipTable!$A:$Z,MATCH(SUBSTITUTE(Q$1,"참고",""),EquipTable!$A$1:$Z$1,0),0)</f>
        <v>JimHdAssassin11</v>
      </c>
      <c r="R218">
        <f ca="1">VLOOKUP($B218,EquipTable!$A:$Z,MATCH(SUBSTITUTE(R$1,"참고",""),EquipTable!$A$1:$Z$1,0),0)</f>
        <v>0</v>
      </c>
    </row>
    <row r="219" spans="1:18" x14ac:dyDescent="0.3">
      <c r="A219" t="str">
        <f t="shared" ca="1" si="12"/>
        <v>Equip065101</v>
      </c>
      <c r="B219" t="s">
        <v>167</v>
      </c>
      <c r="C219">
        <f t="shared" ca="1" si="13"/>
        <v>6</v>
      </c>
      <c r="D219" t="str">
        <f ca="1">VLOOKUP($B219,EquipTable!$A:$Z,MATCH(SUBSTITUTE(D$1,"참고",""),EquipTable!$A$1:$Z$1,0),0)</f>
        <v>Sword</v>
      </c>
      <c r="E219" t="str">
        <f ca="1">VLOOKUP($B219,EquipTable!$A:$Z,MATCH(SUBSTITUTE(E$1,"참고",""),EquipTable!$A$1:$Z$1,0),0)</f>
        <v>S</v>
      </c>
      <c r="F219">
        <f ca="1">VLOOKUP($B219,EquipTable!$A:$Z,MATCH(SUBSTITUTE(F$1,"참고",""),EquipTable!$A$1:$Z$1,0),0)</f>
        <v>1</v>
      </c>
      <c r="G219" t="str">
        <f t="shared" ca="1" si="14"/>
        <v>2610, 2865, 3120, 3375, 3630, 3885</v>
      </c>
      <c r="H219">
        <f t="array" aca="1" ref="H219" ca="1">SUM(IF(LEN(J219:O219)&gt;0,1,0))</f>
        <v>6</v>
      </c>
      <c r="I219">
        <v>255</v>
      </c>
      <c r="J219">
        <v>2610</v>
      </c>
      <c r="K219">
        <f ca="1">IF($C219&lt;=2,"",
IF(AND($C219&gt;=3,INT(RIGHT(K$1,1))&gt;VLOOKUP($C219,EquipGradeTable!$A:$B,MATCH(EquipGradeTable!$B$1,EquipGradeTable!$A$1:$B$1,0),0)),"",
OFFSET(K219,0,-1)+$I219))</f>
        <v>2865</v>
      </c>
      <c r="L219">
        <f ca="1">IF($C219&lt;=2,"",
IF(AND($C219&gt;=3,INT(RIGHT(L$1,1))&gt;VLOOKUP($C219,EquipGradeTable!$A:$B,MATCH(EquipGradeTable!$B$1,EquipGradeTable!$A$1:$B$1,0),0)),"",
OFFSET(L219,0,-1)+$I219))</f>
        <v>3120</v>
      </c>
      <c r="M219">
        <f ca="1">IF($C219&lt;=2,"",
IF(AND($C219&gt;=3,INT(RIGHT(M$1,1))&gt;VLOOKUP($C219,EquipGradeTable!$A:$B,MATCH(EquipGradeTable!$B$1,EquipGradeTable!$A$1:$B$1,0),0)),"",
OFFSET(M219,0,-1)+$I219))</f>
        <v>3375</v>
      </c>
      <c r="N219">
        <f ca="1">IF($C219&lt;=2,"",
IF(AND($C219&gt;=3,INT(RIGHT(N$1,1))&gt;VLOOKUP($C219,EquipGradeTable!$A:$B,MATCH(EquipGradeTable!$B$1,EquipGradeTable!$A$1:$B$1,0),0)),"",
OFFSET(N219,0,-1)+$I219))</f>
        <v>3630</v>
      </c>
      <c r="O219">
        <f ca="1">IF($C219&lt;=2,"",
IF(AND($C219&gt;=3,INT(RIGHT(O$1,1))&gt;VLOOKUP($C219,EquipGradeTable!$A:$B,MATCH(EquipGradeTable!$B$1,EquipGradeTable!$A$1:$B$1,0),0)),"",
OFFSET(O219,0,-1)+$I219))</f>
        <v>3885</v>
      </c>
      <c r="P219">
        <f t="shared" ca="1" si="15"/>
        <v>4</v>
      </c>
      <c r="Q219" t="str">
        <f ca="1">VLOOKUP($B219,EquipTable!$A:$Z,MATCH(SUBSTITUTE(Q$1,"참고",""),EquipTable!$A$1:$Z$1,0),0)</f>
        <v>JimHdAssassin11</v>
      </c>
      <c r="R219">
        <f ca="1">VLOOKUP($B219,EquipTable!$A:$Z,MATCH(SUBSTITUTE(R$1,"참고",""),EquipTable!$A$1:$Z$1,0),0)</f>
        <v>0</v>
      </c>
    </row>
    <row r="220" spans="1:18" x14ac:dyDescent="0.3">
      <c r="A220" t="str">
        <f t="shared" ca="1" si="12"/>
        <v>Equip035102</v>
      </c>
      <c r="B220" t="s">
        <v>168</v>
      </c>
      <c r="C220">
        <f t="shared" ca="1" si="13"/>
        <v>3</v>
      </c>
      <c r="D220" t="str">
        <f ca="1">VLOOKUP($B220,EquipTable!$A:$Z,MATCH(SUBSTITUTE(D$1,"참고",""),EquipTable!$A$1:$Z$1,0),0)</f>
        <v>Sword</v>
      </c>
      <c r="E220" t="str">
        <f ca="1">VLOOKUP($B220,EquipTable!$A:$Z,MATCH(SUBSTITUTE(E$1,"참고",""),EquipTable!$A$1:$Z$1,0),0)</f>
        <v>S</v>
      </c>
      <c r="F220">
        <f ca="1">VLOOKUP($B220,EquipTable!$A:$Z,MATCH(SUBSTITUTE(F$1,"참고",""),EquipTable!$A$1:$Z$1,0),0)</f>
        <v>2</v>
      </c>
      <c r="G220" t="str">
        <f t="shared" ca="1" si="14"/>
        <v>520, 642, 764</v>
      </c>
      <c r="H220">
        <f t="array" aca="1" ref="H220" ca="1">SUM(IF(LEN(J220:O220)&gt;0,1,0))</f>
        <v>3</v>
      </c>
      <c r="I220">
        <v>122</v>
      </c>
      <c r="J220">
        <v>520</v>
      </c>
      <c r="K220">
        <f ca="1">IF($C220&lt;=2,"",
IF(AND($C220&gt;=3,INT(RIGHT(K$1,1))&gt;VLOOKUP($C220,EquipGradeTable!$A:$B,MATCH(EquipGradeTable!$B$1,EquipGradeTable!$A$1:$B$1,0),0)),"",
OFFSET(K220,0,-1)+$I220))</f>
        <v>642</v>
      </c>
      <c r="L220">
        <f ca="1">IF($C220&lt;=2,"",
IF(AND($C220&gt;=3,INT(RIGHT(L$1,1))&gt;VLOOKUP($C220,EquipGradeTable!$A:$B,MATCH(EquipGradeTable!$B$1,EquipGradeTable!$A$1:$B$1,0),0)),"",
OFFSET(L220,0,-1)+$I220))</f>
        <v>764</v>
      </c>
      <c r="M220" t="str">
        <f ca="1">IF($C220&lt;=2,"",
IF(AND($C220&gt;=3,INT(RIGHT(M$1,1))&gt;VLOOKUP($C220,EquipGradeTable!$A:$B,MATCH(EquipGradeTable!$B$1,EquipGradeTable!$A$1:$B$1,0),0)),"",
OFFSET(M220,0,-1)+$I220))</f>
        <v/>
      </c>
      <c r="N220" t="str">
        <f ca="1">IF($C220&lt;=2,"",
IF(AND($C220&gt;=3,INT(RIGHT(N$1,1))&gt;VLOOKUP($C220,EquipGradeTable!$A:$B,MATCH(EquipGradeTable!$B$1,EquipGradeTable!$A$1:$B$1,0),0)),"",
OFFSET(N220,0,-1)+$I220))</f>
        <v/>
      </c>
      <c r="O220" t="str">
        <f ca="1">IF($C220&lt;=2,"",
IF(AND($C220&gt;=3,INT(RIGHT(O$1,1))&gt;VLOOKUP($C220,EquipGradeTable!$A:$B,MATCH(EquipGradeTable!$B$1,EquipGradeTable!$A$1:$B$1,0),0)),"",
OFFSET(O220,0,-1)+$I220))</f>
        <v/>
      </c>
      <c r="P220">
        <f t="shared" ca="1" si="15"/>
        <v>4</v>
      </c>
      <c r="Q220" t="str">
        <f ca="1">VLOOKUP($B220,EquipTable!$A:$Z,MATCH(SUBSTITUTE(Q$1,"참고",""),EquipTable!$A$1:$Z$1,0),0)</f>
        <v>FourMaker152</v>
      </c>
      <c r="R220">
        <f ca="1">VLOOKUP($B220,EquipTable!$A:$Z,MATCH(SUBSTITUTE(R$1,"참고",""),EquipTable!$A$1:$Z$1,0),0)</f>
        <v>0</v>
      </c>
    </row>
    <row r="221" spans="1:18" x14ac:dyDescent="0.3">
      <c r="A221" t="str">
        <f t="shared" ca="1" si="12"/>
        <v>Equip045102</v>
      </c>
      <c r="B221" t="s">
        <v>168</v>
      </c>
      <c r="C221">
        <f t="shared" ca="1" si="13"/>
        <v>4</v>
      </c>
      <c r="D221" t="str">
        <f ca="1">VLOOKUP($B221,EquipTable!$A:$Z,MATCH(SUBSTITUTE(D$1,"참고",""),EquipTable!$A$1:$Z$1,0),0)</f>
        <v>Sword</v>
      </c>
      <c r="E221" t="str">
        <f ca="1">VLOOKUP($B221,EquipTable!$A:$Z,MATCH(SUBSTITUTE(E$1,"참고",""),EquipTable!$A$1:$Z$1,0),0)</f>
        <v>S</v>
      </c>
      <c r="F221">
        <f ca="1">VLOOKUP($B221,EquipTable!$A:$Z,MATCH(SUBSTITUTE(F$1,"참고",""),EquipTable!$A$1:$Z$1,0),0)</f>
        <v>2</v>
      </c>
      <c r="G221" t="str">
        <f t="shared" ca="1" si="14"/>
        <v>1010, 1146, 1282, 1418</v>
      </c>
      <c r="H221">
        <f t="array" aca="1" ref="H221" ca="1">SUM(IF(LEN(J221:O221)&gt;0,1,0))</f>
        <v>4</v>
      </c>
      <c r="I221">
        <v>136</v>
      </c>
      <c r="J221">
        <v>1010</v>
      </c>
      <c r="K221">
        <f ca="1">IF($C221&lt;=2,"",
IF(AND($C221&gt;=3,INT(RIGHT(K$1,1))&gt;VLOOKUP($C221,EquipGradeTable!$A:$B,MATCH(EquipGradeTable!$B$1,EquipGradeTable!$A$1:$B$1,0),0)),"",
OFFSET(K221,0,-1)+$I221))</f>
        <v>1146</v>
      </c>
      <c r="L221">
        <f ca="1">IF($C221&lt;=2,"",
IF(AND($C221&gt;=3,INT(RIGHT(L$1,1))&gt;VLOOKUP($C221,EquipGradeTable!$A:$B,MATCH(EquipGradeTable!$B$1,EquipGradeTable!$A$1:$B$1,0),0)),"",
OFFSET(L221,0,-1)+$I221))</f>
        <v>1282</v>
      </c>
      <c r="M221">
        <f ca="1">IF($C221&lt;=2,"",
IF(AND($C221&gt;=3,INT(RIGHT(M$1,1))&gt;VLOOKUP($C221,EquipGradeTable!$A:$B,MATCH(EquipGradeTable!$B$1,EquipGradeTable!$A$1:$B$1,0),0)),"",
OFFSET(M221,0,-1)+$I221))</f>
        <v>1418</v>
      </c>
      <c r="N221" t="str">
        <f ca="1">IF($C221&lt;=2,"",
IF(AND($C221&gt;=3,INT(RIGHT(N$1,1))&gt;VLOOKUP($C221,EquipGradeTable!$A:$B,MATCH(EquipGradeTable!$B$1,EquipGradeTable!$A$1:$B$1,0),0)),"",
OFFSET(N221,0,-1)+$I221))</f>
        <v/>
      </c>
      <c r="O221" t="str">
        <f ca="1">IF($C221&lt;=2,"",
IF(AND($C221&gt;=3,INT(RIGHT(O$1,1))&gt;VLOOKUP($C221,EquipGradeTable!$A:$B,MATCH(EquipGradeTable!$B$1,EquipGradeTable!$A$1:$B$1,0),0)),"",
OFFSET(O221,0,-1)+$I221))</f>
        <v/>
      </c>
      <c r="P221">
        <f t="shared" ca="1" si="15"/>
        <v>4</v>
      </c>
      <c r="Q221" t="str">
        <f ca="1">VLOOKUP($B221,EquipTable!$A:$Z,MATCH(SUBSTITUTE(Q$1,"참고",""),EquipTable!$A$1:$Z$1,0),0)</f>
        <v>FourMaker152</v>
      </c>
      <c r="R221">
        <f ca="1">VLOOKUP($B221,EquipTable!$A:$Z,MATCH(SUBSTITUTE(R$1,"참고",""),EquipTable!$A$1:$Z$1,0),0)</f>
        <v>0</v>
      </c>
    </row>
    <row r="222" spans="1:18" x14ac:dyDescent="0.3">
      <c r="A222" t="str">
        <f t="shared" ca="1" si="12"/>
        <v>Equip055102</v>
      </c>
      <c r="B222" t="s">
        <v>168</v>
      </c>
      <c r="C222">
        <f t="shared" ca="1" si="13"/>
        <v>5</v>
      </c>
      <c r="D222" t="str">
        <f ca="1">VLOOKUP($B222,EquipTable!$A:$Z,MATCH(SUBSTITUTE(D$1,"참고",""),EquipTable!$A$1:$Z$1,0),0)</f>
        <v>Sword</v>
      </c>
      <c r="E222" t="str">
        <f ca="1">VLOOKUP($B222,EquipTable!$A:$Z,MATCH(SUBSTITUTE(E$1,"참고",""),EquipTable!$A$1:$Z$1,0),0)</f>
        <v>S</v>
      </c>
      <c r="F222">
        <f ca="1">VLOOKUP($B222,EquipTable!$A:$Z,MATCH(SUBSTITUTE(F$1,"참고",""),EquipTable!$A$1:$Z$1,0),0)</f>
        <v>2</v>
      </c>
      <c r="G222" t="str">
        <f t="shared" ca="1" si="14"/>
        <v>1690, 1843, 1996, 2149, 2302</v>
      </c>
      <c r="H222">
        <f t="array" aca="1" ref="H222" ca="1">SUM(IF(LEN(J222:O222)&gt;0,1,0))</f>
        <v>5</v>
      </c>
      <c r="I222">
        <v>153</v>
      </c>
      <c r="J222">
        <v>1690</v>
      </c>
      <c r="K222">
        <f ca="1">IF($C222&lt;=2,"",
IF(AND($C222&gt;=3,INT(RIGHT(K$1,1))&gt;VLOOKUP($C222,EquipGradeTable!$A:$B,MATCH(EquipGradeTable!$B$1,EquipGradeTable!$A$1:$B$1,0),0)),"",
OFFSET(K222,0,-1)+$I222))</f>
        <v>1843</v>
      </c>
      <c r="L222">
        <f ca="1">IF($C222&lt;=2,"",
IF(AND($C222&gt;=3,INT(RIGHT(L$1,1))&gt;VLOOKUP($C222,EquipGradeTable!$A:$B,MATCH(EquipGradeTable!$B$1,EquipGradeTable!$A$1:$B$1,0),0)),"",
OFFSET(L222,0,-1)+$I222))</f>
        <v>1996</v>
      </c>
      <c r="M222">
        <f ca="1">IF($C222&lt;=2,"",
IF(AND($C222&gt;=3,INT(RIGHT(M$1,1))&gt;VLOOKUP($C222,EquipGradeTable!$A:$B,MATCH(EquipGradeTable!$B$1,EquipGradeTable!$A$1:$B$1,0),0)),"",
OFFSET(M222,0,-1)+$I222))</f>
        <v>2149</v>
      </c>
      <c r="N222">
        <f ca="1">IF($C222&lt;=2,"",
IF(AND($C222&gt;=3,INT(RIGHT(N$1,1))&gt;VLOOKUP($C222,EquipGradeTable!$A:$B,MATCH(EquipGradeTable!$B$1,EquipGradeTable!$A$1:$B$1,0),0)),"",
OFFSET(N222,0,-1)+$I222))</f>
        <v>2302</v>
      </c>
      <c r="O222" t="str">
        <f ca="1">IF($C222&lt;=2,"",
IF(AND($C222&gt;=3,INT(RIGHT(O$1,1))&gt;VLOOKUP($C222,EquipGradeTable!$A:$B,MATCH(EquipGradeTable!$B$1,EquipGradeTable!$A$1:$B$1,0),0)),"",
OFFSET(O222,0,-1)+$I222))</f>
        <v/>
      </c>
      <c r="P222">
        <f t="shared" ca="1" si="15"/>
        <v>4</v>
      </c>
      <c r="Q222" t="str">
        <f ca="1">VLOOKUP($B222,EquipTable!$A:$Z,MATCH(SUBSTITUTE(Q$1,"참고",""),EquipTable!$A$1:$Z$1,0),0)</f>
        <v>FourMaker152</v>
      </c>
      <c r="R222">
        <f ca="1">VLOOKUP($B222,EquipTable!$A:$Z,MATCH(SUBSTITUTE(R$1,"참고",""),EquipTable!$A$1:$Z$1,0),0)</f>
        <v>0</v>
      </c>
    </row>
    <row r="223" spans="1:18" x14ac:dyDescent="0.3">
      <c r="A223" t="str">
        <f t="shared" ca="1" si="12"/>
        <v>Equip065102</v>
      </c>
      <c r="B223" t="s">
        <v>168</v>
      </c>
      <c r="C223">
        <f t="shared" ca="1" si="13"/>
        <v>6</v>
      </c>
      <c r="D223" t="str">
        <f ca="1">VLOOKUP($B223,EquipTable!$A:$Z,MATCH(SUBSTITUTE(D$1,"참고",""),EquipTable!$A$1:$Z$1,0),0)</f>
        <v>Sword</v>
      </c>
      <c r="E223" t="str">
        <f ca="1">VLOOKUP($B223,EquipTable!$A:$Z,MATCH(SUBSTITUTE(E$1,"참고",""),EquipTable!$A$1:$Z$1,0),0)</f>
        <v>S</v>
      </c>
      <c r="F223">
        <f ca="1">VLOOKUP($B223,EquipTable!$A:$Z,MATCH(SUBSTITUTE(F$1,"참고",""),EquipTable!$A$1:$Z$1,0),0)</f>
        <v>2</v>
      </c>
      <c r="G223" t="str">
        <f t="shared" ca="1" si="14"/>
        <v>2610, 2865, 3120, 3375, 3630, 3885</v>
      </c>
      <c r="H223">
        <f t="array" aca="1" ref="H223" ca="1">SUM(IF(LEN(J223:O223)&gt;0,1,0))</f>
        <v>6</v>
      </c>
      <c r="I223">
        <v>255</v>
      </c>
      <c r="J223">
        <v>2610</v>
      </c>
      <c r="K223">
        <f ca="1">IF($C223&lt;=2,"",
IF(AND($C223&gt;=3,INT(RIGHT(K$1,1))&gt;VLOOKUP($C223,EquipGradeTable!$A:$B,MATCH(EquipGradeTable!$B$1,EquipGradeTable!$A$1:$B$1,0),0)),"",
OFFSET(K223,0,-1)+$I223))</f>
        <v>2865</v>
      </c>
      <c r="L223">
        <f ca="1">IF($C223&lt;=2,"",
IF(AND($C223&gt;=3,INT(RIGHT(L$1,1))&gt;VLOOKUP($C223,EquipGradeTable!$A:$B,MATCH(EquipGradeTable!$B$1,EquipGradeTable!$A$1:$B$1,0),0)),"",
OFFSET(L223,0,-1)+$I223))</f>
        <v>3120</v>
      </c>
      <c r="M223">
        <f ca="1">IF($C223&lt;=2,"",
IF(AND($C223&gt;=3,INT(RIGHT(M$1,1))&gt;VLOOKUP($C223,EquipGradeTable!$A:$B,MATCH(EquipGradeTable!$B$1,EquipGradeTable!$A$1:$B$1,0),0)),"",
OFFSET(M223,0,-1)+$I223))</f>
        <v>3375</v>
      </c>
      <c r="N223">
        <f ca="1">IF($C223&lt;=2,"",
IF(AND($C223&gt;=3,INT(RIGHT(N$1,1))&gt;VLOOKUP($C223,EquipGradeTable!$A:$B,MATCH(EquipGradeTable!$B$1,EquipGradeTable!$A$1:$B$1,0),0)),"",
OFFSET(N223,0,-1)+$I223))</f>
        <v>3630</v>
      </c>
      <c r="O223">
        <f ca="1">IF($C223&lt;=2,"",
IF(AND($C223&gt;=3,INT(RIGHT(O$1,1))&gt;VLOOKUP($C223,EquipGradeTable!$A:$B,MATCH(EquipGradeTable!$B$1,EquipGradeTable!$A$1:$B$1,0),0)),"",
OFFSET(O223,0,-1)+$I223))</f>
        <v>3885</v>
      </c>
      <c r="P223">
        <f t="shared" ca="1" si="15"/>
        <v>4</v>
      </c>
      <c r="Q223" t="str">
        <f ca="1">VLOOKUP($B223,EquipTable!$A:$Z,MATCH(SUBSTITUTE(Q$1,"참고",""),EquipTable!$A$1:$Z$1,0),0)</f>
        <v>FourMaker152</v>
      </c>
      <c r="R223">
        <f ca="1">VLOOKUP($B223,EquipTable!$A:$Z,MATCH(SUBSTITUTE(R$1,"참고",""),EquipTable!$A$1:$Z$1,0),0)</f>
        <v>0</v>
      </c>
    </row>
    <row r="224" spans="1:18" x14ac:dyDescent="0.3">
      <c r="A224" t="str">
        <f t="shared" ca="1" si="12"/>
        <v>Equip035201</v>
      </c>
      <c r="B224" t="s">
        <v>169</v>
      </c>
      <c r="C224">
        <f t="shared" ca="1" si="13"/>
        <v>3</v>
      </c>
      <c r="D224" t="str">
        <f ca="1">VLOOKUP($B224,EquipTable!$A:$Z,MATCH(SUBSTITUTE(D$1,"참고",""),EquipTable!$A$1:$Z$1,0),0)</f>
        <v>Sword</v>
      </c>
      <c r="E224" t="str">
        <f ca="1">VLOOKUP($B224,EquipTable!$A:$Z,MATCH(SUBSTITUTE(E$1,"참고",""),EquipTable!$A$1:$Z$1,0),0)</f>
        <v>SS</v>
      </c>
      <c r="F224">
        <f ca="1">VLOOKUP($B224,EquipTable!$A:$Z,MATCH(SUBSTITUTE(F$1,"참고",""),EquipTable!$A$1:$Z$1,0),0)</f>
        <v>1</v>
      </c>
      <c r="G224" t="str">
        <f t="shared" ca="1" si="14"/>
        <v>1190, 1372, 1554</v>
      </c>
      <c r="H224">
        <f t="array" aca="1" ref="H224" ca="1">SUM(IF(LEN(J224:O224)&gt;0,1,0))</f>
        <v>3</v>
      </c>
      <c r="I224">
        <v>182</v>
      </c>
      <c r="J224">
        <v>1190</v>
      </c>
      <c r="K224">
        <f ca="1">IF($C224&lt;=2,"",
IF(AND($C224&gt;=3,INT(RIGHT(K$1,1))&gt;VLOOKUP($C224,EquipGradeTable!$A:$B,MATCH(EquipGradeTable!$B$1,EquipGradeTable!$A$1:$B$1,0),0)),"",
OFFSET(K224,0,-1)+$I224))</f>
        <v>1372</v>
      </c>
      <c r="L224">
        <f ca="1">IF($C224&lt;=2,"",
IF(AND($C224&gt;=3,INT(RIGHT(L$1,1))&gt;VLOOKUP($C224,EquipGradeTable!$A:$B,MATCH(EquipGradeTable!$B$1,EquipGradeTable!$A$1:$B$1,0),0)),"",
OFFSET(L224,0,-1)+$I224))</f>
        <v>1554</v>
      </c>
      <c r="M224" t="str">
        <f ca="1">IF($C224&lt;=2,"",
IF(AND($C224&gt;=3,INT(RIGHT(M$1,1))&gt;VLOOKUP($C224,EquipGradeTable!$A:$B,MATCH(EquipGradeTable!$B$1,EquipGradeTable!$A$1:$B$1,0),0)),"",
OFFSET(M224,0,-1)+$I224))</f>
        <v/>
      </c>
      <c r="N224" t="str">
        <f ca="1">IF($C224&lt;=2,"",
IF(AND($C224&gt;=3,INT(RIGHT(N$1,1))&gt;VLOOKUP($C224,EquipGradeTable!$A:$B,MATCH(EquipGradeTable!$B$1,EquipGradeTable!$A$1:$B$1,0),0)),"",
OFFSET(N224,0,-1)+$I224))</f>
        <v/>
      </c>
      <c r="O224" t="str">
        <f ca="1">IF($C224&lt;=2,"",
IF(AND($C224&gt;=3,INT(RIGHT(O$1,1))&gt;VLOOKUP($C224,EquipGradeTable!$A:$B,MATCH(EquipGradeTable!$B$1,EquipGradeTable!$A$1:$B$1,0),0)),"",
OFFSET(O224,0,-1)+$I224))</f>
        <v/>
      </c>
      <c r="P224">
        <f t="shared" ca="1" si="15"/>
        <v>4</v>
      </c>
      <c r="Q224" t="str">
        <f ca="1">VLOOKUP($B224,EquipTable!$A:$Z,MATCH(SUBSTITUTE(Q$1,"참고",""),EquipTable!$A$1:$Z$1,0),0)</f>
        <v>FourMaker140</v>
      </c>
      <c r="R224">
        <f ca="1">VLOOKUP($B224,EquipTable!$A:$Z,MATCH(SUBSTITUTE(R$1,"참고",""),EquipTable!$A$1:$Z$1,0),0)</f>
        <v>0</v>
      </c>
    </row>
    <row r="225" spans="1:18" x14ac:dyDescent="0.3">
      <c r="A225" t="str">
        <f t="shared" ca="1" si="12"/>
        <v>Equip045201</v>
      </c>
      <c r="B225" t="s">
        <v>169</v>
      </c>
      <c r="C225">
        <f t="shared" ca="1" si="13"/>
        <v>4</v>
      </c>
      <c r="D225" t="str">
        <f ca="1">VLOOKUP($B225,EquipTable!$A:$Z,MATCH(SUBSTITUTE(D$1,"참고",""),EquipTable!$A$1:$Z$1,0),0)</f>
        <v>Sword</v>
      </c>
      <c r="E225" t="str">
        <f ca="1">VLOOKUP($B225,EquipTable!$A:$Z,MATCH(SUBSTITUTE(E$1,"참고",""),EquipTable!$A$1:$Z$1,0),0)</f>
        <v>SS</v>
      </c>
      <c r="F225">
        <f ca="1">VLOOKUP($B225,EquipTable!$A:$Z,MATCH(SUBSTITUTE(F$1,"참고",""),EquipTable!$A$1:$Z$1,0),0)</f>
        <v>1</v>
      </c>
      <c r="G225" t="str">
        <f t="shared" ca="1" si="14"/>
        <v>1920, 2132, 2344, 2556</v>
      </c>
      <c r="H225">
        <f t="array" aca="1" ref="H225" ca="1">SUM(IF(LEN(J225:O225)&gt;0,1,0))</f>
        <v>4</v>
      </c>
      <c r="I225">
        <v>212</v>
      </c>
      <c r="J225">
        <v>1920</v>
      </c>
      <c r="K225">
        <f ca="1">IF($C225&lt;=2,"",
IF(AND($C225&gt;=3,INT(RIGHT(K$1,1))&gt;VLOOKUP($C225,EquipGradeTable!$A:$B,MATCH(EquipGradeTable!$B$1,EquipGradeTable!$A$1:$B$1,0),0)),"",
OFFSET(K225,0,-1)+$I225))</f>
        <v>2132</v>
      </c>
      <c r="L225">
        <f ca="1">IF($C225&lt;=2,"",
IF(AND($C225&gt;=3,INT(RIGHT(L$1,1))&gt;VLOOKUP($C225,EquipGradeTable!$A:$B,MATCH(EquipGradeTable!$B$1,EquipGradeTable!$A$1:$B$1,0),0)),"",
OFFSET(L225,0,-1)+$I225))</f>
        <v>2344</v>
      </c>
      <c r="M225">
        <f ca="1">IF($C225&lt;=2,"",
IF(AND($C225&gt;=3,INT(RIGHT(M$1,1))&gt;VLOOKUP($C225,EquipGradeTable!$A:$B,MATCH(EquipGradeTable!$B$1,EquipGradeTable!$A$1:$B$1,0),0)),"",
OFFSET(M225,0,-1)+$I225))</f>
        <v>2556</v>
      </c>
      <c r="N225" t="str">
        <f ca="1">IF($C225&lt;=2,"",
IF(AND($C225&gt;=3,INT(RIGHT(N$1,1))&gt;VLOOKUP($C225,EquipGradeTable!$A:$B,MATCH(EquipGradeTable!$B$1,EquipGradeTable!$A$1:$B$1,0),0)),"",
OFFSET(N225,0,-1)+$I225))</f>
        <v/>
      </c>
      <c r="O225" t="str">
        <f ca="1">IF($C225&lt;=2,"",
IF(AND($C225&gt;=3,INT(RIGHT(O$1,1))&gt;VLOOKUP($C225,EquipGradeTable!$A:$B,MATCH(EquipGradeTable!$B$1,EquipGradeTable!$A$1:$B$1,0),0)),"",
OFFSET(O225,0,-1)+$I225))</f>
        <v/>
      </c>
      <c r="P225">
        <f t="shared" ca="1" si="15"/>
        <v>4</v>
      </c>
      <c r="Q225" t="str">
        <f ca="1">VLOOKUP($B225,EquipTable!$A:$Z,MATCH(SUBSTITUTE(Q$1,"참고",""),EquipTable!$A$1:$Z$1,0),0)</f>
        <v>FourMaker140</v>
      </c>
      <c r="R225">
        <f ca="1">VLOOKUP($B225,EquipTable!$A:$Z,MATCH(SUBSTITUTE(R$1,"참고",""),EquipTable!$A$1:$Z$1,0),0)</f>
        <v>0</v>
      </c>
    </row>
    <row r="226" spans="1:18" x14ac:dyDescent="0.3">
      <c r="A226" t="str">
        <f t="shared" ca="1" si="12"/>
        <v>Equip055201</v>
      </c>
      <c r="B226" t="s">
        <v>169</v>
      </c>
      <c r="C226">
        <f t="shared" ca="1" si="13"/>
        <v>5</v>
      </c>
      <c r="D226" t="str">
        <f ca="1">VLOOKUP($B226,EquipTable!$A:$Z,MATCH(SUBSTITUTE(D$1,"참고",""),EquipTable!$A$1:$Z$1,0),0)</f>
        <v>Sword</v>
      </c>
      <c r="E226" t="str">
        <f ca="1">VLOOKUP($B226,EquipTable!$A:$Z,MATCH(SUBSTITUTE(E$1,"참고",""),EquipTable!$A$1:$Z$1,0),0)</f>
        <v>SS</v>
      </c>
      <c r="F226">
        <f ca="1">VLOOKUP($B226,EquipTable!$A:$Z,MATCH(SUBSTITUTE(F$1,"참고",""),EquipTable!$A$1:$Z$1,0),0)</f>
        <v>1</v>
      </c>
      <c r="G226" t="str">
        <f t="shared" ca="1" si="14"/>
        <v>2980, 3208, 3436, 3664, 3892</v>
      </c>
      <c r="H226">
        <f t="array" aca="1" ref="H226" ca="1">SUM(IF(LEN(J226:O226)&gt;0,1,0))</f>
        <v>5</v>
      </c>
      <c r="I226">
        <v>228</v>
      </c>
      <c r="J226">
        <v>2980</v>
      </c>
      <c r="K226">
        <f ca="1">IF($C226&lt;=2,"",
IF(AND($C226&gt;=3,INT(RIGHT(K$1,1))&gt;VLOOKUP($C226,EquipGradeTable!$A:$B,MATCH(EquipGradeTable!$B$1,EquipGradeTable!$A$1:$B$1,0),0)),"",
OFFSET(K226,0,-1)+$I226))</f>
        <v>3208</v>
      </c>
      <c r="L226">
        <f ca="1">IF($C226&lt;=2,"",
IF(AND($C226&gt;=3,INT(RIGHT(L$1,1))&gt;VLOOKUP($C226,EquipGradeTable!$A:$B,MATCH(EquipGradeTable!$B$1,EquipGradeTable!$A$1:$B$1,0),0)),"",
OFFSET(L226,0,-1)+$I226))</f>
        <v>3436</v>
      </c>
      <c r="M226">
        <f ca="1">IF($C226&lt;=2,"",
IF(AND($C226&gt;=3,INT(RIGHT(M$1,1))&gt;VLOOKUP($C226,EquipGradeTable!$A:$B,MATCH(EquipGradeTable!$B$1,EquipGradeTable!$A$1:$B$1,0),0)),"",
OFFSET(M226,0,-1)+$I226))</f>
        <v>3664</v>
      </c>
      <c r="N226">
        <f ca="1">IF($C226&lt;=2,"",
IF(AND($C226&gt;=3,INT(RIGHT(N$1,1))&gt;VLOOKUP($C226,EquipGradeTable!$A:$B,MATCH(EquipGradeTable!$B$1,EquipGradeTable!$A$1:$B$1,0),0)),"",
OFFSET(N226,0,-1)+$I226))</f>
        <v>3892</v>
      </c>
      <c r="O226" t="str">
        <f ca="1">IF($C226&lt;=2,"",
IF(AND($C226&gt;=3,INT(RIGHT(O$1,1))&gt;VLOOKUP($C226,EquipGradeTable!$A:$B,MATCH(EquipGradeTable!$B$1,EquipGradeTable!$A$1:$B$1,0),0)),"",
OFFSET(O226,0,-1)+$I226))</f>
        <v/>
      </c>
      <c r="P226">
        <f t="shared" ca="1" si="15"/>
        <v>4</v>
      </c>
      <c r="Q226" t="str">
        <f ca="1">VLOOKUP($B226,EquipTable!$A:$Z,MATCH(SUBSTITUTE(Q$1,"참고",""),EquipTable!$A$1:$Z$1,0),0)</f>
        <v>FourMaker140</v>
      </c>
      <c r="R226">
        <f ca="1">VLOOKUP($B226,EquipTable!$A:$Z,MATCH(SUBSTITUTE(R$1,"참고",""),EquipTable!$A$1:$Z$1,0),0)</f>
        <v>0</v>
      </c>
    </row>
    <row r="227" spans="1:18" x14ac:dyDescent="0.3">
      <c r="A227" t="str">
        <f t="shared" ca="1" si="12"/>
        <v>Equip065201</v>
      </c>
      <c r="B227" t="s">
        <v>169</v>
      </c>
      <c r="C227">
        <f t="shared" ca="1" si="13"/>
        <v>6</v>
      </c>
      <c r="D227" t="str">
        <f ca="1">VLOOKUP($B227,EquipTable!$A:$Z,MATCH(SUBSTITUTE(D$1,"참고",""),EquipTable!$A$1:$Z$1,0),0)</f>
        <v>Sword</v>
      </c>
      <c r="E227" t="str">
        <f ca="1">VLOOKUP($B227,EquipTable!$A:$Z,MATCH(SUBSTITUTE(E$1,"참고",""),EquipTable!$A$1:$Z$1,0),0)</f>
        <v>SS</v>
      </c>
      <c r="F227">
        <f ca="1">VLOOKUP($B227,EquipTable!$A:$Z,MATCH(SUBSTITUTE(F$1,"참고",""),EquipTable!$A$1:$Z$1,0),0)</f>
        <v>1</v>
      </c>
      <c r="G227" t="str">
        <f t="shared" ca="1" si="14"/>
        <v>4350, 4709, 5068, 5427, 5786, 6145</v>
      </c>
      <c r="H227">
        <f t="array" aca="1" ref="H227" ca="1">SUM(IF(LEN(J227:O227)&gt;0,1,0))</f>
        <v>6</v>
      </c>
      <c r="I227">
        <v>359</v>
      </c>
      <c r="J227">
        <v>4350</v>
      </c>
      <c r="K227">
        <f ca="1">IF($C227&lt;=2,"",
IF(AND($C227&gt;=3,INT(RIGHT(K$1,1))&gt;VLOOKUP($C227,EquipGradeTable!$A:$B,MATCH(EquipGradeTable!$B$1,EquipGradeTable!$A$1:$B$1,0),0)),"",
OFFSET(K227,0,-1)+$I227))</f>
        <v>4709</v>
      </c>
      <c r="L227">
        <f ca="1">IF($C227&lt;=2,"",
IF(AND($C227&gt;=3,INT(RIGHT(L$1,1))&gt;VLOOKUP($C227,EquipGradeTable!$A:$B,MATCH(EquipGradeTable!$B$1,EquipGradeTable!$A$1:$B$1,0),0)),"",
OFFSET(L227,0,-1)+$I227))</f>
        <v>5068</v>
      </c>
      <c r="M227">
        <f ca="1">IF($C227&lt;=2,"",
IF(AND($C227&gt;=3,INT(RIGHT(M$1,1))&gt;VLOOKUP($C227,EquipGradeTable!$A:$B,MATCH(EquipGradeTable!$B$1,EquipGradeTable!$A$1:$B$1,0),0)),"",
OFFSET(M227,0,-1)+$I227))</f>
        <v>5427</v>
      </c>
      <c r="N227">
        <f ca="1">IF($C227&lt;=2,"",
IF(AND($C227&gt;=3,INT(RIGHT(N$1,1))&gt;VLOOKUP($C227,EquipGradeTable!$A:$B,MATCH(EquipGradeTable!$B$1,EquipGradeTable!$A$1:$B$1,0),0)),"",
OFFSET(N227,0,-1)+$I227))</f>
        <v>5786</v>
      </c>
      <c r="O227">
        <f ca="1">IF($C227&lt;=2,"",
IF(AND($C227&gt;=3,INT(RIGHT(O$1,1))&gt;VLOOKUP($C227,EquipGradeTable!$A:$B,MATCH(EquipGradeTable!$B$1,EquipGradeTable!$A$1:$B$1,0),0)),"",
OFFSET(O227,0,-1)+$I227))</f>
        <v>6145</v>
      </c>
      <c r="P227">
        <f t="shared" ca="1" si="15"/>
        <v>4</v>
      </c>
      <c r="Q227" t="str">
        <f ca="1">VLOOKUP($B227,EquipTable!$A:$Z,MATCH(SUBSTITUTE(Q$1,"참고",""),EquipTable!$A$1:$Z$1,0),0)</f>
        <v>FourMaker140</v>
      </c>
      <c r="R227">
        <f ca="1">VLOOKUP($B227,EquipTable!$A:$Z,MATCH(SUBSTITUTE(R$1,"참고",""),EquipTable!$A$1:$Z$1,0),0)</f>
        <v>0</v>
      </c>
    </row>
    <row r="228" spans="1:18" hidden="1" x14ac:dyDescent="0.3">
      <c r="A228" t="str">
        <f t="shared" ca="1" si="12"/>
        <v>Equip035202</v>
      </c>
      <c r="B228" t="s">
        <v>170</v>
      </c>
      <c r="C228">
        <f t="shared" ca="1" si="13"/>
        <v>3</v>
      </c>
      <c r="D228" t="str">
        <f ca="1">VLOOKUP($B228,EquipTable!$A:$Z,MATCH(SUBSTITUTE(D$1,"참고",""),EquipTable!$A$1:$Z$1,0),0)</f>
        <v>Sword</v>
      </c>
      <c r="E228" t="str">
        <f ca="1">VLOOKUP($B228,EquipTable!$A:$Z,MATCH(SUBSTITUTE(E$1,"참고",""),EquipTable!$A$1:$Z$1,0),0)</f>
        <v>SS</v>
      </c>
      <c r="F228">
        <f ca="1">VLOOKUP($B228,EquipTable!$A:$Z,MATCH(SUBSTITUTE(F$1,"참고",""),EquipTable!$A$1:$Z$1,0),0)</f>
        <v>2</v>
      </c>
      <c r="G228" t="str">
        <f t="shared" ca="1" si="14"/>
        <v>1190, 1372, 1554</v>
      </c>
      <c r="H228">
        <f t="array" aca="1" ref="H228" ca="1">SUM(IF(LEN(J228:O228)&gt;0,1,0))</f>
        <v>3</v>
      </c>
      <c r="I228">
        <v>182</v>
      </c>
      <c r="J228">
        <v>1190</v>
      </c>
      <c r="K228">
        <f ca="1">IF($C228&lt;=2,"",
IF(AND($C228&gt;=3,INT(RIGHT(K$1,1))&gt;VLOOKUP($C228,EquipGradeTable!$A:$B,MATCH(EquipGradeTable!$B$1,EquipGradeTable!$A$1:$B$1,0),0)),"",
OFFSET(K228,0,-1)+$I228))</f>
        <v>1372</v>
      </c>
      <c r="L228">
        <f ca="1">IF($C228&lt;=2,"",
IF(AND($C228&gt;=3,INT(RIGHT(L$1,1))&gt;VLOOKUP($C228,EquipGradeTable!$A:$B,MATCH(EquipGradeTable!$B$1,EquipGradeTable!$A$1:$B$1,0),0)),"",
OFFSET(L228,0,-1)+$I228))</f>
        <v>1554</v>
      </c>
      <c r="M228" t="str">
        <f ca="1">IF($C228&lt;=2,"",
IF(AND($C228&gt;=3,INT(RIGHT(M$1,1))&gt;VLOOKUP($C228,EquipGradeTable!$A:$B,MATCH(EquipGradeTable!$B$1,EquipGradeTable!$A$1:$B$1,0),0)),"",
OFFSET(M228,0,-1)+$I228))</f>
        <v/>
      </c>
      <c r="N228" t="str">
        <f ca="1">IF($C228&lt;=2,"",
IF(AND($C228&gt;=3,INT(RIGHT(N$1,1))&gt;VLOOKUP($C228,EquipGradeTable!$A:$B,MATCH(EquipGradeTable!$B$1,EquipGradeTable!$A$1:$B$1,0),0)),"",
OFFSET(N228,0,-1)+$I228))</f>
        <v/>
      </c>
      <c r="O228" t="str">
        <f ca="1">IF($C228&lt;=2,"",
IF(AND($C228&gt;=3,INT(RIGHT(O$1,1))&gt;VLOOKUP($C228,EquipGradeTable!$A:$B,MATCH(EquipGradeTable!$B$1,EquipGradeTable!$A$1:$B$1,0),0)),"",
OFFSET(O228,0,-1)+$I228))</f>
        <v/>
      </c>
      <c r="P228">
        <f t="shared" ca="1" si="15"/>
        <v>4</v>
      </c>
      <c r="Q228" t="str">
        <f ca="1">VLOOKUP($B228,EquipTable!$A:$Z,MATCH(SUBSTITUTE(Q$1,"참고",""),EquipTable!$A$1:$Z$1,0),0)</f>
        <v>ArsenalSword</v>
      </c>
      <c r="R228">
        <f ca="1">VLOOKUP($B228,EquipTable!$A:$Z,MATCH(SUBSTITUTE(R$1,"참고",""),EquipTable!$A$1:$Z$1,0),0)</f>
        <v>99</v>
      </c>
    </row>
    <row r="229" spans="1:18" hidden="1" x14ac:dyDescent="0.3">
      <c r="A229" t="str">
        <f t="shared" ca="1" si="12"/>
        <v>Equip045202</v>
      </c>
      <c r="B229" t="s">
        <v>170</v>
      </c>
      <c r="C229">
        <f t="shared" ca="1" si="13"/>
        <v>4</v>
      </c>
      <c r="D229" t="str">
        <f ca="1">VLOOKUP($B229,EquipTable!$A:$Z,MATCH(SUBSTITUTE(D$1,"참고",""),EquipTable!$A$1:$Z$1,0),0)</f>
        <v>Sword</v>
      </c>
      <c r="E229" t="str">
        <f ca="1">VLOOKUP($B229,EquipTable!$A:$Z,MATCH(SUBSTITUTE(E$1,"참고",""),EquipTable!$A$1:$Z$1,0),0)</f>
        <v>SS</v>
      </c>
      <c r="F229">
        <f ca="1">VLOOKUP($B229,EquipTable!$A:$Z,MATCH(SUBSTITUTE(F$1,"참고",""),EquipTable!$A$1:$Z$1,0),0)</f>
        <v>2</v>
      </c>
      <c r="G229" t="str">
        <f t="shared" ca="1" si="14"/>
        <v>1920, 2132, 2344, 2556</v>
      </c>
      <c r="H229">
        <f t="array" aca="1" ref="H229" ca="1">SUM(IF(LEN(J229:O229)&gt;0,1,0))</f>
        <v>4</v>
      </c>
      <c r="I229">
        <v>212</v>
      </c>
      <c r="J229">
        <v>1920</v>
      </c>
      <c r="K229">
        <f ca="1">IF($C229&lt;=2,"",
IF(AND($C229&gt;=3,INT(RIGHT(K$1,1))&gt;VLOOKUP($C229,EquipGradeTable!$A:$B,MATCH(EquipGradeTable!$B$1,EquipGradeTable!$A$1:$B$1,0),0)),"",
OFFSET(K229,0,-1)+$I229))</f>
        <v>2132</v>
      </c>
      <c r="L229">
        <f ca="1">IF($C229&lt;=2,"",
IF(AND($C229&gt;=3,INT(RIGHT(L$1,1))&gt;VLOOKUP($C229,EquipGradeTable!$A:$B,MATCH(EquipGradeTable!$B$1,EquipGradeTable!$A$1:$B$1,0),0)),"",
OFFSET(L229,0,-1)+$I229))</f>
        <v>2344</v>
      </c>
      <c r="M229">
        <f ca="1">IF($C229&lt;=2,"",
IF(AND($C229&gt;=3,INT(RIGHT(M$1,1))&gt;VLOOKUP($C229,EquipGradeTable!$A:$B,MATCH(EquipGradeTable!$B$1,EquipGradeTable!$A$1:$B$1,0),0)),"",
OFFSET(M229,0,-1)+$I229))</f>
        <v>2556</v>
      </c>
      <c r="N229" t="str">
        <f ca="1">IF($C229&lt;=2,"",
IF(AND($C229&gt;=3,INT(RIGHT(N$1,1))&gt;VLOOKUP($C229,EquipGradeTable!$A:$B,MATCH(EquipGradeTable!$B$1,EquipGradeTable!$A$1:$B$1,0),0)),"",
OFFSET(N229,0,-1)+$I229))</f>
        <v/>
      </c>
      <c r="O229" t="str">
        <f ca="1">IF($C229&lt;=2,"",
IF(AND($C229&gt;=3,INT(RIGHT(O$1,1))&gt;VLOOKUP($C229,EquipGradeTable!$A:$B,MATCH(EquipGradeTable!$B$1,EquipGradeTable!$A$1:$B$1,0),0)),"",
OFFSET(O229,0,-1)+$I229))</f>
        <v/>
      </c>
      <c r="P229">
        <f t="shared" ca="1" si="15"/>
        <v>4</v>
      </c>
      <c r="Q229" t="str">
        <f ca="1">VLOOKUP($B229,EquipTable!$A:$Z,MATCH(SUBSTITUTE(Q$1,"참고",""),EquipTable!$A$1:$Z$1,0),0)</f>
        <v>ArsenalSword</v>
      </c>
      <c r="R229">
        <f ca="1">VLOOKUP($B229,EquipTable!$A:$Z,MATCH(SUBSTITUTE(R$1,"참고",""),EquipTable!$A$1:$Z$1,0),0)</f>
        <v>99</v>
      </c>
    </row>
    <row r="230" spans="1:18" hidden="1" x14ac:dyDescent="0.3">
      <c r="A230" t="str">
        <f t="shared" ca="1" si="12"/>
        <v>Equip055202</v>
      </c>
      <c r="B230" t="s">
        <v>170</v>
      </c>
      <c r="C230">
        <f t="shared" ca="1" si="13"/>
        <v>5</v>
      </c>
      <c r="D230" t="str">
        <f ca="1">VLOOKUP($B230,EquipTable!$A:$Z,MATCH(SUBSTITUTE(D$1,"참고",""),EquipTable!$A$1:$Z$1,0),0)</f>
        <v>Sword</v>
      </c>
      <c r="E230" t="str">
        <f ca="1">VLOOKUP($B230,EquipTable!$A:$Z,MATCH(SUBSTITUTE(E$1,"참고",""),EquipTable!$A$1:$Z$1,0),0)</f>
        <v>SS</v>
      </c>
      <c r="F230">
        <f ca="1">VLOOKUP($B230,EquipTable!$A:$Z,MATCH(SUBSTITUTE(F$1,"참고",""),EquipTable!$A$1:$Z$1,0),0)</f>
        <v>2</v>
      </c>
      <c r="G230" t="str">
        <f t="shared" ca="1" si="14"/>
        <v>2980, 3208, 3436, 3664, 3892</v>
      </c>
      <c r="H230">
        <f t="array" aca="1" ref="H230" ca="1">SUM(IF(LEN(J230:O230)&gt;0,1,0))</f>
        <v>5</v>
      </c>
      <c r="I230">
        <v>228</v>
      </c>
      <c r="J230">
        <v>2980</v>
      </c>
      <c r="K230">
        <f ca="1">IF($C230&lt;=2,"",
IF(AND($C230&gt;=3,INT(RIGHT(K$1,1))&gt;VLOOKUP($C230,EquipGradeTable!$A:$B,MATCH(EquipGradeTable!$B$1,EquipGradeTable!$A$1:$B$1,0),0)),"",
OFFSET(K230,0,-1)+$I230))</f>
        <v>3208</v>
      </c>
      <c r="L230">
        <f ca="1">IF($C230&lt;=2,"",
IF(AND($C230&gt;=3,INT(RIGHT(L$1,1))&gt;VLOOKUP($C230,EquipGradeTable!$A:$B,MATCH(EquipGradeTable!$B$1,EquipGradeTable!$A$1:$B$1,0),0)),"",
OFFSET(L230,0,-1)+$I230))</f>
        <v>3436</v>
      </c>
      <c r="M230">
        <f ca="1">IF($C230&lt;=2,"",
IF(AND($C230&gt;=3,INT(RIGHT(M$1,1))&gt;VLOOKUP($C230,EquipGradeTable!$A:$B,MATCH(EquipGradeTable!$B$1,EquipGradeTable!$A$1:$B$1,0),0)),"",
OFFSET(M230,0,-1)+$I230))</f>
        <v>3664</v>
      </c>
      <c r="N230">
        <f ca="1">IF($C230&lt;=2,"",
IF(AND($C230&gt;=3,INT(RIGHT(N$1,1))&gt;VLOOKUP($C230,EquipGradeTable!$A:$B,MATCH(EquipGradeTable!$B$1,EquipGradeTable!$A$1:$B$1,0),0)),"",
OFFSET(N230,0,-1)+$I230))</f>
        <v>3892</v>
      </c>
      <c r="O230" t="str">
        <f ca="1">IF($C230&lt;=2,"",
IF(AND($C230&gt;=3,INT(RIGHT(O$1,1))&gt;VLOOKUP($C230,EquipGradeTable!$A:$B,MATCH(EquipGradeTable!$B$1,EquipGradeTable!$A$1:$B$1,0),0)),"",
OFFSET(O230,0,-1)+$I230))</f>
        <v/>
      </c>
      <c r="P230">
        <f t="shared" ca="1" si="15"/>
        <v>4</v>
      </c>
      <c r="Q230" t="str">
        <f ca="1">VLOOKUP($B230,EquipTable!$A:$Z,MATCH(SUBSTITUTE(Q$1,"참고",""),EquipTable!$A$1:$Z$1,0),0)</f>
        <v>ArsenalSword</v>
      </c>
      <c r="R230">
        <f ca="1">VLOOKUP($B230,EquipTable!$A:$Z,MATCH(SUBSTITUTE(R$1,"참고",""),EquipTable!$A$1:$Z$1,0),0)</f>
        <v>99</v>
      </c>
    </row>
    <row r="231" spans="1:18" hidden="1" x14ac:dyDescent="0.3">
      <c r="A231" t="str">
        <f t="shared" ca="1" si="12"/>
        <v>Equip065202</v>
      </c>
      <c r="B231" t="s">
        <v>170</v>
      </c>
      <c r="C231">
        <f t="shared" ca="1" si="13"/>
        <v>6</v>
      </c>
      <c r="D231" t="str">
        <f ca="1">VLOOKUP($B231,EquipTable!$A:$Z,MATCH(SUBSTITUTE(D$1,"참고",""),EquipTable!$A$1:$Z$1,0),0)</f>
        <v>Sword</v>
      </c>
      <c r="E231" t="str">
        <f ca="1">VLOOKUP($B231,EquipTable!$A:$Z,MATCH(SUBSTITUTE(E$1,"참고",""),EquipTable!$A$1:$Z$1,0),0)</f>
        <v>SS</v>
      </c>
      <c r="F231">
        <f ca="1">VLOOKUP($B231,EquipTable!$A:$Z,MATCH(SUBSTITUTE(F$1,"참고",""),EquipTable!$A$1:$Z$1,0),0)</f>
        <v>2</v>
      </c>
      <c r="G231" t="str">
        <f t="shared" ca="1" si="14"/>
        <v>4350, 4709, 5068, 5427, 5786, 6145</v>
      </c>
      <c r="H231">
        <f t="array" aca="1" ref="H231" ca="1">SUM(IF(LEN(J231:O231)&gt;0,1,0))</f>
        <v>6</v>
      </c>
      <c r="I231">
        <v>359</v>
      </c>
      <c r="J231">
        <v>4350</v>
      </c>
      <c r="K231">
        <f ca="1">IF($C231&lt;=2,"",
IF(AND($C231&gt;=3,INT(RIGHT(K$1,1))&gt;VLOOKUP($C231,EquipGradeTable!$A:$B,MATCH(EquipGradeTable!$B$1,EquipGradeTable!$A$1:$B$1,0),0)),"",
OFFSET(K231,0,-1)+$I231))</f>
        <v>4709</v>
      </c>
      <c r="L231">
        <f ca="1">IF($C231&lt;=2,"",
IF(AND($C231&gt;=3,INT(RIGHT(L$1,1))&gt;VLOOKUP($C231,EquipGradeTable!$A:$B,MATCH(EquipGradeTable!$B$1,EquipGradeTable!$A$1:$B$1,0),0)),"",
OFFSET(L231,0,-1)+$I231))</f>
        <v>5068</v>
      </c>
      <c r="M231">
        <f ca="1">IF($C231&lt;=2,"",
IF(AND($C231&gt;=3,INT(RIGHT(M$1,1))&gt;VLOOKUP($C231,EquipGradeTable!$A:$B,MATCH(EquipGradeTable!$B$1,EquipGradeTable!$A$1:$B$1,0),0)),"",
OFFSET(M231,0,-1)+$I231))</f>
        <v>5427</v>
      </c>
      <c r="N231">
        <f ca="1">IF($C231&lt;=2,"",
IF(AND($C231&gt;=3,INT(RIGHT(N$1,1))&gt;VLOOKUP($C231,EquipGradeTable!$A:$B,MATCH(EquipGradeTable!$B$1,EquipGradeTable!$A$1:$B$1,0),0)),"",
OFFSET(N231,0,-1)+$I231))</f>
        <v>5786</v>
      </c>
      <c r="O231">
        <f ca="1">IF($C231&lt;=2,"",
IF(AND($C231&gt;=3,INT(RIGHT(O$1,1))&gt;VLOOKUP($C231,EquipGradeTable!$A:$B,MATCH(EquipGradeTable!$B$1,EquipGradeTable!$A$1:$B$1,0),0)),"",
OFFSET(O231,0,-1)+$I231))</f>
        <v>6145</v>
      </c>
      <c r="P231">
        <f t="shared" ca="1" si="15"/>
        <v>4</v>
      </c>
      <c r="Q231" t="str">
        <f ca="1">VLOOKUP($B231,EquipTable!$A:$Z,MATCH(SUBSTITUTE(Q$1,"참고",""),EquipTable!$A$1:$Z$1,0),0)</f>
        <v>ArsenalSword</v>
      </c>
      <c r="R231">
        <f ca="1">VLOOKUP($B231,EquipTable!$A:$Z,MATCH(SUBSTITUTE(R$1,"참고",""),EquipTable!$A$1:$Z$1,0),0)</f>
        <v>99</v>
      </c>
    </row>
    <row r="232" spans="1:18" x14ac:dyDescent="0.3">
      <c r="A232" t="str">
        <f t="shared" ca="1" si="12"/>
        <v>Equip006001</v>
      </c>
      <c r="B232" t="s">
        <v>171</v>
      </c>
      <c r="C232">
        <f t="shared" ca="1" si="13"/>
        <v>0</v>
      </c>
      <c r="D232" t="str">
        <f ca="1">VLOOKUP($B232,EquipTable!$A:$Z,MATCH(SUBSTITUTE(D$1,"참고",""),EquipTable!$A$1:$Z$1,0),0)</f>
        <v>Gun</v>
      </c>
      <c r="E232" t="str">
        <f ca="1">VLOOKUP($B232,EquipTable!$A:$Z,MATCH(SUBSTITUTE(E$1,"참고",""),EquipTable!$A$1:$Z$1,0),0)</f>
        <v>A</v>
      </c>
      <c r="F232">
        <f ca="1">VLOOKUP($B232,EquipTable!$A:$Z,MATCH(SUBSTITUTE(F$1,"참고",""),EquipTable!$A$1:$Z$1,0),0)</f>
        <v>1</v>
      </c>
      <c r="G232" t="str">
        <f t="shared" ca="1" si="14"/>
        <v>10</v>
      </c>
      <c r="H232">
        <f t="array" aca="1" ref="H232" ca="1">SUM(IF(LEN(J232:O232)&gt;0,1,0))</f>
        <v>1</v>
      </c>
      <c r="I232">
        <v>0</v>
      </c>
      <c r="J232">
        <v>10</v>
      </c>
      <c r="K232" t="str">
        <f ca="1">IF($C232&lt;=2,"",
IF(AND($C232&gt;=3,INT(RIGHT(K$1,1))&gt;VLOOKUP($C232,EquipGradeTable!$A:$B,MATCH(EquipGradeTable!$B$1,EquipGradeTable!$A$1:$B$1,0),0)),"",
OFFSET(K232,0,-1)+$I232))</f>
        <v/>
      </c>
      <c r="L232" t="str">
        <f ca="1">IF($C232&lt;=2,"",
IF(AND($C232&gt;=3,INT(RIGHT(L$1,1))&gt;VLOOKUP($C232,EquipGradeTable!$A:$B,MATCH(EquipGradeTable!$B$1,EquipGradeTable!$A$1:$B$1,0),0)),"",
OFFSET(L232,0,-1)+$I232))</f>
        <v/>
      </c>
      <c r="M232" t="str">
        <f ca="1">IF($C232&lt;=2,"",
IF(AND($C232&gt;=3,INT(RIGHT(M$1,1))&gt;VLOOKUP($C232,EquipGradeTable!$A:$B,MATCH(EquipGradeTable!$B$1,EquipGradeTable!$A$1:$B$1,0),0)),"",
OFFSET(M232,0,-1)+$I232))</f>
        <v/>
      </c>
      <c r="N232" t="str">
        <f ca="1">IF($C232&lt;=2,"",
IF(AND($C232&gt;=3,INT(RIGHT(N$1,1))&gt;VLOOKUP($C232,EquipGradeTable!$A:$B,MATCH(EquipGradeTable!$B$1,EquipGradeTable!$A$1:$B$1,0),0)),"",
OFFSET(N232,0,-1)+$I232))</f>
        <v/>
      </c>
      <c r="O232" t="str">
        <f ca="1">IF($C232&lt;=2,"",
IF(AND($C232&gt;=3,INT(RIGHT(O$1,1))&gt;VLOOKUP($C232,EquipGradeTable!$A:$B,MATCH(EquipGradeTable!$B$1,EquipGradeTable!$A$1:$B$1,0),0)),"",
OFFSET(O232,0,-1)+$I232))</f>
        <v/>
      </c>
      <c r="P232">
        <f t="shared" ca="1" si="15"/>
        <v>7</v>
      </c>
      <c r="Q232" t="str">
        <f ca="1">VLOOKUP($B232,EquipTable!$A:$Z,MATCH(SUBSTITUTE(Q$1,"참고",""),EquipTable!$A$1:$Z$1,0),0)</f>
        <v>SMG31</v>
      </c>
      <c r="R232">
        <f ca="1">VLOOKUP($B232,EquipTable!$A:$Z,MATCH(SUBSTITUTE(R$1,"참고",""),EquipTable!$A$1:$Z$1,0),0)</f>
        <v>0</v>
      </c>
    </row>
    <row r="233" spans="1:18" x14ac:dyDescent="0.3">
      <c r="A233" t="str">
        <f t="shared" ca="1" si="12"/>
        <v>Equip016001</v>
      </c>
      <c r="B233" t="s">
        <v>171</v>
      </c>
      <c r="C233">
        <f t="shared" ca="1" si="13"/>
        <v>1</v>
      </c>
      <c r="D233" t="str">
        <f ca="1">VLOOKUP($B233,EquipTable!$A:$Z,MATCH(SUBSTITUTE(D$1,"참고",""),EquipTable!$A$1:$Z$1,0),0)</f>
        <v>Gun</v>
      </c>
      <c r="E233" t="str">
        <f ca="1">VLOOKUP($B233,EquipTable!$A:$Z,MATCH(SUBSTITUTE(E$1,"참고",""),EquipTable!$A$1:$Z$1,0),0)</f>
        <v>A</v>
      </c>
      <c r="F233">
        <f ca="1">VLOOKUP($B233,EquipTable!$A:$Z,MATCH(SUBSTITUTE(F$1,"참고",""),EquipTable!$A$1:$Z$1,0),0)</f>
        <v>1</v>
      </c>
      <c r="G233" t="str">
        <f t="shared" ca="1" si="14"/>
        <v>30</v>
      </c>
      <c r="H233">
        <f t="array" aca="1" ref="H233" ca="1">SUM(IF(LEN(J233:O233)&gt;0,1,0))</f>
        <v>1</v>
      </c>
      <c r="I233">
        <v>0</v>
      </c>
      <c r="J233">
        <v>30</v>
      </c>
      <c r="K233" t="str">
        <f ca="1">IF($C233&lt;=2,"",
IF(AND($C233&gt;=3,INT(RIGHT(K$1,1))&gt;VLOOKUP($C233,EquipGradeTable!$A:$B,MATCH(EquipGradeTable!$B$1,EquipGradeTable!$A$1:$B$1,0),0)),"",
OFFSET(K233,0,-1)+$I233))</f>
        <v/>
      </c>
      <c r="L233" t="str">
        <f ca="1">IF($C233&lt;=2,"",
IF(AND($C233&gt;=3,INT(RIGHT(L$1,1))&gt;VLOOKUP($C233,EquipGradeTable!$A:$B,MATCH(EquipGradeTable!$B$1,EquipGradeTable!$A$1:$B$1,0),0)),"",
OFFSET(L233,0,-1)+$I233))</f>
        <v/>
      </c>
      <c r="M233" t="str">
        <f ca="1">IF($C233&lt;=2,"",
IF(AND($C233&gt;=3,INT(RIGHT(M$1,1))&gt;VLOOKUP($C233,EquipGradeTable!$A:$B,MATCH(EquipGradeTable!$B$1,EquipGradeTable!$A$1:$B$1,0),0)),"",
OFFSET(M233,0,-1)+$I233))</f>
        <v/>
      </c>
      <c r="N233" t="str">
        <f ca="1">IF($C233&lt;=2,"",
IF(AND($C233&gt;=3,INT(RIGHT(N$1,1))&gt;VLOOKUP($C233,EquipGradeTable!$A:$B,MATCH(EquipGradeTable!$B$1,EquipGradeTable!$A$1:$B$1,0),0)),"",
OFFSET(N233,0,-1)+$I233))</f>
        <v/>
      </c>
      <c r="O233" t="str">
        <f ca="1">IF($C233&lt;=2,"",
IF(AND($C233&gt;=3,INT(RIGHT(O$1,1))&gt;VLOOKUP($C233,EquipGradeTable!$A:$B,MATCH(EquipGradeTable!$B$1,EquipGradeTable!$A$1:$B$1,0),0)),"",
OFFSET(O233,0,-1)+$I233))</f>
        <v/>
      </c>
      <c r="P233">
        <f t="shared" ca="1" si="15"/>
        <v>7</v>
      </c>
      <c r="Q233" t="str">
        <f ca="1">VLOOKUP($B233,EquipTable!$A:$Z,MATCH(SUBSTITUTE(Q$1,"참고",""),EquipTable!$A$1:$Z$1,0),0)</f>
        <v>SMG31</v>
      </c>
      <c r="R233">
        <f ca="1">VLOOKUP($B233,EquipTable!$A:$Z,MATCH(SUBSTITUTE(R$1,"참고",""),EquipTable!$A$1:$Z$1,0),0)</f>
        <v>0</v>
      </c>
    </row>
    <row r="234" spans="1:18" x14ac:dyDescent="0.3">
      <c r="A234" t="str">
        <f t="shared" ca="1" si="12"/>
        <v>Equip026001</v>
      </c>
      <c r="B234" t="s">
        <v>171</v>
      </c>
      <c r="C234">
        <f t="shared" ca="1" si="13"/>
        <v>2</v>
      </c>
      <c r="D234" t="str">
        <f ca="1">VLOOKUP($B234,EquipTable!$A:$Z,MATCH(SUBSTITUTE(D$1,"참고",""),EquipTable!$A$1:$Z$1,0),0)</f>
        <v>Gun</v>
      </c>
      <c r="E234" t="str">
        <f ca="1">VLOOKUP($B234,EquipTable!$A:$Z,MATCH(SUBSTITUTE(E$1,"참고",""),EquipTable!$A$1:$Z$1,0),0)</f>
        <v>A</v>
      </c>
      <c r="F234">
        <f ca="1">VLOOKUP($B234,EquipTable!$A:$Z,MATCH(SUBSTITUTE(F$1,"참고",""),EquipTable!$A$1:$Z$1,0),0)</f>
        <v>1</v>
      </c>
      <c r="G234" t="str">
        <f t="shared" ca="1" si="14"/>
        <v>80</v>
      </c>
      <c r="H234">
        <f t="array" aca="1" ref="H234" ca="1">SUM(IF(LEN(J234:O234)&gt;0,1,0))</f>
        <v>1</v>
      </c>
      <c r="I234">
        <v>0</v>
      </c>
      <c r="J234">
        <v>80</v>
      </c>
      <c r="K234" t="str">
        <f ca="1">IF($C234&lt;=2,"",
IF(AND($C234&gt;=3,INT(RIGHT(K$1,1))&gt;VLOOKUP($C234,EquipGradeTable!$A:$B,MATCH(EquipGradeTable!$B$1,EquipGradeTable!$A$1:$B$1,0),0)),"",
OFFSET(K234,0,-1)+$I234))</f>
        <v/>
      </c>
      <c r="L234" t="str">
        <f ca="1">IF($C234&lt;=2,"",
IF(AND($C234&gt;=3,INT(RIGHT(L$1,1))&gt;VLOOKUP($C234,EquipGradeTable!$A:$B,MATCH(EquipGradeTable!$B$1,EquipGradeTable!$A$1:$B$1,0),0)),"",
OFFSET(L234,0,-1)+$I234))</f>
        <v/>
      </c>
      <c r="M234" t="str">
        <f ca="1">IF($C234&lt;=2,"",
IF(AND($C234&gt;=3,INT(RIGHT(M$1,1))&gt;VLOOKUP($C234,EquipGradeTable!$A:$B,MATCH(EquipGradeTable!$B$1,EquipGradeTable!$A$1:$B$1,0),0)),"",
OFFSET(M234,0,-1)+$I234))</f>
        <v/>
      </c>
      <c r="N234" t="str">
        <f ca="1">IF($C234&lt;=2,"",
IF(AND($C234&gt;=3,INT(RIGHT(N$1,1))&gt;VLOOKUP($C234,EquipGradeTable!$A:$B,MATCH(EquipGradeTable!$B$1,EquipGradeTable!$A$1:$B$1,0),0)),"",
OFFSET(N234,0,-1)+$I234))</f>
        <v/>
      </c>
      <c r="O234" t="str">
        <f ca="1">IF($C234&lt;=2,"",
IF(AND($C234&gt;=3,INT(RIGHT(O$1,1))&gt;VLOOKUP($C234,EquipGradeTable!$A:$B,MATCH(EquipGradeTable!$B$1,EquipGradeTable!$A$1:$B$1,0),0)),"",
OFFSET(O234,0,-1)+$I234))</f>
        <v/>
      </c>
      <c r="P234">
        <f t="shared" ca="1" si="15"/>
        <v>7</v>
      </c>
      <c r="Q234" t="str">
        <f ca="1">VLOOKUP($B234,EquipTable!$A:$Z,MATCH(SUBSTITUTE(Q$1,"참고",""),EquipTable!$A$1:$Z$1,0),0)</f>
        <v>SMG31</v>
      </c>
      <c r="R234">
        <f ca="1">VLOOKUP($B234,EquipTable!$A:$Z,MATCH(SUBSTITUTE(R$1,"참고",""),EquipTable!$A$1:$Z$1,0),0)</f>
        <v>0</v>
      </c>
    </row>
    <row r="235" spans="1:18" x14ac:dyDescent="0.3">
      <c r="A235" t="str">
        <f t="shared" ca="1" si="12"/>
        <v>Equip036001</v>
      </c>
      <c r="B235" t="s">
        <v>171</v>
      </c>
      <c r="C235">
        <f t="shared" ca="1" si="13"/>
        <v>3</v>
      </c>
      <c r="D235" t="str">
        <f ca="1">VLOOKUP($B235,EquipTable!$A:$Z,MATCH(SUBSTITUTE(D$1,"참고",""),EquipTable!$A$1:$Z$1,0),0)</f>
        <v>Gun</v>
      </c>
      <c r="E235" t="str">
        <f ca="1">VLOOKUP($B235,EquipTable!$A:$Z,MATCH(SUBSTITUTE(E$1,"참고",""),EquipTable!$A$1:$Z$1,0),0)</f>
        <v>A</v>
      </c>
      <c r="F235">
        <f ca="1">VLOOKUP($B235,EquipTable!$A:$Z,MATCH(SUBSTITUTE(F$1,"참고",""),EquipTable!$A$1:$Z$1,0),0)</f>
        <v>1</v>
      </c>
      <c r="G235" t="str">
        <f t="shared" ca="1" si="14"/>
        <v>190, 255, 320</v>
      </c>
      <c r="H235">
        <f t="array" aca="1" ref="H235" ca="1">SUM(IF(LEN(J235:O235)&gt;0,1,0))</f>
        <v>3</v>
      </c>
      <c r="I235">
        <v>65</v>
      </c>
      <c r="J235">
        <v>190</v>
      </c>
      <c r="K235">
        <f ca="1">IF($C235&lt;=2,"",
IF(AND($C235&gt;=3,INT(RIGHT(K$1,1))&gt;VLOOKUP($C235,EquipGradeTable!$A:$B,MATCH(EquipGradeTable!$B$1,EquipGradeTable!$A$1:$B$1,0),0)),"",
OFFSET(K235,0,-1)+$I235))</f>
        <v>255</v>
      </c>
      <c r="L235">
        <f ca="1">IF($C235&lt;=2,"",
IF(AND($C235&gt;=3,INT(RIGHT(L$1,1))&gt;VLOOKUP($C235,EquipGradeTable!$A:$B,MATCH(EquipGradeTable!$B$1,EquipGradeTable!$A$1:$B$1,0),0)),"",
OFFSET(L235,0,-1)+$I235))</f>
        <v>320</v>
      </c>
      <c r="M235" t="str">
        <f ca="1">IF($C235&lt;=2,"",
IF(AND($C235&gt;=3,INT(RIGHT(M$1,1))&gt;VLOOKUP($C235,EquipGradeTable!$A:$B,MATCH(EquipGradeTable!$B$1,EquipGradeTable!$A$1:$B$1,0),0)),"",
OFFSET(M235,0,-1)+$I235))</f>
        <v/>
      </c>
      <c r="N235" t="str">
        <f ca="1">IF($C235&lt;=2,"",
IF(AND($C235&gt;=3,INT(RIGHT(N$1,1))&gt;VLOOKUP($C235,EquipGradeTable!$A:$B,MATCH(EquipGradeTable!$B$1,EquipGradeTable!$A$1:$B$1,0),0)),"",
OFFSET(N235,0,-1)+$I235))</f>
        <v/>
      </c>
      <c r="O235" t="str">
        <f ca="1">IF($C235&lt;=2,"",
IF(AND($C235&gt;=3,INT(RIGHT(O$1,1))&gt;VLOOKUP($C235,EquipGradeTable!$A:$B,MATCH(EquipGradeTable!$B$1,EquipGradeTable!$A$1:$B$1,0),0)),"",
OFFSET(O235,0,-1)+$I235))</f>
        <v/>
      </c>
      <c r="P235">
        <f t="shared" ca="1" si="15"/>
        <v>7</v>
      </c>
      <c r="Q235" t="str">
        <f ca="1">VLOOKUP($B235,EquipTable!$A:$Z,MATCH(SUBSTITUTE(Q$1,"참고",""),EquipTable!$A$1:$Z$1,0),0)</f>
        <v>SMG31</v>
      </c>
      <c r="R235">
        <f ca="1">VLOOKUP($B235,EquipTable!$A:$Z,MATCH(SUBSTITUTE(R$1,"참고",""),EquipTable!$A$1:$Z$1,0),0)</f>
        <v>0</v>
      </c>
    </row>
    <row r="236" spans="1:18" x14ac:dyDescent="0.3">
      <c r="A236" t="str">
        <f t="shared" ca="1" si="12"/>
        <v>Equip046001</v>
      </c>
      <c r="B236" t="s">
        <v>171</v>
      </c>
      <c r="C236">
        <f t="shared" ca="1" si="13"/>
        <v>4</v>
      </c>
      <c r="D236" t="str">
        <f ca="1">VLOOKUP($B236,EquipTable!$A:$Z,MATCH(SUBSTITUTE(D$1,"참고",""),EquipTable!$A$1:$Z$1,0),0)</f>
        <v>Gun</v>
      </c>
      <c r="E236" t="str">
        <f ca="1">VLOOKUP($B236,EquipTable!$A:$Z,MATCH(SUBSTITUTE(E$1,"참고",""),EquipTable!$A$1:$Z$1,0),0)</f>
        <v>A</v>
      </c>
      <c r="F236">
        <f ca="1">VLOOKUP($B236,EquipTable!$A:$Z,MATCH(SUBSTITUTE(F$1,"참고",""),EquipTable!$A$1:$Z$1,0),0)</f>
        <v>1</v>
      </c>
      <c r="G236" t="str">
        <f t="shared" ca="1" si="14"/>
        <v>450, 537, 624, 711</v>
      </c>
      <c r="H236">
        <f t="array" aca="1" ref="H236" ca="1">SUM(IF(LEN(J236:O236)&gt;0,1,0))</f>
        <v>4</v>
      </c>
      <c r="I236">
        <v>87</v>
      </c>
      <c r="J236">
        <v>450</v>
      </c>
      <c r="K236">
        <f ca="1">IF($C236&lt;=2,"",
IF(AND($C236&gt;=3,INT(RIGHT(K$1,1))&gt;VLOOKUP($C236,EquipGradeTable!$A:$B,MATCH(EquipGradeTable!$B$1,EquipGradeTable!$A$1:$B$1,0),0)),"",
OFFSET(K236,0,-1)+$I236))</f>
        <v>537</v>
      </c>
      <c r="L236">
        <f ca="1">IF($C236&lt;=2,"",
IF(AND($C236&gt;=3,INT(RIGHT(L$1,1))&gt;VLOOKUP($C236,EquipGradeTable!$A:$B,MATCH(EquipGradeTable!$B$1,EquipGradeTable!$A$1:$B$1,0),0)),"",
OFFSET(L236,0,-1)+$I236))</f>
        <v>624</v>
      </c>
      <c r="M236">
        <f ca="1">IF($C236&lt;=2,"",
IF(AND($C236&gt;=3,INT(RIGHT(M$1,1))&gt;VLOOKUP($C236,EquipGradeTable!$A:$B,MATCH(EquipGradeTable!$B$1,EquipGradeTable!$A$1:$B$1,0),0)),"",
OFFSET(M236,0,-1)+$I236))</f>
        <v>711</v>
      </c>
      <c r="N236" t="str">
        <f ca="1">IF($C236&lt;=2,"",
IF(AND($C236&gt;=3,INT(RIGHT(N$1,1))&gt;VLOOKUP($C236,EquipGradeTable!$A:$B,MATCH(EquipGradeTable!$B$1,EquipGradeTable!$A$1:$B$1,0),0)),"",
OFFSET(N236,0,-1)+$I236))</f>
        <v/>
      </c>
      <c r="O236" t="str">
        <f ca="1">IF($C236&lt;=2,"",
IF(AND($C236&gt;=3,INT(RIGHT(O$1,1))&gt;VLOOKUP($C236,EquipGradeTable!$A:$B,MATCH(EquipGradeTable!$B$1,EquipGradeTable!$A$1:$B$1,0),0)),"",
OFFSET(O236,0,-1)+$I236))</f>
        <v/>
      </c>
      <c r="P236">
        <f t="shared" ca="1" si="15"/>
        <v>7</v>
      </c>
      <c r="Q236" t="str">
        <f ca="1">VLOOKUP($B236,EquipTable!$A:$Z,MATCH(SUBSTITUTE(Q$1,"참고",""),EquipTable!$A$1:$Z$1,0),0)</f>
        <v>SMG31</v>
      </c>
      <c r="R236">
        <f ca="1">VLOOKUP($B236,EquipTable!$A:$Z,MATCH(SUBSTITUTE(R$1,"참고",""),EquipTable!$A$1:$Z$1,0),0)</f>
        <v>0</v>
      </c>
    </row>
    <row r="237" spans="1:18" x14ac:dyDescent="0.3">
      <c r="A237" t="str">
        <f t="shared" ca="1" si="12"/>
        <v>Equip056001</v>
      </c>
      <c r="B237" t="s">
        <v>171</v>
      </c>
      <c r="C237">
        <f t="shared" ca="1" si="13"/>
        <v>5</v>
      </c>
      <c r="D237" t="str">
        <f ca="1">VLOOKUP($B237,EquipTable!$A:$Z,MATCH(SUBSTITUTE(D$1,"참고",""),EquipTable!$A$1:$Z$1,0),0)</f>
        <v>Gun</v>
      </c>
      <c r="E237" t="str">
        <f ca="1">VLOOKUP($B237,EquipTable!$A:$Z,MATCH(SUBSTITUTE(E$1,"참고",""),EquipTable!$A$1:$Z$1,0),0)</f>
        <v>A</v>
      </c>
      <c r="F237">
        <f ca="1">VLOOKUP($B237,EquipTable!$A:$Z,MATCH(SUBSTITUTE(F$1,"참고",""),EquipTable!$A$1:$Z$1,0),0)</f>
        <v>1</v>
      </c>
      <c r="G237" t="str">
        <f t="shared" ca="1" si="14"/>
        <v>885, 985, 1085, 1185, 1285</v>
      </c>
      <c r="H237">
        <f t="array" aca="1" ref="H237" ca="1">SUM(IF(LEN(J237:O237)&gt;0,1,0))</f>
        <v>5</v>
      </c>
      <c r="I237">
        <v>100</v>
      </c>
      <c r="J237">
        <v>885</v>
      </c>
      <c r="K237">
        <f ca="1">IF($C237&lt;=2,"",
IF(AND($C237&gt;=3,INT(RIGHT(K$1,1))&gt;VLOOKUP($C237,EquipGradeTable!$A:$B,MATCH(EquipGradeTable!$B$1,EquipGradeTable!$A$1:$B$1,0),0)),"",
OFFSET(K237,0,-1)+$I237))</f>
        <v>985</v>
      </c>
      <c r="L237">
        <f ca="1">IF($C237&lt;=2,"",
IF(AND($C237&gt;=3,INT(RIGHT(L$1,1))&gt;VLOOKUP($C237,EquipGradeTable!$A:$B,MATCH(EquipGradeTable!$B$1,EquipGradeTable!$A$1:$B$1,0),0)),"",
OFFSET(L237,0,-1)+$I237))</f>
        <v>1085</v>
      </c>
      <c r="M237">
        <f ca="1">IF($C237&lt;=2,"",
IF(AND($C237&gt;=3,INT(RIGHT(M$1,1))&gt;VLOOKUP($C237,EquipGradeTable!$A:$B,MATCH(EquipGradeTable!$B$1,EquipGradeTable!$A$1:$B$1,0),0)),"",
OFFSET(M237,0,-1)+$I237))</f>
        <v>1185</v>
      </c>
      <c r="N237">
        <f ca="1">IF($C237&lt;=2,"",
IF(AND($C237&gt;=3,INT(RIGHT(N$1,1))&gt;VLOOKUP($C237,EquipGradeTable!$A:$B,MATCH(EquipGradeTable!$B$1,EquipGradeTable!$A$1:$B$1,0),0)),"",
OFFSET(N237,0,-1)+$I237))</f>
        <v>1285</v>
      </c>
      <c r="O237" t="str">
        <f ca="1">IF($C237&lt;=2,"",
IF(AND($C237&gt;=3,INT(RIGHT(O$1,1))&gt;VLOOKUP($C237,EquipGradeTable!$A:$B,MATCH(EquipGradeTable!$B$1,EquipGradeTable!$A$1:$B$1,0),0)),"",
OFFSET(O237,0,-1)+$I237))</f>
        <v/>
      </c>
      <c r="P237">
        <f t="shared" ca="1" si="15"/>
        <v>7</v>
      </c>
      <c r="Q237" t="str">
        <f ca="1">VLOOKUP($B237,EquipTable!$A:$Z,MATCH(SUBSTITUTE(Q$1,"참고",""),EquipTable!$A$1:$Z$1,0),0)</f>
        <v>SMG31</v>
      </c>
      <c r="R237">
        <f ca="1">VLOOKUP($B237,EquipTable!$A:$Z,MATCH(SUBSTITUTE(R$1,"참고",""),EquipTable!$A$1:$Z$1,0),0)</f>
        <v>0</v>
      </c>
    </row>
    <row r="238" spans="1:18" x14ac:dyDescent="0.3">
      <c r="A238" t="str">
        <f t="shared" ca="1" si="12"/>
        <v>Equip066001</v>
      </c>
      <c r="B238" t="s">
        <v>171</v>
      </c>
      <c r="C238">
        <f t="shared" ca="1" si="13"/>
        <v>6</v>
      </c>
      <c r="D238" t="str">
        <f ca="1">VLOOKUP($B238,EquipTable!$A:$Z,MATCH(SUBSTITUTE(D$1,"참고",""),EquipTable!$A$1:$Z$1,0),0)</f>
        <v>Gun</v>
      </c>
      <c r="E238" t="str">
        <f ca="1">VLOOKUP($B238,EquipTable!$A:$Z,MATCH(SUBSTITUTE(E$1,"참고",""),EquipTable!$A$1:$Z$1,0),0)</f>
        <v>A</v>
      </c>
      <c r="F238">
        <f ca="1">VLOOKUP($B238,EquipTable!$A:$Z,MATCH(SUBSTITUTE(F$1,"참고",""),EquipTable!$A$1:$Z$1,0),0)</f>
        <v>1</v>
      </c>
      <c r="G238" t="str">
        <f t="shared" ca="1" si="14"/>
        <v>1490, 1673, 1856, 2039, 2222, 2405</v>
      </c>
      <c r="H238">
        <f t="array" aca="1" ref="H238" ca="1">SUM(IF(LEN(J238:O238)&gt;0,1,0))</f>
        <v>6</v>
      </c>
      <c r="I238">
        <v>183</v>
      </c>
      <c r="J238">
        <v>1490</v>
      </c>
      <c r="K238">
        <f ca="1">IF($C238&lt;=2,"",
IF(AND($C238&gt;=3,INT(RIGHT(K$1,1))&gt;VLOOKUP($C238,EquipGradeTable!$A:$B,MATCH(EquipGradeTable!$B$1,EquipGradeTable!$A$1:$B$1,0),0)),"",
OFFSET(K238,0,-1)+$I238))</f>
        <v>1673</v>
      </c>
      <c r="L238">
        <f ca="1">IF($C238&lt;=2,"",
IF(AND($C238&gt;=3,INT(RIGHT(L$1,1))&gt;VLOOKUP($C238,EquipGradeTable!$A:$B,MATCH(EquipGradeTable!$B$1,EquipGradeTable!$A$1:$B$1,0),0)),"",
OFFSET(L238,0,-1)+$I238))</f>
        <v>1856</v>
      </c>
      <c r="M238">
        <f ca="1">IF($C238&lt;=2,"",
IF(AND($C238&gt;=3,INT(RIGHT(M$1,1))&gt;VLOOKUP($C238,EquipGradeTable!$A:$B,MATCH(EquipGradeTable!$B$1,EquipGradeTable!$A$1:$B$1,0),0)),"",
OFFSET(M238,0,-1)+$I238))</f>
        <v>2039</v>
      </c>
      <c r="N238">
        <f ca="1">IF($C238&lt;=2,"",
IF(AND($C238&gt;=3,INT(RIGHT(N$1,1))&gt;VLOOKUP($C238,EquipGradeTable!$A:$B,MATCH(EquipGradeTable!$B$1,EquipGradeTable!$A$1:$B$1,0),0)),"",
OFFSET(N238,0,-1)+$I238))</f>
        <v>2222</v>
      </c>
      <c r="O238">
        <f ca="1">IF($C238&lt;=2,"",
IF(AND($C238&gt;=3,INT(RIGHT(O$1,1))&gt;VLOOKUP($C238,EquipGradeTable!$A:$B,MATCH(EquipGradeTable!$B$1,EquipGradeTable!$A$1:$B$1,0),0)),"",
OFFSET(O238,0,-1)+$I238))</f>
        <v>2405</v>
      </c>
      <c r="P238">
        <f t="shared" ca="1" si="15"/>
        <v>7</v>
      </c>
      <c r="Q238" t="str">
        <f ca="1">VLOOKUP($B238,EquipTable!$A:$Z,MATCH(SUBSTITUTE(Q$1,"참고",""),EquipTable!$A$1:$Z$1,0),0)</f>
        <v>SMG31</v>
      </c>
      <c r="R238">
        <f ca="1">VLOOKUP($B238,EquipTable!$A:$Z,MATCH(SUBSTITUTE(R$1,"참고",""),EquipTable!$A$1:$Z$1,0),0)</f>
        <v>0</v>
      </c>
    </row>
    <row r="239" spans="1:18" x14ac:dyDescent="0.3">
      <c r="A239" t="str">
        <f t="shared" ca="1" si="12"/>
        <v>Equip006002</v>
      </c>
      <c r="B239" t="s">
        <v>172</v>
      </c>
      <c r="C239">
        <f t="shared" ca="1" si="13"/>
        <v>0</v>
      </c>
      <c r="D239" t="str">
        <f ca="1">VLOOKUP($B239,EquipTable!$A:$Z,MATCH(SUBSTITUTE(D$1,"참고",""),EquipTable!$A$1:$Z$1,0),0)</f>
        <v>Gun</v>
      </c>
      <c r="E239" t="str">
        <f ca="1">VLOOKUP($B239,EquipTable!$A:$Z,MATCH(SUBSTITUTE(E$1,"참고",""),EquipTable!$A$1:$Z$1,0),0)</f>
        <v>A</v>
      </c>
      <c r="F239">
        <f ca="1">VLOOKUP($B239,EquipTable!$A:$Z,MATCH(SUBSTITUTE(F$1,"참고",""),EquipTable!$A$1:$Z$1,0),0)</f>
        <v>2</v>
      </c>
      <c r="G239" t="str">
        <f t="shared" ca="1" si="14"/>
        <v>10</v>
      </c>
      <c r="H239">
        <f t="array" aca="1" ref="H239" ca="1">SUM(IF(LEN(J239:O239)&gt;0,1,0))</f>
        <v>1</v>
      </c>
      <c r="I239">
        <v>0</v>
      </c>
      <c r="J239">
        <v>10</v>
      </c>
      <c r="K239" t="str">
        <f ca="1">IF($C239&lt;=2,"",
IF(AND($C239&gt;=3,INT(RIGHT(K$1,1))&gt;VLOOKUP($C239,EquipGradeTable!$A:$B,MATCH(EquipGradeTable!$B$1,EquipGradeTable!$A$1:$B$1,0),0)),"",
OFFSET(K239,0,-1)+$I239))</f>
        <v/>
      </c>
      <c r="L239" t="str">
        <f ca="1">IF($C239&lt;=2,"",
IF(AND($C239&gt;=3,INT(RIGHT(L$1,1))&gt;VLOOKUP($C239,EquipGradeTable!$A:$B,MATCH(EquipGradeTable!$B$1,EquipGradeTable!$A$1:$B$1,0),0)),"",
OFFSET(L239,0,-1)+$I239))</f>
        <v/>
      </c>
      <c r="M239" t="str">
        <f ca="1">IF($C239&lt;=2,"",
IF(AND($C239&gt;=3,INT(RIGHT(M$1,1))&gt;VLOOKUP($C239,EquipGradeTable!$A:$B,MATCH(EquipGradeTable!$B$1,EquipGradeTable!$A$1:$B$1,0),0)),"",
OFFSET(M239,0,-1)+$I239))</f>
        <v/>
      </c>
      <c r="N239" t="str">
        <f ca="1">IF($C239&lt;=2,"",
IF(AND($C239&gt;=3,INT(RIGHT(N$1,1))&gt;VLOOKUP($C239,EquipGradeTable!$A:$B,MATCH(EquipGradeTable!$B$1,EquipGradeTable!$A$1:$B$1,0),0)),"",
OFFSET(N239,0,-1)+$I239))</f>
        <v/>
      </c>
      <c r="O239" t="str">
        <f ca="1">IF($C239&lt;=2,"",
IF(AND($C239&gt;=3,INT(RIGHT(O$1,1))&gt;VLOOKUP($C239,EquipGradeTable!$A:$B,MATCH(EquipGradeTable!$B$1,EquipGradeTable!$A$1:$B$1,0),0)),"",
OFFSET(O239,0,-1)+$I239))</f>
        <v/>
      </c>
      <c r="P239">
        <f t="shared" ca="1" si="15"/>
        <v>7</v>
      </c>
      <c r="Q239" t="str">
        <f ca="1">VLOOKUP($B239,EquipTable!$A:$Z,MATCH(SUBSTITUTE(Q$1,"참고",""),EquipTable!$A$1:$Z$1,0),0)</f>
        <v>SciFiWarriorGun</v>
      </c>
      <c r="R239">
        <f ca="1">VLOOKUP($B239,EquipTable!$A:$Z,MATCH(SUBSTITUTE(R$1,"참고",""),EquipTable!$A$1:$Z$1,0),0)</f>
        <v>0</v>
      </c>
    </row>
    <row r="240" spans="1:18" x14ac:dyDescent="0.3">
      <c r="A240" t="str">
        <f t="shared" ca="1" si="12"/>
        <v>Equip016002</v>
      </c>
      <c r="B240" t="s">
        <v>172</v>
      </c>
      <c r="C240">
        <f t="shared" ca="1" si="13"/>
        <v>1</v>
      </c>
      <c r="D240" t="str">
        <f ca="1">VLOOKUP($B240,EquipTable!$A:$Z,MATCH(SUBSTITUTE(D$1,"참고",""),EquipTable!$A$1:$Z$1,0),0)</f>
        <v>Gun</v>
      </c>
      <c r="E240" t="str">
        <f ca="1">VLOOKUP($B240,EquipTable!$A:$Z,MATCH(SUBSTITUTE(E$1,"참고",""),EquipTable!$A$1:$Z$1,0),0)</f>
        <v>A</v>
      </c>
      <c r="F240">
        <f ca="1">VLOOKUP($B240,EquipTable!$A:$Z,MATCH(SUBSTITUTE(F$1,"참고",""),EquipTable!$A$1:$Z$1,0),0)</f>
        <v>2</v>
      </c>
      <c r="G240" t="str">
        <f t="shared" ca="1" si="14"/>
        <v>30</v>
      </c>
      <c r="H240">
        <f t="array" aca="1" ref="H240" ca="1">SUM(IF(LEN(J240:O240)&gt;0,1,0))</f>
        <v>1</v>
      </c>
      <c r="I240">
        <v>0</v>
      </c>
      <c r="J240">
        <v>30</v>
      </c>
      <c r="K240" t="str">
        <f ca="1">IF($C240&lt;=2,"",
IF(AND($C240&gt;=3,INT(RIGHT(K$1,1))&gt;VLOOKUP($C240,EquipGradeTable!$A:$B,MATCH(EquipGradeTable!$B$1,EquipGradeTable!$A$1:$B$1,0),0)),"",
OFFSET(K240,0,-1)+$I240))</f>
        <v/>
      </c>
      <c r="L240" t="str">
        <f ca="1">IF($C240&lt;=2,"",
IF(AND($C240&gt;=3,INT(RIGHT(L$1,1))&gt;VLOOKUP($C240,EquipGradeTable!$A:$B,MATCH(EquipGradeTable!$B$1,EquipGradeTable!$A$1:$B$1,0),0)),"",
OFFSET(L240,0,-1)+$I240))</f>
        <v/>
      </c>
      <c r="M240" t="str">
        <f ca="1">IF($C240&lt;=2,"",
IF(AND($C240&gt;=3,INT(RIGHT(M$1,1))&gt;VLOOKUP($C240,EquipGradeTable!$A:$B,MATCH(EquipGradeTable!$B$1,EquipGradeTable!$A$1:$B$1,0),0)),"",
OFFSET(M240,0,-1)+$I240))</f>
        <v/>
      </c>
      <c r="N240" t="str">
        <f ca="1">IF($C240&lt;=2,"",
IF(AND($C240&gt;=3,INT(RIGHT(N$1,1))&gt;VLOOKUP($C240,EquipGradeTable!$A:$B,MATCH(EquipGradeTable!$B$1,EquipGradeTable!$A$1:$B$1,0),0)),"",
OFFSET(N240,0,-1)+$I240))</f>
        <v/>
      </c>
      <c r="O240" t="str">
        <f ca="1">IF($C240&lt;=2,"",
IF(AND($C240&gt;=3,INT(RIGHT(O$1,1))&gt;VLOOKUP($C240,EquipGradeTable!$A:$B,MATCH(EquipGradeTable!$B$1,EquipGradeTable!$A$1:$B$1,0),0)),"",
OFFSET(O240,0,-1)+$I240))</f>
        <v/>
      </c>
      <c r="P240">
        <f t="shared" ca="1" si="15"/>
        <v>7</v>
      </c>
      <c r="Q240" t="str">
        <f ca="1">VLOOKUP($B240,EquipTable!$A:$Z,MATCH(SUBSTITUTE(Q$1,"참고",""),EquipTable!$A$1:$Z$1,0),0)</f>
        <v>SciFiWarriorGun</v>
      </c>
      <c r="R240">
        <f ca="1">VLOOKUP($B240,EquipTable!$A:$Z,MATCH(SUBSTITUTE(R$1,"참고",""),EquipTable!$A$1:$Z$1,0),0)</f>
        <v>0</v>
      </c>
    </row>
    <row r="241" spans="1:18" x14ac:dyDescent="0.3">
      <c r="A241" t="str">
        <f t="shared" ca="1" si="12"/>
        <v>Equip026002</v>
      </c>
      <c r="B241" t="s">
        <v>172</v>
      </c>
      <c r="C241">
        <f t="shared" ca="1" si="13"/>
        <v>2</v>
      </c>
      <c r="D241" t="str">
        <f ca="1">VLOOKUP($B241,EquipTable!$A:$Z,MATCH(SUBSTITUTE(D$1,"참고",""),EquipTable!$A$1:$Z$1,0),0)</f>
        <v>Gun</v>
      </c>
      <c r="E241" t="str">
        <f ca="1">VLOOKUP($B241,EquipTable!$A:$Z,MATCH(SUBSTITUTE(E$1,"참고",""),EquipTable!$A$1:$Z$1,0),0)</f>
        <v>A</v>
      </c>
      <c r="F241">
        <f ca="1">VLOOKUP($B241,EquipTable!$A:$Z,MATCH(SUBSTITUTE(F$1,"참고",""),EquipTable!$A$1:$Z$1,0),0)</f>
        <v>2</v>
      </c>
      <c r="G241" t="str">
        <f t="shared" ca="1" si="14"/>
        <v>80</v>
      </c>
      <c r="H241">
        <f t="array" aca="1" ref="H241" ca="1">SUM(IF(LEN(J241:O241)&gt;0,1,0))</f>
        <v>1</v>
      </c>
      <c r="I241">
        <v>0</v>
      </c>
      <c r="J241">
        <v>80</v>
      </c>
      <c r="K241" t="str">
        <f ca="1">IF($C241&lt;=2,"",
IF(AND($C241&gt;=3,INT(RIGHT(K$1,1))&gt;VLOOKUP($C241,EquipGradeTable!$A:$B,MATCH(EquipGradeTable!$B$1,EquipGradeTable!$A$1:$B$1,0),0)),"",
OFFSET(K241,0,-1)+$I241))</f>
        <v/>
      </c>
      <c r="L241" t="str">
        <f ca="1">IF($C241&lt;=2,"",
IF(AND($C241&gt;=3,INT(RIGHT(L$1,1))&gt;VLOOKUP($C241,EquipGradeTable!$A:$B,MATCH(EquipGradeTable!$B$1,EquipGradeTable!$A$1:$B$1,0),0)),"",
OFFSET(L241,0,-1)+$I241))</f>
        <v/>
      </c>
      <c r="M241" t="str">
        <f ca="1">IF($C241&lt;=2,"",
IF(AND($C241&gt;=3,INT(RIGHT(M$1,1))&gt;VLOOKUP($C241,EquipGradeTable!$A:$B,MATCH(EquipGradeTable!$B$1,EquipGradeTable!$A$1:$B$1,0),0)),"",
OFFSET(M241,0,-1)+$I241))</f>
        <v/>
      </c>
      <c r="N241" t="str">
        <f ca="1">IF($C241&lt;=2,"",
IF(AND($C241&gt;=3,INT(RIGHT(N$1,1))&gt;VLOOKUP($C241,EquipGradeTable!$A:$B,MATCH(EquipGradeTable!$B$1,EquipGradeTable!$A$1:$B$1,0),0)),"",
OFFSET(N241,0,-1)+$I241))</f>
        <v/>
      </c>
      <c r="O241" t="str">
        <f ca="1">IF($C241&lt;=2,"",
IF(AND($C241&gt;=3,INT(RIGHT(O$1,1))&gt;VLOOKUP($C241,EquipGradeTable!$A:$B,MATCH(EquipGradeTable!$B$1,EquipGradeTable!$A$1:$B$1,0),0)),"",
OFFSET(O241,0,-1)+$I241))</f>
        <v/>
      </c>
      <c r="P241">
        <f t="shared" ca="1" si="15"/>
        <v>7</v>
      </c>
      <c r="Q241" t="str">
        <f ca="1">VLOOKUP($B241,EquipTable!$A:$Z,MATCH(SUBSTITUTE(Q$1,"참고",""),EquipTable!$A$1:$Z$1,0),0)</f>
        <v>SciFiWarriorGun</v>
      </c>
      <c r="R241">
        <f ca="1">VLOOKUP($B241,EquipTable!$A:$Z,MATCH(SUBSTITUTE(R$1,"참고",""),EquipTable!$A$1:$Z$1,0),0)</f>
        <v>0</v>
      </c>
    </row>
    <row r="242" spans="1:18" x14ac:dyDescent="0.3">
      <c r="A242" t="str">
        <f t="shared" ca="1" si="12"/>
        <v>Equip036002</v>
      </c>
      <c r="B242" t="s">
        <v>172</v>
      </c>
      <c r="C242">
        <f t="shared" ca="1" si="13"/>
        <v>3</v>
      </c>
      <c r="D242" t="str">
        <f ca="1">VLOOKUP($B242,EquipTable!$A:$Z,MATCH(SUBSTITUTE(D$1,"참고",""),EquipTable!$A$1:$Z$1,0),0)</f>
        <v>Gun</v>
      </c>
      <c r="E242" t="str">
        <f ca="1">VLOOKUP($B242,EquipTable!$A:$Z,MATCH(SUBSTITUTE(E$1,"참고",""),EquipTable!$A$1:$Z$1,0),0)</f>
        <v>A</v>
      </c>
      <c r="F242">
        <f ca="1">VLOOKUP($B242,EquipTable!$A:$Z,MATCH(SUBSTITUTE(F$1,"참고",""),EquipTable!$A$1:$Z$1,0),0)</f>
        <v>2</v>
      </c>
      <c r="G242" t="str">
        <f t="shared" ca="1" si="14"/>
        <v>190, 255, 320</v>
      </c>
      <c r="H242">
        <f t="array" aca="1" ref="H242" ca="1">SUM(IF(LEN(J242:O242)&gt;0,1,0))</f>
        <v>3</v>
      </c>
      <c r="I242">
        <v>65</v>
      </c>
      <c r="J242">
        <v>190</v>
      </c>
      <c r="K242">
        <f ca="1">IF($C242&lt;=2,"",
IF(AND($C242&gt;=3,INT(RIGHT(K$1,1))&gt;VLOOKUP($C242,EquipGradeTable!$A:$B,MATCH(EquipGradeTable!$B$1,EquipGradeTable!$A$1:$B$1,0),0)),"",
OFFSET(K242,0,-1)+$I242))</f>
        <v>255</v>
      </c>
      <c r="L242">
        <f ca="1">IF($C242&lt;=2,"",
IF(AND($C242&gt;=3,INT(RIGHT(L$1,1))&gt;VLOOKUP($C242,EquipGradeTable!$A:$B,MATCH(EquipGradeTable!$B$1,EquipGradeTable!$A$1:$B$1,0),0)),"",
OFFSET(L242,0,-1)+$I242))</f>
        <v>320</v>
      </c>
      <c r="M242" t="str">
        <f ca="1">IF($C242&lt;=2,"",
IF(AND($C242&gt;=3,INT(RIGHT(M$1,1))&gt;VLOOKUP($C242,EquipGradeTable!$A:$B,MATCH(EquipGradeTable!$B$1,EquipGradeTable!$A$1:$B$1,0),0)),"",
OFFSET(M242,0,-1)+$I242))</f>
        <v/>
      </c>
      <c r="N242" t="str">
        <f ca="1">IF($C242&lt;=2,"",
IF(AND($C242&gt;=3,INT(RIGHT(N$1,1))&gt;VLOOKUP($C242,EquipGradeTable!$A:$B,MATCH(EquipGradeTable!$B$1,EquipGradeTable!$A$1:$B$1,0),0)),"",
OFFSET(N242,0,-1)+$I242))</f>
        <v/>
      </c>
      <c r="O242" t="str">
        <f ca="1">IF($C242&lt;=2,"",
IF(AND($C242&gt;=3,INT(RIGHT(O$1,1))&gt;VLOOKUP($C242,EquipGradeTable!$A:$B,MATCH(EquipGradeTable!$B$1,EquipGradeTable!$A$1:$B$1,0),0)),"",
OFFSET(O242,0,-1)+$I242))</f>
        <v/>
      </c>
      <c r="P242">
        <f t="shared" ca="1" si="15"/>
        <v>7</v>
      </c>
      <c r="Q242" t="str">
        <f ca="1">VLOOKUP($B242,EquipTable!$A:$Z,MATCH(SUBSTITUTE(Q$1,"참고",""),EquipTable!$A$1:$Z$1,0),0)</f>
        <v>SciFiWarriorGun</v>
      </c>
      <c r="R242">
        <f ca="1">VLOOKUP($B242,EquipTable!$A:$Z,MATCH(SUBSTITUTE(R$1,"참고",""),EquipTable!$A$1:$Z$1,0),0)</f>
        <v>0</v>
      </c>
    </row>
    <row r="243" spans="1:18" x14ac:dyDescent="0.3">
      <c r="A243" t="str">
        <f t="shared" ca="1" si="12"/>
        <v>Equip046002</v>
      </c>
      <c r="B243" t="s">
        <v>172</v>
      </c>
      <c r="C243">
        <f t="shared" ca="1" si="13"/>
        <v>4</v>
      </c>
      <c r="D243" t="str">
        <f ca="1">VLOOKUP($B243,EquipTable!$A:$Z,MATCH(SUBSTITUTE(D$1,"참고",""),EquipTable!$A$1:$Z$1,0),0)</f>
        <v>Gun</v>
      </c>
      <c r="E243" t="str">
        <f ca="1">VLOOKUP($B243,EquipTable!$A:$Z,MATCH(SUBSTITUTE(E$1,"참고",""),EquipTable!$A$1:$Z$1,0),0)</f>
        <v>A</v>
      </c>
      <c r="F243">
        <f ca="1">VLOOKUP($B243,EquipTable!$A:$Z,MATCH(SUBSTITUTE(F$1,"참고",""),EquipTable!$A$1:$Z$1,0),0)</f>
        <v>2</v>
      </c>
      <c r="G243" t="str">
        <f t="shared" ca="1" si="14"/>
        <v>450, 537, 624, 711</v>
      </c>
      <c r="H243">
        <f t="array" aca="1" ref="H243" ca="1">SUM(IF(LEN(J243:O243)&gt;0,1,0))</f>
        <v>4</v>
      </c>
      <c r="I243">
        <v>87</v>
      </c>
      <c r="J243">
        <v>450</v>
      </c>
      <c r="K243">
        <f ca="1">IF($C243&lt;=2,"",
IF(AND($C243&gt;=3,INT(RIGHT(K$1,1))&gt;VLOOKUP($C243,EquipGradeTable!$A:$B,MATCH(EquipGradeTable!$B$1,EquipGradeTable!$A$1:$B$1,0),0)),"",
OFFSET(K243,0,-1)+$I243))</f>
        <v>537</v>
      </c>
      <c r="L243">
        <f ca="1">IF($C243&lt;=2,"",
IF(AND($C243&gt;=3,INT(RIGHT(L$1,1))&gt;VLOOKUP($C243,EquipGradeTable!$A:$B,MATCH(EquipGradeTable!$B$1,EquipGradeTable!$A$1:$B$1,0),0)),"",
OFFSET(L243,0,-1)+$I243))</f>
        <v>624</v>
      </c>
      <c r="M243">
        <f ca="1">IF($C243&lt;=2,"",
IF(AND($C243&gt;=3,INT(RIGHT(M$1,1))&gt;VLOOKUP($C243,EquipGradeTable!$A:$B,MATCH(EquipGradeTable!$B$1,EquipGradeTable!$A$1:$B$1,0),0)),"",
OFFSET(M243,0,-1)+$I243))</f>
        <v>711</v>
      </c>
      <c r="N243" t="str">
        <f ca="1">IF($C243&lt;=2,"",
IF(AND($C243&gt;=3,INT(RIGHT(N$1,1))&gt;VLOOKUP($C243,EquipGradeTable!$A:$B,MATCH(EquipGradeTable!$B$1,EquipGradeTable!$A$1:$B$1,0),0)),"",
OFFSET(N243,0,-1)+$I243))</f>
        <v/>
      </c>
      <c r="O243" t="str">
        <f ca="1">IF($C243&lt;=2,"",
IF(AND($C243&gt;=3,INT(RIGHT(O$1,1))&gt;VLOOKUP($C243,EquipGradeTable!$A:$B,MATCH(EquipGradeTable!$B$1,EquipGradeTable!$A$1:$B$1,0),0)),"",
OFFSET(O243,0,-1)+$I243))</f>
        <v/>
      </c>
      <c r="P243">
        <f t="shared" ca="1" si="15"/>
        <v>7</v>
      </c>
      <c r="Q243" t="str">
        <f ca="1">VLOOKUP($B243,EquipTable!$A:$Z,MATCH(SUBSTITUTE(Q$1,"참고",""),EquipTable!$A$1:$Z$1,0),0)</f>
        <v>SciFiWarriorGun</v>
      </c>
      <c r="R243">
        <f ca="1">VLOOKUP($B243,EquipTable!$A:$Z,MATCH(SUBSTITUTE(R$1,"참고",""),EquipTable!$A$1:$Z$1,0),0)</f>
        <v>0</v>
      </c>
    </row>
    <row r="244" spans="1:18" x14ac:dyDescent="0.3">
      <c r="A244" t="str">
        <f t="shared" ca="1" si="12"/>
        <v>Equip056002</v>
      </c>
      <c r="B244" t="s">
        <v>172</v>
      </c>
      <c r="C244">
        <f t="shared" ca="1" si="13"/>
        <v>5</v>
      </c>
      <c r="D244" t="str">
        <f ca="1">VLOOKUP($B244,EquipTable!$A:$Z,MATCH(SUBSTITUTE(D$1,"참고",""),EquipTable!$A$1:$Z$1,0),0)</f>
        <v>Gun</v>
      </c>
      <c r="E244" t="str">
        <f ca="1">VLOOKUP($B244,EquipTable!$A:$Z,MATCH(SUBSTITUTE(E$1,"참고",""),EquipTable!$A$1:$Z$1,0),0)</f>
        <v>A</v>
      </c>
      <c r="F244">
        <f ca="1">VLOOKUP($B244,EquipTable!$A:$Z,MATCH(SUBSTITUTE(F$1,"참고",""),EquipTable!$A$1:$Z$1,0),0)</f>
        <v>2</v>
      </c>
      <c r="G244" t="str">
        <f t="shared" ca="1" si="14"/>
        <v>885, 985, 1085, 1185, 1285</v>
      </c>
      <c r="H244">
        <f t="array" aca="1" ref="H244" ca="1">SUM(IF(LEN(J244:O244)&gt;0,1,0))</f>
        <v>5</v>
      </c>
      <c r="I244">
        <v>100</v>
      </c>
      <c r="J244">
        <v>885</v>
      </c>
      <c r="K244">
        <f ca="1">IF($C244&lt;=2,"",
IF(AND($C244&gt;=3,INT(RIGHT(K$1,1))&gt;VLOOKUP($C244,EquipGradeTable!$A:$B,MATCH(EquipGradeTable!$B$1,EquipGradeTable!$A$1:$B$1,0),0)),"",
OFFSET(K244,0,-1)+$I244))</f>
        <v>985</v>
      </c>
      <c r="L244">
        <f ca="1">IF($C244&lt;=2,"",
IF(AND($C244&gt;=3,INT(RIGHT(L$1,1))&gt;VLOOKUP($C244,EquipGradeTable!$A:$B,MATCH(EquipGradeTable!$B$1,EquipGradeTable!$A$1:$B$1,0),0)),"",
OFFSET(L244,0,-1)+$I244))</f>
        <v>1085</v>
      </c>
      <c r="M244">
        <f ca="1">IF($C244&lt;=2,"",
IF(AND($C244&gt;=3,INT(RIGHT(M$1,1))&gt;VLOOKUP($C244,EquipGradeTable!$A:$B,MATCH(EquipGradeTable!$B$1,EquipGradeTable!$A$1:$B$1,0),0)),"",
OFFSET(M244,0,-1)+$I244))</f>
        <v>1185</v>
      </c>
      <c r="N244">
        <f ca="1">IF($C244&lt;=2,"",
IF(AND($C244&gt;=3,INT(RIGHT(N$1,1))&gt;VLOOKUP($C244,EquipGradeTable!$A:$B,MATCH(EquipGradeTable!$B$1,EquipGradeTable!$A$1:$B$1,0),0)),"",
OFFSET(N244,0,-1)+$I244))</f>
        <v>1285</v>
      </c>
      <c r="O244" t="str">
        <f ca="1">IF($C244&lt;=2,"",
IF(AND($C244&gt;=3,INT(RIGHT(O$1,1))&gt;VLOOKUP($C244,EquipGradeTable!$A:$B,MATCH(EquipGradeTable!$B$1,EquipGradeTable!$A$1:$B$1,0),0)),"",
OFFSET(O244,0,-1)+$I244))</f>
        <v/>
      </c>
      <c r="P244">
        <f t="shared" ca="1" si="15"/>
        <v>7</v>
      </c>
      <c r="Q244" t="str">
        <f ca="1">VLOOKUP($B244,EquipTable!$A:$Z,MATCH(SUBSTITUTE(Q$1,"참고",""),EquipTable!$A$1:$Z$1,0),0)</f>
        <v>SciFiWarriorGun</v>
      </c>
      <c r="R244">
        <f ca="1">VLOOKUP($B244,EquipTable!$A:$Z,MATCH(SUBSTITUTE(R$1,"참고",""),EquipTable!$A$1:$Z$1,0),0)</f>
        <v>0</v>
      </c>
    </row>
    <row r="245" spans="1:18" x14ac:dyDescent="0.3">
      <c r="A245" t="str">
        <f t="shared" ca="1" si="12"/>
        <v>Equip066002</v>
      </c>
      <c r="B245" t="s">
        <v>172</v>
      </c>
      <c r="C245">
        <f t="shared" ca="1" si="13"/>
        <v>6</v>
      </c>
      <c r="D245" t="str">
        <f ca="1">VLOOKUP($B245,EquipTable!$A:$Z,MATCH(SUBSTITUTE(D$1,"참고",""),EquipTable!$A$1:$Z$1,0),0)</f>
        <v>Gun</v>
      </c>
      <c r="E245" t="str">
        <f ca="1">VLOOKUP($B245,EquipTable!$A:$Z,MATCH(SUBSTITUTE(E$1,"참고",""),EquipTable!$A$1:$Z$1,0),0)</f>
        <v>A</v>
      </c>
      <c r="F245">
        <f ca="1">VLOOKUP($B245,EquipTable!$A:$Z,MATCH(SUBSTITUTE(F$1,"참고",""),EquipTable!$A$1:$Z$1,0),0)</f>
        <v>2</v>
      </c>
      <c r="G245" t="str">
        <f t="shared" ca="1" si="14"/>
        <v>1490, 1673, 1856, 2039, 2222, 2405</v>
      </c>
      <c r="H245">
        <f t="array" aca="1" ref="H245" ca="1">SUM(IF(LEN(J245:O245)&gt;0,1,0))</f>
        <v>6</v>
      </c>
      <c r="I245">
        <v>183</v>
      </c>
      <c r="J245">
        <v>1490</v>
      </c>
      <c r="K245">
        <f ca="1">IF($C245&lt;=2,"",
IF(AND($C245&gt;=3,INT(RIGHT(K$1,1))&gt;VLOOKUP($C245,EquipGradeTable!$A:$B,MATCH(EquipGradeTable!$B$1,EquipGradeTable!$A$1:$B$1,0),0)),"",
OFFSET(K245,0,-1)+$I245))</f>
        <v>1673</v>
      </c>
      <c r="L245">
        <f ca="1">IF($C245&lt;=2,"",
IF(AND($C245&gt;=3,INT(RIGHT(L$1,1))&gt;VLOOKUP($C245,EquipGradeTable!$A:$B,MATCH(EquipGradeTable!$B$1,EquipGradeTable!$A$1:$B$1,0),0)),"",
OFFSET(L245,0,-1)+$I245))</f>
        <v>1856</v>
      </c>
      <c r="M245">
        <f ca="1">IF($C245&lt;=2,"",
IF(AND($C245&gt;=3,INT(RIGHT(M$1,1))&gt;VLOOKUP($C245,EquipGradeTable!$A:$B,MATCH(EquipGradeTable!$B$1,EquipGradeTable!$A$1:$B$1,0),0)),"",
OFFSET(M245,0,-1)+$I245))</f>
        <v>2039</v>
      </c>
      <c r="N245">
        <f ca="1">IF($C245&lt;=2,"",
IF(AND($C245&gt;=3,INT(RIGHT(N$1,1))&gt;VLOOKUP($C245,EquipGradeTable!$A:$B,MATCH(EquipGradeTable!$B$1,EquipGradeTable!$A$1:$B$1,0),0)),"",
OFFSET(N245,0,-1)+$I245))</f>
        <v>2222</v>
      </c>
      <c r="O245">
        <f ca="1">IF($C245&lt;=2,"",
IF(AND($C245&gt;=3,INT(RIGHT(O$1,1))&gt;VLOOKUP($C245,EquipGradeTable!$A:$B,MATCH(EquipGradeTable!$B$1,EquipGradeTable!$A$1:$B$1,0),0)),"",
OFFSET(O245,0,-1)+$I245))</f>
        <v>2405</v>
      </c>
      <c r="P245">
        <f t="shared" ca="1" si="15"/>
        <v>7</v>
      </c>
      <c r="Q245" t="str">
        <f ca="1">VLOOKUP($B245,EquipTable!$A:$Z,MATCH(SUBSTITUTE(Q$1,"참고",""),EquipTable!$A$1:$Z$1,0),0)</f>
        <v>SciFiWarriorGun</v>
      </c>
      <c r="R245">
        <f ca="1">VLOOKUP($B245,EquipTable!$A:$Z,MATCH(SUBSTITUTE(R$1,"참고",""),EquipTable!$A$1:$Z$1,0),0)</f>
        <v>0</v>
      </c>
    </row>
    <row r="246" spans="1:18" x14ac:dyDescent="0.3">
      <c r="A246" t="str">
        <f t="shared" ca="1" si="12"/>
        <v>Equip006003</v>
      </c>
      <c r="B246" t="s">
        <v>173</v>
      </c>
      <c r="C246">
        <f t="shared" ca="1" si="13"/>
        <v>0</v>
      </c>
      <c r="D246" t="str">
        <f ca="1">VLOOKUP($B246,EquipTable!$A:$Z,MATCH(SUBSTITUTE(D$1,"참고",""),EquipTable!$A$1:$Z$1,0),0)</f>
        <v>Gun</v>
      </c>
      <c r="E246" t="str">
        <f ca="1">VLOOKUP($B246,EquipTable!$A:$Z,MATCH(SUBSTITUTE(E$1,"참고",""),EquipTable!$A$1:$Z$1,0),0)</f>
        <v>A</v>
      </c>
      <c r="F246">
        <f ca="1">VLOOKUP($B246,EquipTable!$A:$Z,MATCH(SUBSTITUTE(F$1,"참고",""),EquipTable!$A$1:$Z$1,0),0)</f>
        <v>3</v>
      </c>
      <c r="G246" t="str">
        <f t="shared" ca="1" si="14"/>
        <v>10</v>
      </c>
      <c r="H246">
        <f t="array" aca="1" ref="H246" ca="1">SUM(IF(LEN(J246:O246)&gt;0,1,0))</f>
        <v>1</v>
      </c>
      <c r="I246">
        <v>0</v>
      </c>
      <c r="J246">
        <v>10</v>
      </c>
      <c r="K246" t="str">
        <f ca="1">IF($C246&lt;=2,"",
IF(AND($C246&gt;=3,INT(RIGHT(K$1,1))&gt;VLOOKUP($C246,EquipGradeTable!$A:$B,MATCH(EquipGradeTable!$B$1,EquipGradeTable!$A$1:$B$1,0),0)),"",
OFFSET(K246,0,-1)+$I246))</f>
        <v/>
      </c>
      <c r="L246" t="str">
        <f ca="1">IF($C246&lt;=2,"",
IF(AND($C246&gt;=3,INT(RIGHT(L$1,1))&gt;VLOOKUP($C246,EquipGradeTable!$A:$B,MATCH(EquipGradeTable!$B$1,EquipGradeTable!$A$1:$B$1,0),0)),"",
OFFSET(L246,0,-1)+$I246))</f>
        <v/>
      </c>
      <c r="M246" t="str">
        <f ca="1">IF($C246&lt;=2,"",
IF(AND($C246&gt;=3,INT(RIGHT(M$1,1))&gt;VLOOKUP($C246,EquipGradeTable!$A:$B,MATCH(EquipGradeTable!$B$1,EquipGradeTable!$A$1:$B$1,0),0)),"",
OFFSET(M246,0,-1)+$I246))</f>
        <v/>
      </c>
      <c r="N246" t="str">
        <f ca="1">IF($C246&lt;=2,"",
IF(AND($C246&gt;=3,INT(RIGHT(N$1,1))&gt;VLOOKUP($C246,EquipGradeTable!$A:$B,MATCH(EquipGradeTable!$B$1,EquipGradeTable!$A$1:$B$1,0),0)),"",
OFFSET(N246,0,-1)+$I246))</f>
        <v/>
      </c>
      <c r="O246" t="str">
        <f ca="1">IF($C246&lt;=2,"",
IF(AND($C246&gt;=3,INT(RIGHT(O$1,1))&gt;VLOOKUP($C246,EquipGradeTable!$A:$B,MATCH(EquipGradeTable!$B$1,EquipGradeTable!$A$1:$B$1,0),0)),"",
OFFSET(O246,0,-1)+$I246))</f>
        <v/>
      </c>
      <c r="P246">
        <f t="shared" ca="1" si="15"/>
        <v>7</v>
      </c>
      <c r="Q246" t="str">
        <f ca="1">VLOOKUP($B246,EquipTable!$A:$Z,MATCH(SUBSTITUTE(Q$1,"참고",""),EquipTable!$A$1:$Z$1,0),0)</f>
        <v>SciFiGun</v>
      </c>
      <c r="R246">
        <f ca="1">VLOOKUP($B246,EquipTable!$A:$Z,MATCH(SUBSTITUTE(R$1,"참고",""),EquipTable!$A$1:$Z$1,0),0)</f>
        <v>0</v>
      </c>
    </row>
    <row r="247" spans="1:18" x14ac:dyDescent="0.3">
      <c r="A247" t="str">
        <f t="shared" ca="1" si="12"/>
        <v>Equip016003</v>
      </c>
      <c r="B247" t="s">
        <v>173</v>
      </c>
      <c r="C247">
        <f t="shared" ca="1" si="13"/>
        <v>1</v>
      </c>
      <c r="D247" t="str">
        <f ca="1">VLOOKUP($B247,EquipTable!$A:$Z,MATCH(SUBSTITUTE(D$1,"참고",""),EquipTable!$A$1:$Z$1,0),0)</f>
        <v>Gun</v>
      </c>
      <c r="E247" t="str">
        <f ca="1">VLOOKUP($B247,EquipTable!$A:$Z,MATCH(SUBSTITUTE(E$1,"참고",""),EquipTable!$A$1:$Z$1,0),0)</f>
        <v>A</v>
      </c>
      <c r="F247">
        <f ca="1">VLOOKUP($B247,EquipTable!$A:$Z,MATCH(SUBSTITUTE(F$1,"참고",""),EquipTable!$A$1:$Z$1,0),0)</f>
        <v>3</v>
      </c>
      <c r="G247" t="str">
        <f t="shared" ca="1" si="14"/>
        <v>30</v>
      </c>
      <c r="H247">
        <f t="array" aca="1" ref="H247" ca="1">SUM(IF(LEN(J247:O247)&gt;0,1,0))</f>
        <v>1</v>
      </c>
      <c r="I247">
        <v>0</v>
      </c>
      <c r="J247">
        <v>30</v>
      </c>
      <c r="K247" t="str">
        <f ca="1">IF($C247&lt;=2,"",
IF(AND($C247&gt;=3,INT(RIGHT(K$1,1))&gt;VLOOKUP($C247,EquipGradeTable!$A:$B,MATCH(EquipGradeTable!$B$1,EquipGradeTable!$A$1:$B$1,0),0)),"",
OFFSET(K247,0,-1)+$I247))</f>
        <v/>
      </c>
      <c r="L247" t="str">
        <f ca="1">IF($C247&lt;=2,"",
IF(AND($C247&gt;=3,INT(RIGHT(L$1,1))&gt;VLOOKUP($C247,EquipGradeTable!$A:$B,MATCH(EquipGradeTable!$B$1,EquipGradeTable!$A$1:$B$1,0),0)),"",
OFFSET(L247,0,-1)+$I247))</f>
        <v/>
      </c>
      <c r="M247" t="str">
        <f ca="1">IF($C247&lt;=2,"",
IF(AND($C247&gt;=3,INT(RIGHT(M$1,1))&gt;VLOOKUP($C247,EquipGradeTable!$A:$B,MATCH(EquipGradeTable!$B$1,EquipGradeTable!$A$1:$B$1,0),0)),"",
OFFSET(M247,0,-1)+$I247))</f>
        <v/>
      </c>
      <c r="N247" t="str">
        <f ca="1">IF($C247&lt;=2,"",
IF(AND($C247&gt;=3,INT(RIGHT(N$1,1))&gt;VLOOKUP($C247,EquipGradeTable!$A:$B,MATCH(EquipGradeTable!$B$1,EquipGradeTable!$A$1:$B$1,0),0)),"",
OFFSET(N247,0,-1)+$I247))</f>
        <v/>
      </c>
      <c r="O247" t="str">
        <f ca="1">IF($C247&lt;=2,"",
IF(AND($C247&gt;=3,INT(RIGHT(O$1,1))&gt;VLOOKUP($C247,EquipGradeTable!$A:$B,MATCH(EquipGradeTable!$B$1,EquipGradeTable!$A$1:$B$1,0),0)),"",
OFFSET(O247,0,-1)+$I247))</f>
        <v/>
      </c>
      <c r="P247">
        <f t="shared" ca="1" si="15"/>
        <v>7</v>
      </c>
      <c r="Q247" t="str">
        <f ca="1">VLOOKUP($B247,EquipTable!$A:$Z,MATCH(SUBSTITUTE(Q$1,"참고",""),EquipTable!$A$1:$Z$1,0),0)</f>
        <v>SciFiGun</v>
      </c>
      <c r="R247">
        <f ca="1">VLOOKUP($B247,EquipTable!$A:$Z,MATCH(SUBSTITUTE(R$1,"참고",""),EquipTable!$A$1:$Z$1,0),0)</f>
        <v>0</v>
      </c>
    </row>
    <row r="248" spans="1:18" x14ac:dyDescent="0.3">
      <c r="A248" t="str">
        <f t="shared" ca="1" si="12"/>
        <v>Equip026003</v>
      </c>
      <c r="B248" t="s">
        <v>173</v>
      </c>
      <c r="C248">
        <f t="shared" ca="1" si="13"/>
        <v>2</v>
      </c>
      <c r="D248" t="str">
        <f ca="1">VLOOKUP($B248,EquipTable!$A:$Z,MATCH(SUBSTITUTE(D$1,"참고",""),EquipTable!$A$1:$Z$1,0),0)</f>
        <v>Gun</v>
      </c>
      <c r="E248" t="str">
        <f ca="1">VLOOKUP($B248,EquipTable!$A:$Z,MATCH(SUBSTITUTE(E$1,"참고",""),EquipTable!$A$1:$Z$1,0),0)</f>
        <v>A</v>
      </c>
      <c r="F248">
        <f ca="1">VLOOKUP($B248,EquipTable!$A:$Z,MATCH(SUBSTITUTE(F$1,"참고",""),EquipTable!$A$1:$Z$1,0),0)</f>
        <v>3</v>
      </c>
      <c r="G248" t="str">
        <f t="shared" ca="1" si="14"/>
        <v>80</v>
      </c>
      <c r="H248">
        <f t="array" aca="1" ref="H248" ca="1">SUM(IF(LEN(J248:O248)&gt;0,1,0))</f>
        <v>1</v>
      </c>
      <c r="I248">
        <v>0</v>
      </c>
      <c r="J248">
        <v>80</v>
      </c>
      <c r="K248" t="str">
        <f ca="1">IF($C248&lt;=2,"",
IF(AND($C248&gt;=3,INT(RIGHT(K$1,1))&gt;VLOOKUP($C248,EquipGradeTable!$A:$B,MATCH(EquipGradeTable!$B$1,EquipGradeTable!$A$1:$B$1,0),0)),"",
OFFSET(K248,0,-1)+$I248))</f>
        <v/>
      </c>
      <c r="L248" t="str">
        <f ca="1">IF($C248&lt;=2,"",
IF(AND($C248&gt;=3,INT(RIGHT(L$1,1))&gt;VLOOKUP($C248,EquipGradeTable!$A:$B,MATCH(EquipGradeTable!$B$1,EquipGradeTable!$A$1:$B$1,0),0)),"",
OFFSET(L248,0,-1)+$I248))</f>
        <v/>
      </c>
      <c r="M248" t="str">
        <f ca="1">IF($C248&lt;=2,"",
IF(AND($C248&gt;=3,INT(RIGHT(M$1,1))&gt;VLOOKUP($C248,EquipGradeTable!$A:$B,MATCH(EquipGradeTable!$B$1,EquipGradeTable!$A$1:$B$1,0),0)),"",
OFFSET(M248,0,-1)+$I248))</f>
        <v/>
      </c>
      <c r="N248" t="str">
        <f ca="1">IF($C248&lt;=2,"",
IF(AND($C248&gt;=3,INT(RIGHT(N$1,1))&gt;VLOOKUP($C248,EquipGradeTable!$A:$B,MATCH(EquipGradeTable!$B$1,EquipGradeTable!$A$1:$B$1,0),0)),"",
OFFSET(N248,0,-1)+$I248))</f>
        <v/>
      </c>
      <c r="O248" t="str">
        <f ca="1">IF($C248&lt;=2,"",
IF(AND($C248&gt;=3,INT(RIGHT(O$1,1))&gt;VLOOKUP($C248,EquipGradeTable!$A:$B,MATCH(EquipGradeTable!$B$1,EquipGradeTable!$A$1:$B$1,0),0)),"",
OFFSET(O248,0,-1)+$I248))</f>
        <v/>
      </c>
      <c r="P248">
        <f t="shared" ca="1" si="15"/>
        <v>7</v>
      </c>
      <c r="Q248" t="str">
        <f ca="1">VLOOKUP($B248,EquipTable!$A:$Z,MATCH(SUBSTITUTE(Q$1,"참고",""),EquipTable!$A$1:$Z$1,0),0)</f>
        <v>SciFiGun</v>
      </c>
      <c r="R248">
        <f ca="1">VLOOKUP($B248,EquipTable!$A:$Z,MATCH(SUBSTITUTE(R$1,"참고",""),EquipTable!$A$1:$Z$1,0),0)</f>
        <v>0</v>
      </c>
    </row>
    <row r="249" spans="1:18" x14ac:dyDescent="0.3">
      <c r="A249" t="str">
        <f t="shared" ca="1" si="12"/>
        <v>Equip036003</v>
      </c>
      <c r="B249" t="s">
        <v>173</v>
      </c>
      <c r="C249">
        <f t="shared" ca="1" si="13"/>
        <v>3</v>
      </c>
      <c r="D249" t="str">
        <f ca="1">VLOOKUP($B249,EquipTable!$A:$Z,MATCH(SUBSTITUTE(D$1,"참고",""),EquipTable!$A$1:$Z$1,0),0)</f>
        <v>Gun</v>
      </c>
      <c r="E249" t="str">
        <f ca="1">VLOOKUP($B249,EquipTable!$A:$Z,MATCH(SUBSTITUTE(E$1,"참고",""),EquipTable!$A$1:$Z$1,0),0)</f>
        <v>A</v>
      </c>
      <c r="F249">
        <f ca="1">VLOOKUP($B249,EquipTable!$A:$Z,MATCH(SUBSTITUTE(F$1,"참고",""),EquipTable!$A$1:$Z$1,0),0)</f>
        <v>3</v>
      </c>
      <c r="G249" t="str">
        <f t="shared" ca="1" si="14"/>
        <v>190, 255, 320</v>
      </c>
      <c r="H249">
        <f t="array" aca="1" ref="H249" ca="1">SUM(IF(LEN(J249:O249)&gt;0,1,0))</f>
        <v>3</v>
      </c>
      <c r="I249">
        <v>65</v>
      </c>
      <c r="J249">
        <v>190</v>
      </c>
      <c r="K249">
        <f ca="1">IF($C249&lt;=2,"",
IF(AND($C249&gt;=3,INT(RIGHT(K$1,1))&gt;VLOOKUP($C249,EquipGradeTable!$A:$B,MATCH(EquipGradeTable!$B$1,EquipGradeTable!$A$1:$B$1,0),0)),"",
OFFSET(K249,0,-1)+$I249))</f>
        <v>255</v>
      </c>
      <c r="L249">
        <f ca="1">IF($C249&lt;=2,"",
IF(AND($C249&gt;=3,INT(RIGHT(L$1,1))&gt;VLOOKUP($C249,EquipGradeTable!$A:$B,MATCH(EquipGradeTable!$B$1,EquipGradeTable!$A$1:$B$1,0),0)),"",
OFFSET(L249,0,-1)+$I249))</f>
        <v>320</v>
      </c>
      <c r="M249" t="str">
        <f ca="1">IF($C249&lt;=2,"",
IF(AND($C249&gt;=3,INT(RIGHT(M$1,1))&gt;VLOOKUP($C249,EquipGradeTable!$A:$B,MATCH(EquipGradeTable!$B$1,EquipGradeTable!$A$1:$B$1,0),0)),"",
OFFSET(M249,0,-1)+$I249))</f>
        <v/>
      </c>
      <c r="N249" t="str">
        <f ca="1">IF($C249&lt;=2,"",
IF(AND($C249&gt;=3,INT(RIGHT(N$1,1))&gt;VLOOKUP($C249,EquipGradeTable!$A:$B,MATCH(EquipGradeTable!$B$1,EquipGradeTable!$A$1:$B$1,0),0)),"",
OFFSET(N249,0,-1)+$I249))</f>
        <v/>
      </c>
      <c r="O249" t="str">
        <f ca="1">IF($C249&lt;=2,"",
IF(AND($C249&gt;=3,INT(RIGHT(O$1,1))&gt;VLOOKUP($C249,EquipGradeTable!$A:$B,MATCH(EquipGradeTable!$B$1,EquipGradeTable!$A$1:$B$1,0),0)),"",
OFFSET(O249,0,-1)+$I249))</f>
        <v/>
      </c>
      <c r="P249">
        <f t="shared" ca="1" si="15"/>
        <v>7</v>
      </c>
      <c r="Q249" t="str">
        <f ca="1">VLOOKUP($B249,EquipTable!$A:$Z,MATCH(SUBSTITUTE(Q$1,"참고",""),EquipTable!$A$1:$Z$1,0),0)</f>
        <v>SciFiGun</v>
      </c>
      <c r="R249">
        <f ca="1">VLOOKUP($B249,EquipTable!$A:$Z,MATCH(SUBSTITUTE(R$1,"참고",""),EquipTable!$A$1:$Z$1,0),0)</f>
        <v>0</v>
      </c>
    </row>
    <row r="250" spans="1:18" x14ac:dyDescent="0.3">
      <c r="A250" t="str">
        <f t="shared" ca="1" si="12"/>
        <v>Equip046003</v>
      </c>
      <c r="B250" t="s">
        <v>173</v>
      </c>
      <c r="C250">
        <f t="shared" ca="1" si="13"/>
        <v>4</v>
      </c>
      <c r="D250" t="str">
        <f ca="1">VLOOKUP($B250,EquipTable!$A:$Z,MATCH(SUBSTITUTE(D$1,"참고",""),EquipTable!$A$1:$Z$1,0),0)</f>
        <v>Gun</v>
      </c>
      <c r="E250" t="str">
        <f ca="1">VLOOKUP($B250,EquipTable!$A:$Z,MATCH(SUBSTITUTE(E$1,"참고",""),EquipTable!$A$1:$Z$1,0),0)</f>
        <v>A</v>
      </c>
      <c r="F250">
        <f ca="1">VLOOKUP($B250,EquipTable!$A:$Z,MATCH(SUBSTITUTE(F$1,"참고",""),EquipTable!$A$1:$Z$1,0),0)</f>
        <v>3</v>
      </c>
      <c r="G250" t="str">
        <f t="shared" ca="1" si="14"/>
        <v>450, 537, 624, 711</v>
      </c>
      <c r="H250">
        <f t="array" aca="1" ref="H250" ca="1">SUM(IF(LEN(J250:O250)&gt;0,1,0))</f>
        <v>4</v>
      </c>
      <c r="I250">
        <v>87</v>
      </c>
      <c r="J250">
        <v>450</v>
      </c>
      <c r="K250">
        <f ca="1">IF($C250&lt;=2,"",
IF(AND($C250&gt;=3,INT(RIGHT(K$1,1))&gt;VLOOKUP($C250,EquipGradeTable!$A:$B,MATCH(EquipGradeTable!$B$1,EquipGradeTable!$A$1:$B$1,0),0)),"",
OFFSET(K250,0,-1)+$I250))</f>
        <v>537</v>
      </c>
      <c r="L250">
        <f ca="1">IF($C250&lt;=2,"",
IF(AND($C250&gt;=3,INT(RIGHT(L$1,1))&gt;VLOOKUP($C250,EquipGradeTable!$A:$B,MATCH(EquipGradeTable!$B$1,EquipGradeTable!$A$1:$B$1,0),0)),"",
OFFSET(L250,0,-1)+$I250))</f>
        <v>624</v>
      </c>
      <c r="M250">
        <f ca="1">IF($C250&lt;=2,"",
IF(AND($C250&gt;=3,INT(RIGHT(M$1,1))&gt;VLOOKUP($C250,EquipGradeTable!$A:$B,MATCH(EquipGradeTable!$B$1,EquipGradeTable!$A$1:$B$1,0),0)),"",
OFFSET(M250,0,-1)+$I250))</f>
        <v>711</v>
      </c>
      <c r="N250" t="str">
        <f ca="1">IF($C250&lt;=2,"",
IF(AND($C250&gt;=3,INT(RIGHT(N$1,1))&gt;VLOOKUP($C250,EquipGradeTable!$A:$B,MATCH(EquipGradeTable!$B$1,EquipGradeTable!$A$1:$B$1,0),0)),"",
OFFSET(N250,0,-1)+$I250))</f>
        <v/>
      </c>
      <c r="O250" t="str">
        <f ca="1">IF($C250&lt;=2,"",
IF(AND($C250&gt;=3,INT(RIGHT(O$1,1))&gt;VLOOKUP($C250,EquipGradeTable!$A:$B,MATCH(EquipGradeTable!$B$1,EquipGradeTable!$A$1:$B$1,0),0)),"",
OFFSET(O250,0,-1)+$I250))</f>
        <v/>
      </c>
      <c r="P250">
        <f t="shared" ca="1" si="15"/>
        <v>7</v>
      </c>
      <c r="Q250" t="str">
        <f ca="1">VLOOKUP($B250,EquipTable!$A:$Z,MATCH(SUBSTITUTE(Q$1,"참고",""),EquipTable!$A$1:$Z$1,0),0)</f>
        <v>SciFiGun</v>
      </c>
      <c r="R250">
        <f ca="1">VLOOKUP($B250,EquipTable!$A:$Z,MATCH(SUBSTITUTE(R$1,"참고",""),EquipTable!$A$1:$Z$1,0),0)</f>
        <v>0</v>
      </c>
    </row>
    <row r="251" spans="1:18" x14ac:dyDescent="0.3">
      <c r="A251" t="str">
        <f t="shared" ca="1" si="12"/>
        <v>Equip056003</v>
      </c>
      <c r="B251" t="s">
        <v>173</v>
      </c>
      <c r="C251">
        <f t="shared" ca="1" si="13"/>
        <v>5</v>
      </c>
      <c r="D251" t="str">
        <f ca="1">VLOOKUP($B251,EquipTable!$A:$Z,MATCH(SUBSTITUTE(D$1,"참고",""),EquipTable!$A$1:$Z$1,0),0)</f>
        <v>Gun</v>
      </c>
      <c r="E251" t="str">
        <f ca="1">VLOOKUP($B251,EquipTable!$A:$Z,MATCH(SUBSTITUTE(E$1,"참고",""),EquipTable!$A$1:$Z$1,0),0)</f>
        <v>A</v>
      </c>
      <c r="F251">
        <f ca="1">VLOOKUP($B251,EquipTable!$A:$Z,MATCH(SUBSTITUTE(F$1,"참고",""),EquipTable!$A$1:$Z$1,0),0)</f>
        <v>3</v>
      </c>
      <c r="G251" t="str">
        <f t="shared" ca="1" si="14"/>
        <v>885, 985, 1085, 1185, 1285</v>
      </c>
      <c r="H251">
        <f t="array" aca="1" ref="H251" ca="1">SUM(IF(LEN(J251:O251)&gt;0,1,0))</f>
        <v>5</v>
      </c>
      <c r="I251">
        <v>100</v>
      </c>
      <c r="J251">
        <v>885</v>
      </c>
      <c r="K251">
        <f ca="1">IF($C251&lt;=2,"",
IF(AND($C251&gt;=3,INT(RIGHT(K$1,1))&gt;VLOOKUP($C251,EquipGradeTable!$A:$B,MATCH(EquipGradeTable!$B$1,EquipGradeTable!$A$1:$B$1,0),0)),"",
OFFSET(K251,0,-1)+$I251))</f>
        <v>985</v>
      </c>
      <c r="L251">
        <f ca="1">IF($C251&lt;=2,"",
IF(AND($C251&gt;=3,INT(RIGHT(L$1,1))&gt;VLOOKUP($C251,EquipGradeTable!$A:$B,MATCH(EquipGradeTable!$B$1,EquipGradeTable!$A$1:$B$1,0),0)),"",
OFFSET(L251,0,-1)+$I251))</f>
        <v>1085</v>
      </c>
      <c r="M251">
        <f ca="1">IF($C251&lt;=2,"",
IF(AND($C251&gt;=3,INT(RIGHT(M$1,1))&gt;VLOOKUP($C251,EquipGradeTable!$A:$B,MATCH(EquipGradeTable!$B$1,EquipGradeTable!$A$1:$B$1,0),0)),"",
OFFSET(M251,0,-1)+$I251))</f>
        <v>1185</v>
      </c>
      <c r="N251">
        <f ca="1">IF($C251&lt;=2,"",
IF(AND($C251&gt;=3,INT(RIGHT(N$1,1))&gt;VLOOKUP($C251,EquipGradeTable!$A:$B,MATCH(EquipGradeTable!$B$1,EquipGradeTable!$A$1:$B$1,0),0)),"",
OFFSET(N251,0,-1)+$I251))</f>
        <v>1285</v>
      </c>
      <c r="O251" t="str">
        <f ca="1">IF($C251&lt;=2,"",
IF(AND($C251&gt;=3,INT(RIGHT(O$1,1))&gt;VLOOKUP($C251,EquipGradeTable!$A:$B,MATCH(EquipGradeTable!$B$1,EquipGradeTable!$A$1:$B$1,0),0)),"",
OFFSET(O251,0,-1)+$I251))</f>
        <v/>
      </c>
      <c r="P251">
        <f t="shared" ca="1" si="15"/>
        <v>7</v>
      </c>
      <c r="Q251" t="str">
        <f ca="1">VLOOKUP($B251,EquipTable!$A:$Z,MATCH(SUBSTITUTE(Q$1,"참고",""),EquipTable!$A$1:$Z$1,0),0)</f>
        <v>SciFiGun</v>
      </c>
      <c r="R251">
        <f ca="1">VLOOKUP($B251,EquipTable!$A:$Z,MATCH(SUBSTITUTE(R$1,"참고",""),EquipTable!$A$1:$Z$1,0),0)</f>
        <v>0</v>
      </c>
    </row>
    <row r="252" spans="1:18" x14ac:dyDescent="0.3">
      <c r="A252" t="str">
        <f t="shared" ca="1" si="12"/>
        <v>Equip066003</v>
      </c>
      <c r="B252" t="s">
        <v>173</v>
      </c>
      <c r="C252">
        <f t="shared" ca="1" si="13"/>
        <v>6</v>
      </c>
      <c r="D252" t="str">
        <f ca="1">VLOOKUP($B252,EquipTable!$A:$Z,MATCH(SUBSTITUTE(D$1,"참고",""),EquipTable!$A$1:$Z$1,0),0)</f>
        <v>Gun</v>
      </c>
      <c r="E252" t="str">
        <f ca="1">VLOOKUP($B252,EquipTable!$A:$Z,MATCH(SUBSTITUTE(E$1,"참고",""),EquipTable!$A$1:$Z$1,0),0)</f>
        <v>A</v>
      </c>
      <c r="F252">
        <f ca="1">VLOOKUP($B252,EquipTable!$A:$Z,MATCH(SUBSTITUTE(F$1,"참고",""),EquipTable!$A$1:$Z$1,0),0)</f>
        <v>3</v>
      </c>
      <c r="G252" t="str">
        <f t="shared" ca="1" si="14"/>
        <v>1490, 1673, 1856, 2039, 2222, 2405</v>
      </c>
      <c r="H252">
        <f t="array" aca="1" ref="H252" ca="1">SUM(IF(LEN(J252:O252)&gt;0,1,0))</f>
        <v>6</v>
      </c>
      <c r="I252">
        <v>183</v>
      </c>
      <c r="J252">
        <v>1490</v>
      </c>
      <c r="K252">
        <f ca="1">IF($C252&lt;=2,"",
IF(AND($C252&gt;=3,INT(RIGHT(K$1,1))&gt;VLOOKUP($C252,EquipGradeTable!$A:$B,MATCH(EquipGradeTable!$B$1,EquipGradeTable!$A$1:$B$1,0),0)),"",
OFFSET(K252,0,-1)+$I252))</f>
        <v>1673</v>
      </c>
      <c r="L252">
        <f ca="1">IF($C252&lt;=2,"",
IF(AND($C252&gt;=3,INT(RIGHT(L$1,1))&gt;VLOOKUP($C252,EquipGradeTable!$A:$B,MATCH(EquipGradeTable!$B$1,EquipGradeTable!$A$1:$B$1,0),0)),"",
OFFSET(L252,0,-1)+$I252))</f>
        <v>1856</v>
      </c>
      <c r="M252">
        <f ca="1">IF($C252&lt;=2,"",
IF(AND($C252&gt;=3,INT(RIGHT(M$1,1))&gt;VLOOKUP($C252,EquipGradeTable!$A:$B,MATCH(EquipGradeTable!$B$1,EquipGradeTable!$A$1:$B$1,0),0)),"",
OFFSET(M252,0,-1)+$I252))</f>
        <v>2039</v>
      </c>
      <c r="N252">
        <f ca="1">IF($C252&lt;=2,"",
IF(AND($C252&gt;=3,INT(RIGHT(N$1,1))&gt;VLOOKUP($C252,EquipGradeTable!$A:$B,MATCH(EquipGradeTable!$B$1,EquipGradeTable!$A$1:$B$1,0),0)),"",
OFFSET(N252,0,-1)+$I252))</f>
        <v>2222</v>
      </c>
      <c r="O252">
        <f ca="1">IF($C252&lt;=2,"",
IF(AND($C252&gt;=3,INT(RIGHT(O$1,1))&gt;VLOOKUP($C252,EquipGradeTable!$A:$B,MATCH(EquipGradeTable!$B$1,EquipGradeTable!$A$1:$B$1,0),0)),"",
OFFSET(O252,0,-1)+$I252))</f>
        <v>2405</v>
      </c>
      <c r="P252">
        <f t="shared" ca="1" si="15"/>
        <v>7</v>
      </c>
      <c r="Q252" t="str">
        <f ca="1">VLOOKUP($B252,EquipTable!$A:$Z,MATCH(SUBSTITUTE(Q$1,"참고",""),EquipTable!$A$1:$Z$1,0),0)</f>
        <v>SciFiGun</v>
      </c>
      <c r="R252">
        <f ca="1">VLOOKUP($B252,EquipTable!$A:$Z,MATCH(SUBSTITUTE(R$1,"참고",""),EquipTable!$A$1:$Z$1,0),0)</f>
        <v>0</v>
      </c>
    </row>
    <row r="253" spans="1:18" x14ac:dyDescent="0.3">
      <c r="A253" t="str">
        <f t="shared" ca="1" si="12"/>
        <v>Equip036101</v>
      </c>
      <c r="B253" t="s">
        <v>174</v>
      </c>
      <c r="C253">
        <f t="shared" ca="1" si="13"/>
        <v>3</v>
      </c>
      <c r="D253" t="str">
        <f ca="1">VLOOKUP($B253,EquipTable!$A:$Z,MATCH(SUBSTITUTE(D$1,"참고",""),EquipTable!$A$1:$Z$1,0),0)</f>
        <v>Gun</v>
      </c>
      <c r="E253" t="str">
        <f ca="1">VLOOKUP($B253,EquipTable!$A:$Z,MATCH(SUBSTITUTE(E$1,"참고",""),EquipTable!$A$1:$Z$1,0),0)</f>
        <v>S</v>
      </c>
      <c r="F253">
        <f ca="1">VLOOKUP($B253,EquipTable!$A:$Z,MATCH(SUBSTITUTE(F$1,"참고",""),EquipTable!$A$1:$Z$1,0),0)</f>
        <v>1</v>
      </c>
      <c r="G253" t="str">
        <f t="shared" ca="1" si="14"/>
        <v>520, 642, 764</v>
      </c>
      <c r="H253">
        <f t="array" aca="1" ref="H253" ca="1">SUM(IF(LEN(J253:O253)&gt;0,1,0))</f>
        <v>3</v>
      </c>
      <c r="I253">
        <v>122</v>
      </c>
      <c r="J253">
        <v>520</v>
      </c>
      <c r="K253">
        <f ca="1">IF($C253&lt;=2,"",
IF(AND($C253&gt;=3,INT(RIGHT(K$1,1))&gt;VLOOKUP($C253,EquipGradeTable!$A:$B,MATCH(EquipGradeTable!$B$1,EquipGradeTable!$A$1:$B$1,0),0)),"",
OFFSET(K253,0,-1)+$I253))</f>
        <v>642</v>
      </c>
      <c r="L253">
        <f ca="1">IF($C253&lt;=2,"",
IF(AND($C253&gt;=3,INT(RIGHT(L$1,1))&gt;VLOOKUP($C253,EquipGradeTable!$A:$B,MATCH(EquipGradeTable!$B$1,EquipGradeTable!$A$1:$B$1,0),0)),"",
OFFSET(L253,0,-1)+$I253))</f>
        <v>764</v>
      </c>
      <c r="M253" t="str">
        <f ca="1">IF($C253&lt;=2,"",
IF(AND($C253&gt;=3,INT(RIGHT(M$1,1))&gt;VLOOKUP($C253,EquipGradeTable!$A:$B,MATCH(EquipGradeTable!$B$1,EquipGradeTable!$A$1:$B$1,0),0)),"",
OFFSET(M253,0,-1)+$I253))</f>
        <v/>
      </c>
      <c r="N253" t="str">
        <f ca="1">IF($C253&lt;=2,"",
IF(AND($C253&gt;=3,INT(RIGHT(N$1,1))&gt;VLOOKUP($C253,EquipGradeTable!$A:$B,MATCH(EquipGradeTable!$B$1,EquipGradeTable!$A$1:$B$1,0),0)),"",
OFFSET(N253,0,-1)+$I253))</f>
        <v/>
      </c>
      <c r="O253" t="str">
        <f ca="1">IF($C253&lt;=2,"",
IF(AND($C253&gt;=3,INT(RIGHT(O$1,1))&gt;VLOOKUP($C253,EquipGradeTable!$A:$B,MATCH(EquipGradeTable!$B$1,EquipGradeTable!$A$1:$B$1,0),0)),"",
OFFSET(O253,0,-1)+$I253))</f>
        <v/>
      </c>
      <c r="P253">
        <f t="shared" ca="1" si="15"/>
        <v>4</v>
      </c>
      <c r="Q253" t="str">
        <f ca="1">VLOOKUP($B253,EquipTable!$A:$Z,MATCH(SUBSTITUTE(Q$1,"참고",""),EquipTable!$A$1:$Z$1,0),0)</f>
        <v>SciFiRifle3</v>
      </c>
      <c r="R253">
        <f ca="1">VLOOKUP($B253,EquipTable!$A:$Z,MATCH(SUBSTITUTE(R$1,"참고",""),EquipTable!$A$1:$Z$1,0),0)</f>
        <v>0</v>
      </c>
    </row>
    <row r="254" spans="1:18" x14ac:dyDescent="0.3">
      <c r="A254" t="str">
        <f t="shared" ca="1" si="12"/>
        <v>Equip046101</v>
      </c>
      <c r="B254" t="s">
        <v>174</v>
      </c>
      <c r="C254">
        <f t="shared" ca="1" si="13"/>
        <v>4</v>
      </c>
      <c r="D254" t="str">
        <f ca="1">VLOOKUP($B254,EquipTable!$A:$Z,MATCH(SUBSTITUTE(D$1,"참고",""),EquipTable!$A$1:$Z$1,0),0)</f>
        <v>Gun</v>
      </c>
      <c r="E254" t="str">
        <f ca="1">VLOOKUP($B254,EquipTable!$A:$Z,MATCH(SUBSTITUTE(E$1,"참고",""),EquipTable!$A$1:$Z$1,0),0)</f>
        <v>S</v>
      </c>
      <c r="F254">
        <f ca="1">VLOOKUP($B254,EquipTable!$A:$Z,MATCH(SUBSTITUTE(F$1,"참고",""),EquipTable!$A$1:$Z$1,0),0)</f>
        <v>1</v>
      </c>
      <c r="G254" t="str">
        <f t="shared" ca="1" si="14"/>
        <v>1010, 1146, 1282, 1418</v>
      </c>
      <c r="H254">
        <f t="array" aca="1" ref="H254" ca="1">SUM(IF(LEN(J254:O254)&gt;0,1,0))</f>
        <v>4</v>
      </c>
      <c r="I254">
        <v>136</v>
      </c>
      <c r="J254">
        <v>1010</v>
      </c>
      <c r="K254">
        <f ca="1">IF($C254&lt;=2,"",
IF(AND($C254&gt;=3,INT(RIGHT(K$1,1))&gt;VLOOKUP($C254,EquipGradeTable!$A:$B,MATCH(EquipGradeTable!$B$1,EquipGradeTable!$A$1:$B$1,0),0)),"",
OFFSET(K254,0,-1)+$I254))</f>
        <v>1146</v>
      </c>
      <c r="L254">
        <f ca="1">IF($C254&lt;=2,"",
IF(AND($C254&gt;=3,INT(RIGHT(L$1,1))&gt;VLOOKUP($C254,EquipGradeTable!$A:$B,MATCH(EquipGradeTable!$B$1,EquipGradeTable!$A$1:$B$1,0),0)),"",
OFFSET(L254,0,-1)+$I254))</f>
        <v>1282</v>
      </c>
      <c r="M254">
        <f ca="1">IF($C254&lt;=2,"",
IF(AND($C254&gt;=3,INT(RIGHT(M$1,1))&gt;VLOOKUP($C254,EquipGradeTable!$A:$B,MATCH(EquipGradeTable!$B$1,EquipGradeTable!$A$1:$B$1,0),0)),"",
OFFSET(M254,0,-1)+$I254))</f>
        <v>1418</v>
      </c>
      <c r="N254" t="str">
        <f ca="1">IF($C254&lt;=2,"",
IF(AND($C254&gt;=3,INT(RIGHT(N$1,1))&gt;VLOOKUP($C254,EquipGradeTable!$A:$B,MATCH(EquipGradeTable!$B$1,EquipGradeTable!$A$1:$B$1,0),0)),"",
OFFSET(N254,0,-1)+$I254))</f>
        <v/>
      </c>
      <c r="O254" t="str">
        <f ca="1">IF($C254&lt;=2,"",
IF(AND($C254&gt;=3,INT(RIGHT(O$1,1))&gt;VLOOKUP($C254,EquipGradeTable!$A:$B,MATCH(EquipGradeTable!$B$1,EquipGradeTable!$A$1:$B$1,0),0)),"",
OFFSET(O254,0,-1)+$I254))</f>
        <v/>
      </c>
      <c r="P254">
        <f t="shared" ca="1" si="15"/>
        <v>4</v>
      </c>
      <c r="Q254" t="str">
        <f ca="1">VLOOKUP($B254,EquipTable!$A:$Z,MATCH(SUBSTITUTE(Q$1,"참고",""),EquipTable!$A$1:$Z$1,0),0)</f>
        <v>SciFiRifle3</v>
      </c>
      <c r="R254">
        <f ca="1">VLOOKUP($B254,EquipTable!$A:$Z,MATCH(SUBSTITUTE(R$1,"참고",""),EquipTable!$A$1:$Z$1,0),0)</f>
        <v>0</v>
      </c>
    </row>
    <row r="255" spans="1:18" x14ac:dyDescent="0.3">
      <c r="A255" t="str">
        <f t="shared" ca="1" si="12"/>
        <v>Equip056101</v>
      </c>
      <c r="B255" t="s">
        <v>174</v>
      </c>
      <c r="C255">
        <f t="shared" ca="1" si="13"/>
        <v>5</v>
      </c>
      <c r="D255" t="str">
        <f ca="1">VLOOKUP($B255,EquipTable!$A:$Z,MATCH(SUBSTITUTE(D$1,"참고",""),EquipTable!$A$1:$Z$1,0),0)</f>
        <v>Gun</v>
      </c>
      <c r="E255" t="str">
        <f ca="1">VLOOKUP($B255,EquipTable!$A:$Z,MATCH(SUBSTITUTE(E$1,"참고",""),EquipTable!$A$1:$Z$1,0),0)</f>
        <v>S</v>
      </c>
      <c r="F255">
        <f ca="1">VLOOKUP($B255,EquipTable!$A:$Z,MATCH(SUBSTITUTE(F$1,"참고",""),EquipTable!$A$1:$Z$1,0),0)</f>
        <v>1</v>
      </c>
      <c r="G255" t="str">
        <f t="shared" ca="1" si="14"/>
        <v>1690, 1843, 1996, 2149, 2302</v>
      </c>
      <c r="H255">
        <f t="array" aca="1" ref="H255" ca="1">SUM(IF(LEN(J255:O255)&gt;0,1,0))</f>
        <v>5</v>
      </c>
      <c r="I255">
        <v>153</v>
      </c>
      <c r="J255">
        <v>1690</v>
      </c>
      <c r="K255">
        <f ca="1">IF($C255&lt;=2,"",
IF(AND($C255&gt;=3,INT(RIGHT(K$1,1))&gt;VLOOKUP($C255,EquipGradeTable!$A:$B,MATCH(EquipGradeTable!$B$1,EquipGradeTable!$A$1:$B$1,0),0)),"",
OFFSET(K255,0,-1)+$I255))</f>
        <v>1843</v>
      </c>
      <c r="L255">
        <f ca="1">IF($C255&lt;=2,"",
IF(AND($C255&gt;=3,INT(RIGHT(L$1,1))&gt;VLOOKUP($C255,EquipGradeTable!$A:$B,MATCH(EquipGradeTable!$B$1,EquipGradeTable!$A$1:$B$1,0),0)),"",
OFFSET(L255,0,-1)+$I255))</f>
        <v>1996</v>
      </c>
      <c r="M255">
        <f ca="1">IF($C255&lt;=2,"",
IF(AND($C255&gt;=3,INT(RIGHT(M$1,1))&gt;VLOOKUP($C255,EquipGradeTable!$A:$B,MATCH(EquipGradeTable!$B$1,EquipGradeTable!$A$1:$B$1,0),0)),"",
OFFSET(M255,0,-1)+$I255))</f>
        <v>2149</v>
      </c>
      <c r="N255">
        <f ca="1">IF($C255&lt;=2,"",
IF(AND($C255&gt;=3,INT(RIGHT(N$1,1))&gt;VLOOKUP($C255,EquipGradeTable!$A:$B,MATCH(EquipGradeTable!$B$1,EquipGradeTable!$A$1:$B$1,0),0)),"",
OFFSET(N255,0,-1)+$I255))</f>
        <v>2302</v>
      </c>
      <c r="O255" t="str">
        <f ca="1">IF($C255&lt;=2,"",
IF(AND($C255&gt;=3,INT(RIGHT(O$1,1))&gt;VLOOKUP($C255,EquipGradeTable!$A:$B,MATCH(EquipGradeTable!$B$1,EquipGradeTable!$A$1:$B$1,0),0)),"",
OFFSET(O255,0,-1)+$I255))</f>
        <v/>
      </c>
      <c r="P255">
        <f t="shared" ca="1" si="15"/>
        <v>4</v>
      </c>
      <c r="Q255" t="str">
        <f ca="1">VLOOKUP($B255,EquipTable!$A:$Z,MATCH(SUBSTITUTE(Q$1,"참고",""),EquipTable!$A$1:$Z$1,0),0)</f>
        <v>SciFiRifle3</v>
      </c>
      <c r="R255">
        <f ca="1">VLOOKUP($B255,EquipTable!$A:$Z,MATCH(SUBSTITUTE(R$1,"참고",""),EquipTable!$A$1:$Z$1,0),0)</f>
        <v>0</v>
      </c>
    </row>
    <row r="256" spans="1:18" x14ac:dyDescent="0.3">
      <c r="A256" t="str">
        <f t="shared" ca="1" si="12"/>
        <v>Equip066101</v>
      </c>
      <c r="B256" t="s">
        <v>174</v>
      </c>
      <c r="C256">
        <f t="shared" ca="1" si="13"/>
        <v>6</v>
      </c>
      <c r="D256" t="str">
        <f ca="1">VLOOKUP($B256,EquipTable!$A:$Z,MATCH(SUBSTITUTE(D$1,"참고",""),EquipTable!$A$1:$Z$1,0),0)</f>
        <v>Gun</v>
      </c>
      <c r="E256" t="str">
        <f ca="1">VLOOKUP($B256,EquipTable!$A:$Z,MATCH(SUBSTITUTE(E$1,"참고",""),EquipTable!$A$1:$Z$1,0),0)</f>
        <v>S</v>
      </c>
      <c r="F256">
        <f ca="1">VLOOKUP($B256,EquipTable!$A:$Z,MATCH(SUBSTITUTE(F$1,"참고",""),EquipTable!$A$1:$Z$1,0),0)</f>
        <v>1</v>
      </c>
      <c r="G256" t="str">
        <f t="shared" ca="1" si="14"/>
        <v>2610, 2865, 3120, 3375, 3630, 3885</v>
      </c>
      <c r="H256">
        <f t="array" aca="1" ref="H256" ca="1">SUM(IF(LEN(J256:O256)&gt;0,1,0))</f>
        <v>6</v>
      </c>
      <c r="I256">
        <v>255</v>
      </c>
      <c r="J256">
        <v>2610</v>
      </c>
      <c r="K256">
        <f ca="1">IF($C256&lt;=2,"",
IF(AND($C256&gt;=3,INT(RIGHT(K$1,1))&gt;VLOOKUP($C256,EquipGradeTable!$A:$B,MATCH(EquipGradeTable!$B$1,EquipGradeTable!$A$1:$B$1,0),0)),"",
OFFSET(K256,0,-1)+$I256))</f>
        <v>2865</v>
      </c>
      <c r="L256">
        <f ca="1">IF($C256&lt;=2,"",
IF(AND($C256&gt;=3,INT(RIGHT(L$1,1))&gt;VLOOKUP($C256,EquipGradeTable!$A:$B,MATCH(EquipGradeTable!$B$1,EquipGradeTable!$A$1:$B$1,0),0)),"",
OFFSET(L256,0,-1)+$I256))</f>
        <v>3120</v>
      </c>
      <c r="M256">
        <f ca="1">IF($C256&lt;=2,"",
IF(AND($C256&gt;=3,INT(RIGHT(M$1,1))&gt;VLOOKUP($C256,EquipGradeTable!$A:$B,MATCH(EquipGradeTable!$B$1,EquipGradeTable!$A$1:$B$1,0),0)),"",
OFFSET(M256,0,-1)+$I256))</f>
        <v>3375</v>
      </c>
      <c r="N256">
        <f ca="1">IF($C256&lt;=2,"",
IF(AND($C256&gt;=3,INT(RIGHT(N$1,1))&gt;VLOOKUP($C256,EquipGradeTable!$A:$B,MATCH(EquipGradeTable!$B$1,EquipGradeTable!$A$1:$B$1,0),0)),"",
OFFSET(N256,0,-1)+$I256))</f>
        <v>3630</v>
      </c>
      <c r="O256">
        <f ca="1">IF($C256&lt;=2,"",
IF(AND($C256&gt;=3,INT(RIGHT(O$1,1))&gt;VLOOKUP($C256,EquipGradeTable!$A:$B,MATCH(EquipGradeTable!$B$1,EquipGradeTable!$A$1:$B$1,0),0)),"",
OFFSET(O256,0,-1)+$I256))</f>
        <v>3885</v>
      </c>
      <c r="P256">
        <f t="shared" ca="1" si="15"/>
        <v>4</v>
      </c>
      <c r="Q256" t="str">
        <f ca="1">VLOOKUP($B256,EquipTable!$A:$Z,MATCH(SUBSTITUTE(Q$1,"참고",""),EquipTable!$A$1:$Z$1,0),0)</f>
        <v>SciFiRifle3</v>
      </c>
      <c r="R256">
        <f ca="1">VLOOKUP($B256,EquipTable!$A:$Z,MATCH(SUBSTITUTE(R$1,"참고",""),EquipTable!$A$1:$Z$1,0),0)</f>
        <v>0</v>
      </c>
    </row>
    <row r="257" spans="1:18" x14ac:dyDescent="0.3">
      <c r="A257" t="str">
        <f t="shared" ca="1" si="12"/>
        <v>Equip036102</v>
      </c>
      <c r="B257" t="s">
        <v>175</v>
      </c>
      <c r="C257">
        <f t="shared" ca="1" si="13"/>
        <v>3</v>
      </c>
      <c r="D257" t="str">
        <f ca="1">VLOOKUP($B257,EquipTable!$A:$Z,MATCH(SUBSTITUTE(D$1,"참고",""),EquipTable!$A$1:$Z$1,0),0)</f>
        <v>Gun</v>
      </c>
      <c r="E257" t="str">
        <f ca="1">VLOOKUP($B257,EquipTable!$A:$Z,MATCH(SUBSTITUTE(E$1,"참고",""),EquipTable!$A$1:$Z$1,0),0)</f>
        <v>S</v>
      </c>
      <c r="F257">
        <f ca="1">VLOOKUP($B257,EquipTable!$A:$Z,MATCH(SUBSTITUTE(F$1,"참고",""),EquipTable!$A$1:$Z$1,0),0)</f>
        <v>2</v>
      </c>
      <c r="G257" t="str">
        <f t="shared" ca="1" si="14"/>
        <v>520, 642, 764</v>
      </c>
      <c r="H257">
        <f t="array" aca="1" ref="H257" ca="1">SUM(IF(LEN(J257:O257)&gt;0,1,0))</f>
        <v>3</v>
      </c>
      <c r="I257">
        <v>122</v>
      </c>
      <c r="J257">
        <v>520</v>
      </c>
      <c r="K257">
        <f ca="1">IF($C257&lt;=2,"",
IF(AND($C257&gt;=3,INT(RIGHT(K$1,1))&gt;VLOOKUP($C257,EquipGradeTable!$A:$B,MATCH(EquipGradeTable!$B$1,EquipGradeTable!$A$1:$B$1,0),0)),"",
OFFSET(K257,0,-1)+$I257))</f>
        <v>642</v>
      </c>
      <c r="L257">
        <f ca="1">IF($C257&lt;=2,"",
IF(AND($C257&gt;=3,INT(RIGHT(L$1,1))&gt;VLOOKUP($C257,EquipGradeTable!$A:$B,MATCH(EquipGradeTable!$B$1,EquipGradeTable!$A$1:$B$1,0),0)),"",
OFFSET(L257,0,-1)+$I257))</f>
        <v>764</v>
      </c>
      <c r="M257" t="str">
        <f ca="1">IF($C257&lt;=2,"",
IF(AND($C257&gt;=3,INT(RIGHT(M$1,1))&gt;VLOOKUP($C257,EquipGradeTable!$A:$B,MATCH(EquipGradeTable!$B$1,EquipGradeTable!$A$1:$B$1,0),0)),"",
OFFSET(M257,0,-1)+$I257))</f>
        <v/>
      </c>
      <c r="N257" t="str">
        <f ca="1">IF($C257&lt;=2,"",
IF(AND($C257&gt;=3,INT(RIGHT(N$1,1))&gt;VLOOKUP($C257,EquipGradeTable!$A:$B,MATCH(EquipGradeTable!$B$1,EquipGradeTable!$A$1:$B$1,0),0)),"",
OFFSET(N257,0,-1)+$I257))</f>
        <v/>
      </c>
      <c r="O257" t="str">
        <f ca="1">IF($C257&lt;=2,"",
IF(AND($C257&gt;=3,INT(RIGHT(O$1,1))&gt;VLOOKUP($C257,EquipGradeTable!$A:$B,MATCH(EquipGradeTable!$B$1,EquipGradeTable!$A$1:$B$1,0),0)),"",
OFFSET(O257,0,-1)+$I257))</f>
        <v/>
      </c>
      <c r="P257">
        <f t="shared" ca="1" si="15"/>
        <v>4</v>
      </c>
      <c r="Q257" t="str">
        <f ca="1">VLOOKUP($B257,EquipTable!$A:$Z,MATCH(SUBSTITUTE(Q$1,"참고",""),EquipTable!$A$1:$Z$1,0),0)</f>
        <v>SciFiRifle4</v>
      </c>
      <c r="R257">
        <f ca="1">VLOOKUP($B257,EquipTable!$A:$Z,MATCH(SUBSTITUTE(R$1,"참고",""),EquipTable!$A$1:$Z$1,0),0)</f>
        <v>0</v>
      </c>
    </row>
    <row r="258" spans="1:18" x14ac:dyDescent="0.3">
      <c r="A258" t="str">
        <f t="shared" ref="A258:A321" ca="1" si="16">SUBSTITUTE(B258,"E","Equip"&amp;TEXT(C258,"00"))</f>
        <v>Equip046102</v>
      </c>
      <c r="B258" t="s">
        <v>175</v>
      </c>
      <c r="C258">
        <f t="shared" ref="C258:C321" ca="1" si="17">IF(B258&lt;&gt;OFFSET(B258,-1,0),
IF(E258="A",0,3),
OFFSET(C258,-1,0)+1)</f>
        <v>4</v>
      </c>
      <c r="D258" t="str">
        <f ca="1">VLOOKUP($B258,EquipTable!$A:$Z,MATCH(SUBSTITUTE(D$1,"참고",""),EquipTable!$A$1:$Z$1,0),0)</f>
        <v>Gun</v>
      </c>
      <c r="E258" t="str">
        <f ca="1">VLOOKUP($B258,EquipTable!$A:$Z,MATCH(SUBSTITUTE(E$1,"참고",""),EquipTable!$A$1:$Z$1,0),0)</f>
        <v>S</v>
      </c>
      <c r="F258">
        <f ca="1">VLOOKUP($B258,EquipTable!$A:$Z,MATCH(SUBSTITUTE(F$1,"참고",""),EquipTable!$A$1:$Z$1,0),0)</f>
        <v>2</v>
      </c>
      <c r="G258" t="str">
        <f t="shared" ref="G258:G321" ca="1" si="18">J258&amp;
IF(LEN(K258)=0,"",", "&amp;K258)&amp;
IF(LEN(L258)=0,"",", "&amp;L258)&amp;
IF(LEN(M258)=0,"",", "&amp;M258)&amp;
IF(LEN(N258)=0,"",", "&amp;N258)&amp;
IF(LEN(O258)=0,"",", "&amp;O258)</f>
        <v>1010, 1146, 1282, 1418</v>
      </c>
      <c r="H258">
        <f t="array" aca="1" ref="H258" ca="1">SUM(IF(LEN(J258:O258)&gt;0,1,0))</f>
        <v>4</v>
      </c>
      <c r="I258">
        <v>136</v>
      </c>
      <c r="J258">
        <v>1010</v>
      </c>
      <c r="K258">
        <f ca="1">IF($C258&lt;=2,"",
IF(AND($C258&gt;=3,INT(RIGHT(K$1,1))&gt;VLOOKUP($C258,EquipGradeTable!$A:$B,MATCH(EquipGradeTable!$B$1,EquipGradeTable!$A$1:$B$1,0),0)),"",
OFFSET(K258,0,-1)+$I258))</f>
        <v>1146</v>
      </c>
      <c r="L258">
        <f ca="1">IF($C258&lt;=2,"",
IF(AND($C258&gt;=3,INT(RIGHT(L$1,1))&gt;VLOOKUP($C258,EquipGradeTable!$A:$B,MATCH(EquipGradeTable!$B$1,EquipGradeTable!$A$1:$B$1,0),0)),"",
OFFSET(L258,0,-1)+$I258))</f>
        <v>1282</v>
      </c>
      <c r="M258">
        <f ca="1">IF($C258&lt;=2,"",
IF(AND($C258&gt;=3,INT(RIGHT(M$1,1))&gt;VLOOKUP($C258,EquipGradeTable!$A:$B,MATCH(EquipGradeTable!$B$1,EquipGradeTable!$A$1:$B$1,0),0)),"",
OFFSET(M258,0,-1)+$I258))</f>
        <v>1418</v>
      </c>
      <c r="N258" t="str">
        <f ca="1">IF($C258&lt;=2,"",
IF(AND($C258&gt;=3,INT(RIGHT(N$1,1))&gt;VLOOKUP($C258,EquipGradeTable!$A:$B,MATCH(EquipGradeTable!$B$1,EquipGradeTable!$A$1:$B$1,0),0)),"",
OFFSET(N258,0,-1)+$I258))</f>
        <v/>
      </c>
      <c r="O258" t="str">
        <f ca="1">IF($C258&lt;=2,"",
IF(AND($C258&gt;=3,INT(RIGHT(O$1,1))&gt;VLOOKUP($C258,EquipGradeTable!$A:$B,MATCH(EquipGradeTable!$B$1,EquipGradeTable!$A$1:$B$1,0),0)),"",
OFFSET(O258,0,-1)+$I258))</f>
        <v/>
      </c>
      <c r="P258">
        <f t="shared" ref="P258:P321" ca="1" si="19">COUNTIF(Q:Q,Q258)</f>
        <v>4</v>
      </c>
      <c r="Q258" t="str">
        <f ca="1">VLOOKUP($B258,EquipTable!$A:$Z,MATCH(SUBSTITUTE(Q$1,"참고",""),EquipTable!$A$1:$Z$1,0),0)</f>
        <v>SciFiRifle4</v>
      </c>
      <c r="R258">
        <f ca="1">VLOOKUP($B258,EquipTable!$A:$Z,MATCH(SUBSTITUTE(R$1,"참고",""),EquipTable!$A$1:$Z$1,0),0)</f>
        <v>0</v>
      </c>
    </row>
    <row r="259" spans="1:18" x14ac:dyDescent="0.3">
      <c r="A259" t="str">
        <f t="shared" ca="1" si="16"/>
        <v>Equip056102</v>
      </c>
      <c r="B259" t="s">
        <v>175</v>
      </c>
      <c r="C259">
        <f t="shared" ca="1" si="17"/>
        <v>5</v>
      </c>
      <c r="D259" t="str">
        <f ca="1">VLOOKUP($B259,EquipTable!$A:$Z,MATCH(SUBSTITUTE(D$1,"참고",""),EquipTable!$A$1:$Z$1,0),0)</f>
        <v>Gun</v>
      </c>
      <c r="E259" t="str">
        <f ca="1">VLOOKUP($B259,EquipTable!$A:$Z,MATCH(SUBSTITUTE(E$1,"참고",""),EquipTable!$A$1:$Z$1,0),0)</f>
        <v>S</v>
      </c>
      <c r="F259">
        <f ca="1">VLOOKUP($B259,EquipTable!$A:$Z,MATCH(SUBSTITUTE(F$1,"참고",""),EquipTable!$A$1:$Z$1,0),0)</f>
        <v>2</v>
      </c>
      <c r="G259" t="str">
        <f t="shared" ca="1" si="18"/>
        <v>1690, 1843, 1996, 2149, 2302</v>
      </c>
      <c r="H259">
        <f t="array" aca="1" ref="H259" ca="1">SUM(IF(LEN(J259:O259)&gt;0,1,0))</f>
        <v>5</v>
      </c>
      <c r="I259">
        <v>153</v>
      </c>
      <c r="J259">
        <v>1690</v>
      </c>
      <c r="K259">
        <f ca="1">IF($C259&lt;=2,"",
IF(AND($C259&gt;=3,INT(RIGHT(K$1,1))&gt;VLOOKUP($C259,EquipGradeTable!$A:$B,MATCH(EquipGradeTable!$B$1,EquipGradeTable!$A$1:$B$1,0),0)),"",
OFFSET(K259,0,-1)+$I259))</f>
        <v>1843</v>
      </c>
      <c r="L259">
        <f ca="1">IF($C259&lt;=2,"",
IF(AND($C259&gt;=3,INT(RIGHT(L$1,1))&gt;VLOOKUP($C259,EquipGradeTable!$A:$B,MATCH(EquipGradeTable!$B$1,EquipGradeTable!$A$1:$B$1,0),0)),"",
OFFSET(L259,0,-1)+$I259))</f>
        <v>1996</v>
      </c>
      <c r="M259">
        <f ca="1">IF($C259&lt;=2,"",
IF(AND($C259&gt;=3,INT(RIGHT(M$1,1))&gt;VLOOKUP($C259,EquipGradeTable!$A:$B,MATCH(EquipGradeTable!$B$1,EquipGradeTable!$A$1:$B$1,0),0)),"",
OFFSET(M259,0,-1)+$I259))</f>
        <v>2149</v>
      </c>
      <c r="N259">
        <f ca="1">IF($C259&lt;=2,"",
IF(AND($C259&gt;=3,INT(RIGHT(N$1,1))&gt;VLOOKUP($C259,EquipGradeTable!$A:$B,MATCH(EquipGradeTable!$B$1,EquipGradeTable!$A$1:$B$1,0),0)),"",
OFFSET(N259,0,-1)+$I259))</f>
        <v>2302</v>
      </c>
      <c r="O259" t="str">
        <f ca="1">IF($C259&lt;=2,"",
IF(AND($C259&gt;=3,INT(RIGHT(O$1,1))&gt;VLOOKUP($C259,EquipGradeTable!$A:$B,MATCH(EquipGradeTable!$B$1,EquipGradeTable!$A$1:$B$1,0),0)),"",
OFFSET(O259,0,-1)+$I259))</f>
        <v/>
      </c>
      <c r="P259">
        <f t="shared" ca="1" si="19"/>
        <v>4</v>
      </c>
      <c r="Q259" t="str">
        <f ca="1">VLOOKUP($B259,EquipTable!$A:$Z,MATCH(SUBSTITUTE(Q$1,"참고",""),EquipTable!$A$1:$Z$1,0),0)</f>
        <v>SciFiRifle4</v>
      </c>
      <c r="R259">
        <f ca="1">VLOOKUP($B259,EquipTable!$A:$Z,MATCH(SUBSTITUTE(R$1,"참고",""),EquipTable!$A$1:$Z$1,0),0)</f>
        <v>0</v>
      </c>
    </row>
    <row r="260" spans="1:18" x14ac:dyDescent="0.3">
      <c r="A260" t="str">
        <f t="shared" ca="1" si="16"/>
        <v>Equip066102</v>
      </c>
      <c r="B260" t="s">
        <v>175</v>
      </c>
      <c r="C260">
        <f t="shared" ca="1" si="17"/>
        <v>6</v>
      </c>
      <c r="D260" t="str">
        <f ca="1">VLOOKUP($B260,EquipTable!$A:$Z,MATCH(SUBSTITUTE(D$1,"참고",""),EquipTable!$A$1:$Z$1,0),0)</f>
        <v>Gun</v>
      </c>
      <c r="E260" t="str">
        <f ca="1">VLOOKUP($B260,EquipTable!$A:$Z,MATCH(SUBSTITUTE(E$1,"참고",""),EquipTable!$A$1:$Z$1,0),0)</f>
        <v>S</v>
      </c>
      <c r="F260">
        <f ca="1">VLOOKUP($B260,EquipTable!$A:$Z,MATCH(SUBSTITUTE(F$1,"참고",""),EquipTable!$A$1:$Z$1,0),0)</f>
        <v>2</v>
      </c>
      <c r="G260" t="str">
        <f t="shared" ca="1" si="18"/>
        <v>2610, 2865, 3120, 3375, 3630, 3885</v>
      </c>
      <c r="H260">
        <f t="array" aca="1" ref="H260" ca="1">SUM(IF(LEN(J260:O260)&gt;0,1,0))</f>
        <v>6</v>
      </c>
      <c r="I260">
        <v>255</v>
      </c>
      <c r="J260">
        <v>2610</v>
      </c>
      <c r="K260">
        <f ca="1">IF($C260&lt;=2,"",
IF(AND($C260&gt;=3,INT(RIGHT(K$1,1))&gt;VLOOKUP($C260,EquipGradeTable!$A:$B,MATCH(EquipGradeTable!$B$1,EquipGradeTable!$A$1:$B$1,0),0)),"",
OFFSET(K260,0,-1)+$I260))</f>
        <v>2865</v>
      </c>
      <c r="L260">
        <f ca="1">IF($C260&lt;=2,"",
IF(AND($C260&gt;=3,INT(RIGHT(L$1,1))&gt;VLOOKUP($C260,EquipGradeTable!$A:$B,MATCH(EquipGradeTable!$B$1,EquipGradeTable!$A$1:$B$1,0),0)),"",
OFFSET(L260,0,-1)+$I260))</f>
        <v>3120</v>
      </c>
      <c r="M260">
        <f ca="1">IF($C260&lt;=2,"",
IF(AND($C260&gt;=3,INT(RIGHT(M$1,1))&gt;VLOOKUP($C260,EquipGradeTable!$A:$B,MATCH(EquipGradeTable!$B$1,EquipGradeTable!$A$1:$B$1,0),0)),"",
OFFSET(M260,0,-1)+$I260))</f>
        <v>3375</v>
      </c>
      <c r="N260">
        <f ca="1">IF($C260&lt;=2,"",
IF(AND($C260&gt;=3,INT(RIGHT(N$1,1))&gt;VLOOKUP($C260,EquipGradeTable!$A:$B,MATCH(EquipGradeTable!$B$1,EquipGradeTable!$A$1:$B$1,0),0)),"",
OFFSET(N260,0,-1)+$I260))</f>
        <v>3630</v>
      </c>
      <c r="O260">
        <f ca="1">IF($C260&lt;=2,"",
IF(AND($C260&gt;=3,INT(RIGHT(O$1,1))&gt;VLOOKUP($C260,EquipGradeTable!$A:$B,MATCH(EquipGradeTable!$B$1,EquipGradeTable!$A$1:$B$1,0),0)),"",
OFFSET(O260,0,-1)+$I260))</f>
        <v>3885</v>
      </c>
      <c r="P260">
        <f t="shared" ca="1" si="19"/>
        <v>4</v>
      </c>
      <c r="Q260" t="str">
        <f ca="1">VLOOKUP($B260,EquipTable!$A:$Z,MATCH(SUBSTITUTE(Q$1,"참고",""),EquipTable!$A$1:$Z$1,0),0)</f>
        <v>SciFiRifle4</v>
      </c>
      <c r="R260">
        <f ca="1">VLOOKUP($B260,EquipTable!$A:$Z,MATCH(SUBSTITUTE(R$1,"참고",""),EquipTable!$A$1:$Z$1,0),0)</f>
        <v>0</v>
      </c>
    </row>
    <row r="261" spans="1:18" x14ac:dyDescent="0.3">
      <c r="A261" t="str">
        <f t="shared" ca="1" si="16"/>
        <v>Equip036201</v>
      </c>
      <c r="B261" t="s">
        <v>176</v>
      </c>
      <c r="C261">
        <f t="shared" ca="1" si="17"/>
        <v>3</v>
      </c>
      <c r="D261" t="str">
        <f ca="1">VLOOKUP($B261,EquipTable!$A:$Z,MATCH(SUBSTITUTE(D$1,"참고",""),EquipTable!$A$1:$Z$1,0),0)</f>
        <v>Gun</v>
      </c>
      <c r="E261" t="str">
        <f ca="1">VLOOKUP($B261,EquipTable!$A:$Z,MATCH(SUBSTITUTE(E$1,"참고",""),EquipTable!$A$1:$Z$1,0),0)</f>
        <v>SS</v>
      </c>
      <c r="F261">
        <f ca="1">VLOOKUP($B261,EquipTable!$A:$Z,MATCH(SUBSTITUTE(F$1,"참고",""),EquipTable!$A$1:$Z$1,0),0)</f>
        <v>1</v>
      </c>
      <c r="G261" t="str">
        <f t="shared" ca="1" si="18"/>
        <v>1190, 1372, 1554</v>
      </c>
      <c r="H261">
        <f t="array" aca="1" ref="H261" ca="1">SUM(IF(LEN(J261:O261)&gt;0,1,0))</f>
        <v>3</v>
      </c>
      <c r="I261">
        <v>182</v>
      </c>
      <c r="J261">
        <v>1190</v>
      </c>
      <c r="K261">
        <f ca="1">IF($C261&lt;=2,"",
IF(AND($C261&gt;=3,INT(RIGHT(K$1,1))&gt;VLOOKUP($C261,EquipGradeTable!$A:$B,MATCH(EquipGradeTable!$B$1,EquipGradeTable!$A$1:$B$1,0),0)),"",
OFFSET(K261,0,-1)+$I261))</f>
        <v>1372</v>
      </c>
      <c r="L261">
        <f ca="1">IF($C261&lt;=2,"",
IF(AND($C261&gt;=3,INT(RIGHT(L$1,1))&gt;VLOOKUP($C261,EquipGradeTable!$A:$B,MATCH(EquipGradeTable!$B$1,EquipGradeTable!$A$1:$B$1,0),0)),"",
OFFSET(L261,0,-1)+$I261))</f>
        <v>1554</v>
      </c>
      <c r="M261" t="str">
        <f ca="1">IF($C261&lt;=2,"",
IF(AND($C261&gt;=3,INT(RIGHT(M$1,1))&gt;VLOOKUP($C261,EquipGradeTable!$A:$B,MATCH(EquipGradeTable!$B$1,EquipGradeTable!$A$1:$B$1,0),0)),"",
OFFSET(M261,0,-1)+$I261))</f>
        <v/>
      </c>
      <c r="N261" t="str">
        <f ca="1">IF($C261&lt;=2,"",
IF(AND($C261&gt;=3,INT(RIGHT(N$1,1))&gt;VLOOKUP($C261,EquipGradeTable!$A:$B,MATCH(EquipGradeTable!$B$1,EquipGradeTable!$A$1:$B$1,0),0)),"",
OFFSET(N261,0,-1)+$I261))</f>
        <v/>
      </c>
      <c r="O261" t="str">
        <f ca="1">IF($C261&lt;=2,"",
IF(AND($C261&gt;=3,INT(RIGHT(O$1,1))&gt;VLOOKUP($C261,EquipGradeTable!$A:$B,MATCH(EquipGradeTable!$B$1,EquipGradeTable!$A$1:$B$1,0),0)),"",
OFFSET(O261,0,-1)+$I261))</f>
        <v/>
      </c>
      <c r="P261">
        <f t="shared" ca="1" si="19"/>
        <v>4</v>
      </c>
      <c r="Q261" t="str">
        <f ca="1">VLOOKUP($B261,EquipTable!$A:$Z,MATCH(SUBSTITUTE(Q$1,"참고",""),EquipTable!$A$1:$Z$1,0),0)</f>
        <v>SciFiRocketLauncher</v>
      </c>
      <c r="R261">
        <f ca="1">VLOOKUP($B261,EquipTable!$A:$Z,MATCH(SUBSTITUTE(R$1,"참고",""),EquipTable!$A$1:$Z$1,0),0)</f>
        <v>0</v>
      </c>
    </row>
    <row r="262" spans="1:18" x14ac:dyDescent="0.3">
      <c r="A262" t="str">
        <f t="shared" ca="1" si="16"/>
        <v>Equip046201</v>
      </c>
      <c r="B262" t="s">
        <v>176</v>
      </c>
      <c r="C262">
        <f t="shared" ca="1" si="17"/>
        <v>4</v>
      </c>
      <c r="D262" t="str">
        <f ca="1">VLOOKUP($B262,EquipTable!$A:$Z,MATCH(SUBSTITUTE(D$1,"참고",""),EquipTable!$A$1:$Z$1,0),0)</f>
        <v>Gun</v>
      </c>
      <c r="E262" t="str">
        <f ca="1">VLOOKUP($B262,EquipTable!$A:$Z,MATCH(SUBSTITUTE(E$1,"참고",""),EquipTable!$A$1:$Z$1,0),0)</f>
        <v>SS</v>
      </c>
      <c r="F262">
        <f ca="1">VLOOKUP($B262,EquipTable!$A:$Z,MATCH(SUBSTITUTE(F$1,"참고",""),EquipTable!$A$1:$Z$1,0),0)</f>
        <v>1</v>
      </c>
      <c r="G262" t="str">
        <f t="shared" ca="1" si="18"/>
        <v>1920, 2132, 2344, 2556</v>
      </c>
      <c r="H262">
        <f t="array" aca="1" ref="H262" ca="1">SUM(IF(LEN(J262:O262)&gt;0,1,0))</f>
        <v>4</v>
      </c>
      <c r="I262">
        <v>212</v>
      </c>
      <c r="J262">
        <v>1920</v>
      </c>
      <c r="K262">
        <f ca="1">IF($C262&lt;=2,"",
IF(AND($C262&gt;=3,INT(RIGHT(K$1,1))&gt;VLOOKUP($C262,EquipGradeTable!$A:$B,MATCH(EquipGradeTable!$B$1,EquipGradeTable!$A$1:$B$1,0),0)),"",
OFFSET(K262,0,-1)+$I262))</f>
        <v>2132</v>
      </c>
      <c r="L262">
        <f ca="1">IF($C262&lt;=2,"",
IF(AND($C262&gt;=3,INT(RIGHT(L$1,1))&gt;VLOOKUP($C262,EquipGradeTable!$A:$B,MATCH(EquipGradeTable!$B$1,EquipGradeTable!$A$1:$B$1,0),0)),"",
OFFSET(L262,0,-1)+$I262))</f>
        <v>2344</v>
      </c>
      <c r="M262">
        <f ca="1">IF($C262&lt;=2,"",
IF(AND($C262&gt;=3,INT(RIGHT(M$1,1))&gt;VLOOKUP($C262,EquipGradeTable!$A:$B,MATCH(EquipGradeTable!$B$1,EquipGradeTable!$A$1:$B$1,0),0)),"",
OFFSET(M262,0,-1)+$I262))</f>
        <v>2556</v>
      </c>
      <c r="N262" t="str">
        <f ca="1">IF($C262&lt;=2,"",
IF(AND($C262&gt;=3,INT(RIGHT(N$1,1))&gt;VLOOKUP($C262,EquipGradeTable!$A:$B,MATCH(EquipGradeTable!$B$1,EquipGradeTable!$A$1:$B$1,0),0)),"",
OFFSET(N262,0,-1)+$I262))</f>
        <v/>
      </c>
      <c r="O262" t="str">
        <f ca="1">IF($C262&lt;=2,"",
IF(AND($C262&gt;=3,INT(RIGHT(O$1,1))&gt;VLOOKUP($C262,EquipGradeTable!$A:$B,MATCH(EquipGradeTable!$B$1,EquipGradeTable!$A$1:$B$1,0),0)),"",
OFFSET(O262,0,-1)+$I262))</f>
        <v/>
      </c>
      <c r="P262">
        <f t="shared" ca="1" si="19"/>
        <v>4</v>
      </c>
      <c r="Q262" t="str">
        <f ca="1">VLOOKUP($B262,EquipTable!$A:$Z,MATCH(SUBSTITUTE(Q$1,"참고",""),EquipTable!$A$1:$Z$1,0),0)</f>
        <v>SciFiRocketLauncher</v>
      </c>
      <c r="R262">
        <f ca="1">VLOOKUP($B262,EquipTable!$A:$Z,MATCH(SUBSTITUTE(R$1,"참고",""),EquipTable!$A$1:$Z$1,0),0)</f>
        <v>0</v>
      </c>
    </row>
    <row r="263" spans="1:18" x14ac:dyDescent="0.3">
      <c r="A263" t="str">
        <f t="shared" ca="1" si="16"/>
        <v>Equip056201</v>
      </c>
      <c r="B263" t="s">
        <v>176</v>
      </c>
      <c r="C263">
        <f t="shared" ca="1" si="17"/>
        <v>5</v>
      </c>
      <c r="D263" t="str">
        <f ca="1">VLOOKUP($B263,EquipTable!$A:$Z,MATCH(SUBSTITUTE(D$1,"참고",""),EquipTable!$A$1:$Z$1,0),0)</f>
        <v>Gun</v>
      </c>
      <c r="E263" t="str">
        <f ca="1">VLOOKUP($B263,EquipTable!$A:$Z,MATCH(SUBSTITUTE(E$1,"참고",""),EquipTable!$A$1:$Z$1,0),0)</f>
        <v>SS</v>
      </c>
      <c r="F263">
        <f ca="1">VLOOKUP($B263,EquipTable!$A:$Z,MATCH(SUBSTITUTE(F$1,"참고",""),EquipTable!$A$1:$Z$1,0),0)</f>
        <v>1</v>
      </c>
      <c r="G263" t="str">
        <f t="shared" ca="1" si="18"/>
        <v>2980, 3208, 3436, 3664, 3892</v>
      </c>
      <c r="H263">
        <f t="array" aca="1" ref="H263" ca="1">SUM(IF(LEN(J263:O263)&gt;0,1,0))</f>
        <v>5</v>
      </c>
      <c r="I263">
        <v>228</v>
      </c>
      <c r="J263">
        <v>2980</v>
      </c>
      <c r="K263">
        <f ca="1">IF($C263&lt;=2,"",
IF(AND($C263&gt;=3,INT(RIGHT(K$1,1))&gt;VLOOKUP($C263,EquipGradeTable!$A:$B,MATCH(EquipGradeTable!$B$1,EquipGradeTable!$A$1:$B$1,0),0)),"",
OFFSET(K263,0,-1)+$I263))</f>
        <v>3208</v>
      </c>
      <c r="L263">
        <f ca="1">IF($C263&lt;=2,"",
IF(AND($C263&gt;=3,INT(RIGHT(L$1,1))&gt;VLOOKUP($C263,EquipGradeTable!$A:$B,MATCH(EquipGradeTable!$B$1,EquipGradeTable!$A$1:$B$1,0),0)),"",
OFFSET(L263,0,-1)+$I263))</f>
        <v>3436</v>
      </c>
      <c r="M263">
        <f ca="1">IF($C263&lt;=2,"",
IF(AND($C263&gt;=3,INT(RIGHT(M$1,1))&gt;VLOOKUP($C263,EquipGradeTable!$A:$B,MATCH(EquipGradeTable!$B$1,EquipGradeTable!$A$1:$B$1,0),0)),"",
OFFSET(M263,0,-1)+$I263))</f>
        <v>3664</v>
      </c>
      <c r="N263">
        <f ca="1">IF($C263&lt;=2,"",
IF(AND($C263&gt;=3,INT(RIGHT(N$1,1))&gt;VLOOKUP($C263,EquipGradeTable!$A:$B,MATCH(EquipGradeTable!$B$1,EquipGradeTable!$A$1:$B$1,0),0)),"",
OFFSET(N263,0,-1)+$I263))</f>
        <v>3892</v>
      </c>
      <c r="O263" t="str">
        <f ca="1">IF($C263&lt;=2,"",
IF(AND($C263&gt;=3,INT(RIGHT(O$1,1))&gt;VLOOKUP($C263,EquipGradeTable!$A:$B,MATCH(EquipGradeTable!$B$1,EquipGradeTable!$A$1:$B$1,0),0)),"",
OFFSET(O263,0,-1)+$I263))</f>
        <v/>
      </c>
      <c r="P263">
        <f t="shared" ca="1" si="19"/>
        <v>4</v>
      </c>
      <c r="Q263" t="str">
        <f ca="1">VLOOKUP($B263,EquipTable!$A:$Z,MATCH(SUBSTITUTE(Q$1,"참고",""),EquipTable!$A$1:$Z$1,0),0)</f>
        <v>SciFiRocketLauncher</v>
      </c>
      <c r="R263">
        <f ca="1">VLOOKUP($B263,EquipTable!$A:$Z,MATCH(SUBSTITUTE(R$1,"참고",""),EquipTable!$A$1:$Z$1,0),0)</f>
        <v>0</v>
      </c>
    </row>
    <row r="264" spans="1:18" x14ac:dyDescent="0.3">
      <c r="A264" t="str">
        <f t="shared" ca="1" si="16"/>
        <v>Equip066201</v>
      </c>
      <c r="B264" t="s">
        <v>176</v>
      </c>
      <c r="C264">
        <f t="shared" ca="1" si="17"/>
        <v>6</v>
      </c>
      <c r="D264" t="str">
        <f ca="1">VLOOKUP($B264,EquipTable!$A:$Z,MATCH(SUBSTITUTE(D$1,"참고",""),EquipTable!$A$1:$Z$1,0),0)</f>
        <v>Gun</v>
      </c>
      <c r="E264" t="str">
        <f ca="1">VLOOKUP($B264,EquipTable!$A:$Z,MATCH(SUBSTITUTE(E$1,"참고",""),EquipTable!$A$1:$Z$1,0),0)</f>
        <v>SS</v>
      </c>
      <c r="F264">
        <f ca="1">VLOOKUP($B264,EquipTable!$A:$Z,MATCH(SUBSTITUTE(F$1,"참고",""),EquipTable!$A$1:$Z$1,0),0)</f>
        <v>1</v>
      </c>
      <c r="G264" t="str">
        <f t="shared" ca="1" si="18"/>
        <v>4350, 4709, 5068, 5427, 5786, 6145</v>
      </c>
      <c r="H264">
        <f t="array" aca="1" ref="H264" ca="1">SUM(IF(LEN(J264:O264)&gt;0,1,0))</f>
        <v>6</v>
      </c>
      <c r="I264">
        <v>359</v>
      </c>
      <c r="J264">
        <v>4350</v>
      </c>
      <c r="K264">
        <f ca="1">IF($C264&lt;=2,"",
IF(AND($C264&gt;=3,INT(RIGHT(K$1,1))&gt;VLOOKUP($C264,EquipGradeTable!$A:$B,MATCH(EquipGradeTable!$B$1,EquipGradeTable!$A$1:$B$1,0),0)),"",
OFFSET(K264,0,-1)+$I264))</f>
        <v>4709</v>
      </c>
      <c r="L264">
        <f ca="1">IF($C264&lt;=2,"",
IF(AND($C264&gt;=3,INT(RIGHT(L$1,1))&gt;VLOOKUP($C264,EquipGradeTable!$A:$B,MATCH(EquipGradeTable!$B$1,EquipGradeTable!$A$1:$B$1,0),0)),"",
OFFSET(L264,0,-1)+$I264))</f>
        <v>5068</v>
      </c>
      <c r="M264">
        <f ca="1">IF($C264&lt;=2,"",
IF(AND($C264&gt;=3,INT(RIGHT(M$1,1))&gt;VLOOKUP($C264,EquipGradeTable!$A:$B,MATCH(EquipGradeTable!$B$1,EquipGradeTable!$A$1:$B$1,0),0)),"",
OFFSET(M264,0,-1)+$I264))</f>
        <v>5427</v>
      </c>
      <c r="N264">
        <f ca="1">IF($C264&lt;=2,"",
IF(AND($C264&gt;=3,INT(RIGHT(N$1,1))&gt;VLOOKUP($C264,EquipGradeTable!$A:$B,MATCH(EquipGradeTable!$B$1,EquipGradeTable!$A$1:$B$1,0),0)),"",
OFFSET(N264,0,-1)+$I264))</f>
        <v>5786</v>
      </c>
      <c r="O264">
        <f ca="1">IF($C264&lt;=2,"",
IF(AND($C264&gt;=3,INT(RIGHT(O$1,1))&gt;VLOOKUP($C264,EquipGradeTable!$A:$B,MATCH(EquipGradeTable!$B$1,EquipGradeTable!$A$1:$B$1,0),0)),"",
OFFSET(O264,0,-1)+$I264))</f>
        <v>6145</v>
      </c>
      <c r="P264">
        <f t="shared" ca="1" si="19"/>
        <v>4</v>
      </c>
      <c r="Q264" t="str">
        <f ca="1">VLOOKUP($B264,EquipTable!$A:$Z,MATCH(SUBSTITUTE(Q$1,"참고",""),EquipTable!$A$1:$Z$1,0),0)</f>
        <v>SciFiRocketLauncher</v>
      </c>
      <c r="R264">
        <f ca="1">VLOOKUP($B264,EquipTable!$A:$Z,MATCH(SUBSTITUTE(R$1,"참고",""),EquipTable!$A$1:$Z$1,0),0)</f>
        <v>0</v>
      </c>
    </row>
    <row r="265" spans="1:18" hidden="1" x14ac:dyDescent="0.3">
      <c r="A265" t="str">
        <f t="shared" ca="1" si="16"/>
        <v>Equip036202</v>
      </c>
      <c r="B265" t="s">
        <v>177</v>
      </c>
      <c r="C265">
        <f t="shared" ca="1" si="17"/>
        <v>3</v>
      </c>
      <c r="D265" t="str">
        <f ca="1">VLOOKUP($B265,EquipTable!$A:$Z,MATCH(SUBSTITUTE(D$1,"참고",""),EquipTable!$A$1:$Z$1,0),0)</f>
        <v>Gun</v>
      </c>
      <c r="E265" t="str">
        <f ca="1">VLOOKUP($B265,EquipTable!$A:$Z,MATCH(SUBSTITUTE(E$1,"참고",""),EquipTable!$A$1:$Z$1,0),0)</f>
        <v>SS</v>
      </c>
      <c r="F265">
        <f ca="1">VLOOKUP($B265,EquipTable!$A:$Z,MATCH(SUBSTITUTE(F$1,"참고",""),EquipTable!$A$1:$Z$1,0),0)</f>
        <v>2</v>
      </c>
      <c r="G265" t="str">
        <f t="shared" ca="1" si="18"/>
        <v>1190, 1372, 1554</v>
      </c>
      <c r="H265">
        <f t="array" aca="1" ref="H265" ca="1">SUM(IF(LEN(J265:O265)&gt;0,1,0))</f>
        <v>3</v>
      </c>
      <c r="I265">
        <v>182</v>
      </c>
      <c r="J265">
        <v>1190</v>
      </c>
      <c r="K265">
        <f ca="1">IF($C265&lt;=2,"",
IF(AND($C265&gt;=3,INT(RIGHT(K$1,1))&gt;VLOOKUP($C265,EquipGradeTable!$A:$B,MATCH(EquipGradeTable!$B$1,EquipGradeTable!$A$1:$B$1,0),0)),"",
OFFSET(K265,0,-1)+$I265))</f>
        <v>1372</v>
      </c>
      <c r="L265">
        <f ca="1">IF($C265&lt;=2,"",
IF(AND($C265&gt;=3,INT(RIGHT(L$1,1))&gt;VLOOKUP($C265,EquipGradeTable!$A:$B,MATCH(EquipGradeTable!$B$1,EquipGradeTable!$A$1:$B$1,0),0)),"",
OFFSET(L265,0,-1)+$I265))</f>
        <v>1554</v>
      </c>
      <c r="M265" t="str">
        <f ca="1">IF($C265&lt;=2,"",
IF(AND($C265&gt;=3,INT(RIGHT(M$1,1))&gt;VLOOKUP($C265,EquipGradeTable!$A:$B,MATCH(EquipGradeTable!$B$1,EquipGradeTable!$A$1:$B$1,0),0)),"",
OFFSET(M265,0,-1)+$I265))</f>
        <v/>
      </c>
      <c r="N265" t="str">
        <f ca="1">IF($C265&lt;=2,"",
IF(AND($C265&gt;=3,INT(RIGHT(N$1,1))&gt;VLOOKUP($C265,EquipGradeTable!$A:$B,MATCH(EquipGradeTable!$B$1,EquipGradeTable!$A$1:$B$1,0),0)),"",
OFFSET(N265,0,-1)+$I265))</f>
        <v/>
      </c>
      <c r="O265" t="str">
        <f ca="1">IF($C265&lt;=2,"",
IF(AND($C265&gt;=3,INT(RIGHT(O$1,1))&gt;VLOOKUP($C265,EquipGradeTable!$A:$B,MATCH(EquipGradeTable!$B$1,EquipGradeTable!$A$1:$B$1,0),0)),"",
OFFSET(O265,0,-1)+$I265))</f>
        <v/>
      </c>
      <c r="P265">
        <f t="shared" ca="1" si="19"/>
        <v>4</v>
      </c>
      <c r="Q265" t="str">
        <f ca="1">VLOOKUP($B265,EquipTable!$A:$Z,MATCH(SUBSTITUTE(Q$1,"참고",""),EquipTable!$A$1:$Z$1,0),0)</f>
        <v>SciFiPlasmaRifle</v>
      </c>
      <c r="R265">
        <f ca="1">VLOOKUP($B265,EquipTable!$A:$Z,MATCH(SUBSTITUTE(R$1,"참고",""),EquipTable!$A$1:$Z$1,0),0)</f>
        <v>99</v>
      </c>
    </row>
    <row r="266" spans="1:18" hidden="1" x14ac:dyDescent="0.3">
      <c r="A266" t="str">
        <f t="shared" ca="1" si="16"/>
        <v>Equip046202</v>
      </c>
      <c r="B266" t="s">
        <v>177</v>
      </c>
      <c r="C266">
        <f t="shared" ca="1" si="17"/>
        <v>4</v>
      </c>
      <c r="D266" t="str">
        <f ca="1">VLOOKUP($B266,EquipTable!$A:$Z,MATCH(SUBSTITUTE(D$1,"참고",""),EquipTable!$A$1:$Z$1,0),0)</f>
        <v>Gun</v>
      </c>
      <c r="E266" t="str">
        <f ca="1">VLOOKUP($B266,EquipTable!$A:$Z,MATCH(SUBSTITUTE(E$1,"참고",""),EquipTable!$A$1:$Z$1,0),0)</f>
        <v>SS</v>
      </c>
      <c r="F266">
        <f ca="1">VLOOKUP($B266,EquipTable!$A:$Z,MATCH(SUBSTITUTE(F$1,"참고",""),EquipTable!$A$1:$Z$1,0),0)</f>
        <v>2</v>
      </c>
      <c r="G266" t="str">
        <f t="shared" ca="1" si="18"/>
        <v>1920, 2132, 2344, 2556</v>
      </c>
      <c r="H266">
        <f t="array" aca="1" ref="H266" ca="1">SUM(IF(LEN(J266:O266)&gt;0,1,0))</f>
        <v>4</v>
      </c>
      <c r="I266">
        <v>212</v>
      </c>
      <c r="J266">
        <v>1920</v>
      </c>
      <c r="K266">
        <f ca="1">IF($C266&lt;=2,"",
IF(AND($C266&gt;=3,INT(RIGHT(K$1,1))&gt;VLOOKUP($C266,EquipGradeTable!$A:$B,MATCH(EquipGradeTable!$B$1,EquipGradeTable!$A$1:$B$1,0),0)),"",
OFFSET(K266,0,-1)+$I266))</f>
        <v>2132</v>
      </c>
      <c r="L266">
        <f ca="1">IF($C266&lt;=2,"",
IF(AND($C266&gt;=3,INT(RIGHT(L$1,1))&gt;VLOOKUP($C266,EquipGradeTable!$A:$B,MATCH(EquipGradeTable!$B$1,EquipGradeTable!$A$1:$B$1,0),0)),"",
OFFSET(L266,0,-1)+$I266))</f>
        <v>2344</v>
      </c>
      <c r="M266">
        <f ca="1">IF($C266&lt;=2,"",
IF(AND($C266&gt;=3,INT(RIGHT(M$1,1))&gt;VLOOKUP($C266,EquipGradeTable!$A:$B,MATCH(EquipGradeTable!$B$1,EquipGradeTable!$A$1:$B$1,0),0)),"",
OFFSET(M266,0,-1)+$I266))</f>
        <v>2556</v>
      </c>
      <c r="N266" t="str">
        <f ca="1">IF($C266&lt;=2,"",
IF(AND($C266&gt;=3,INT(RIGHT(N$1,1))&gt;VLOOKUP($C266,EquipGradeTable!$A:$B,MATCH(EquipGradeTable!$B$1,EquipGradeTable!$A$1:$B$1,0),0)),"",
OFFSET(N266,0,-1)+$I266))</f>
        <v/>
      </c>
      <c r="O266" t="str">
        <f ca="1">IF($C266&lt;=2,"",
IF(AND($C266&gt;=3,INT(RIGHT(O$1,1))&gt;VLOOKUP($C266,EquipGradeTable!$A:$B,MATCH(EquipGradeTable!$B$1,EquipGradeTable!$A$1:$B$1,0),0)),"",
OFFSET(O266,0,-1)+$I266))</f>
        <v/>
      </c>
      <c r="P266">
        <f t="shared" ca="1" si="19"/>
        <v>4</v>
      </c>
      <c r="Q266" t="str">
        <f ca="1">VLOOKUP($B266,EquipTable!$A:$Z,MATCH(SUBSTITUTE(Q$1,"참고",""),EquipTable!$A$1:$Z$1,0),0)</f>
        <v>SciFiPlasmaRifle</v>
      </c>
      <c r="R266">
        <f ca="1">VLOOKUP($B266,EquipTable!$A:$Z,MATCH(SUBSTITUTE(R$1,"참고",""),EquipTable!$A$1:$Z$1,0),0)</f>
        <v>99</v>
      </c>
    </row>
    <row r="267" spans="1:18" hidden="1" x14ac:dyDescent="0.3">
      <c r="A267" t="str">
        <f t="shared" ca="1" si="16"/>
        <v>Equip056202</v>
      </c>
      <c r="B267" t="s">
        <v>177</v>
      </c>
      <c r="C267">
        <f t="shared" ca="1" si="17"/>
        <v>5</v>
      </c>
      <c r="D267" t="str">
        <f ca="1">VLOOKUP($B267,EquipTable!$A:$Z,MATCH(SUBSTITUTE(D$1,"참고",""),EquipTable!$A$1:$Z$1,0),0)</f>
        <v>Gun</v>
      </c>
      <c r="E267" t="str">
        <f ca="1">VLOOKUP($B267,EquipTable!$A:$Z,MATCH(SUBSTITUTE(E$1,"참고",""),EquipTable!$A$1:$Z$1,0),0)</f>
        <v>SS</v>
      </c>
      <c r="F267">
        <f ca="1">VLOOKUP($B267,EquipTable!$A:$Z,MATCH(SUBSTITUTE(F$1,"참고",""),EquipTable!$A$1:$Z$1,0),0)</f>
        <v>2</v>
      </c>
      <c r="G267" t="str">
        <f t="shared" ca="1" si="18"/>
        <v>2980, 3208, 3436, 3664, 3892</v>
      </c>
      <c r="H267">
        <f t="array" aca="1" ref="H267" ca="1">SUM(IF(LEN(J267:O267)&gt;0,1,0))</f>
        <v>5</v>
      </c>
      <c r="I267">
        <v>228</v>
      </c>
      <c r="J267">
        <v>2980</v>
      </c>
      <c r="K267">
        <f ca="1">IF($C267&lt;=2,"",
IF(AND($C267&gt;=3,INT(RIGHT(K$1,1))&gt;VLOOKUP($C267,EquipGradeTable!$A:$B,MATCH(EquipGradeTable!$B$1,EquipGradeTable!$A$1:$B$1,0),0)),"",
OFFSET(K267,0,-1)+$I267))</f>
        <v>3208</v>
      </c>
      <c r="L267">
        <f ca="1">IF($C267&lt;=2,"",
IF(AND($C267&gt;=3,INT(RIGHT(L$1,1))&gt;VLOOKUP($C267,EquipGradeTable!$A:$B,MATCH(EquipGradeTable!$B$1,EquipGradeTable!$A$1:$B$1,0),0)),"",
OFFSET(L267,0,-1)+$I267))</f>
        <v>3436</v>
      </c>
      <c r="M267">
        <f ca="1">IF($C267&lt;=2,"",
IF(AND($C267&gt;=3,INT(RIGHT(M$1,1))&gt;VLOOKUP($C267,EquipGradeTable!$A:$B,MATCH(EquipGradeTable!$B$1,EquipGradeTable!$A$1:$B$1,0),0)),"",
OFFSET(M267,0,-1)+$I267))</f>
        <v>3664</v>
      </c>
      <c r="N267">
        <f ca="1">IF($C267&lt;=2,"",
IF(AND($C267&gt;=3,INT(RIGHT(N$1,1))&gt;VLOOKUP($C267,EquipGradeTable!$A:$B,MATCH(EquipGradeTable!$B$1,EquipGradeTable!$A$1:$B$1,0),0)),"",
OFFSET(N267,0,-1)+$I267))</f>
        <v>3892</v>
      </c>
      <c r="O267" t="str">
        <f ca="1">IF($C267&lt;=2,"",
IF(AND($C267&gt;=3,INT(RIGHT(O$1,1))&gt;VLOOKUP($C267,EquipGradeTable!$A:$B,MATCH(EquipGradeTable!$B$1,EquipGradeTable!$A$1:$B$1,0),0)),"",
OFFSET(O267,0,-1)+$I267))</f>
        <v/>
      </c>
      <c r="P267">
        <f t="shared" ca="1" si="19"/>
        <v>4</v>
      </c>
      <c r="Q267" t="str">
        <f ca="1">VLOOKUP($B267,EquipTable!$A:$Z,MATCH(SUBSTITUTE(Q$1,"참고",""),EquipTable!$A$1:$Z$1,0),0)</f>
        <v>SciFiPlasmaRifle</v>
      </c>
      <c r="R267">
        <f ca="1">VLOOKUP($B267,EquipTable!$A:$Z,MATCH(SUBSTITUTE(R$1,"참고",""),EquipTable!$A$1:$Z$1,0),0)</f>
        <v>99</v>
      </c>
    </row>
    <row r="268" spans="1:18" hidden="1" x14ac:dyDescent="0.3">
      <c r="A268" t="str">
        <f t="shared" ca="1" si="16"/>
        <v>Equip066202</v>
      </c>
      <c r="B268" t="s">
        <v>177</v>
      </c>
      <c r="C268">
        <f t="shared" ca="1" si="17"/>
        <v>6</v>
      </c>
      <c r="D268" t="str">
        <f ca="1">VLOOKUP($B268,EquipTable!$A:$Z,MATCH(SUBSTITUTE(D$1,"참고",""),EquipTable!$A$1:$Z$1,0),0)</f>
        <v>Gun</v>
      </c>
      <c r="E268" t="str">
        <f ca="1">VLOOKUP($B268,EquipTable!$A:$Z,MATCH(SUBSTITUTE(E$1,"참고",""),EquipTable!$A$1:$Z$1,0),0)</f>
        <v>SS</v>
      </c>
      <c r="F268">
        <f ca="1">VLOOKUP($B268,EquipTable!$A:$Z,MATCH(SUBSTITUTE(F$1,"참고",""),EquipTable!$A$1:$Z$1,0),0)</f>
        <v>2</v>
      </c>
      <c r="G268" t="str">
        <f t="shared" ca="1" si="18"/>
        <v>4350, 4709, 5068, 5427, 5786, 6145</v>
      </c>
      <c r="H268">
        <f t="array" aca="1" ref="H268" ca="1">SUM(IF(LEN(J268:O268)&gt;0,1,0))</f>
        <v>6</v>
      </c>
      <c r="I268">
        <v>359</v>
      </c>
      <c r="J268">
        <v>4350</v>
      </c>
      <c r="K268">
        <f ca="1">IF($C268&lt;=2,"",
IF(AND($C268&gt;=3,INT(RIGHT(K$1,1))&gt;VLOOKUP($C268,EquipGradeTable!$A:$B,MATCH(EquipGradeTable!$B$1,EquipGradeTable!$A$1:$B$1,0),0)),"",
OFFSET(K268,0,-1)+$I268))</f>
        <v>4709</v>
      </c>
      <c r="L268">
        <f ca="1">IF($C268&lt;=2,"",
IF(AND($C268&gt;=3,INT(RIGHT(L$1,1))&gt;VLOOKUP($C268,EquipGradeTable!$A:$B,MATCH(EquipGradeTable!$B$1,EquipGradeTable!$A$1:$B$1,0),0)),"",
OFFSET(L268,0,-1)+$I268))</f>
        <v>5068</v>
      </c>
      <c r="M268">
        <f ca="1">IF($C268&lt;=2,"",
IF(AND($C268&gt;=3,INT(RIGHT(M$1,1))&gt;VLOOKUP($C268,EquipGradeTable!$A:$B,MATCH(EquipGradeTable!$B$1,EquipGradeTable!$A$1:$B$1,0),0)),"",
OFFSET(M268,0,-1)+$I268))</f>
        <v>5427</v>
      </c>
      <c r="N268">
        <f ca="1">IF($C268&lt;=2,"",
IF(AND($C268&gt;=3,INT(RIGHT(N$1,1))&gt;VLOOKUP($C268,EquipGradeTable!$A:$B,MATCH(EquipGradeTable!$B$1,EquipGradeTable!$A$1:$B$1,0),0)),"",
OFFSET(N268,0,-1)+$I268))</f>
        <v>5786</v>
      </c>
      <c r="O268">
        <f ca="1">IF($C268&lt;=2,"",
IF(AND($C268&gt;=3,INT(RIGHT(O$1,1))&gt;VLOOKUP($C268,EquipGradeTable!$A:$B,MATCH(EquipGradeTable!$B$1,EquipGradeTable!$A$1:$B$1,0),0)),"",
OFFSET(O268,0,-1)+$I268))</f>
        <v>6145</v>
      </c>
      <c r="P268">
        <f t="shared" ca="1" si="19"/>
        <v>4</v>
      </c>
      <c r="Q268" t="str">
        <f ca="1">VLOOKUP($B268,EquipTable!$A:$Z,MATCH(SUBSTITUTE(Q$1,"참고",""),EquipTable!$A$1:$Z$1,0),0)</f>
        <v>SciFiPlasmaRifle</v>
      </c>
      <c r="R268">
        <f ca="1">VLOOKUP($B268,EquipTable!$A:$Z,MATCH(SUBSTITUTE(R$1,"참고",""),EquipTable!$A$1:$Z$1,0),0)</f>
        <v>99</v>
      </c>
    </row>
    <row r="269" spans="1:18" x14ac:dyDescent="0.3">
      <c r="A269" t="str">
        <f t="shared" ca="1" si="16"/>
        <v>Equip007001</v>
      </c>
      <c r="B269" t="s">
        <v>178</v>
      </c>
      <c r="C269">
        <f t="shared" ca="1" si="17"/>
        <v>0</v>
      </c>
      <c r="D269" t="str">
        <f ca="1">VLOOKUP($B269,EquipTable!$A:$Z,MATCH(SUBSTITUTE(D$1,"참고",""),EquipTable!$A$1:$Z$1,0),0)</f>
        <v>Shield</v>
      </c>
      <c r="E269" t="str">
        <f ca="1">VLOOKUP($B269,EquipTable!$A:$Z,MATCH(SUBSTITUTE(E$1,"참고",""),EquipTable!$A$1:$Z$1,0),0)</f>
        <v>A</v>
      </c>
      <c r="F269">
        <f ca="1">VLOOKUP($B269,EquipTable!$A:$Z,MATCH(SUBSTITUTE(F$1,"참고",""),EquipTable!$A$1:$Z$1,0),0)</f>
        <v>1</v>
      </c>
      <c r="G269" t="str">
        <f t="shared" ca="1" si="18"/>
        <v>10</v>
      </c>
      <c r="H269">
        <f t="array" aca="1" ref="H269" ca="1">SUM(IF(LEN(J269:O269)&gt;0,1,0))</f>
        <v>1</v>
      </c>
      <c r="I269">
        <v>0</v>
      </c>
      <c r="J269">
        <v>10</v>
      </c>
      <c r="K269" t="str">
        <f ca="1">IF($C269&lt;=2,"",
IF(AND($C269&gt;=3,INT(RIGHT(K$1,1))&gt;VLOOKUP($C269,EquipGradeTable!$A:$B,MATCH(EquipGradeTable!$B$1,EquipGradeTable!$A$1:$B$1,0),0)),"",
OFFSET(K269,0,-1)+$I269))</f>
        <v/>
      </c>
      <c r="L269" t="str">
        <f ca="1">IF($C269&lt;=2,"",
IF(AND($C269&gt;=3,INT(RIGHT(L$1,1))&gt;VLOOKUP($C269,EquipGradeTable!$A:$B,MATCH(EquipGradeTable!$B$1,EquipGradeTable!$A$1:$B$1,0),0)),"",
OFFSET(L269,0,-1)+$I269))</f>
        <v/>
      </c>
      <c r="M269" t="str">
        <f ca="1">IF($C269&lt;=2,"",
IF(AND($C269&gt;=3,INT(RIGHT(M$1,1))&gt;VLOOKUP($C269,EquipGradeTable!$A:$B,MATCH(EquipGradeTable!$B$1,EquipGradeTable!$A$1:$B$1,0),0)),"",
OFFSET(M269,0,-1)+$I269))</f>
        <v/>
      </c>
      <c r="N269" t="str">
        <f ca="1">IF($C269&lt;=2,"",
IF(AND($C269&gt;=3,INT(RIGHT(N$1,1))&gt;VLOOKUP($C269,EquipGradeTable!$A:$B,MATCH(EquipGradeTable!$B$1,EquipGradeTable!$A$1:$B$1,0),0)),"",
OFFSET(N269,0,-1)+$I269))</f>
        <v/>
      </c>
      <c r="O269" t="str">
        <f ca="1">IF($C269&lt;=2,"",
IF(AND($C269&gt;=3,INT(RIGHT(O$1,1))&gt;VLOOKUP($C269,EquipGradeTable!$A:$B,MATCH(EquipGradeTable!$B$1,EquipGradeTable!$A$1:$B$1,0),0)),"",
OFFSET(O269,0,-1)+$I269))</f>
        <v/>
      </c>
      <c r="P269">
        <f t="shared" ca="1" si="19"/>
        <v>7</v>
      </c>
      <c r="Q269" t="str">
        <f ca="1">VLOOKUP($B269,EquipTable!$A:$Z,MATCH(SUBSTITUTE(Q$1,"참고",""),EquipTable!$A$1:$Z$1,0),0)</f>
        <v>ArmorySet53</v>
      </c>
      <c r="R269">
        <f ca="1">VLOOKUP($B269,EquipTable!$A:$Z,MATCH(SUBSTITUTE(R$1,"참고",""),EquipTable!$A$1:$Z$1,0),0)</f>
        <v>0</v>
      </c>
    </row>
    <row r="270" spans="1:18" x14ac:dyDescent="0.3">
      <c r="A270" t="str">
        <f t="shared" ca="1" si="16"/>
        <v>Equip017001</v>
      </c>
      <c r="B270" t="s">
        <v>178</v>
      </c>
      <c r="C270">
        <f t="shared" ca="1" si="17"/>
        <v>1</v>
      </c>
      <c r="D270" t="str">
        <f ca="1">VLOOKUP($B270,EquipTable!$A:$Z,MATCH(SUBSTITUTE(D$1,"참고",""),EquipTable!$A$1:$Z$1,0),0)</f>
        <v>Shield</v>
      </c>
      <c r="E270" t="str">
        <f ca="1">VLOOKUP($B270,EquipTable!$A:$Z,MATCH(SUBSTITUTE(E$1,"참고",""),EquipTable!$A$1:$Z$1,0),0)</f>
        <v>A</v>
      </c>
      <c r="F270">
        <f ca="1">VLOOKUP($B270,EquipTable!$A:$Z,MATCH(SUBSTITUTE(F$1,"참고",""),EquipTable!$A$1:$Z$1,0),0)</f>
        <v>1</v>
      </c>
      <c r="G270" t="str">
        <f t="shared" ca="1" si="18"/>
        <v>30</v>
      </c>
      <c r="H270">
        <f t="array" aca="1" ref="H270" ca="1">SUM(IF(LEN(J270:O270)&gt;0,1,0))</f>
        <v>1</v>
      </c>
      <c r="I270">
        <v>0</v>
      </c>
      <c r="J270">
        <v>30</v>
      </c>
      <c r="K270" t="str">
        <f ca="1">IF($C270&lt;=2,"",
IF(AND($C270&gt;=3,INT(RIGHT(K$1,1))&gt;VLOOKUP($C270,EquipGradeTable!$A:$B,MATCH(EquipGradeTable!$B$1,EquipGradeTable!$A$1:$B$1,0),0)),"",
OFFSET(K270,0,-1)+$I270))</f>
        <v/>
      </c>
      <c r="L270" t="str">
        <f ca="1">IF($C270&lt;=2,"",
IF(AND($C270&gt;=3,INT(RIGHT(L$1,1))&gt;VLOOKUP($C270,EquipGradeTable!$A:$B,MATCH(EquipGradeTable!$B$1,EquipGradeTable!$A$1:$B$1,0),0)),"",
OFFSET(L270,0,-1)+$I270))</f>
        <v/>
      </c>
      <c r="M270" t="str">
        <f ca="1">IF($C270&lt;=2,"",
IF(AND($C270&gt;=3,INT(RIGHT(M$1,1))&gt;VLOOKUP($C270,EquipGradeTable!$A:$B,MATCH(EquipGradeTable!$B$1,EquipGradeTable!$A$1:$B$1,0),0)),"",
OFFSET(M270,0,-1)+$I270))</f>
        <v/>
      </c>
      <c r="N270" t="str">
        <f ca="1">IF($C270&lt;=2,"",
IF(AND($C270&gt;=3,INT(RIGHT(N$1,1))&gt;VLOOKUP($C270,EquipGradeTable!$A:$B,MATCH(EquipGradeTable!$B$1,EquipGradeTable!$A$1:$B$1,0),0)),"",
OFFSET(N270,0,-1)+$I270))</f>
        <v/>
      </c>
      <c r="O270" t="str">
        <f ca="1">IF($C270&lt;=2,"",
IF(AND($C270&gt;=3,INT(RIGHT(O$1,1))&gt;VLOOKUP($C270,EquipGradeTable!$A:$B,MATCH(EquipGradeTable!$B$1,EquipGradeTable!$A$1:$B$1,0),0)),"",
OFFSET(O270,0,-1)+$I270))</f>
        <v/>
      </c>
      <c r="P270">
        <f t="shared" ca="1" si="19"/>
        <v>7</v>
      </c>
      <c r="Q270" t="str">
        <f ca="1">VLOOKUP($B270,EquipTable!$A:$Z,MATCH(SUBSTITUTE(Q$1,"참고",""),EquipTable!$A$1:$Z$1,0),0)</f>
        <v>ArmorySet53</v>
      </c>
      <c r="R270">
        <f ca="1">VLOOKUP($B270,EquipTable!$A:$Z,MATCH(SUBSTITUTE(R$1,"참고",""),EquipTable!$A$1:$Z$1,0),0)</f>
        <v>0</v>
      </c>
    </row>
    <row r="271" spans="1:18" x14ac:dyDescent="0.3">
      <c r="A271" t="str">
        <f t="shared" ca="1" si="16"/>
        <v>Equip027001</v>
      </c>
      <c r="B271" t="s">
        <v>178</v>
      </c>
      <c r="C271">
        <f t="shared" ca="1" si="17"/>
        <v>2</v>
      </c>
      <c r="D271" t="str">
        <f ca="1">VLOOKUP($B271,EquipTable!$A:$Z,MATCH(SUBSTITUTE(D$1,"참고",""),EquipTable!$A$1:$Z$1,0),0)</f>
        <v>Shield</v>
      </c>
      <c r="E271" t="str">
        <f ca="1">VLOOKUP($B271,EquipTable!$A:$Z,MATCH(SUBSTITUTE(E$1,"참고",""),EquipTable!$A$1:$Z$1,0),0)</f>
        <v>A</v>
      </c>
      <c r="F271">
        <f ca="1">VLOOKUP($B271,EquipTable!$A:$Z,MATCH(SUBSTITUTE(F$1,"참고",""),EquipTable!$A$1:$Z$1,0),0)</f>
        <v>1</v>
      </c>
      <c r="G271" t="str">
        <f t="shared" ca="1" si="18"/>
        <v>80</v>
      </c>
      <c r="H271">
        <f t="array" aca="1" ref="H271" ca="1">SUM(IF(LEN(J271:O271)&gt;0,1,0))</f>
        <v>1</v>
      </c>
      <c r="I271">
        <v>0</v>
      </c>
      <c r="J271">
        <v>80</v>
      </c>
      <c r="K271" t="str">
        <f ca="1">IF($C271&lt;=2,"",
IF(AND($C271&gt;=3,INT(RIGHT(K$1,1))&gt;VLOOKUP($C271,EquipGradeTable!$A:$B,MATCH(EquipGradeTable!$B$1,EquipGradeTable!$A$1:$B$1,0),0)),"",
OFFSET(K271,0,-1)+$I271))</f>
        <v/>
      </c>
      <c r="L271" t="str">
        <f ca="1">IF($C271&lt;=2,"",
IF(AND($C271&gt;=3,INT(RIGHT(L$1,1))&gt;VLOOKUP($C271,EquipGradeTable!$A:$B,MATCH(EquipGradeTable!$B$1,EquipGradeTable!$A$1:$B$1,0),0)),"",
OFFSET(L271,0,-1)+$I271))</f>
        <v/>
      </c>
      <c r="M271" t="str">
        <f ca="1">IF($C271&lt;=2,"",
IF(AND($C271&gt;=3,INT(RIGHT(M$1,1))&gt;VLOOKUP($C271,EquipGradeTable!$A:$B,MATCH(EquipGradeTable!$B$1,EquipGradeTable!$A$1:$B$1,0),0)),"",
OFFSET(M271,0,-1)+$I271))</f>
        <v/>
      </c>
      <c r="N271" t="str">
        <f ca="1">IF($C271&lt;=2,"",
IF(AND($C271&gt;=3,INT(RIGHT(N$1,1))&gt;VLOOKUP($C271,EquipGradeTable!$A:$B,MATCH(EquipGradeTable!$B$1,EquipGradeTable!$A$1:$B$1,0),0)),"",
OFFSET(N271,0,-1)+$I271))</f>
        <v/>
      </c>
      <c r="O271" t="str">
        <f ca="1">IF($C271&lt;=2,"",
IF(AND($C271&gt;=3,INT(RIGHT(O$1,1))&gt;VLOOKUP($C271,EquipGradeTable!$A:$B,MATCH(EquipGradeTable!$B$1,EquipGradeTable!$A$1:$B$1,0),0)),"",
OFFSET(O271,0,-1)+$I271))</f>
        <v/>
      </c>
      <c r="P271">
        <f t="shared" ca="1" si="19"/>
        <v>7</v>
      </c>
      <c r="Q271" t="str">
        <f ca="1">VLOOKUP($B271,EquipTable!$A:$Z,MATCH(SUBSTITUTE(Q$1,"참고",""),EquipTable!$A$1:$Z$1,0),0)</f>
        <v>ArmorySet53</v>
      </c>
      <c r="R271">
        <f ca="1">VLOOKUP($B271,EquipTable!$A:$Z,MATCH(SUBSTITUTE(R$1,"참고",""),EquipTable!$A$1:$Z$1,0),0)</f>
        <v>0</v>
      </c>
    </row>
    <row r="272" spans="1:18" x14ac:dyDescent="0.3">
      <c r="A272" t="str">
        <f t="shared" ca="1" si="16"/>
        <v>Equip037001</v>
      </c>
      <c r="B272" t="s">
        <v>178</v>
      </c>
      <c r="C272">
        <f t="shared" ca="1" si="17"/>
        <v>3</v>
      </c>
      <c r="D272" t="str">
        <f ca="1">VLOOKUP($B272,EquipTable!$A:$Z,MATCH(SUBSTITUTE(D$1,"참고",""),EquipTable!$A$1:$Z$1,0),0)</f>
        <v>Shield</v>
      </c>
      <c r="E272" t="str">
        <f ca="1">VLOOKUP($B272,EquipTable!$A:$Z,MATCH(SUBSTITUTE(E$1,"참고",""),EquipTable!$A$1:$Z$1,0),0)</f>
        <v>A</v>
      </c>
      <c r="F272">
        <f ca="1">VLOOKUP($B272,EquipTable!$A:$Z,MATCH(SUBSTITUTE(F$1,"참고",""),EquipTable!$A$1:$Z$1,0),0)</f>
        <v>1</v>
      </c>
      <c r="G272" t="str">
        <f t="shared" ca="1" si="18"/>
        <v>190, 255, 320</v>
      </c>
      <c r="H272">
        <f t="array" aca="1" ref="H272" ca="1">SUM(IF(LEN(J272:O272)&gt;0,1,0))</f>
        <v>3</v>
      </c>
      <c r="I272">
        <v>65</v>
      </c>
      <c r="J272">
        <v>190</v>
      </c>
      <c r="K272">
        <f ca="1">IF($C272&lt;=2,"",
IF(AND($C272&gt;=3,INT(RIGHT(K$1,1))&gt;VLOOKUP($C272,EquipGradeTable!$A:$B,MATCH(EquipGradeTable!$B$1,EquipGradeTable!$A$1:$B$1,0),0)),"",
OFFSET(K272,0,-1)+$I272))</f>
        <v>255</v>
      </c>
      <c r="L272">
        <f ca="1">IF($C272&lt;=2,"",
IF(AND($C272&gt;=3,INT(RIGHT(L$1,1))&gt;VLOOKUP($C272,EquipGradeTable!$A:$B,MATCH(EquipGradeTable!$B$1,EquipGradeTable!$A$1:$B$1,0),0)),"",
OFFSET(L272,0,-1)+$I272))</f>
        <v>320</v>
      </c>
      <c r="M272" t="str">
        <f ca="1">IF($C272&lt;=2,"",
IF(AND($C272&gt;=3,INT(RIGHT(M$1,1))&gt;VLOOKUP($C272,EquipGradeTable!$A:$B,MATCH(EquipGradeTable!$B$1,EquipGradeTable!$A$1:$B$1,0),0)),"",
OFFSET(M272,0,-1)+$I272))</f>
        <v/>
      </c>
      <c r="N272" t="str">
        <f ca="1">IF($C272&lt;=2,"",
IF(AND($C272&gt;=3,INT(RIGHT(N$1,1))&gt;VLOOKUP($C272,EquipGradeTable!$A:$B,MATCH(EquipGradeTable!$B$1,EquipGradeTable!$A$1:$B$1,0),0)),"",
OFFSET(N272,0,-1)+$I272))</f>
        <v/>
      </c>
      <c r="O272" t="str">
        <f ca="1">IF($C272&lt;=2,"",
IF(AND($C272&gt;=3,INT(RIGHT(O$1,1))&gt;VLOOKUP($C272,EquipGradeTable!$A:$B,MATCH(EquipGradeTable!$B$1,EquipGradeTable!$A$1:$B$1,0),0)),"",
OFFSET(O272,0,-1)+$I272))</f>
        <v/>
      </c>
      <c r="P272">
        <f t="shared" ca="1" si="19"/>
        <v>7</v>
      </c>
      <c r="Q272" t="str">
        <f ca="1">VLOOKUP($B272,EquipTable!$A:$Z,MATCH(SUBSTITUTE(Q$1,"참고",""),EquipTable!$A$1:$Z$1,0),0)</f>
        <v>ArmorySet53</v>
      </c>
      <c r="R272">
        <f ca="1">VLOOKUP($B272,EquipTable!$A:$Z,MATCH(SUBSTITUTE(R$1,"참고",""),EquipTable!$A$1:$Z$1,0),0)</f>
        <v>0</v>
      </c>
    </row>
    <row r="273" spans="1:18" x14ac:dyDescent="0.3">
      <c r="A273" t="str">
        <f t="shared" ca="1" si="16"/>
        <v>Equip047001</v>
      </c>
      <c r="B273" t="s">
        <v>178</v>
      </c>
      <c r="C273">
        <f t="shared" ca="1" si="17"/>
        <v>4</v>
      </c>
      <c r="D273" t="str">
        <f ca="1">VLOOKUP($B273,EquipTable!$A:$Z,MATCH(SUBSTITUTE(D$1,"참고",""),EquipTable!$A$1:$Z$1,0),0)</f>
        <v>Shield</v>
      </c>
      <c r="E273" t="str">
        <f ca="1">VLOOKUP($B273,EquipTable!$A:$Z,MATCH(SUBSTITUTE(E$1,"참고",""),EquipTable!$A$1:$Z$1,0),0)</f>
        <v>A</v>
      </c>
      <c r="F273">
        <f ca="1">VLOOKUP($B273,EquipTable!$A:$Z,MATCH(SUBSTITUTE(F$1,"참고",""),EquipTable!$A$1:$Z$1,0),0)</f>
        <v>1</v>
      </c>
      <c r="G273" t="str">
        <f t="shared" ca="1" si="18"/>
        <v>450, 537, 624, 711</v>
      </c>
      <c r="H273">
        <f t="array" aca="1" ref="H273" ca="1">SUM(IF(LEN(J273:O273)&gt;0,1,0))</f>
        <v>4</v>
      </c>
      <c r="I273">
        <v>87</v>
      </c>
      <c r="J273">
        <v>450</v>
      </c>
      <c r="K273">
        <f ca="1">IF($C273&lt;=2,"",
IF(AND($C273&gt;=3,INT(RIGHT(K$1,1))&gt;VLOOKUP($C273,EquipGradeTable!$A:$B,MATCH(EquipGradeTable!$B$1,EquipGradeTable!$A$1:$B$1,0),0)),"",
OFFSET(K273,0,-1)+$I273))</f>
        <v>537</v>
      </c>
      <c r="L273">
        <f ca="1">IF($C273&lt;=2,"",
IF(AND($C273&gt;=3,INT(RIGHT(L$1,1))&gt;VLOOKUP($C273,EquipGradeTable!$A:$B,MATCH(EquipGradeTable!$B$1,EquipGradeTable!$A$1:$B$1,0),0)),"",
OFFSET(L273,0,-1)+$I273))</f>
        <v>624</v>
      </c>
      <c r="M273">
        <f ca="1">IF($C273&lt;=2,"",
IF(AND($C273&gt;=3,INT(RIGHT(M$1,1))&gt;VLOOKUP($C273,EquipGradeTable!$A:$B,MATCH(EquipGradeTable!$B$1,EquipGradeTable!$A$1:$B$1,0),0)),"",
OFFSET(M273,0,-1)+$I273))</f>
        <v>711</v>
      </c>
      <c r="N273" t="str">
        <f ca="1">IF($C273&lt;=2,"",
IF(AND($C273&gt;=3,INT(RIGHT(N$1,1))&gt;VLOOKUP($C273,EquipGradeTable!$A:$B,MATCH(EquipGradeTable!$B$1,EquipGradeTable!$A$1:$B$1,0),0)),"",
OFFSET(N273,0,-1)+$I273))</f>
        <v/>
      </c>
      <c r="O273" t="str">
        <f ca="1">IF($C273&lt;=2,"",
IF(AND($C273&gt;=3,INT(RIGHT(O$1,1))&gt;VLOOKUP($C273,EquipGradeTable!$A:$B,MATCH(EquipGradeTable!$B$1,EquipGradeTable!$A$1:$B$1,0),0)),"",
OFFSET(O273,0,-1)+$I273))</f>
        <v/>
      </c>
      <c r="P273">
        <f t="shared" ca="1" si="19"/>
        <v>7</v>
      </c>
      <c r="Q273" t="str">
        <f ca="1">VLOOKUP($B273,EquipTable!$A:$Z,MATCH(SUBSTITUTE(Q$1,"참고",""),EquipTable!$A$1:$Z$1,0),0)</f>
        <v>ArmorySet53</v>
      </c>
      <c r="R273">
        <f ca="1">VLOOKUP($B273,EquipTable!$A:$Z,MATCH(SUBSTITUTE(R$1,"참고",""),EquipTable!$A$1:$Z$1,0),0)</f>
        <v>0</v>
      </c>
    </row>
    <row r="274" spans="1:18" x14ac:dyDescent="0.3">
      <c r="A274" t="str">
        <f t="shared" ca="1" si="16"/>
        <v>Equip057001</v>
      </c>
      <c r="B274" t="s">
        <v>178</v>
      </c>
      <c r="C274">
        <f t="shared" ca="1" si="17"/>
        <v>5</v>
      </c>
      <c r="D274" t="str">
        <f ca="1">VLOOKUP($B274,EquipTable!$A:$Z,MATCH(SUBSTITUTE(D$1,"참고",""),EquipTable!$A$1:$Z$1,0),0)</f>
        <v>Shield</v>
      </c>
      <c r="E274" t="str">
        <f ca="1">VLOOKUP($B274,EquipTable!$A:$Z,MATCH(SUBSTITUTE(E$1,"참고",""),EquipTable!$A$1:$Z$1,0),0)</f>
        <v>A</v>
      </c>
      <c r="F274">
        <f ca="1">VLOOKUP($B274,EquipTable!$A:$Z,MATCH(SUBSTITUTE(F$1,"참고",""),EquipTable!$A$1:$Z$1,0),0)</f>
        <v>1</v>
      </c>
      <c r="G274" t="str">
        <f t="shared" ca="1" si="18"/>
        <v>885, 985, 1085, 1185, 1285</v>
      </c>
      <c r="H274">
        <f t="array" aca="1" ref="H274" ca="1">SUM(IF(LEN(J274:O274)&gt;0,1,0))</f>
        <v>5</v>
      </c>
      <c r="I274">
        <v>100</v>
      </c>
      <c r="J274">
        <v>885</v>
      </c>
      <c r="K274">
        <f ca="1">IF($C274&lt;=2,"",
IF(AND($C274&gt;=3,INT(RIGHT(K$1,1))&gt;VLOOKUP($C274,EquipGradeTable!$A:$B,MATCH(EquipGradeTable!$B$1,EquipGradeTable!$A$1:$B$1,0),0)),"",
OFFSET(K274,0,-1)+$I274))</f>
        <v>985</v>
      </c>
      <c r="L274">
        <f ca="1">IF($C274&lt;=2,"",
IF(AND($C274&gt;=3,INT(RIGHT(L$1,1))&gt;VLOOKUP($C274,EquipGradeTable!$A:$B,MATCH(EquipGradeTable!$B$1,EquipGradeTable!$A$1:$B$1,0),0)),"",
OFFSET(L274,0,-1)+$I274))</f>
        <v>1085</v>
      </c>
      <c r="M274">
        <f ca="1">IF($C274&lt;=2,"",
IF(AND($C274&gt;=3,INT(RIGHT(M$1,1))&gt;VLOOKUP($C274,EquipGradeTable!$A:$B,MATCH(EquipGradeTable!$B$1,EquipGradeTable!$A$1:$B$1,0),0)),"",
OFFSET(M274,0,-1)+$I274))</f>
        <v>1185</v>
      </c>
      <c r="N274">
        <f ca="1">IF($C274&lt;=2,"",
IF(AND($C274&gt;=3,INT(RIGHT(N$1,1))&gt;VLOOKUP($C274,EquipGradeTable!$A:$B,MATCH(EquipGradeTable!$B$1,EquipGradeTable!$A$1:$B$1,0),0)),"",
OFFSET(N274,0,-1)+$I274))</f>
        <v>1285</v>
      </c>
      <c r="O274" t="str">
        <f ca="1">IF($C274&lt;=2,"",
IF(AND($C274&gt;=3,INT(RIGHT(O$1,1))&gt;VLOOKUP($C274,EquipGradeTable!$A:$B,MATCH(EquipGradeTable!$B$1,EquipGradeTable!$A$1:$B$1,0),0)),"",
OFFSET(O274,0,-1)+$I274))</f>
        <v/>
      </c>
      <c r="P274">
        <f t="shared" ca="1" si="19"/>
        <v>7</v>
      </c>
      <c r="Q274" t="str">
        <f ca="1">VLOOKUP($B274,EquipTable!$A:$Z,MATCH(SUBSTITUTE(Q$1,"참고",""),EquipTable!$A$1:$Z$1,0),0)</f>
        <v>ArmorySet53</v>
      </c>
      <c r="R274">
        <f ca="1">VLOOKUP($B274,EquipTable!$A:$Z,MATCH(SUBSTITUTE(R$1,"참고",""),EquipTable!$A$1:$Z$1,0),0)</f>
        <v>0</v>
      </c>
    </row>
    <row r="275" spans="1:18" x14ac:dyDescent="0.3">
      <c r="A275" t="str">
        <f t="shared" ca="1" si="16"/>
        <v>Equip067001</v>
      </c>
      <c r="B275" t="s">
        <v>178</v>
      </c>
      <c r="C275">
        <f t="shared" ca="1" si="17"/>
        <v>6</v>
      </c>
      <c r="D275" t="str">
        <f ca="1">VLOOKUP($B275,EquipTable!$A:$Z,MATCH(SUBSTITUTE(D$1,"참고",""),EquipTable!$A$1:$Z$1,0),0)</f>
        <v>Shield</v>
      </c>
      <c r="E275" t="str">
        <f ca="1">VLOOKUP($B275,EquipTable!$A:$Z,MATCH(SUBSTITUTE(E$1,"참고",""),EquipTable!$A$1:$Z$1,0),0)</f>
        <v>A</v>
      </c>
      <c r="F275">
        <f ca="1">VLOOKUP($B275,EquipTable!$A:$Z,MATCH(SUBSTITUTE(F$1,"참고",""),EquipTable!$A$1:$Z$1,0),0)</f>
        <v>1</v>
      </c>
      <c r="G275" t="str">
        <f t="shared" ca="1" si="18"/>
        <v>1490, 1673, 1856, 2039, 2222, 2405</v>
      </c>
      <c r="H275">
        <f t="array" aca="1" ref="H275" ca="1">SUM(IF(LEN(J275:O275)&gt;0,1,0))</f>
        <v>6</v>
      </c>
      <c r="I275">
        <v>183</v>
      </c>
      <c r="J275">
        <v>1490</v>
      </c>
      <c r="K275">
        <f ca="1">IF($C275&lt;=2,"",
IF(AND($C275&gt;=3,INT(RIGHT(K$1,1))&gt;VLOOKUP($C275,EquipGradeTable!$A:$B,MATCH(EquipGradeTable!$B$1,EquipGradeTable!$A$1:$B$1,0),0)),"",
OFFSET(K275,0,-1)+$I275))</f>
        <v>1673</v>
      </c>
      <c r="L275">
        <f ca="1">IF($C275&lt;=2,"",
IF(AND($C275&gt;=3,INT(RIGHT(L$1,1))&gt;VLOOKUP($C275,EquipGradeTable!$A:$B,MATCH(EquipGradeTable!$B$1,EquipGradeTable!$A$1:$B$1,0),0)),"",
OFFSET(L275,0,-1)+$I275))</f>
        <v>1856</v>
      </c>
      <c r="M275">
        <f ca="1">IF($C275&lt;=2,"",
IF(AND($C275&gt;=3,INT(RIGHT(M$1,1))&gt;VLOOKUP($C275,EquipGradeTable!$A:$B,MATCH(EquipGradeTable!$B$1,EquipGradeTable!$A$1:$B$1,0),0)),"",
OFFSET(M275,0,-1)+$I275))</f>
        <v>2039</v>
      </c>
      <c r="N275">
        <f ca="1">IF($C275&lt;=2,"",
IF(AND($C275&gt;=3,INT(RIGHT(N$1,1))&gt;VLOOKUP($C275,EquipGradeTable!$A:$B,MATCH(EquipGradeTable!$B$1,EquipGradeTable!$A$1:$B$1,0),0)),"",
OFFSET(N275,0,-1)+$I275))</f>
        <v>2222</v>
      </c>
      <c r="O275">
        <f ca="1">IF($C275&lt;=2,"",
IF(AND($C275&gt;=3,INT(RIGHT(O$1,1))&gt;VLOOKUP($C275,EquipGradeTable!$A:$B,MATCH(EquipGradeTable!$B$1,EquipGradeTable!$A$1:$B$1,0),0)),"",
OFFSET(O275,0,-1)+$I275))</f>
        <v>2405</v>
      </c>
      <c r="P275">
        <f t="shared" ca="1" si="19"/>
        <v>7</v>
      </c>
      <c r="Q275" t="str">
        <f ca="1">VLOOKUP($B275,EquipTable!$A:$Z,MATCH(SUBSTITUTE(Q$1,"참고",""),EquipTable!$A$1:$Z$1,0),0)</f>
        <v>ArmorySet53</v>
      </c>
      <c r="R275">
        <f ca="1">VLOOKUP($B275,EquipTable!$A:$Z,MATCH(SUBSTITUTE(R$1,"참고",""),EquipTable!$A$1:$Z$1,0),0)</f>
        <v>0</v>
      </c>
    </row>
    <row r="276" spans="1:18" x14ac:dyDescent="0.3">
      <c r="A276" t="str">
        <f t="shared" ca="1" si="16"/>
        <v>Equip007002</v>
      </c>
      <c r="B276" t="s">
        <v>179</v>
      </c>
      <c r="C276">
        <f t="shared" ca="1" si="17"/>
        <v>0</v>
      </c>
      <c r="D276" t="str">
        <f ca="1">VLOOKUP($B276,EquipTable!$A:$Z,MATCH(SUBSTITUTE(D$1,"참고",""),EquipTable!$A$1:$Z$1,0),0)</f>
        <v>Shield</v>
      </c>
      <c r="E276" t="str">
        <f ca="1">VLOOKUP($B276,EquipTable!$A:$Z,MATCH(SUBSTITUTE(E$1,"참고",""),EquipTable!$A$1:$Z$1,0),0)</f>
        <v>A</v>
      </c>
      <c r="F276">
        <f ca="1">VLOOKUP($B276,EquipTable!$A:$Z,MATCH(SUBSTITUTE(F$1,"참고",""),EquipTable!$A$1:$Z$1,0),0)</f>
        <v>2</v>
      </c>
      <c r="G276" t="str">
        <f t="shared" ca="1" si="18"/>
        <v>10</v>
      </c>
      <c r="H276">
        <f t="array" aca="1" ref="H276" ca="1">SUM(IF(LEN(J276:O276)&gt;0,1,0))</f>
        <v>1</v>
      </c>
      <c r="I276">
        <v>0</v>
      </c>
      <c r="J276">
        <v>10</v>
      </c>
      <c r="K276" t="str">
        <f ca="1">IF($C276&lt;=2,"",
IF(AND($C276&gt;=3,INT(RIGHT(K$1,1))&gt;VLOOKUP($C276,EquipGradeTable!$A:$B,MATCH(EquipGradeTable!$B$1,EquipGradeTable!$A$1:$B$1,0),0)),"",
OFFSET(K276,0,-1)+$I276))</f>
        <v/>
      </c>
      <c r="L276" t="str">
        <f ca="1">IF($C276&lt;=2,"",
IF(AND($C276&gt;=3,INT(RIGHT(L$1,1))&gt;VLOOKUP($C276,EquipGradeTable!$A:$B,MATCH(EquipGradeTable!$B$1,EquipGradeTable!$A$1:$B$1,0),0)),"",
OFFSET(L276,0,-1)+$I276))</f>
        <v/>
      </c>
      <c r="M276" t="str">
        <f ca="1">IF($C276&lt;=2,"",
IF(AND($C276&gt;=3,INT(RIGHT(M$1,1))&gt;VLOOKUP($C276,EquipGradeTable!$A:$B,MATCH(EquipGradeTable!$B$1,EquipGradeTable!$A$1:$B$1,0),0)),"",
OFFSET(M276,0,-1)+$I276))</f>
        <v/>
      </c>
      <c r="N276" t="str">
        <f ca="1">IF($C276&lt;=2,"",
IF(AND($C276&gt;=3,INT(RIGHT(N$1,1))&gt;VLOOKUP($C276,EquipGradeTable!$A:$B,MATCH(EquipGradeTable!$B$1,EquipGradeTable!$A$1:$B$1,0),0)),"",
OFFSET(N276,0,-1)+$I276))</f>
        <v/>
      </c>
      <c r="O276" t="str">
        <f ca="1">IF($C276&lt;=2,"",
IF(AND($C276&gt;=3,INT(RIGHT(O$1,1))&gt;VLOOKUP($C276,EquipGradeTable!$A:$B,MATCH(EquipGradeTable!$B$1,EquipGradeTable!$A$1:$B$1,0),0)),"",
OFFSET(O276,0,-1)+$I276))</f>
        <v/>
      </c>
      <c r="P276">
        <f t="shared" ca="1" si="19"/>
        <v>7</v>
      </c>
      <c r="Q276" t="str">
        <f ca="1">VLOOKUP($B276,EquipTable!$A:$Z,MATCH(SUBSTITUTE(Q$1,"참고",""),EquipTable!$A$1:$Z$1,0),0)</f>
        <v>CelticShield</v>
      </c>
      <c r="R276">
        <f ca="1">VLOOKUP($B276,EquipTable!$A:$Z,MATCH(SUBSTITUTE(R$1,"참고",""),EquipTable!$A$1:$Z$1,0),0)</f>
        <v>0</v>
      </c>
    </row>
    <row r="277" spans="1:18" x14ac:dyDescent="0.3">
      <c r="A277" t="str">
        <f t="shared" ca="1" si="16"/>
        <v>Equip017002</v>
      </c>
      <c r="B277" t="s">
        <v>179</v>
      </c>
      <c r="C277">
        <f t="shared" ca="1" si="17"/>
        <v>1</v>
      </c>
      <c r="D277" t="str">
        <f ca="1">VLOOKUP($B277,EquipTable!$A:$Z,MATCH(SUBSTITUTE(D$1,"참고",""),EquipTable!$A$1:$Z$1,0),0)</f>
        <v>Shield</v>
      </c>
      <c r="E277" t="str">
        <f ca="1">VLOOKUP($B277,EquipTable!$A:$Z,MATCH(SUBSTITUTE(E$1,"참고",""),EquipTable!$A$1:$Z$1,0),0)</f>
        <v>A</v>
      </c>
      <c r="F277">
        <f ca="1">VLOOKUP($B277,EquipTable!$A:$Z,MATCH(SUBSTITUTE(F$1,"참고",""),EquipTable!$A$1:$Z$1,0),0)</f>
        <v>2</v>
      </c>
      <c r="G277" t="str">
        <f t="shared" ca="1" si="18"/>
        <v>30</v>
      </c>
      <c r="H277">
        <f t="array" aca="1" ref="H277" ca="1">SUM(IF(LEN(J277:O277)&gt;0,1,0))</f>
        <v>1</v>
      </c>
      <c r="I277">
        <v>0</v>
      </c>
      <c r="J277">
        <v>30</v>
      </c>
      <c r="K277" t="str">
        <f ca="1">IF($C277&lt;=2,"",
IF(AND($C277&gt;=3,INT(RIGHT(K$1,1))&gt;VLOOKUP($C277,EquipGradeTable!$A:$B,MATCH(EquipGradeTable!$B$1,EquipGradeTable!$A$1:$B$1,0),0)),"",
OFFSET(K277,0,-1)+$I277))</f>
        <v/>
      </c>
      <c r="L277" t="str">
        <f ca="1">IF($C277&lt;=2,"",
IF(AND($C277&gt;=3,INT(RIGHT(L$1,1))&gt;VLOOKUP($C277,EquipGradeTable!$A:$B,MATCH(EquipGradeTable!$B$1,EquipGradeTable!$A$1:$B$1,0),0)),"",
OFFSET(L277,0,-1)+$I277))</f>
        <v/>
      </c>
      <c r="M277" t="str">
        <f ca="1">IF($C277&lt;=2,"",
IF(AND($C277&gt;=3,INT(RIGHT(M$1,1))&gt;VLOOKUP($C277,EquipGradeTable!$A:$B,MATCH(EquipGradeTable!$B$1,EquipGradeTable!$A$1:$B$1,0),0)),"",
OFFSET(M277,0,-1)+$I277))</f>
        <v/>
      </c>
      <c r="N277" t="str">
        <f ca="1">IF($C277&lt;=2,"",
IF(AND($C277&gt;=3,INT(RIGHT(N$1,1))&gt;VLOOKUP($C277,EquipGradeTable!$A:$B,MATCH(EquipGradeTable!$B$1,EquipGradeTable!$A$1:$B$1,0),0)),"",
OFFSET(N277,0,-1)+$I277))</f>
        <v/>
      </c>
      <c r="O277" t="str">
        <f ca="1">IF($C277&lt;=2,"",
IF(AND($C277&gt;=3,INT(RIGHT(O$1,1))&gt;VLOOKUP($C277,EquipGradeTable!$A:$B,MATCH(EquipGradeTable!$B$1,EquipGradeTable!$A$1:$B$1,0),0)),"",
OFFSET(O277,0,-1)+$I277))</f>
        <v/>
      </c>
      <c r="P277">
        <f t="shared" ca="1" si="19"/>
        <v>7</v>
      </c>
      <c r="Q277" t="str">
        <f ca="1">VLOOKUP($B277,EquipTable!$A:$Z,MATCH(SUBSTITUTE(Q$1,"참고",""),EquipTable!$A$1:$Z$1,0),0)</f>
        <v>CelticShield</v>
      </c>
      <c r="R277">
        <f ca="1">VLOOKUP($B277,EquipTable!$A:$Z,MATCH(SUBSTITUTE(R$1,"참고",""),EquipTable!$A$1:$Z$1,0),0)</f>
        <v>0</v>
      </c>
    </row>
    <row r="278" spans="1:18" x14ac:dyDescent="0.3">
      <c r="A278" t="str">
        <f t="shared" ca="1" si="16"/>
        <v>Equip027002</v>
      </c>
      <c r="B278" t="s">
        <v>179</v>
      </c>
      <c r="C278">
        <f t="shared" ca="1" si="17"/>
        <v>2</v>
      </c>
      <c r="D278" t="str">
        <f ca="1">VLOOKUP($B278,EquipTable!$A:$Z,MATCH(SUBSTITUTE(D$1,"참고",""),EquipTable!$A$1:$Z$1,0),0)</f>
        <v>Shield</v>
      </c>
      <c r="E278" t="str">
        <f ca="1">VLOOKUP($B278,EquipTable!$A:$Z,MATCH(SUBSTITUTE(E$1,"참고",""),EquipTable!$A$1:$Z$1,0),0)</f>
        <v>A</v>
      </c>
      <c r="F278">
        <f ca="1">VLOOKUP($B278,EquipTable!$A:$Z,MATCH(SUBSTITUTE(F$1,"참고",""),EquipTable!$A$1:$Z$1,0),0)</f>
        <v>2</v>
      </c>
      <c r="G278" t="str">
        <f t="shared" ca="1" si="18"/>
        <v>80</v>
      </c>
      <c r="H278">
        <f t="array" aca="1" ref="H278" ca="1">SUM(IF(LEN(J278:O278)&gt;0,1,0))</f>
        <v>1</v>
      </c>
      <c r="I278">
        <v>0</v>
      </c>
      <c r="J278">
        <v>80</v>
      </c>
      <c r="K278" t="str">
        <f ca="1">IF($C278&lt;=2,"",
IF(AND($C278&gt;=3,INT(RIGHT(K$1,1))&gt;VLOOKUP($C278,EquipGradeTable!$A:$B,MATCH(EquipGradeTable!$B$1,EquipGradeTable!$A$1:$B$1,0),0)),"",
OFFSET(K278,0,-1)+$I278))</f>
        <v/>
      </c>
      <c r="L278" t="str">
        <f ca="1">IF($C278&lt;=2,"",
IF(AND($C278&gt;=3,INT(RIGHT(L$1,1))&gt;VLOOKUP($C278,EquipGradeTable!$A:$B,MATCH(EquipGradeTable!$B$1,EquipGradeTable!$A$1:$B$1,0),0)),"",
OFFSET(L278,0,-1)+$I278))</f>
        <v/>
      </c>
      <c r="M278" t="str">
        <f ca="1">IF($C278&lt;=2,"",
IF(AND($C278&gt;=3,INT(RIGHT(M$1,1))&gt;VLOOKUP($C278,EquipGradeTable!$A:$B,MATCH(EquipGradeTable!$B$1,EquipGradeTable!$A$1:$B$1,0),0)),"",
OFFSET(M278,0,-1)+$I278))</f>
        <v/>
      </c>
      <c r="N278" t="str">
        <f ca="1">IF($C278&lt;=2,"",
IF(AND($C278&gt;=3,INT(RIGHT(N$1,1))&gt;VLOOKUP($C278,EquipGradeTable!$A:$B,MATCH(EquipGradeTable!$B$1,EquipGradeTable!$A$1:$B$1,0),0)),"",
OFFSET(N278,0,-1)+$I278))</f>
        <v/>
      </c>
      <c r="O278" t="str">
        <f ca="1">IF($C278&lt;=2,"",
IF(AND($C278&gt;=3,INT(RIGHT(O$1,1))&gt;VLOOKUP($C278,EquipGradeTable!$A:$B,MATCH(EquipGradeTable!$B$1,EquipGradeTable!$A$1:$B$1,0),0)),"",
OFFSET(O278,0,-1)+$I278))</f>
        <v/>
      </c>
      <c r="P278">
        <f t="shared" ca="1" si="19"/>
        <v>7</v>
      </c>
      <c r="Q278" t="str">
        <f ca="1">VLOOKUP($B278,EquipTable!$A:$Z,MATCH(SUBSTITUTE(Q$1,"참고",""),EquipTable!$A$1:$Z$1,0),0)</f>
        <v>CelticShield</v>
      </c>
      <c r="R278">
        <f ca="1">VLOOKUP($B278,EquipTable!$A:$Z,MATCH(SUBSTITUTE(R$1,"참고",""),EquipTable!$A$1:$Z$1,0),0)</f>
        <v>0</v>
      </c>
    </row>
    <row r="279" spans="1:18" x14ac:dyDescent="0.3">
      <c r="A279" t="str">
        <f t="shared" ca="1" si="16"/>
        <v>Equip037002</v>
      </c>
      <c r="B279" t="s">
        <v>179</v>
      </c>
      <c r="C279">
        <f t="shared" ca="1" si="17"/>
        <v>3</v>
      </c>
      <c r="D279" t="str">
        <f ca="1">VLOOKUP($B279,EquipTable!$A:$Z,MATCH(SUBSTITUTE(D$1,"참고",""),EquipTable!$A$1:$Z$1,0),0)</f>
        <v>Shield</v>
      </c>
      <c r="E279" t="str">
        <f ca="1">VLOOKUP($B279,EquipTable!$A:$Z,MATCH(SUBSTITUTE(E$1,"참고",""),EquipTable!$A$1:$Z$1,0),0)</f>
        <v>A</v>
      </c>
      <c r="F279">
        <f ca="1">VLOOKUP($B279,EquipTable!$A:$Z,MATCH(SUBSTITUTE(F$1,"참고",""),EquipTable!$A$1:$Z$1,0),0)</f>
        <v>2</v>
      </c>
      <c r="G279" t="str">
        <f t="shared" ca="1" si="18"/>
        <v>190, 255, 320</v>
      </c>
      <c r="H279">
        <f t="array" aca="1" ref="H279" ca="1">SUM(IF(LEN(J279:O279)&gt;0,1,0))</f>
        <v>3</v>
      </c>
      <c r="I279">
        <v>65</v>
      </c>
      <c r="J279">
        <v>190</v>
      </c>
      <c r="K279">
        <f ca="1">IF($C279&lt;=2,"",
IF(AND($C279&gt;=3,INT(RIGHT(K$1,1))&gt;VLOOKUP($C279,EquipGradeTable!$A:$B,MATCH(EquipGradeTable!$B$1,EquipGradeTable!$A$1:$B$1,0),0)),"",
OFFSET(K279,0,-1)+$I279))</f>
        <v>255</v>
      </c>
      <c r="L279">
        <f ca="1">IF($C279&lt;=2,"",
IF(AND($C279&gt;=3,INT(RIGHT(L$1,1))&gt;VLOOKUP($C279,EquipGradeTable!$A:$B,MATCH(EquipGradeTable!$B$1,EquipGradeTable!$A$1:$B$1,0),0)),"",
OFFSET(L279,0,-1)+$I279))</f>
        <v>320</v>
      </c>
      <c r="M279" t="str">
        <f ca="1">IF($C279&lt;=2,"",
IF(AND($C279&gt;=3,INT(RIGHT(M$1,1))&gt;VLOOKUP($C279,EquipGradeTable!$A:$B,MATCH(EquipGradeTable!$B$1,EquipGradeTable!$A$1:$B$1,0),0)),"",
OFFSET(M279,0,-1)+$I279))</f>
        <v/>
      </c>
      <c r="N279" t="str">
        <f ca="1">IF($C279&lt;=2,"",
IF(AND($C279&gt;=3,INT(RIGHT(N$1,1))&gt;VLOOKUP($C279,EquipGradeTable!$A:$B,MATCH(EquipGradeTable!$B$1,EquipGradeTable!$A$1:$B$1,0),0)),"",
OFFSET(N279,0,-1)+$I279))</f>
        <v/>
      </c>
      <c r="O279" t="str">
        <f ca="1">IF($C279&lt;=2,"",
IF(AND($C279&gt;=3,INT(RIGHT(O$1,1))&gt;VLOOKUP($C279,EquipGradeTable!$A:$B,MATCH(EquipGradeTable!$B$1,EquipGradeTable!$A$1:$B$1,0),0)),"",
OFFSET(O279,0,-1)+$I279))</f>
        <v/>
      </c>
      <c r="P279">
        <f t="shared" ca="1" si="19"/>
        <v>7</v>
      </c>
      <c r="Q279" t="str">
        <f ca="1">VLOOKUP($B279,EquipTable!$A:$Z,MATCH(SUBSTITUTE(Q$1,"참고",""),EquipTable!$A$1:$Z$1,0),0)</f>
        <v>CelticShield</v>
      </c>
      <c r="R279">
        <f ca="1">VLOOKUP($B279,EquipTable!$A:$Z,MATCH(SUBSTITUTE(R$1,"참고",""),EquipTable!$A$1:$Z$1,0),0)</f>
        <v>0</v>
      </c>
    </row>
    <row r="280" spans="1:18" x14ac:dyDescent="0.3">
      <c r="A280" t="str">
        <f t="shared" ca="1" si="16"/>
        <v>Equip047002</v>
      </c>
      <c r="B280" t="s">
        <v>179</v>
      </c>
      <c r="C280">
        <f t="shared" ca="1" si="17"/>
        <v>4</v>
      </c>
      <c r="D280" t="str">
        <f ca="1">VLOOKUP($B280,EquipTable!$A:$Z,MATCH(SUBSTITUTE(D$1,"참고",""),EquipTable!$A$1:$Z$1,0),0)</f>
        <v>Shield</v>
      </c>
      <c r="E280" t="str">
        <f ca="1">VLOOKUP($B280,EquipTable!$A:$Z,MATCH(SUBSTITUTE(E$1,"참고",""),EquipTable!$A$1:$Z$1,0),0)</f>
        <v>A</v>
      </c>
      <c r="F280">
        <f ca="1">VLOOKUP($B280,EquipTable!$A:$Z,MATCH(SUBSTITUTE(F$1,"참고",""),EquipTable!$A$1:$Z$1,0),0)</f>
        <v>2</v>
      </c>
      <c r="G280" t="str">
        <f t="shared" ca="1" si="18"/>
        <v>450, 537, 624, 711</v>
      </c>
      <c r="H280">
        <f t="array" aca="1" ref="H280" ca="1">SUM(IF(LEN(J280:O280)&gt;0,1,0))</f>
        <v>4</v>
      </c>
      <c r="I280">
        <v>87</v>
      </c>
      <c r="J280">
        <v>450</v>
      </c>
      <c r="K280">
        <f ca="1">IF($C280&lt;=2,"",
IF(AND($C280&gt;=3,INT(RIGHT(K$1,1))&gt;VLOOKUP($C280,EquipGradeTable!$A:$B,MATCH(EquipGradeTable!$B$1,EquipGradeTable!$A$1:$B$1,0),0)),"",
OFFSET(K280,0,-1)+$I280))</f>
        <v>537</v>
      </c>
      <c r="L280">
        <f ca="1">IF($C280&lt;=2,"",
IF(AND($C280&gt;=3,INT(RIGHT(L$1,1))&gt;VLOOKUP($C280,EquipGradeTable!$A:$B,MATCH(EquipGradeTable!$B$1,EquipGradeTable!$A$1:$B$1,0),0)),"",
OFFSET(L280,0,-1)+$I280))</f>
        <v>624</v>
      </c>
      <c r="M280">
        <f ca="1">IF($C280&lt;=2,"",
IF(AND($C280&gt;=3,INT(RIGHT(M$1,1))&gt;VLOOKUP($C280,EquipGradeTable!$A:$B,MATCH(EquipGradeTable!$B$1,EquipGradeTable!$A$1:$B$1,0),0)),"",
OFFSET(M280,0,-1)+$I280))</f>
        <v>711</v>
      </c>
      <c r="N280" t="str">
        <f ca="1">IF($C280&lt;=2,"",
IF(AND($C280&gt;=3,INT(RIGHT(N$1,1))&gt;VLOOKUP($C280,EquipGradeTable!$A:$B,MATCH(EquipGradeTable!$B$1,EquipGradeTable!$A$1:$B$1,0),0)),"",
OFFSET(N280,0,-1)+$I280))</f>
        <v/>
      </c>
      <c r="O280" t="str">
        <f ca="1">IF($C280&lt;=2,"",
IF(AND($C280&gt;=3,INT(RIGHT(O$1,1))&gt;VLOOKUP($C280,EquipGradeTable!$A:$B,MATCH(EquipGradeTable!$B$1,EquipGradeTable!$A$1:$B$1,0),0)),"",
OFFSET(O280,0,-1)+$I280))</f>
        <v/>
      </c>
      <c r="P280">
        <f t="shared" ca="1" si="19"/>
        <v>7</v>
      </c>
      <c r="Q280" t="str">
        <f ca="1">VLOOKUP($B280,EquipTable!$A:$Z,MATCH(SUBSTITUTE(Q$1,"참고",""),EquipTable!$A$1:$Z$1,0),0)</f>
        <v>CelticShield</v>
      </c>
      <c r="R280">
        <f ca="1">VLOOKUP($B280,EquipTable!$A:$Z,MATCH(SUBSTITUTE(R$1,"참고",""),EquipTable!$A$1:$Z$1,0),0)</f>
        <v>0</v>
      </c>
    </row>
    <row r="281" spans="1:18" x14ac:dyDescent="0.3">
      <c r="A281" t="str">
        <f t="shared" ca="1" si="16"/>
        <v>Equip057002</v>
      </c>
      <c r="B281" t="s">
        <v>179</v>
      </c>
      <c r="C281">
        <f t="shared" ca="1" si="17"/>
        <v>5</v>
      </c>
      <c r="D281" t="str">
        <f ca="1">VLOOKUP($B281,EquipTable!$A:$Z,MATCH(SUBSTITUTE(D$1,"참고",""),EquipTable!$A$1:$Z$1,0),0)</f>
        <v>Shield</v>
      </c>
      <c r="E281" t="str">
        <f ca="1">VLOOKUP($B281,EquipTable!$A:$Z,MATCH(SUBSTITUTE(E$1,"참고",""),EquipTable!$A$1:$Z$1,0),0)</f>
        <v>A</v>
      </c>
      <c r="F281">
        <f ca="1">VLOOKUP($B281,EquipTable!$A:$Z,MATCH(SUBSTITUTE(F$1,"참고",""),EquipTable!$A$1:$Z$1,0),0)</f>
        <v>2</v>
      </c>
      <c r="G281" t="str">
        <f t="shared" ca="1" si="18"/>
        <v>885, 985, 1085, 1185, 1285</v>
      </c>
      <c r="H281">
        <f t="array" aca="1" ref="H281" ca="1">SUM(IF(LEN(J281:O281)&gt;0,1,0))</f>
        <v>5</v>
      </c>
      <c r="I281">
        <v>100</v>
      </c>
      <c r="J281">
        <v>885</v>
      </c>
      <c r="K281">
        <f ca="1">IF($C281&lt;=2,"",
IF(AND($C281&gt;=3,INT(RIGHT(K$1,1))&gt;VLOOKUP($C281,EquipGradeTable!$A:$B,MATCH(EquipGradeTable!$B$1,EquipGradeTable!$A$1:$B$1,0),0)),"",
OFFSET(K281,0,-1)+$I281))</f>
        <v>985</v>
      </c>
      <c r="L281">
        <f ca="1">IF($C281&lt;=2,"",
IF(AND($C281&gt;=3,INT(RIGHT(L$1,1))&gt;VLOOKUP($C281,EquipGradeTable!$A:$B,MATCH(EquipGradeTable!$B$1,EquipGradeTable!$A$1:$B$1,0),0)),"",
OFFSET(L281,0,-1)+$I281))</f>
        <v>1085</v>
      </c>
      <c r="M281">
        <f ca="1">IF($C281&lt;=2,"",
IF(AND($C281&gt;=3,INT(RIGHT(M$1,1))&gt;VLOOKUP($C281,EquipGradeTable!$A:$B,MATCH(EquipGradeTable!$B$1,EquipGradeTable!$A$1:$B$1,0),0)),"",
OFFSET(M281,0,-1)+$I281))</f>
        <v>1185</v>
      </c>
      <c r="N281">
        <f ca="1">IF($C281&lt;=2,"",
IF(AND($C281&gt;=3,INT(RIGHT(N$1,1))&gt;VLOOKUP($C281,EquipGradeTable!$A:$B,MATCH(EquipGradeTable!$B$1,EquipGradeTable!$A$1:$B$1,0),0)),"",
OFFSET(N281,0,-1)+$I281))</f>
        <v>1285</v>
      </c>
      <c r="O281" t="str">
        <f ca="1">IF($C281&lt;=2,"",
IF(AND($C281&gt;=3,INT(RIGHT(O$1,1))&gt;VLOOKUP($C281,EquipGradeTable!$A:$B,MATCH(EquipGradeTable!$B$1,EquipGradeTable!$A$1:$B$1,0),0)),"",
OFFSET(O281,0,-1)+$I281))</f>
        <v/>
      </c>
      <c r="P281">
        <f t="shared" ca="1" si="19"/>
        <v>7</v>
      </c>
      <c r="Q281" t="str">
        <f ca="1">VLOOKUP($B281,EquipTable!$A:$Z,MATCH(SUBSTITUTE(Q$1,"참고",""),EquipTable!$A$1:$Z$1,0),0)</f>
        <v>CelticShield</v>
      </c>
      <c r="R281">
        <f ca="1">VLOOKUP($B281,EquipTable!$A:$Z,MATCH(SUBSTITUTE(R$1,"참고",""),EquipTable!$A$1:$Z$1,0),0)</f>
        <v>0</v>
      </c>
    </row>
    <row r="282" spans="1:18" x14ac:dyDescent="0.3">
      <c r="A282" t="str">
        <f t="shared" ca="1" si="16"/>
        <v>Equip067002</v>
      </c>
      <c r="B282" t="s">
        <v>179</v>
      </c>
      <c r="C282">
        <f t="shared" ca="1" si="17"/>
        <v>6</v>
      </c>
      <c r="D282" t="str">
        <f ca="1">VLOOKUP($B282,EquipTable!$A:$Z,MATCH(SUBSTITUTE(D$1,"참고",""),EquipTable!$A$1:$Z$1,0),0)</f>
        <v>Shield</v>
      </c>
      <c r="E282" t="str">
        <f ca="1">VLOOKUP($B282,EquipTable!$A:$Z,MATCH(SUBSTITUTE(E$1,"참고",""),EquipTable!$A$1:$Z$1,0),0)</f>
        <v>A</v>
      </c>
      <c r="F282">
        <f ca="1">VLOOKUP($B282,EquipTable!$A:$Z,MATCH(SUBSTITUTE(F$1,"참고",""),EquipTable!$A$1:$Z$1,0),0)</f>
        <v>2</v>
      </c>
      <c r="G282" t="str">
        <f t="shared" ca="1" si="18"/>
        <v>1490, 1673, 1856, 2039, 2222, 2405</v>
      </c>
      <c r="H282">
        <f t="array" aca="1" ref="H282" ca="1">SUM(IF(LEN(J282:O282)&gt;0,1,0))</f>
        <v>6</v>
      </c>
      <c r="I282">
        <v>183</v>
      </c>
      <c r="J282">
        <v>1490</v>
      </c>
      <c r="K282">
        <f ca="1">IF($C282&lt;=2,"",
IF(AND($C282&gt;=3,INT(RIGHT(K$1,1))&gt;VLOOKUP($C282,EquipGradeTable!$A:$B,MATCH(EquipGradeTable!$B$1,EquipGradeTable!$A$1:$B$1,0),0)),"",
OFFSET(K282,0,-1)+$I282))</f>
        <v>1673</v>
      </c>
      <c r="L282">
        <f ca="1">IF($C282&lt;=2,"",
IF(AND($C282&gt;=3,INT(RIGHT(L$1,1))&gt;VLOOKUP($C282,EquipGradeTable!$A:$B,MATCH(EquipGradeTable!$B$1,EquipGradeTable!$A$1:$B$1,0),0)),"",
OFFSET(L282,0,-1)+$I282))</f>
        <v>1856</v>
      </c>
      <c r="M282">
        <f ca="1">IF($C282&lt;=2,"",
IF(AND($C282&gt;=3,INT(RIGHT(M$1,1))&gt;VLOOKUP($C282,EquipGradeTable!$A:$B,MATCH(EquipGradeTable!$B$1,EquipGradeTable!$A$1:$B$1,0),0)),"",
OFFSET(M282,0,-1)+$I282))</f>
        <v>2039</v>
      </c>
      <c r="N282">
        <f ca="1">IF($C282&lt;=2,"",
IF(AND($C282&gt;=3,INT(RIGHT(N$1,1))&gt;VLOOKUP($C282,EquipGradeTable!$A:$B,MATCH(EquipGradeTable!$B$1,EquipGradeTable!$A$1:$B$1,0),0)),"",
OFFSET(N282,0,-1)+$I282))</f>
        <v>2222</v>
      </c>
      <c r="O282">
        <f ca="1">IF($C282&lt;=2,"",
IF(AND($C282&gt;=3,INT(RIGHT(O$1,1))&gt;VLOOKUP($C282,EquipGradeTable!$A:$B,MATCH(EquipGradeTable!$B$1,EquipGradeTable!$A$1:$B$1,0),0)),"",
OFFSET(O282,0,-1)+$I282))</f>
        <v>2405</v>
      </c>
      <c r="P282">
        <f t="shared" ca="1" si="19"/>
        <v>7</v>
      </c>
      <c r="Q282" t="str">
        <f ca="1">VLOOKUP($B282,EquipTable!$A:$Z,MATCH(SUBSTITUTE(Q$1,"참고",""),EquipTable!$A$1:$Z$1,0),0)</f>
        <v>CelticShield</v>
      </c>
      <c r="R282">
        <f ca="1">VLOOKUP($B282,EquipTable!$A:$Z,MATCH(SUBSTITUTE(R$1,"참고",""),EquipTable!$A$1:$Z$1,0),0)</f>
        <v>0</v>
      </c>
    </row>
    <row r="283" spans="1:18" x14ac:dyDescent="0.3">
      <c r="A283" t="str">
        <f t="shared" ca="1" si="16"/>
        <v>Equip007003</v>
      </c>
      <c r="B283" t="s">
        <v>180</v>
      </c>
      <c r="C283">
        <f t="shared" ca="1" si="17"/>
        <v>0</v>
      </c>
      <c r="D283" t="str">
        <f ca="1">VLOOKUP($B283,EquipTable!$A:$Z,MATCH(SUBSTITUTE(D$1,"참고",""),EquipTable!$A$1:$Z$1,0),0)</f>
        <v>Shield</v>
      </c>
      <c r="E283" t="str">
        <f ca="1">VLOOKUP($B283,EquipTable!$A:$Z,MATCH(SUBSTITUTE(E$1,"참고",""),EquipTable!$A$1:$Z$1,0),0)</f>
        <v>A</v>
      </c>
      <c r="F283">
        <f ca="1">VLOOKUP($B283,EquipTable!$A:$Z,MATCH(SUBSTITUTE(F$1,"참고",""),EquipTable!$A$1:$Z$1,0),0)</f>
        <v>3</v>
      </c>
      <c r="G283" t="str">
        <f t="shared" ca="1" si="18"/>
        <v>10</v>
      </c>
      <c r="H283">
        <f t="array" aca="1" ref="H283" ca="1">SUM(IF(LEN(J283:O283)&gt;0,1,0))</f>
        <v>1</v>
      </c>
      <c r="I283">
        <v>0</v>
      </c>
      <c r="J283">
        <v>10</v>
      </c>
      <c r="K283" t="str">
        <f ca="1">IF($C283&lt;=2,"",
IF(AND($C283&gt;=3,INT(RIGHT(K$1,1))&gt;VLOOKUP($C283,EquipGradeTable!$A:$B,MATCH(EquipGradeTable!$B$1,EquipGradeTable!$A$1:$B$1,0),0)),"",
OFFSET(K283,0,-1)+$I283))</f>
        <v/>
      </c>
      <c r="L283" t="str">
        <f ca="1">IF($C283&lt;=2,"",
IF(AND($C283&gt;=3,INT(RIGHT(L$1,1))&gt;VLOOKUP($C283,EquipGradeTable!$A:$B,MATCH(EquipGradeTable!$B$1,EquipGradeTable!$A$1:$B$1,0),0)),"",
OFFSET(L283,0,-1)+$I283))</f>
        <v/>
      </c>
      <c r="M283" t="str">
        <f ca="1">IF($C283&lt;=2,"",
IF(AND($C283&gt;=3,INT(RIGHT(M$1,1))&gt;VLOOKUP($C283,EquipGradeTable!$A:$B,MATCH(EquipGradeTable!$B$1,EquipGradeTable!$A$1:$B$1,0),0)),"",
OFFSET(M283,0,-1)+$I283))</f>
        <v/>
      </c>
      <c r="N283" t="str">
        <f ca="1">IF($C283&lt;=2,"",
IF(AND($C283&gt;=3,INT(RIGHT(N$1,1))&gt;VLOOKUP($C283,EquipGradeTable!$A:$B,MATCH(EquipGradeTable!$B$1,EquipGradeTable!$A$1:$B$1,0),0)),"",
OFFSET(N283,0,-1)+$I283))</f>
        <v/>
      </c>
      <c r="O283" t="str">
        <f ca="1">IF($C283&lt;=2,"",
IF(AND($C283&gt;=3,INT(RIGHT(O$1,1))&gt;VLOOKUP($C283,EquipGradeTable!$A:$B,MATCH(EquipGradeTable!$B$1,EquipGradeTable!$A$1:$B$1,0),0)),"",
OFFSET(O283,0,-1)+$I283))</f>
        <v/>
      </c>
      <c r="P283">
        <f t="shared" ca="1" si="19"/>
        <v>7</v>
      </c>
      <c r="Q283" t="str">
        <f ca="1">VLOOKUP($B283,EquipTable!$A:$Z,MATCH(SUBSTITUTE(Q$1,"참고",""),EquipTable!$A$1:$Z$1,0),0)</f>
        <v>FantasyShield</v>
      </c>
      <c r="R283">
        <f ca="1">VLOOKUP($B283,EquipTable!$A:$Z,MATCH(SUBSTITUTE(R$1,"참고",""),EquipTable!$A$1:$Z$1,0),0)</f>
        <v>0</v>
      </c>
    </row>
    <row r="284" spans="1:18" x14ac:dyDescent="0.3">
      <c r="A284" t="str">
        <f t="shared" ca="1" si="16"/>
        <v>Equip017003</v>
      </c>
      <c r="B284" t="s">
        <v>180</v>
      </c>
      <c r="C284">
        <f t="shared" ca="1" si="17"/>
        <v>1</v>
      </c>
      <c r="D284" t="str">
        <f ca="1">VLOOKUP($B284,EquipTable!$A:$Z,MATCH(SUBSTITUTE(D$1,"참고",""),EquipTable!$A$1:$Z$1,0),0)</f>
        <v>Shield</v>
      </c>
      <c r="E284" t="str">
        <f ca="1">VLOOKUP($B284,EquipTable!$A:$Z,MATCH(SUBSTITUTE(E$1,"참고",""),EquipTable!$A$1:$Z$1,0),0)</f>
        <v>A</v>
      </c>
      <c r="F284">
        <f ca="1">VLOOKUP($B284,EquipTable!$A:$Z,MATCH(SUBSTITUTE(F$1,"참고",""),EquipTable!$A$1:$Z$1,0),0)</f>
        <v>3</v>
      </c>
      <c r="G284" t="str">
        <f t="shared" ca="1" si="18"/>
        <v>30</v>
      </c>
      <c r="H284">
        <f t="array" aca="1" ref="H284" ca="1">SUM(IF(LEN(J284:O284)&gt;0,1,0))</f>
        <v>1</v>
      </c>
      <c r="I284">
        <v>0</v>
      </c>
      <c r="J284">
        <v>30</v>
      </c>
      <c r="K284" t="str">
        <f ca="1">IF($C284&lt;=2,"",
IF(AND($C284&gt;=3,INT(RIGHT(K$1,1))&gt;VLOOKUP($C284,EquipGradeTable!$A:$B,MATCH(EquipGradeTable!$B$1,EquipGradeTable!$A$1:$B$1,0),0)),"",
OFFSET(K284,0,-1)+$I284))</f>
        <v/>
      </c>
      <c r="L284" t="str">
        <f ca="1">IF($C284&lt;=2,"",
IF(AND($C284&gt;=3,INT(RIGHT(L$1,1))&gt;VLOOKUP($C284,EquipGradeTable!$A:$B,MATCH(EquipGradeTable!$B$1,EquipGradeTable!$A$1:$B$1,0),0)),"",
OFFSET(L284,0,-1)+$I284))</f>
        <v/>
      </c>
      <c r="M284" t="str">
        <f ca="1">IF($C284&lt;=2,"",
IF(AND($C284&gt;=3,INT(RIGHT(M$1,1))&gt;VLOOKUP($C284,EquipGradeTable!$A:$B,MATCH(EquipGradeTable!$B$1,EquipGradeTable!$A$1:$B$1,0),0)),"",
OFFSET(M284,0,-1)+$I284))</f>
        <v/>
      </c>
      <c r="N284" t="str">
        <f ca="1">IF($C284&lt;=2,"",
IF(AND($C284&gt;=3,INT(RIGHT(N$1,1))&gt;VLOOKUP($C284,EquipGradeTable!$A:$B,MATCH(EquipGradeTable!$B$1,EquipGradeTable!$A$1:$B$1,0),0)),"",
OFFSET(N284,0,-1)+$I284))</f>
        <v/>
      </c>
      <c r="O284" t="str">
        <f ca="1">IF($C284&lt;=2,"",
IF(AND($C284&gt;=3,INT(RIGHT(O$1,1))&gt;VLOOKUP($C284,EquipGradeTable!$A:$B,MATCH(EquipGradeTable!$B$1,EquipGradeTable!$A$1:$B$1,0),0)),"",
OFFSET(O284,0,-1)+$I284))</f>
        <v/>
      </c>
      <c r="P284">
        <f t="shared" ca="1" si="19"/>
        <v>7</v>
      </c>
      <c r="Q284" t="str">
        <f ca="1">VLOOKUP($B284,EquipTable!$A:$Z,MATCH(SUBSTITUTE(Q$1,"참고",""),EquipTable!$A$1:$Z$1,0),0)</f>
        <v>FantasyShield</v>
      </c>
      <c r="R284">
        <f ca="1">VLOOKUP($B284,EquipTable!$A:$Z,MATCH(SUBSTITUTE(R$1,"참고",""),EquipTable!$A$1:$Z$1,0),0)</f>
        <v>0</v>
      </c>
    </row>
    <row r="285" spans="1:18" x14ac:dyDescent="0.3">
      <c r="A285" t="str">
        <f t="shared" ca="1" si="16"/>
        <v>Equip027003</v>
      </c>
      <c r="B285" t="s">
        <v>180</v>
      </c>
      <c r="C285">
        <f t="shared" ca="1" si="17"/>
        <v>2</v>
      </c>
      <c r="D285" t="str">
        <f ca="1">VLOOKUP($B285,EquipTable!$A:$Z,MATCH(SUBSTITUTE(D$1,"참고",""),EquipTable!$A$1:$Z$1,0),0)</f>
        <v>Shield</v>
      </c>
      <c r="E285" t="str">
        <f ca="1">VLOOKUP($B285,EquipTable!$A:$Z,MATCH(SUBSTITUTE(E$1,"참고",""),EquipTable!$A$1:$Z$1,0),0)</f>
        <v>A</v>
      </c>
      <c r="F285">
        <f ca="1">VLOOKUP($B285,EquipTable!$A:$Z,MATCH(SUBSTITUTE(F$1,"참고",""),EquipTable!$A$1:$Z$1,0),0)</f>
        <v>3</v>
      </c>
      <c r="G285" t="str">
        <f t="shared" ca="1" si="18"/>
        <v>80</v>
      </c>
      <c r="H285">
        <f t="array" aca="1" ref="H285" ca="1">SUM(IF(LEN(J285:O285)&gt;0,1,0))</f>
        <v>1</v>
      </c>
      <c r="I285">
        <v>0</v>
      </c>
      <c r="J285">
        <v>80</v>
      </c>
      <c r="K285" t="str">
        <f ca="1">IF($C285&lt;=2,"",
IF(AND($C285&gt;=3,INT(RIGHT(K$1,1))&gt;VLOOKUP($C285,EquipGradeTable!$A:$B,MATCH(EquipGradeTable!$B$1,EquipGradeTable!$A$1:$B$1,0),0)),"",
OFFSET(K285,0,-1)+$I285))</f>
        <v/>
      </c>
      <c r="L285" t="str">
        <f ca="1">IF($C285&lt;=2,"",
IF(AND($C285&gt;=3,INT(RIGHT(L$1,1))&gt;VLOOKUP($C285,EquipGradeTable!$A:$B,MATCH(EquipGradeTable!$B$1,EquipGradeTable!$A$1:$B$1,0),0)),"",
OFFSET(L285,0,-1)+$I285))</f>
        <v/>
      </c>
      <c r="M285" t="str">
        <f ca="1">IF($C285&lt;=2,"",
IF(AND($C285&gt;=3,INT(RIGHT(M$1,1))&gt;VLOOKUP($C285,EquipGradeTable!$A:$B,MATCH(EquipGradeTable!$B$1,EquipGradeTable!$A$1:$B$1,0),0)),"",
OFFSET(M285,0,-1)+$I285))</f>
        <v/>
      </c>
      <c r="N285" t="str">
        <f ca="1">IF($C285&lt;=2,"",
IF(AND($C285&gt;=3,INT(RIGHT(N$1,1))&gt;VLOOKUP($C285,EquipGradeTable!$A:$B,MATCH(EquipGradeTable!$B$1,EquipGradeTable!$A$1:$B$1,0),0)),"",
OFFSET(N285,0,-1)+$I285))</f>
        <v/>
      </c>
      <c r="O285" t="str">
        <f ca="1">IF($C285&lt;=2,"",
IF(AND($C285&gt;=3,INT(RIGHT(O$1,1))&gt;VLOOKUP($C285,EquipGradeTable!$A:$B,MATCH(EquipGradeTable!$B$1,EquipGradeTable!$A$1:$B$1,0),0)),"",
OFFSET(O285,0,-1)+$I285))</f>
        <v/>
      </c>
      <c r="P285">
        <f t="shared" ca="1" si="19"/>
        <v>7</v>
      </c>
      <c r="Q285" t="str">
        <f ca="1">VLOOKUP($B285,EquipTable!$A:$Z,MATCH(SUBSTITUTE(Q$1,"참고",""),EquipTable!$A$1:$Z$1,0),0)</f>
        <v>FantasyShield</v>
      </c>
      <c r="R285">
        <f ca="1">VLOOKUP($B285,EquipTable!$A:$Z,MATCH(SUBSTITUTE(R$1,"참고",""),EquipTable!$A$1:$Z$1,0),0)</f>
        <v>0</v>
      </c>
    </row>
    <row r="286" spans="1:18" x14ac:dyDescent="0.3">
      <c r="A286" t="str">
        <f t="shared" ca="1" si="16"/>
        <v>Equip037003</v>
      </c>
      <c r="B286" t="s">
        <v>180</v>
      </c>
      <c r="C286">
        <f t="shared" ca="1" si="17"/>
        <v>3</v>
      </c>
      <c r="D286" t="str">
        <f ca="1">VLOOKUP($B286,EquipTable!$A:$Z,MATCH(SUBSTITUTE(D$1,"참고",""),EquipTable!$A$1:$Z$1,0),0)</f>
        <v>Shield</v>
      </c>
      <c r="E286" t="str">
        <f ca="1">VLOOKUP($B286,EquipTable!$A:$Z,MATCH(SUBSTITUTE(E$1,"참고",""),EquipTable!$A$1:$Z$1,0),0)</f>
        <v>A</v>
      </c>
      <c r="F286">
        <f ca="1">VLOOKUP($B286,EquipTable!$A:$Z,MATCH(SUBSTITUTE(F$1,"참고",""),EquipTable!$A$1:$Z$1,0),0)</f>
        <v>3</v>
      </c>
      <c r="G286" t="str">
        <f t="shared" ca="1" si="18"/>
        <v>190, 255, 320</v>
      </c>
      <c r="H286">
        <f t="array" aca="1" ref="H286" ca="1">SUM(IF(LEN(J286:O286)&gt;0,1,0))</f>
        <v>3</v>
      </c>
      <c r="I286">
        <v>65</v>
      </c>
      <c r="J286">
        <v>190</v>
      </c>
      <c r="K286">
        <f ca="1">IF($C286&lt;=2,"",
IF(AND($C286&gt;=3,INT(RIGHT(K$1,1))&gt;VLOOKUP($C286,EquipGradeTable!$A:$B,MATCH(EquipGradeTable!$B$1,EquipGradeTable!$A$1:$B$1,0),0)),"",
OFFSET(K286,0,-1)+$I286))</f>
        <v>255</v>
      </c>
      <c r="L286">
        <f ca="1">IF($C286&lt;=2,"",
IF(AND($C286&gt;=3,INT(RIGHT(L$1,1))&gt;VLOOKUP($C286,EquipGradeTable!$A:$B,MATCH(EquipGradeTable!$B$1,EquipGradeTable!$A$1:$B$1,0),0)),"",
OFFSET(L286,0,-1)+$I286))</f>
        <v>320</v>
      </c>
      <c r="M286" t="str">
        <f ca="1">IF($C286&lt;=2,"",
IF(AND($C286&gt;=3,INT(RIGHT(M$1,1))&gt;VLOOKUP($C286,EquipGradeTable!$A:$B,MATCH(EquipGradeTable!$B$1,EquipGradeTable!$A$1:$B$1,0),0)),"",
OFFSET(M286,0,-1)+$I286))</f>
        <v/>
      </c>
      <c r="N286" t="str">
        <f ca="1">IF($C286&lt;=2,"",
IF(AND($C286&gt;=3,INT(RIGHT(N$1,1))&gt;VLOOKUP($C286,EquipGradeTable!$A:$B,MATCH(EquipGradeTable!$B$1,EquipGradeTable!$A$1:$B$1,0),0)),"",
OFFSET(N286,0,-1)+$I286))</f>
        <v/>
      </c>
      <c r="O286" t="str">
        <f ca="1">IF($C286&lt;=2,"",
IF(AND($C286&gt;=3,INT(RIGHT(O$1,1))&gt;VLOOKUP($C286,EquipGradeTable!$A:$B,MATCH(EquipGradeTable!$B$1,EquipGradeTable!$A$1:$B$1,0),0)),"",
OFFSET(O286,0,-1)+$I286))</f>
        <v/>
      </c>
      <c r="P286">
        <f t="shared" ca="1" si="19"/>
        <v>7</v>
      </c>
      <c r="Q286" t="str">
        <f ca="1">VLOOKUP($B286,EquipTable!$A:$Z,MATCH(SUBSTITUTE(Q$1,"참고",""),EquipTable!$A$1:$Z$1,0),0)</f>
        <v>FantasyShield</v>
      </c>
      <c r="R286">
        <f ca="1">VLOOKUP($B286,EquipTable!$A:$Z,MATCH(SUBSTITUTE(R$1,"참고",""),EquipTable!$A$1:$Z$1,0),0)</f>
        <v>0</v>
      </c>
    </row>
    <row r="287" spans="1:18" x14ac:dyDescent="0.3">
      <c r="A287" t="str">
        <f t="shared" ca="1" si="16"/>
        <v>Equip047003</v>
      </c>
      <c r="B287" t="s">
        <v>180</v>
      </c>
      <c r="C287">
        <f t="shared" ca="1" si="17"/>
        <v>4</v>
      </c>
      <c r="D287" t="str">
        <f ca="1">VLOOKUP($B287,EquipTable!$A:$Z,MATCH(SUBSTITUTE(D$1,"참고",""),EquipTable!$A$1:$Z$1,0),0)</f>
        <v>Shield</v>
      </c>
      <c r="E287" t="str">
        <f ca="1">VLOOKUP($B287,EquipTable!$A:$Z,MATCH(SUBSTITUTE(E$1,"참고",""),EquipTable!$A$1:$Z$1,0),0)</f>
        <v>A</v>
      </c>
      <c r="F287">
        <f ca="1">VLOOKUP($B287,EquipTable!$A:$Z,MATCH(SUBSTITUTE(F$1,"참고",""),EquipTable!$A$1:$Z$1,0),0)</f>
        <v>3</v>
      </c>
      <c r="G287" t="str">
        <f t="shared" ca="1" si="18"/>
        <v>450, 537, 624, 711</v>
      </c>
      <c r="H287">
        <f t="array" aca="1" ref="H287" ca="1">SUM(IF(LEN(J287:O287)&gt;0,1,0))</f>
        <v>4</v>
      </c>
      <c r="I287">
        <v>87</v>
      </c>
      <c r="J287">
        <v>450</v>
      </c>
      <c r="K287">
        <f ca="1">IF($C287&lt;=2,"",
IF(AND($C287&gt;=3,INT(RIGHT(K$1,1))&gt;VLOOKUP($C287,EquipGradeTable!$A:$B,MATCH(EquipGradeTable!$B$1,EquipGradeTable!$A$1:$B$1,0),0)),"",
OFFSET(K287,0,-1)+$I287))</f>
        <v>537</v>
      </c>
      <c r="L287">
        <f ca="1">IF($C287&lt;=2,"",
IF(AND($C287&gt;=3,INT(RIGHT(L$1,1))&gt;VLOOKUP($C287,EquipGradeTable!$A:$B,MATCH(EquipGradeTable!$B$1,EquipGradeTable!$A$1:$B$1,0),0)),"",
OFFSET(L287,0,-1)+$I287))</f>
        <v>624</v>
      </c>
      <c r="M287">
        <f ca="1">IF($C287&lt;=2,"",
IF(AND($C287&gt;=3,INT(RIGHT(M$1,1))&gt;VLOOKUP($C287,EquipGradeTable!$A:$B,MATCH(EquipGradeTable!$B$1,EquipGradeTable!$A$1:$B$1,0),0)),"",
OFFSET(M287,0,-1)+$I287))</f>
        <v>711</v>
      </c>
      <c r="N287" t="str">
        <f ca="1">IF($C287&lt;=2,"",
IF(AND($C287&gt;=3,INT(RIGHT(N$1,1))&gt;VLOOKUP($C287,EquipGradeTable!$A:$B,MATCH(EquipGradeTable!$B$1,EquipGradeTable!$A$1:$B$1,0),0)),"",
OFFSET(N287,0,-1)+$I287))</f>
        <v/>
      </c>
      <c r="O287" t="str">
        <f ca="1">IF($C287&lt;=2,"",
IF(AND($C287&gt;=3,INT(RIGHT(O$1,1))&gt;VLOOKUP($C287,EquipGradeTable!$A:$B,MATCH(EquipGradeTable!$B$1,EquipGradeTable!$A$1:$B$1,0),0)),"",
OFFSET(O287,0,-1)+$I287))</f>
        <v/>
      </c>
      <c r="P287">
        <f t="shared" ca="1" si="19"/>
        <v>7</v>
      </c>
      <c r="Q287" t="str">
        <f ca="1">VLOOKUP($B287,EquipTable!$A:$Z,MATCH(SUBSTITUTE(Q$1,"참고",""),EquipTable!$A$1:$Z$1,0),0)</f>
        <v>FantasyShield</v>
      </c>
      <c r="R287">
        <f ca="1">VLOOKUP($B287,EquipTable!$A:$Z,MATCH(SUBSTITUTE(R$1,"참고",""),EquipTable!$A$1:$Z$1,0),0)</f>
        <v>0</v>
      </c>
    </row>
    <row r="288" spans="1:18" x14ac:dyDescent="0.3">
      <c r="A288" t="str">
        <f t="shared" ca="1" si="16"/>
        <v>Equip057003</v>
      </c>
      <c r="B288" t="s">
        <v>180</v>
      </c>
      <c r="C288">
        <f t="shared" ca="1" si="17"/>
        <v>5</v>
      </c>
      <c r="D288" t="str">
        <f ca="1">VLOOKUP($B288,EquipTable!$A:$Z,MATCH(SUBSTITUTE(D$1,"참고",""),EquipTable!$A$1:$Z$1,0),0)</f>
        <v>Shield</v>
      </c>
      <c r="E288" t="str">
        <f ca="1">VLOOKUP($B288,EquipTable!$A:$Z,MATCH(SUBSTITUTE(E$1,"참고",""),EquipTable!$A$1:$Z$1,0),0)</f>
        <v>A</v>
      </c>
      <c r="F288">
        <f ca="1">VLOOKUP($B288,EquipTable!$A:$Z,MATCH(SUBSTITUTE(F$1,"참고",""),EquipTable!$A$1:$Z$1,0),0)</f>
        <v>3</v>
      </c>
      <c r="G288" t="str">
        <f t="shared" ca="1" si="18"/>
        <v>885, 985, 1085, 1185, 1285</v>
      </c>
      <c r="H288">
        <f t="array" aca="1" ref="H288" ca="1">SUM(IF(LEN(J288:O288)&gt;0,1,0))</f>
        <v>5</v>
      </c>
      <c r="I288">
        <v>100</v>
      </c>
      <c r="J288">
        <v>885</v>
      </c>
      <c r="K288">
        <f ca="1">IF($C288&lt;=2,"",
IF(AND($C288&gt;=3,INT(RIGHT(K$1,1))&gt;VLOOKUP($C288,EquipGradeTable!$A:$B,MATCH(EquipGradeTable!$B$1,EquipGradeTable!$A$1:$B$1,0),0)),"",
OFFSET(K288,0,-1)+$I288))</f>
        <v>985</v>
      </c>
      <c r="L288">
        <f ca="1">IF($C288&lt;=2,"",
IF(AND($C288&gt;=3,INT(RIGHT(L$1,1))&gt;VLOOKUP($C288,EquipGradeTable!$A:$B,MATCH(EquipGradeTable!$B$1,EquipGradeTable!$A$1:$B$1,0),0)),"",
OFFSET(L288,0,-1)+$I288))</f>
        <v>1085</v>
      </c>
      <c r="M288">
        <f ca="1">IF($C288&lt;=2,"",
IF(AND($C288&gt;=3,INT(RIGHT(M$1,1))&gt;VLOOKUP($C288,EquipGradeTable!$A:$B,MATCH(EquipGradeTable!$B$1,EquipGradeTable!$A$1:$B$1,0),0)),"",
OFFSET(M288,0,-1)+$I288))</f>
        <v>1185</v>
      </c>
      <c r="N288">
        <f ca="1">IF($C288&lt;=2,"",
IF(AND($C288&gt;=3,INT(RIGHT(N$1,1))&gt;VLOOKUP($C288,EquipGradeTable!$A:$B,MATCH(EquipGradeTable!$B$1,EquipGradeTable!$A$1:$B$1,0),0)),"",
OFFSET(N288,0,-1)+$I288))</f>
        <v>1285</v>
      </c>
      <c r="O288" t="str">
        <f ca="1">IF($C288&lt;=2,"",
IF(AND($C288&gt;=3,INT(RIGHT(O$1,1))&gt;VLOOKUP($C288,EquipGradeTable!$A:$B,MATCH(EquipGradeTable!$B$1,EquipGradeTable!$A$1:$B$1,0),0)),"",
OFFSET(O288,0,-1)+$I288))</f>
        <v/>
      </c>
      <c r="P288">
        <f t="shared" ca="1" si="19"/>
        <v>7</v>
      </c>
      <c r="Q288" t="str">
        <f ca="1">VLOOKUP($B288,EquipTable!$A:$Z,MATCH(SUBSTITUTE(Q$1,"참고",""),EquipTable!$A$1:$Z$1,0),0)</f>
        <v>FantasyShield</v>
      </c>
      <c r="R288">
        <f ca="1">VLOOKUP($B288,EquipTable!$A:$Z,MATCH(SUBSTITUTE(R$1,"참고",""),EquipTable!$A$1:$Z$1,0),0)</f>
        <v>0</v>
      </c>
    </row>
    <row r="289" spans="1:18" x14ac:dyDescent="0.3">
      <c r="A289" t="str">
        <f t="shared" ca="1" si="16"/>
        <v>Equip067003</v>
      </c>
      <c r="B289" t="s">
        <v>180</v>
      </c>
      <c r="C289">
        <f t="shared" ca="1" si="17"/>
        <v>6</v>
      </c>
      <c r="D289" t="str">
        <f ca="1">VLOOKUP($B289,EquipTable!$A:$Z,MATCH(SUBSTITUTE(D$1,"참고",""),EquipTable!$A$1:$Z$1,0),0)</f>
        <v>Shield</v>
      </c>
      <c r="E289" t="str">
        <f ca="1">VLOOKUP($B289,EquipTable!$A:$Z,MATCH(SUBSTITUTE(E$1,"참고",""),EquipTable!$A$1:$Z$1,0),0)</f>
        <v>A</v>
      </c>
      <c r="F289">
        <f ca="1">VLOOKUP($B289,EquipTable!$A:$Z,MATCH(SUBSTITUTE(F$1,"참고",""),EquipTable!$A$1:$Z$1,0),0)</f>
        <v>3</v>
      </c>
      <c r="G289" t="str">
        <f t="shared" ca="1" si="18"/>
        <v>1490, 1673, 1856, 2039, 2222, 2405</v>
      </c>
      <c r="H289">
        <f t="array" aca="1" ref="H289" ca="1">SUM(IF(LEN(J289:O289)&gt;0,1,0))</f>
        <v>6</v>
      </c>
      <c r="I289">
        <v>183</v>
      </c>
      <c r="J289">
        <v>1490</v>
      </c>
      <c r="K289">
        <f ca="1">IF($C289&lt;=2,"",
IF(AND($C289&gt;=3,INT(RIGHT(K$1,1))&gt;VLOOKUP($C289,EquipGradeTable!$A:$B,MATCH(EquipGradeTable!$B$1,EquipGradeTable!$A$1:$B$1,0),0)),"",
OFFSET(K289,0,-1)+$I289))</f>
        <v>1673</v>
      </c>
      <c r="L289">
        <f ca="1">IF($C289&lt;=2,"",
IF(AND($C289&gt;=3,INT(RIGHT(L$1,1))&gt;VLOOKUP($C289,EquipGradeTable!$A:$B,MATCH(EquipGradeTable!$B$1,EquipGradeTable!$A$1:$B$1,0),0)),"",
OFFSET(L289,0,-1)+$I289))</f>
        <v>1856</v>
      </c>
      <c r="M289">
        <f ca="1">IF($C289&lt;=2,"",
IF(AND($C289&gt;=3,INT(RIGHT(M$1,1))&gt;VLOOKUP($C289,EquipGradeTable!$A:$B,MATCH(EquipGradeTable!$B$1,EquipGradeTable!$A$1:$B$1,0),0)),"",
OFFSET(M289,0,-1)+$I289))</f>
        <v>2039</v>
      </c>
      <c r="N289">
        <f ca="1">IF($C289&lt;=2,"",
IF(AND($C289&gt;=3,INT(RIGHT(N$1,1))&gt;VLOOKUP($C289,EquipGradeTable!$A:$B,MATCH(EquipGradeTable!$B$1,EquipGradeTable!$A$1:$B$1,0),0)),"",
OFFSET(N289,0,-1)+$I289))</f>
        <v>2222</v>
      </c>
      <c r="O289">
        <f ca="1">IF($C289&lt;=2,"",
IF(AND($C289&gt;=3,INT(RIGHT(O$1,1))&gt;VLOOKUP($C289,EquipGradeTable!$A:$B,MATCH(EquipGradeTable!$B$1,EquipGradeTable!$A$1:$B$1,0),0)),"",
OFFSET(O289,0,-1)+$I289))</f>
        <v>2405</v>
      </c>
      <c r="P289">
        <f t="shared" ca="1" si="19"/>
        <v>7</v>
      </c>
      <c r="Q289" t="str">
        <f ca="1">VLOOKUP($B289,EquipTable!$A:$Z,MATCH(SUBSTITUTE(Q$1,"참고",""),EquipTable!$A$1:$Z$1,0),0)</f>
        <v>FantasyShield</v>
      </c>
      <c r="R289">
        <f ca="1">VLOOKUP($B289,EquipTable!$A:$Z,MATCH(SUBSTITUTE(R$1,"참고",""),EquipTable!$A$1:$Z$1,0),0)</f>
        <v>0</v>
      </c>
    </row>
    <row r="290" spans="1:18" x14ac:dyDescent="0.3">
      <c r="A290" t="str">
        <f t="shared" ca="1" si="16"/>
        <v>Equip037101</v>
      </c>
      <c r="B290" t="s">
        <v>181</v>
      </c>
      <c r="C290">
        <f t="shared" ca="1" si="17"/>
        <v>3</v>
      </c>
      <c r="D290" t="str">
        <f ca="1">VLOOKUP($B290,EquipTable!$A:$Z,MATCH(SUBSTITUTE(D$1,"참고",""),EquipTable!$A$1:$Z$1,0),0)</f>
        <v>Shield</v>
      </c>
      <c r="E290" t="str">
        <f ca="1">VLOOKUP($B290,EquipTable!$A:$Z,MATCH(SUBSTITUTE(E$1,"참고",""),EquipTable!$A$1:$Z$1,0),0)</f>
        <v>S</v>
      </c>
      <c r="F290">
        <f ca="1">VLOOKUP($B290,EquipTable!$A:$Z,MATCH(SUBSTITUTE(F$1,"참고",""),EquipTable!$A$1:$Z$1,0),0)</f>
        <v>1</v>
      </c>
      <c r="G290" t="str">
        <f t="shared" ca="1" si="18"/>
        <v>520, 642, 764</v>
      </c>
      <c r="H290">
        <f t="array" aca="1" ref="H290" ca="1">SUM(IF(LEN(J290:O290)&gt;0,1,0))</f>
        <v>3</v>
      </c>
      <c r="I290">
        <v>122</v>
      </c>
      <c r="J290">
        <v>520</v>
      </c>
      <c r="K290">
        <f ca="1">IF($C290&lt;=2,"",
IF(AND($C290&gt;=3,INT(RIGHT(K$1,1))&gt;VLOOKUP($C290,EquipGradeTable!$A:$B,MATCH(EquipGradeTable!$B$1,EquipGradeTable!$A$1:$B$1,0),0)),"",
OFFSET(K290,0,-1)+$I290))</f>
        <v>642</v>
      </c>
      <c r="L290">
        <f ca="1">IF($C290&lt;=2,"",
IF(AND($C290&gt;=3,INT(RIGHT(L$1,1))&gt;VLOOKUP($C290,EquipGradeTable!$A:$B,MATCH(EquipGradeTable!$B$1,EquipGradeTable!$A$1:$B$1,0),0)),"",
OFFSET(L290,0,-1)+$I290))</f>
        <v>764</v>
      </c>
      <c r="M290" t="str">
        <f ca="1">IF($C290&lt;=2,"",
IF(AND($C290&gt;=3,INT(RIGHT(M$1,1))&gt;VLOOKUP($C290,EquipGradeTable!$A:$B,MATCH(EquipGradeTable!$B$1,EquipGradeTable!$A$1:$B$1,0),0)),"",
OFFSET(M290,0,-1)+$I290))</f>
        <v/>
      </c>
      <c r="N290" t="str">
        <f ca="1">IF($C290&lt;=2,"",
IF(AND($C290&gt;=3,INT(RIGHT(N$1,1))&gt;VLOOKUP($C290,EquipGradeTable!$A:$B,MATCH(EquipGradeTable!$B$1,EquipGradeTable!$A$1:$B$1,0),0)),"",
OFFSET(N290,0,-1)+$I290))</f>
        <v/>
      </c>
      <c r="O290" t="str">
        <f ca="1">IF($C290&lt;=2,"",
IF(AND($C290&gt;=3,INT(RIGHT(O$1,1))&gt;VLOOKUP($C290,EquipGradeTable!$A:$B,MATCH(EquipGradeTable!$B$1,EquipGradeTable!$A$1:$B$1,0),0)),"",
OFFSET(O290,0,-1)+$I290))</f>
        <v/>
      </c>
      <c r="P290">
        <f t="shared" ca="1" si="19"/>
        <v>4</v>
      </c>
      <c r="Q290" t="str">
        <f ca="1">VLOOKUP($B290,EquipTable!$A:$Z,MATCH(SUBSTITUTE(Q$1,"참고",""),EquipTable!$A$1:$Z$1,0),0)</f>
        <v>ArsenalShield</v>
      </c>
      <c r="R290">
        <f ca="1">VLOOKUP($B290,EquipTable!$A:$Z,MATCH(SUBSTITUTE(R$1,"참고",""),EquipTable!$A$1:$Z$1,0),0)</f>
        <v>0</v>
      </c>
    </row>
    <row r="291" spans="1:18" x14ac:dyDescent="0.3">
      <c r="A291" t="str">
        <f t="shared" ca="1" si="16"/>
        <v>Equip047101</v>
      </c>
      <c r="B291" t="s">
        <v>181</v>
      </c>
      <c r="C291">
        <f t="shared" ca="1" si="17"/>
        <v>4</v>
      </c>
      <c r="D291" t="str">
        <f ca="1">VLOOKUP($B291,EquipTable!$A:$Z,MATCH(SUBSTITUTE(D$1,"참고",""),EquipTable!$A$1:$Z$1,0),0)</f>
        <v>Shield</v>
      </c>
      <c r="E291" t="str">
        <f ca="1">VLOOKUP($B291,EquipTable!$A:$Z,MATCH(SUBSTITUTE(E$1,"참고",""),EquipTable!$A$1:$Z$1,0),0)</f>
        <v>S</v>
      </c>
      <c r="F291">
        <f ca="1">VLOOKUP($B291,EquipTable!$A:$Z,MATCH(SUBSTITUTE(F$1,"참고",""),EquipTable!$A$1:$Z$1,0),0)</f>
        <v>1</v>
      </c>
      <c r="G291" t="str">
        <f t="shared" ca="1" si="18"/>
        <v>1010, 1146, 1282, 1418</v>
      </c>
      <c r="H291">
        <f t="array" aca="1" ref="H291" ca="1">SUM(IF(LEN(J291:O291)&gt;0,1,0))</f>
        <v>4</v>
      </c>
      <c r="I291">
        <v>136</v>
      </c>
      <c r="J291">
        <v>1010</v>
      </c>
      <c r="K291">
        <f ca="1">IF($C291&lt;=2,"",
IF(AND($C291&gt;=3,INT(RIGHT(K$1,1))&gt;VLOOKUP($C291,EquipGradeTable!$A:$B,MATCH(EquipGradeTable!$B$1,EquipGradeTable!$A$1:$B$1,0),0)),"",
OFFSET(K291,0,-1)+$I291))</f>
        <v>1146</v>
      </c>
      <c r="L291">
        <f ca="1">IF($C291&lt;=2,"",
IF(AND($C291&gt;=3,INT(RIGHT(L$1,1))&gt;VLOOKUP($C291,EquipGradeTable!$A:$B,MATCH(EquipGradeTable!$B$1,EquipGradeTable!$A$1:$B$1,0),0)),"",
OFFSET(L291,0,-1)+$I291))</f>
        <v>1282</v>
      </c>
      <c r="M291">
        <f ca="1">IF($C291&lt;=2,"",
IF(AND($C291&gt;=3,INT(RIGHT(M$1,1))&gt;VLOOKUP($C291,EquipGradeTable!$A:$B,MATCH(EquipGradeTable!$B$1,EquipGradeTable!$A$1:$B$1,0),0)),"",
OFFSET(M291,0,-1)+$I291))</f>
        <v>1418</v>
      </c>
      <c r="N291" t="str">
        <f ca="1">IF($C291&lt;=2,"",
IF(AND($C291&gt;=3,INT(RIGHT(N$1,1))&gt;VLOOKUP($C291,EquipGradeTable!$A:$B,MATCH(EquipGradeTable!$B$1,EquipGradeTable!$A$1:$B$1,0),0)),"",
OFFSET(N291,0,-1)+$I291))</f>
        <v/>
      </c>
      <c r="O291" t="str">
        <f ca="1">IF($C291&lt;=2,"",
IF(AND($C291&gt;=3,INT(RIGHT(O$1,1))&gt;VLOOKUP($C291,EquipGradeTable!$A:$B,MATCH(EquipGradeTable!$B$1,EquipGradeTable!$A$1:$B$1,0),0)),"",
OFFSET(O291,0,-1)+$I291))</f>
        <v/>
      </c>
      <c r="P291">
        <f t="shared" ca="1" si="19"/>
        <v>4</v>
      </c>
      <c r="Q291" t="str">
        <f ca="1">VLOOKUP($B291,EquipTable!$A:$Z,MATCH(SUBSTITUTE(Q$1,"참고",""),EquipTable!$A$1:$Z$1,0),0)</f>
        <v>ArsenalShield</v>
      </c>
      <c r="R291">
        <f ca="1">VLOOKUP($B291,EquipTable!$A:$Z,MATCH(SUBSTITUTE(R$1,"참고",""),EquipTable!$A$1:$Z$1,0),0)</f>
        <v>0</v>
      </c>
    </row>
    <row r="292" spans="1:18" x14ac:dyDescent="0.3">
      <c r="A292" t="str">
        <f t="shared" ca="1" si="16"/>
        <v>Equip057101</v>
      </c>
      <c r="B292" t="s">
        <v>181</v>
      </c>
      <c r="C292">
        <f t="shared" ca="1" si="17"/>
        <v>5</v>
      </c>
      <c r="D292" t="str">
        <f ca="1">VLOOKUP($B292,EquipTable!$A:$Z,MATCH(SUBSTITUTE(D$1,"참고",""),EquipTable!$A$1:$Z$1,0),0)</f>
        <v>Shield</v>
      </c>
      <c r="E292" t="str">
        <f ca="1">VLOOKUP($B292,EquipTable!$A:$Z,MATCH(SUBSTITUTE(E$1,"참고",""),EquipTable!$A$1:$Z$1,0),0)</f>
        <v>S</v>
      </c>
      <c r="F292">
        <f ca="1">VLOOKUP($B292,EquipTable!$A:$Z,MATCH(SUBSTITUTE(F$1,"참고",""),EquipTable!$A$1:$Z$1,0),0)</f>
        <v>1</v>
      </c>
      <c r="G292" t="str">
        <f t="shared" ca="1" si="18"/>
        <v>1690, 1843, 1996, 2149, 2302</v>
      </c>
      <c r="H292">
        <f t="array" aca="1" ref="H292" ca="1">SUM(IF(LEN(J292:O292)&gt;0,1,0))</f>
        <v>5</v>
      </c>
      <c r="I292">
        <v>153</v>
      </c>
      <c r="J292">
        <v>1690</v>
      </c>
      <c r="K292">
        <f ca="1">IF($C292&lt;=2,"",
IF(AND($C292&gt;=3,INT(RIGHT(K$1,1))&gt;VLOOKUP($C292,EquipGradeTable!$A:$B,MATCH(EquipGradeTable!$B$1,EquipGradeTable!$A$1:$B$1,0),0)),"",
OFFSET(K292,0,-1)+$I292))</f>
        <v>1843</v>
      </c>
      <c r="L292">
        <f ca="1">IF($C292&lt;=2,"",
IF(AND($C292&gt;=3,INT(RIGHT(L$1,1))&gt;VLOOKUP($C292,EquipGradeTable!$A:$B,MATCH(EquipGradeTable!$B$1,EquipGradeTable!$A$1:$B$1,0),0)),"",
OFFSET(L292,0,-1)+$I292))</f>
        <v>1996</v>
      </c>
      <c r="M292">
        <f ca="1">IF($C292&lt;=2,"",
IF(AND($C292&gt;=3,INT(RIGHT(M$1,1))&gt;VLOOKUP($C292,EquipGradeTable!$A:$B,MATCH(EquipGradeTable!$B$1,EquipGradeTable!$A$1:$B$1,0),0)),"",
OFFSET(M292,0,-1)+$I292))</f>
        <v>2149</v>
      </c>
      <c r="N292">
        <f ca="1">IF($C292&lt;=2,"",
IF(AND($C292&gt;=3,INT(RIGHT(N$1,1))&gt;VLOOKUP($C292,EquipGradeTable!$A:$B,MATCH(EquipGradeTable!$B$1,EquipGradeTable!$A$1:$B$1,0),0)),"",
OFFSET(N292,0,-1)+$I292))</f>
        <v>2302</v>
      </c>
      <c r="O292" t="str">
        <f ca="1">IF($C292&lt;=2,"",
IF(AND($C292&gt;=3,INT(RIGHT(O$1,1))&gt;VLOOKUP($C292,EquipGradeTable!$A:$B,MATCH(EquipGradeTable!$B$1,EquipGradeTable!$A$1:$B$1,0),0)),"",
OFFSET(O292,0,-1)+$I292))</f>
        <v/>
      </c>
      <c r="P292">
        <f t="shared" ca="1" si="19"/>
        <v>4</v>
      </c>
      <c r="Q292" t="str">
        <f ca="1">VLOOKUP($B292,EquipTable!$A:$Z,MATCH(SUBSTITUTE(Q$1,"참고",""),EquipTable!$A$1:$Z$1,0),0)</f>
        <v>ArsenalShield</v>
      </c>
      <c r="R292">
        <f ca="1">VLOOKUP($B292,EquipTable!$A:$Z,MATCH(SUBSTITUTE(R$1,"참고",""),EquipTable!$A$1:$Z$1,0),0)</f>
        <v>0</v>
      </c>
    </row>
    <row r="293" spans="1:18" x14ac:dyDescent="0.3">
      <c r="A293" t="str">
        <f t="shared" ca="1" si="16"/>
        <v>Equip067101</v>
      </c>
      <c r="B293" t="s">
        <v>181</v>
      </c>
      <c r="C293">
        <f t="shared" ca="1" si="17"/>
        <v>6</v>
      </c>
      <c r="D293" t="str">
        <f ca="1">VLOOKUP($B293,EquipTable!$A:$Z,MATCH(SUBSTITUTE(D$1,"참고",""),EquipTable!$A$1:$Z$1,0),0)</f>
        <v>Shield</v>
      </c>
      <c r="E293" t="str">
        <f ca="1">VLOOKUP($B293,EquipTable!$A:$Z,MATCH(SUBSTITUTE(E$1,"참고",""),EquipTable!$A$1:$Z$1,0),0)</f>
        <v>S</v>
      </c>
      <c r="F293">
        <f ca="1">VLOOKUP($B293,EquipTable!$A:$Z,MATCH(SUBSTITUTE(F$1,"참고",""),EquipTable!$A$1:$Z$1,0),0)</f>
        <v>1</v>
      </c>
      <c r="G293" t="str">
        <f t="shared" ca="1" si="18"/>
        <v>2610, 2865, 3120, 3375, 3630, 3885</v>
      </c>
      <c r="H293">
        <f t="array" aca="1" ref="H293" ca="1">SUM(IF(LEN(J293:O293)&gt;0,1,0))</f>
        <v>6</v>
      </c>
      <c r="I293">
        <v>255</v>
      </c>
      <c r="J293">
        <v>2610</v>
      </c>
      <c r="K293">
        <f ca="1">IF($C293&lt;=2,"",
IF(AND($C293&gt;=3,INT(RIGHT(K$1,1))&gt;VLOOKUP($C293,EquipGradeTable!$A:$B,MATCH(EquipGradeTable!$B$1,EquipGradeTable!$A$1:$B$1,0),0)),"",
OFFSET(K293,0,-1)+$I293))</f>
        <v>2865</v>
      </c>
      <c r="L293">
        <f ca="1">IF($C293&lt;=2,"",
IF(AND($C293&gt;=3,INT(RIGHT(L$1,1))&gt;VLOOKUP($C293,EquipGradeTable!$A:$B,MATCH(EquipGradeTable!$B$1,EquipGradeTable!$A$1:$B$1,0),0)),"",
OFFSET(L293,0,-1)+$I293))</f>
        <v>3120</v>
      </c>
      <c r="M293">
        <f ca="1">IF($C293&lt;=2,"",
IF(AND($C293&gt;=3,INT(RIGHT(M$1,1))&gt;VLOOKUP($C293,EquipGradeTable!$A:$B,MATCH(EquipGradeTable!$B$1,EquipGradeTable!$A$1:$B$1,0),0)),"",
OFFSET(M293,0,-1)+$I293))</f>
        <v>3375</v>
      </c>
      <c r="N293">
        <f ca="1">IF($C293&lt;=2,"",
IF(AND($C293&gt;=3,INT(RIGHT(N$1,1))&gt;VLOOKUP($C293,EquipGradeTable!$A:$B,MATCH(EquipGradeTable!$B$1,EquipGradeTable!$A$1:$B$1,0),0)),"",
OFFSET(N293,0,-1)+$I293))</f>
        <v>3630</v>
      </c>
      <c r="O293">
        <f ca="1">IF($C293&lt;=2,"",
IF(AND($C293&gt;=3,INT(RIGHT(O$1,1))&gt;VLOOKUP($C293,EquipGradeTable!$A:$B,MATCH(EquipGradeTable!$B$1,EquipGradeTable!$A$1:$B$1,0),0)),"",
OFFSET(O293,0,-1)+$I293))</f>
        <v>3885</v>
      </c>
      <c r="P293">
        <f t="shared" ca="1" si="19"/>
        <v>4</v>
      </c>
      <c r="Q293" t="str">
        <f ca="1">VLOOKUP($B293,EquipTable!$A:$Z,MATCH(SUBSTITUTE(Q$1,"참고",""),EquipTable!$A$1:$Z$1,0),0)</f>
        <v>ArsenalShield</v>
      </c>
      <c r="R293">
        <f ca="1">VLOOKUP($B293,EquipTable!$A:$Z,MATCH(SUBSTITUTE(R$1,"참고",""),EquipTable!$A$1:$Z$1,0),0)</f>
        <v>0</v>
      </c>
    </row>
    <row r="294" spans="1:18" x14ac:dyDescent="0.3">
      <c r="A294" t="str">
        <f t="shared" ca="1" si="16"/>
        <v>Equip037102</v>
      </c>
      <c r="B294" t="s">
        <v>182</v>
      </c>
      <c r="C294">
        <f t="shared" ca="1" si="17"/>
        <v>3</v>
      </c>
      <c r="D294" t="str">
        <f ca="1">VLOOKUP($B294,EquipTable!$A:$Z,MATCH(SUBSTITUTE(D$1,"참고",""),EquipTable!$A$1:$Z$1,0),0)</f>
        <v>Shield</v>
      </c>
      <c r="E294" t="str">
        <f ca="1">VLOOKUP($B294,EquipTable!$A:$Z,MATCH(SUBSTITUTE(E$1,"참고",""),EquipTable!$A$1:$Z$1,0),0)</f>
        <v>S</v>
      </c>
      <c r="F294">
        <f ca="1">VLOOKUP($B294,EquipTable!$A:$Z,MATCH(SUBSTITUTE(F$1,"참고",""),EquipTable!$A$1:$Z$1,0),0)</f>
        <v>2</v>
      </c>
      <c r="G294" t="str">
        <f t="shared" ca="1" si="18"/>
        <v>520, 642, 764</v>
      </c>
      <c r="H294">
        <f t="array" aca="1" ref="H294" ca="1">SUM(IF(LEN(J294:O294)&gt;0,1,0))</f>
        <v>3</v>
      </c>
      <c r="I294">
        <v>122</v>
      </c>
      <c r="J294">
        <v>520</v>
      </c>
      <c r="K294">
        <f ca="1">IF($C294&lt;=2,"",
IF(AND($C294&gt;=3,INT(RIGHT(K$1,1))&gt;VLOOKUP($C294,EquipGradeTable!$A:$B,MATCH(EquipGradeTable!$B$1,EquipGradeTable!$A$1:$B$1,0),0)),"",
OFFSET(K294,0,-1)+$I294))</f>
        <v>642</v>
      </c>
      <c r="L294">
        <f ca="1">IF($C294&lt;=2,"",
IF(AND($C294&gt;=3,INT(RIGHT(L$1,1))&gt;VLOOKUP($C294,EquipGradeTable!$A:$B,MATCH(EquipGradeTable!$B$1,EquipGradeTable!$A$1:$B$1,0),0)),"",
OFFSET(L294,0,-1)+$I294))</f>
        <v>764</v>
      </c>
      <c r="M294" t="str">
        <f ca="1">IF($C294&lt;=2,"",
IF(AND($C294&gt;=3,INT(RIGHT(M$1,1))&gt;VLOOKUP($C294,EquipGradeTable!$A:$B,MATCH(EquipGradeTable!$B$1,EquipGradeTable!$A$1:$B$1,0),0)),"",
OFFSET(M294,0,-1)+$I294))</f>
        <v/>
      </c>
      <c r="N294" t="str">
        <f ca="1">IF($C294&lt;=2,"",
IF(AND($C294&gt;=3,INT(RIGHT(N$1,1))&gt;VLOOKUP($C294,EquipGradeTable!$A:$B,MATCH(EquipGradeTable!$B$1,EquipGradeTable!$A$1:$B$1,0),0)),"",
OFFSET(N294,0,-1)+$I294))</f>
        <v/>
      </c>
      <c r="O294" t="str">
        <f ca="1">IF($C294&lt;=2,"",
IF(AND($C294&gt;=3,INT(RIGHT(O$1,1))&gt;VLOOKUP($C294,EquipGradeTable!$A:$B,MATCH(EquipGradeTable!$B$1,EquipGradeTable!$A$1:$B$1,0),0)),"",
OFFSET(O294,0,-1)+$I294))</f>
        <v/>
      </c>
      <c r="P294">
        <f t="shared" ca="1" si="19"/>
        <v>4</v>
      </c>
      <c r="Q294" t="str">
        <f ca="1">VLOOKUP($B294,EquipTable!$A:$Z,MATCH(SUBSTITUTE(Q$1,"참고",""),EquipTable!$A$1:$Z$1,0),0)</f>
        <v>SpikeShield</v>
      </c>
      <c r="R294">
        <f ca="1">VLOOKUP($B294,EquipTable!$A:$Z,MATCH(SUBSTITUTE(R$1,"참고",""),EquipTable!$A$1:$Z$1,0),0)</f>
        <v>0</v>
      </c>
    </row>
    <row r="295" spans="1:18" x14ac:dyDescent="0.3">
      <c r="A295" t="str">
        <f t="shared" ca="1" si="16"/>
        <v>Equip047102</v>
      </c>
      <c r="B295" t="s">
        <v>182</v>
      </c>
      <c r="C295">
        <f t="shared" ca="1" si="17"/>
        <v>4</v>
      </c>
      <c r="D295" t="str">
        <f ca="1">VLOOKUP($B295,EquipTable!$A:$Z,MATCH(SUBSTITUTE(D$1,"참고",""),EquipTable!$A$1:$Z$1,0),0)</f>
        <v>Shield</v>
      </c>
      <c r="E295" t="str">
        <f ca="1">VLOOKUP($B295,EquipTable!$A:$Z,MATCH(SUBSTITUTE(E$1,"참고",""),EquipTable!$A$1:$Z$1,0),0)</f>
        <v>S</v>
      </c>
      <c r="F295">
        <f ca="1">VLOOKUP($B295,EquipTable!$A:$Z,MATCH(SUBSTITUTE(F$1,"참고",""),EquipTable!$A$1:$Z$1,0),0)</f>
        <v>2</v>
      </c>
      <c r="G295" t="str">
        <f t="shared" ca="1" si="18"/>
        <v>1010, 1146, 1282, 1418</v>
      </c>
      <c r="H295">
        <f t="array" aca="1" ref="H295" ca="1">SUM(IF(LEN(J295:O295)&gt;0,1,0))</f>
        <v>4</v>
      </c>
      <c r="I295">
        <v>136</v>
      </c>
      <c r="J295">
        <v>1010</v>
      </c>
      <c r="K295">
        <f ca="1">IF($C295&lt;=2,"",
IF(AND($C295&gt;=3,INT(RIGHT(K$1,1))&gt;VLOOKUP($C295,EquipGradeTable!$A:$B,MATCH(EquipGradeTable!$B$1,EquipGradeTable!$A$1:$B$1,0),0)),"",
OFFSET(K295,0,-1)+$I295))</f>
        <v>1146</v>
      </c>
      <c r="L295">
        <f ca="1">IF($C295&lt;=2,"",
IF(AND($C295&gt;=3,INT(RIGHT(L$1,1))&gt;VLOOKUP($C295,EquipGradeTable!$A:$B,MATCH(EquipGradeTable!$B$1,EquipGradeTable!$A$1:$B$1,0),0)),"",
OFFSET(L295,0,-1)+$I295))</f>
        <v>1282</v>
      </c>
      <c r="M295">
        <f ca="1">IF($C295&lt;=2,"",
IF(AND($C295&gt;=3,INT(RIGHT(M$1,1))&gt;VLOOKUP($C295,EquipGradeTable!$A:$B,MATCH(EquipGradeTable!$B$1,EquipGradeTable!$A$1:$B$1,0),0)),"",
OFFSET(M295,0,-1)+$I295))</f>
        <v>1418</v>
      </c>
      <c r="N295" t="str">
        <f ca="1">IF($C295&lt;=2,"",
IF(AND($C295&gt;=3,INT(RIGHT(N$1,1))&gt;VLOOKUP($C295,EquipGradeTable!$A:$B,MATCH(EquipGradeTable!$B$1,EquipGradeTable!$A$1:$B$1,0),0)),"",
OFFSET(N295,0,-1)+$I295))</f>
        <v/>
      </c>
      <c r="O295" t="str">
        <f ca="1">IF($C295&lt;=2,"",
IF(AND($C295&gt;=3,INT(RIGHT(O$1,1))&gt;VLOOKUP($C295,EquipGradeTable!$A:$B,MATCH(EquipGradeTable!$B$1,EquipGradeTable!$A$1:$B$1,0),0)),"",
OFFSET(O295,0,-1)+$I295))</f>
        <v/>
      </c>
      <c r="P295">
        <f t="shared" ca="1" si="19"/>
        <v>4</v>
      </c>
      <c r="Q295" t="str">
        <f ca="1">VLOOKUP($B295,EquipTable!$A:$Z,MATCH(SUBSTITUTE(Q$1,"참고",""),EquipTable!$A$1:$Z$1,0),0)</f>
        <v>SpikeShield</v>
      </c>
      <c r="R295">
        <f ca="1">VLOOKUP($B295,EquipTable!$A:$Z,MATCH(SUBSTITUTE(R$1,"참고",""),EquipTable!$A$1:$Z$1,0),0)</f>
        <v>0</v>
      </c>
    </row>
    <row r="296" spans="1:18" x14ac:dyDescent="0.3">
      <c r="A296" t="str">
        <f t="shared" ca="1" si="16"/>
        <v>Equip057102</v>
      </c>
      <c r="B296" t="s">
        <v>182</v>
      </c>
      <c r="C296">
        <f t="shared" ca="1" si="17"/>
        <v>5</v>
      </c>
      <c r="D296" t="str">
        <f ca="1">VLOOKUP($B296,EquipTable!$A:$Z,MATCH(SUBSTITUTE(D$1,"참고",""),EquipTable!$A$1:$Z$1,0),0)</f>
        <v>Shield</v>
      </c>
      <c r="E296" t="str">
        <f ca="1">VLOOKUP($B296,EquipTable!$A:$Z,MATCH(SUBSTITUTE(E$1,"참고",""),EquipTable!$A$1:$Z$1,0),0)</f>
        <v>S</v>
      </c>
      <c r="F296">
        <f ca="1">VLOOKUP($B296,EquipTable!$A:$Z,MATCH(SUBSTITUTE(F$1,"참고",""),EquipTable!$A$1:$Z$1,0),0)</f>
        <v>2</v>
      </c>
      <c r="G296" t="str">
        <f t="shared" ca="1" si="18"/>
        <v>1690, 1843, 1996, 2149, 2302</v>
      </c>
      <c r="H296">
        <f t="array" aca="1" ref="H296" ca="1">SUM(IF(LEN(J296:O296)&gt;0,1,0))</f>
        <v>5</v>
      </c>
      <c r="I296">
        <v>153</v>
      </c>
      <c r="J296">
        <v>1690</v>
      </c>
      <c r="K296">
        <f ca="1">IF($C296&lt;=2,"",
IF(AND($C296&gt;=3,INT(RIGHT(K$1,1))&gt;VLOOKUP($C296,EquipGradeTable!$A:$B,MATCH(EquipGradeTable!$B$1,EquipGradeTable!$A$1:$B$1,0),0)),"",
OFFSET(K296,0,-1)+$I296))</f>
        <v>1843</v>
      </c>
      <c r="L296">
        <f ca="1">IF($C296&lt;=2,"",
IF(AND($C296&gt;=3,INT(RIGHT(L$1,1))&gt;VLOOKUP($C296,EquipGradeTable!$A:$B,MATCH(EquipGradeTable!$B$1,EquipGradeTable!$A$1:$B$1,0),0)),"",
OFFSET(L296,0,-1)+$I296))</f>
        <v>1996</v>
      </c>
      <c r="M296">
        <f ca="1">IF($C296&lt;=2,"",
IF(AND($C296&gt;=3,INT(RIGHT(M$1,1))&gt;VLOOKUP($C296,EquipGradeTable!$A:$B,MATCH(EquipGradeTable!$B$1,EquipGradeTable!$A$1:$B$1,0),0)),"",
OFFSET(M296,0,-1)+$I296))</f>
        <v>2149</v>
      </c>
      <c r="N296">
        <f ca="1">IF($C296&lt;=2,"",
IF(AND($C296&gt;=3,INT(RIGHT(N$1,1))&gt;VLOOKUP($C296,EquipGradeTable!$A:$B,MATCH(EquipGradeTable!$B$1,EquipGradeTable!$A$1:$B$1,0),0)),"",
OFFSET(N296,0,-1)+$I296))</f>
        <v>2302</v>
      </c>
      <c r="O296" t="str">
        <f ca="1">IF($C296&lt;=2,"",
IF(AND($C296&gt;=3,INT(RIGHT(O$1,1))&gt;VLOOKUP($C296,EquipGradeTable!$A:$B,MATCH(EquipGradeTable!$B$1,EquipGradeTable!$A$1:$B$1,0),0)),"",
OFFSET(O296,0,-1)+$I296))</f>
        <v/>
      </c>
      <c r="P296">
        <f t="shared" ca="1" si="19"/>
        <v>4</v>
      </c>
      <c r="Q296" t="str">
        <f ca="1">VLOOKUP($B296,EquipTable!$A:$Z,MATCH(SUBSTITUTE(Q$1,"참고",""),EquipTable!$A$1:$Z$1,0),0)</f>
        <v>SpikeShield</v>
      </c>
      <c r="R296">
        <f ca="1">VLOOKUP($B296,EquipTable!$A:$Z,MATCH(SUBSTITUTE(R$1,"참고",""),EquipTable!$A$1:$Z$1,0),0)</f>
        <v>0</v>
      </c>
    </row>
    <row r="297" spans="1:18" x14ac:dyDescent="0.3">
      <c r="A297" t="str">
        <f t="shared" ca="1" si="16"/>
        <v>Equip067102</v>
      </c>
      <c r="B297" t="s">
        <v>182</v>
      </c>
      <c r="C297">
        <f t="shared" ca="1" si="17"/>
        <v>6</v>
      </c>
      <c r="D297" t="str">
        <f ca="1">VLOOKUP($B297,EquipTable!$A:$Z,MATCH(SUBSTITUTE(D$1,"참고",""),EquipTable!$A$1:$Z$1,0),0)</f>
        <v>Shield</v>
      </c>
      <c r="E297" t="str">
        <f ca="1">VLOOKUP($B297,EquipTable!$A:$Z,MATCH(SUBSTITUTE(E$1,"참고",""),EquipTable!$A$1:$Z$1,0),0)</f>
        <v>S</v>
      </c>
      <c r="F297">
        <f ca="1">VLOOKUP($B297,EquipTable!$A:$Z,MATCH(SUBSTITUTE(F$1,"참고",""),EquipTable!$A$1:$Z$1,0),0)</f>
        <v>2</v>
      </c>
      <c r="G297" t="str">
        <f t="shared" ca="1" si="18"/>
        <v>2610, 2865, 3120, 3375, 3630, 3885</v>
      </c>
      <c r="H297">
        <f t="array" aca="1" ref="H297" ca="1">SUM(IF(LEN(J297:O297)&gt;0,1,0))</f>
        <v>6</v>
      </c>
      <c r="I297">
        <v>255</v>
      </c>
      <c r="J297">
        <v>2610</v>
      </c>
      <c r="K297">
        <f ca="1">IF($C297&lt;=2,"",
IF(AND($C297&gt;=3,INT(RIGHT(K$1,1))&gt;VLOOKUP($C297,EquipGradeTable!$A:$B,MATCH(EquipGradeTable!$B$1,EquipGradeTable!$A$1:$B$1,0),0)),"",
OFFSET(K297,0,-1)+$I297))</f>
        <v>2865</v>
      </c>
      <c r="L297">
        <f ca="1">IF($C297&lt;=2,"",
IF(AND($C297&gt;=3,INT(RIGHT(L$1,1))&gt;VLOOKUP($C297,EquipGradeTable!$A:$B,MATCH(EquipGradeTable!$B$1,EquipGradeTable!$A$1:$B$1,0),0)),"",
OFFSET(L297,0,-1)+$I297))</f>
        <v>3120</v>
      </c>
      <c r="M297">
        <f ca="1">IF($C297&lt;=2,"",
IF(AND($C297&gt;=3,INT(RIGHT(M$1,1))&gt;VLOOKUP($C297,EquipGradeTable!$A:$B,MATCH(EquipGradeTable!$B$1,EquipGradeTable!$A$1:$B$1,0),0)),"",
OFFSET(M297,0,-1)+$I297))</f>
        <v>3375</v>
      </c>
      <c r="N297">
        <f ca="1">IF($C297&lt;=2,"",
IF(AND($C297&gt;=3,INT(RIGHT(N$1,1))&gt;VLOOKUP($C297,EquipGradeTable!$A:$B,MATCH(EquipGradeTable!$B$1,EquipGradeTable!$A$1:$B$1,0),0)),"",
OFFSET(N297,0,-1)+$I297))</f>
        <v>3630</v>
      </c>
      <c r="O297">
        <f ca="1">IF($C297&lt;=2,"",
IF(AND($C297&gt;=3,INT(RIGHT(O$1,1))&gt;VLOOKUP($C297,EquipGradeTable!$A:$B,MATCH(EquipGradeTable!$B$1,EquipGradeTable!$A$1:$B$1,0),0)),"",
OFFSET(O297,0,-1)+$I297))</f>
        <v>3885</v>
      </c>
      <c r="P297">
        <f t="shared" ca="1" si="19"/>
        <v>4</v>
      </c>
      <c r="Q297" t="str">
        <f ca="1">VLOOKUP($B297,EquipTable!$A:$Z,MATCH(SUBSTITUTE(Q$1,"참고",""),EquipTable!$A$1:$Z$1,0),0)</f>
        <v>SpikeShield</v>
      </c>
      <c r="R297">
        <f ca="1">VLOOKUP($B297,EquipTable!$A:$Z,MATCH(SUBSTITUTE(R$1,"참고",""),EquipTable!$A$1:$Z$1,0),0)</f>
        <v>0</v>
      </c>
    </row>
    <row r="298" spans="1:18" x14ac:dyDescent="0.3">
      <c r="A298" t="str">
        <f t="shared" ca="1" si="16"/>
        <v>Equip037201</v>
      </c>
      <c r="B298" t="s">
        <v>183</v>
      </c>
      <c r="C298">
        <f t="shared" ca="1" si="17"/>
        <v>3</v>
      </c>
      <c r="D298" t="str">
        <f ca="1">VLOOKUP($B298,EquipTable!$A:$Z,MATCH(SUBSTITUTE(D$1,"참고",""),EquipTable!$A$1:$Z$1,0),0)</f>
        <v>Shield</v>
      </c>
      <c r="E298" t="str">
        <f ca="1">VLOOKUP($B298,EquipTable!$A:$Z,MATCH(SUBSTITUTE(E$1,"참고",""),EquipTable!$A$1:$Z$1,0),0)</f>
        <v>SS</v>
      </c>
      <c r="F298">
        <f ca="1">VLOOKUP($B298,EquipTable!$A:$Z,MATCH(SUBSTITUTE(F$1,"참고",""),EquipTable!$A$1:$Z$1,0),0)</f>
        <v>1</v>
      </c>
      <c r="G298" t="str">
        <f t="shared" ca="1" si="18"/>
        <v>1190, 1372, 1554</v>
      </c>
      <c r="H298">
        <f t="array" aca="1" ref="H298" ca="1">SUM(IF(LEN(J298:O298)&gt;0,1,0))</f>
        <v>3</v>
      </c>
      <c r="I298">
        <v>182</v>
      </c>
      <c r="J298">
        <v>1190</v>
      </c>
      <c r="K298">
        <f ca="1">IF($C298&lt;=2,"",
IF(AND($C298&gt;=3,INT(RIGHT(K$1,1))&gt;VLOOKUP($C298,EquipGradeTable!$A:$B,MATCH(EquipGradeTable!$B$1,EquipGradeTable!$A$1:$B$1,0),0)),"",
OFFSET(K298,0,-1)+$I298))</f>
        <v>1372</v>
      </c>
      <c r="L298">
        <f ca="1">IF($C298&lt;=2,"",
IF(AND($C298&gt;=3,INT(RIGHT(L$1,1))&gt;VLOOKUP($C298,EquipGradeTable!$A:$B,MATCH(EquipGradeTable!$B$1,EquipGradeTable!$A$1:$B$1,0),0)),"",
OFFSET(L298,0,-1)+$I298))</f>
        <v>1554</v>
      </c>
      <c r="M298" t="str">
        <f ca="1">IF($C298&lt;=2,"",
IF(AND($C298&gt;=3,INT(RIGHT(M$1,1))&gt;VLOOKUP($C298,EquipGradeTable!$A:$B,MATCH(EquipGradeTable!$B$1,EquipGradeTable!$A$1:$B$1,0),0)),"",
OFFSET(M298,0,-1)+$I298))</f>
        <v/>
      </c>
      <c r="N298" t="str">
        <f ca="1">IF($C298&lt;=2,"",
IF(AND($C298&gt;=3,INT(RIGHT(N$1,1))&gt;VLOOKUP($C298,EquipGradeTable!$A:$B,MATCH(EquipGradeTable!$B$1,EquipGradeTable!$A$1:$B$1,0),0)),"",
OFFSET(N298,0,-1)+$I298))</f>
        <v/>
      </c>
      <c r="O298" t="str">
        <f ca="1">IF($C298&lt;=2,"",
IF(AND($C298&gt;=3,INT(RIGHT(O$1,1))&gt;VLOOKUP($C298,EquipGradeTable!$A:$B,MATCH(EquipGradeTable!$B$1,EquipGradeTable!$A$1:$B$1,0),0)),"",
OFFSET(O298,0,-1)+$I298))</f>
        <v/>
      </c>
      <c r="P298">
        <f t="shared" ca="1" si="19"/>
        <v>4</v>
      </c>
      <c r="Q298" t="str">
        <f ca="1">VLOOKUP($B298,EquipTable!$A:$Z,MATCH(SUBSTITUTE(Q$1,"참고",""),EquipTable!$A$1:$Z$1,0),0)</f>
        <v>ChainShield</v>
      </c>
      <c r="R298">
        <f ca="1">VLOOKUP($B298,EquipTable!$A:$Z,MATCH(SUBSTITUTE(R$1,"참고",""),EquipTable!$A$1:$Z$1,0),0)</f>
        <v>0</v>
      </c>
    </row>
    <row r="299" spans="1:18" x14ac:dyDescent="0.3">
      <c r="A299" t="str">
        <f t="shared" ca="1" si="16"/>
        <v>Equip047201</v>
      </c>
      <c r="B299" t="s">
        <v>183</v>
      </c>
      <c r="C299">
        <f t="shared" ca="1" si="17"/>
        <v>4</v>
      </c>
      <c r="D299" t="str">
        <f ca="1">VLOOKUP($B299,EquipTable!$A:$Z,MATCH(SUBSTITUTE(D$1,"참고",""),EquipTable!$A$1:$Z$1,0),0)</f>
        <v>Shield</v>
      </c>
      <c r="E299" t="str">
        <f ca="1">VLOOKUP($B299,EquipTable!$A:$Z,MATCH(SUBSTITUTE(E$1,"참고",""),EquipTable!$A$1:$Z$1,0),0)</f>
        <v>SS</v>
      </c>
      <c r="F299">
        <f ca="1">VLOOKUP($B299,EquipTable!$A:$Z,MATCH(SUBSTITUTE(F$1,"참고",""),EquipTable!$A$1:$Z$1,0),0)</f>
        <v>1</v>
      </c>
      <c r="G299" t="str">
        <f t="shared" ca="1" si="18"/>
        <v>1920, 2132, 2344, 2556</v>
      </c>
      <c r="H299">
        <f t="array" aca="1" ref="H299" ca="1">SUM(IF(LEN(J299:O299)&gt;0,1,0))</f>
        <v>4</v>
      </c>
      <c r="I299">
        <v>212</v>
      </c>
      <c r="J299">
        <v>1920</v>
      </c>
      <c r="K299">
        <f ca="1">IF($C299&lt;=2,"",
IF(AND($C299&gt;=3,INT(RIGHT(K$1,1))&gt;VLOOKUP($C299,EquipGradeTable!$A:$B,MATCH(EquipGradeTable!$B$1,EquipGradeTable!$A$1:$B$1,0),0)),"",
OFFSET(K299,0,-1)+$I299))</f>
        <v>2132</v>
      </c>
      <c r="L299">
        <f ca="1">IF($C299&lt;=2,"",
IF(AND($C299&gt;=3,INT(RIGHT(L$1,1))&gt;VLOOKUP($C299,EquipGradeTable!$A:$B,MATCH(EquipGradeTable!$B$1,EquipGradeTable!$A$1:$B$1,0),0)),"",
OFFSET(L299,0,-1)+$I299))</f>
        <v>2344</v>
      </c>
      <c r="M299">
        <f ca="1">IF($C299&lt;=2,"",
IF(AND($C299&gt;=3,INT(RIGHT(M$1,1))&gt;VLOOKUP($C299,EquipGradeTable!$A:$B,MATCH(EquipGradeTable!$B$1,EquipGradeTable!$A$1:$B$1,0),0)),"",
OFFSET(M299,0,-1)+$I299))</f>
        <v>2556</v>
      </c>
      <c r="N299" t="str">
        <f ca="1">IF($C299&lt;=2,"",
IF(AND($C299&gt;=3,INT(RIGHT(N$1,1))&gt;VLOOKUP($C299,EquipGradeTable!$A:$B,MATCH(EquipGradeTable!$B$1,EquipGradeTable!$A$1:$B$1,0),0)),"",
OFFSET(N299,0,-1)+$I299))</f>
        <v/>
      </c>
      <c r="O299" t="str">
        <f ca="1">IF($C299&lt;=2,"",
IF(AND($C299&gt;=3,INT(RIGHT(O$1,1))&gt;VLOOKUP($C299,EquipGradeTable!$A:$B,MATCH(EquipGradeTable!$B$1,EquipGradeTable!$A$1:$B$1,0),0)),"",
OFFSET(O299,0,-1)+$I299))</f>
        <v/>
      </c>
      <c r="P299">
        <f t="shared" ca="1" si="19"/>
        <v>4</v>
      </c>
      <c r="Q299" t="str">
        <f ca="1">VLOOKUP($B299,EquipTable!$A:$Z,MATCH(SUBSTITUTE(Q$1,"참고",""),EquipTable!$A$1:$Z$1,0),0)</f>
        <v>ChainShield</v>
      </c>
      <c r="R299">
        <f ca="1">VLOOKUP($B299,EquipTable!$A:$Z,MATCH(SUBSTITUTE(R$1,"참고",""),EquipTable!$A$1:$Z$1,0),0)</f>
        <v>0</v>
      </c>
    </row>
    <row r="300" spans="1:18" x14ac:dyDescent="0.3">
      <c r="A300" t="str">
        <f t="shared" ca="1" si="16"/>
        <v>Equip057201</v>
      </c>
      <c r="B300" t="s">
        <v>183</v>
      </c>
      <c r="C300">
        <f t="shared" ca="1" si="17"/>
        <v>5</v>
      </c>
      <c r="D300" t="str">
        <f ca="1">VLOOKUP($B300,EquipTable!$A:$Z,MATCH(SUBSTITUTE(D$1,"참고",""),EquipTable!$A$1:$Z$1,0),0)</f>
        <v>Shield</v>
      </c>
      <c r="E300" t="str">
        <f ca="1">VLOOKUP($B300,EquipTable!$A:$Z,MATCH(SUBSTITUTE(E$1,"참고",""),EquipTable!$A$1:$Z$1,0),0)</f>
        <v>SS</v>
      </c>
      <c r="F300">
        <f ca="1">VLOOKUP($B300,EquipTable!$A:$Z,MATCH(SUBSTITUTE(F$1,"참고",""),EquipTable!$A$1:$Z$1,0),0)</f>
        <v>1</v>
      </c>
      <c r="G300" t="str">
        <f t="shared" ca="1" si="18"/>
        <v>2980, 3208, 3436, 3664, 3892</v>
      </c>
      <c r="H300">
        <f t="array" aca="1" ref="H300" ca="1">SUM(IF(LEN(J300:O300)&gt;0,1,0))</f>
        <v>5</v>
      </c>
      <c r="I300">
        <v>228</v>
      </c>
      <c r="J300">
        <v>2980</v>
      </c>
      <c r="K300">
        <f ca="1">IF($C300&lt;=2,"",
IF(AND($C300&gt;=3,INT(RIGHT(K$1,1))&gt;VLOOKUP($C300,EquipGradeTable!$A:$B,MATCH(EquipGradeTable!$B$1,EquipGradeTable!$A$1:$B$1,0),0)),"",
OFFSET(K300,0,-1)+$I300))</f>
        <v>3208</v>
      </c>
      <c r="L300">
        <f ca="1">IF($C300&lt;=2,"",
IF(AND($C300&gt;=3,INT(RIGHT(L$1,1))&gt;VLOOKUP($C300,EquipGradeTable!$A:$B,MATCH(EquipGradeTable!$B$1,EquipGradeTable!$A$1:$B$1,0),0)),"",
OFFSET(L300,0,-1)+$I300))</f>
        <v>3436</v>
      </c>
      <c r="M300">
        <f ca="1">IF($C300&lt;=2,"",
IF(AND($C300&gt;=3,INT(RIGHT(M$1,1))&gt;VLOOKUP($C300,EquipGradeTable!$A:$B,MATCH(EquipGradeTable!$B$1,EquipGradeTable!$A$1:$B$1,0),0)),"",
OFFSET(M300,0,-1)+$I300))</f>
        <v>3664</v>
      </c>
      <c r="N300">
        <f ca="1">IF($C300&lt;=2,"",
IF(AND($C300&gt;=3,INT(RIGHT(N$1,1))&gt;VLOOKUP($C300,EquipGradeTable!$A:$B,MATCH(EquipGradeTable!$B$1,EquipGradeTable!$A$1:$B$1,0),0)),"",
OFFSET(N300,0,-1)+$I300))</f>
        <v>3892</v>
      </c>
      <c r="O300" t="str">
        <f ca="1">IF($C300&lt;=2,"",
IF(AND($C300&gt;=3,INT(RIGHT(O$1,1))&gt;VLOOKUP($C300,EquipGradeTable!$A:$B,MATCH(EquipGradeTable!$B$1,EquipGradeTable!$A$1:$B$1,0),0)),"",
OFFSET(O300,0,-1)+$I300))</f>
        <v/>
      </c>
      <c r="P300">
        <f t="shared" ca="1" si="19"/>
        <v>4</v>
      </c>
      <c r="Q300" t="str">
        <f ca="1">VLOOKUP($B300,EquipTable!$A:$Z,MATCH(SUBSTITUTE(Q$1,"참고",""),EquipTable!$A$1:$Z$1,0),0)</f>
        <v>ChainShield</v>
      </c>
      <c r="R300">
        <f ca="1">VLOOKUP($B300,EquipTable!$A:$Z,MATCH(SUBSTITUTE(R$1,"참고",""),EquipTable!$A$1:$Z$1,0),0)</f>
        <v>0</v>
      </c>
    </row>
    <row r="301" spans="1:18" x14ac:dyDescent="0.3">
      <c r="A301" t="str">
        <f t="shared" ca="1" si="16"/>
        <v>Equip067201</v>
      </c>
      <c r="B301" t="s">
        <v>183</v>
      </c>
      <c r="C301">
        <f t="shared" ca="1" si="17"/>
        <v>6</v>
      </c>
      <c r="D301" t="str">
        <f ca="1">VLOOKUP($B301,EquipTable!$A:$Z,MATCH(SUBSTITUTE(D$1,"참고",""),EquipTable!$A$1:$Z$1,0),0)</f>
        <v>Shield</v>
      </c>
      <c r="E301" t="str">
        <f ca="1">VLOOKUP($B301,EquipTable!$A:$Z,MATCH(SUBSTITUTE(E$1,"참고",""),EquipTable!$A$1:$Z$1,0),0)</f>
        <v>SS</v>
      </c>
      <c r="F301">
        <f ca="1">VLOOKUP($B301,EquipTable!$A:$Z,MATCH(SUBSTITUTE(F$1,"참고",""),EquipTable!$A$1:$Z$1,0),0)</f>
        <v>1</v>
      </c>
      <c r="G301" t="str">
        <f t="shared" ca="1" si="18"/>
        <v>4350, 4709, 5068, 5427, 5786, 6145</v>
      </c>
      <c r="H301">
        <f t="array" aca="1" ref="H301" ca="1">SUM(IF(LEN(J301:O301)&gt;0,1,0))</f>
        <v>6</v>
      </c>
      <c r="I301">
        <v>359</v>
      </c>
      <c r="J301">
        <v>4350</v>
      </c>
      <c r="K301">
        <f ca="1">IF($C301&lt;=2,"",
IF(AND($C301&gt;=3,INT(RIGHT(K$1,1))&gt;VLOOKUP($C301,EquipGradeTable!$A:$B,MATCH(EquipGradeTable!$B$1,EquipGradeTable!$A$1:$B$1,0),0)),"",
OFFSET(K301,0,-1)+$I301))</f>
        <v>4709</v>
      </c>
      <c r="L301">
        <f ca="1">IF($C301&lt;=2,"",
IF(AND($C301&gt;=3,INT(RIGHT(L$1,1))&gt;VLOOKUP($C301,EquipGradeTable!$A:$B,MATCH(EquipGradeTable!$B$1,EquipGradeTable!$A$1:$B$1,0),0)),"",
OFFSET(L301,0,-1)+$I301))</f>
        <v>5068</v>
      </c>
      <c r="M301">
        <f ca="1">IF($C301&lt;=2,"",
IF(AND($C301&gt;=3,INT(RIGHT(M$1,1))&gt;VLOOKUP($C301,EquipGradeTable!$A:$B,MATCH(EquipGradeTable!$B$1,EquipGradeTable!$A$1:$B$1,0),0)),"",
OFFSET(M301,0,-1)+$I301))</f>
        <v>5427</v>
      </c>
      <c r="N301">
        <f ca="1">IF($C301&lt;=2,"",
IF(AND($C301&gt;=3,INT(RIGHT(N$1,1))&gt;VLOOKUP($C301,EquipGradeTable!$A:$B,MATCH(EquipGradeTable!$B$1,EquipGradeTable!$A$1:$B$1,0),0)),"",
OFFSET(N301,0,-1)+$I301))</f>
        <v>5786</v>
      </c>
      <c r="O301">
        <f ca="1">IF($C301&lt;=2,"",
IF(AND($C301&gt;=3,INT(RIGHT(O$1,1))&gt;VLOOKUP($C301,EquipGradeTable!$A:$B,MATCH(EquipGradeTable!$B$1,EquipGradeTable!$A$1:$B$1,0),0)),"",
OFFSET(O301,0,-1)+$I301))</f>
        <v>6145</v>
      </c>
      <c r="P301">
        <f t="shared" ca="1" si="19"/>
        <v>4</v>
      </c>
      <c r="Q301" t="str">
        <f ca="1">VLOOKUP($B301,EquipTable!$A:$Z,MATCH(SUBSTITUTE(Q$1,"참고",""),EquipTable!$A$1:$Z$1,0),0)</f>
        <v>ChainShield</v>
      </c>
      <c r="R301">
        <f ca="1">VLOOKUP($B301,EquipTable!$A:$Z,MATCH(SUBSTITUTE(R$1,"참고",""),EquipTable!$A$1:$Z$1,0),0)</f>
        <v>0</v>
      </c>
    </row>
    <row r="302" spans="1:18" hidden="1" x14ac:dyDescent="0.3">
      <c r="A302" t="str">
        <f t="shared" ca="1" si="16"/>
        <v>Equip037202</v>
      </c>
      <c r="B302" t="s">
        <v>184</v>
      </c>
      <c r="C302">
        <f t="shared" ca="1" si="17"/>
        <v>3</v>
      </c>
      <c r="D302" t="str">
        <f ca="1">VLOOKUP($B302,EquipTable!$A:$Z,MATCH(SUBSTITUTE(D$1,"참고",""),EquipTable!$A$1:$Z$1,0),0)</f>
        <v>Shield</v>
      </c>
      <c r="E302" t="str">
        <f ca="1">VLOOKUP($B302,EquipTable!$A:$Z,MATCH(SUBSTITUTE(E$1,"참고",""),EquipTable!$A$1:$Z$1,0),0)</f>
        <v>SS</v>
      </c>
      <c r="F302">
        <f ca="1">VLOOKUP($B302,EquipTable!$A:$Z,MATCH(SUBSTITUTE(F$1,"참고",""),EquipTable!$A$1:$Z$1,0),0)</f>
        <v>2</v>
      </c>
      <c r="G302" t="str">
        <f t="shared" ca="1" si="18"/>
        <v>1190, 1372, 1554</v>
      </c>
      <c r="H302">
        <f t="array" aca="1" ref="H302" ca="1">SUM(IF(LEN(J302:O302)&gt;0,1,0))</f>
        <v>3</v>
      </c>
      <c r="I302">
        <v>182</v>
      </c>
      <c r="J302">
        <v>1190</v>
      </c>
      <c r="K302">
        <f ca="1">IF($C302&lt;=2,"",
IF(AND($C302&gt;=3,INT(RIGHT(K$1,1))&gt;VLOOKUP($C302,EquipGradeTable!$A:$B,MATCH(EquipGradeTable!$B$1,EquipGradeTable!$A$1:$B$1,0),0)),"",
OFFSET(K302,0,-1)+$I302))</f>
        <v>1372</v>
      </c>
      <c r="L302">
        <f ca="1">IF($C302&lt;=2,"",
IF(AND($C302&gt;=3,INT(RIGHT(L$1,1))&gt;VLOOKUP($C302,EquipGradeTable!$A:$B,MATCH(EquipGradeTable!$B$1,EquipGradeTable!$A$1:$B$1,0),0)),"",
OFFSET(L302,0,-1)+$I302))</f>
        <v>1554</v>
      </c>
      <c r="M302" t="str">
        <f ca="1">IF($C302&lt;=2,"",
IF(AND($C302&gt;=3,INT(RIGHT(M$1,1))&gt;VLOOKUP($C302,EquipGradeTable!$A:$B,MATCH(EquipGradeTable!$B$1,EquipGradeTable!$A$1:$B$1,0),0)),"",
OFFSET(M302,0,-1)+$I302))</f>
        <v/>
      </c>
      <c r="N302" t="str">
        <f ca="1">IF($C302&lt;=2,"",
IF(AND($C302&gt;=3,INT(RIGHT(N$1,1))&gt;VLOOKUP($C302,EquipGradeTable!$A:$B,MATCH(EquipGradeTable!$B$1,EquipGradeTable!$A$1:$B$1,0),0)),"",
OFFSET(N302,0,-1)+$I302))</f>
        <v/>
      </c>
      <c r="O302" t="str">
        <f ca="1">IF($C302&lt;=2,"",
IF(AND($C302&gt;=3,INT(RIGHT(O$1,1))&gt;VLOOKUP($C302,EquipGradeTable!$A:$B,MATCH(EquipGradeTable!$B$1,EquipGradeTable!$A$1:$B$1,0),0)),"",
OFFSET(O302,0,-1)+$I302))</f>
        <v/>
      </c>
      <c r="P302">
        <f t="shared" ca="1" si="19"/>
        <v>4</v>
      </c>
      <c r="Q302" t="str">
        <f ca="1">VLOOKUP($B302,EquipTable!$A:$Z,MATCH(SUBSTITUTE(Q$1,"참고",""),EquipTable!$A$1:$Z$1,0),0)</f>
        <v>OrcShield</v>
      </c>
      <c r="R302">
        <f ca="1">VLOOKUP($B302,EquipTable!$A:$Z,MATCH(SUBSTITUTE(R$1,"참고",""),EquipTable!$A$1:$Z$1,0),0)</f>
        <v>99</v>
      </c>
    </row>
    <row r="303" spans="1:18" hidden="1" x14ac:dyDescent="0.3">
      <c r="A303" t="str">
        <f t="shared" ca="1" si="16"/>
        <v>Equip047202</v>
      </c>
      <c r="B303" t="s">
        <v>184</v>
      </c>
      <c r="C303">
        <f t="shared" ca="1" si="17"/>
        <v>4</v>
      </c>
      <c r="D303" t="str">
        <f ca="1">VLOOKUP($B303,EquipTable!$A:$Z,MATCH(SUBSTITUTE(D$1,"참고",""),EquipTable!$A$1:$Z$1,0),0)</f>
        <v>Shield</v>
      </c>
      <c r="E303" t="str">
        <f ca="1">VLOOKUP($B303,EquipTable!$A:$Z,MATCH(SUBSTITUTE(E$1,"참고",""),EquipTable!$A$1:$Z$1,0),0)</f>
        <v>SS</v>
      </c>
      <c r="F303">
        <f ca="1">VLOOKUP($B303,EquipTable!$A:$Z,MATCH(SUBSTITUTE(F$1,"참고",""),EquipTable!$A$1:$Z$1,0),0)</f>
        <v>2</v>
      </c>
      <c r="G303" t="str">
        <f t="shared" ca="1" si="18"/>
        <v>1920, 2132, 2344, 2556</v>
      </c>
      <c r="H303">
        <f t="array" aca="1" ref="H303" ca="1">SUM(IF(LEN(J303:O303)&gt;0,1,0))</f>
        <v>4</v>
      </c>
      <c r="I303">
        <v>212</v>
      </c>
      <c r="J303">
        <v>1920</v>
      </c>
      <c r="K303">
        <f ca="1">IF($C303&lt;=2,"",
IF(AND($C303&gt;=3,INT(RIGHT(K$1,1))&gt;VLOOKUP($C303,EquipGradeTable!$A:$B,MATCH(EquipGradeTable!$B$1,EquipGradeTable!$A$1:$B$1,0),0)),"",
OFFSET(K303,0,-1)+$I303))</f>
        <v>2132</v>
      </c>
      <c r="L303">
        <f ca="1">IF($C303&lt;=2,"",
IF(AND($C303&gt;=3,INT(RIGHT(L$1,1))&gt;VLOOKUP($C303,EquipGradeTable!$A:$B,MATCH(EquipGradeTable!$B$1,EquipGradeTable!$A$1:$B$1,0),0)),"",
OFFSET(L303,0,-1)+$I303))</f>
        <v>2344</v>
      </c>
      <c r="M303">
        <f ca="1">IF($C303&lt;=2,"",
IF(AND($C303&gt;=3,INT(RIGHT(M$1,1))&gt;VLOOKUP($C303,EquipGradeTable!$A:$B,MATCH(EquipGradeTable!$B$1,EquipGradeTable!$A$1:$B$1,0),0)),"",
OFFSET(M303,0,-1)+$I303))</f>
        <v>2556</v>
      </c>
      <c r="N303" t="str">
        <f ca="1">IF($C303&lt;=2,"",
IF(AND($C303&gt;=3,INT(RIGHT(N$1,1))&gt;VLOOKUP($C303,EquipGradeTable!$A:$B,MATCH(EquipGradeTable!$B$1,EquipGradeTable!$A$1:$B$1,0),0)),"",
OFFSET(N303,0,-1)+$I303))</f>
        <v/>
      </c>
      <c r="O303" t="str">
        <f ca="1">IF($C303&lt;=2,"",
IF(AND($C303&gt;=3,INT(RIGHT(O$1,1))&gt;VLOOKUP($C303,EquipGradeTable!$A:$B,MATCH(EquipGradeTable!$B$1,EquipGradeTable!$A$1:$B$1,0),0)),"",
OFFSET(O303,0,-1)+$I303))</f>
        <v/>
      </c>
      <c r="P303">
        <f t="shared" ca="1" si="19"/>
        <v>4</v>
      </c>
      <c r="Q303" t="str">
        <f ca="1">VLOOKUP($B303,EquipTable!$A:$Z,MATCH(SUBSTITUTE(Q$1,"참고",""),EquipTable!$A$1:$Z$1,0),0)</f>
        <v>OrcShield</v>
      </c>
      <c r="R303">
        <f ca="1">VLOOKUP($B303,EquipTable!$A:$Z,MATCH(SUBSTITUTE(R$1,"참고",""),EquipTable!$A$1:$Z$1,0),0)</f>
        <v>99</v>
      </c>
    </row>
    <row r="304" spans="1:18" hidden="1" x14ac:dyDescent="0.3">
      <c r="A304" t="str">
        <f t="shared" ca="1" si="16"/>
        <v>Equip057202</v>
      </c>
      <c r="B304" t="s">
        <v>184</v>
      </c>
      <c r="C304">
        <f t="shared" ca="1" si="17"/>
        <v>5</v>
      </c>
      <c r="D304" t="str">
        <f ca="1">VLOOKUP($B304,EquipTable!$A:$Z,MATCH(SUBSTITUTE(D$1,"참고",""),EquipTable!$A$1:$Z$1,0),0)</f>
        <v>Shield</v>
      </c>
      <c r="E304" t="str">
        <f ca="1">VLOOKUP($B304,EquipTable!$A:$Z,MATCH(SUBSTITUTE(E$1,"참고",""),EquipTable!$A$1:$Z$1,0),0)</f>
        <v>SS</v>
      </c>
      <c r="F304">
        <f ca="1">VLOOKUP($B304,EquipTable!$A:$Z,MATCH(SUBSTITUTE(F$1,"참고",""),EquipTable!$A$1:$Z$1,0),0)</f>
        <v>2</v>
      </c>
      <c r="G304" t="str">
        <f t="shared" ca="1" si="18"/>
        <v>2980, 3208, 3436, 3664, 3892</v>
      </c>
      <c r="H304">
        <f t="array" aca="1" ref="H304" ca="1">SUM(IF(LEN(J304:O304)&gt;0,1,0))</f>
        <v>5</v>
      </c>
      <c r="I304">
        <v>228</v>
      </c>
      <c r="J304">
        <v>2980</v>
      </c>
      <c r="K304">
        <f ca="1">IF($C304&lt;=2,"",
IF(AND($C304&gt;=3,INT(RIGHT(K$1,1))&gt;VLOOKUP($C304,EquipGradeTable!$A:$B,MATCH(EquipGradeTable!$B$1,EquipGradeTable!$A$1:$B$1,0),0)),"",
OFFSET(K304,0,-1)+$I304))</f>
        <v>3208</v>
      </c>
      <c r="L304">
        <f ca="1">IF($C304&lt;=2,"",
IF(AND($C304&gt;=3,INT(RIGHT(L$1,1))&gt;VLOOKUP($C304,EquipGradeTable!$A:$B,MATCH(EquipGradeTable!$B$1,EquipGradeTable!$A$1:$B$1,0),0)),"",
OFFSET(L304,0,-1)+$I304))</f>
        <v>3436</v>
      </c>
      <c r="M304">
        <f ca="1">IF($C304&lt;=2,"",
IF(AND($C304&gt;=3,INT(RIGHT(M$1,1))&gt;VLOOKUP($C304,EquipGradeTable!$A:$B,MATCH(EquipGradeTable!$B$1,EquipGradeTable!$A$1:$B$1,0),0)),"",
OFFSET(M304,0,-1)+$I304))</f>
        <v>3664</v>
      </c>
      <c r="N304">
        <f ca="1">IF($C304&lt;=2,"",
IF(AND($C304&gt;=3,INT(RIGHT(N$1,1))&gt;VLOOKUP($C304,EquipGradeTable!$A:$B,MATCH(EquipGradeTable!$B$1,EquipGradeTable!$A$1:$B$1,0),0)),"",
OFFSET(N304,0,-1)+$I304))</f>
        <v>3892</v>
      </c>
      <c r="O304" t="str">
        <f ca="1">IF($C304&lt;=2,"",
IF(AND($C304&gt;=3,INT(RIGHT(O$1,1))&gt;VLOOKUP($C304,EquipGradeTable!$A:$B,MATCH(EquipGradeTable!$B$1,EquipGradeTable!$A$1:$B$1,0),0)),"",
OFFSET(O304,0,-1)+$I304))</f>
        <v/>
      </c>
      <c r="P304">
        <f t="shared" ca="1" si="19"/>
        <v>4</v>
      </c>
      <c r="Q304" t="str">
        <f ca="1">VLOOKUP($B304,EquipTable!$A:$Z,MATCH(SUBSTITUTE(Q$1,"참고",""),EquipTable!$A$1:$Z$1,0),0)</f>
        <v>OrcShield</v>
      </c>
      <c r="R304">
        <f ca="1">VLOOKUP($B304,EquipTable!$A:$Z,MATCH(SUBSTITUTE(R$1,"참고",""),EquipTable!$A$1:$Z$1,0),0)</f>
        <v>99</v>
      </c>
    </row>
    <row r="305" spans="1:18" hidden="1" x14ac:dyDescent="0.3">
      <c r="A305" t="str">
        <f t="shared" ca="1" si="16"/>
        <v>Equip067202</v>
      </c>
      <c r="B305" t="s">
        <v>184</v>
      </c>
      <c r="C305">
        <f t="shared" ca="1" si="17"/>
        <v>6</v>
      </c>
      <c r="D305" t="str">
        <f ca="1">VLOOKUP($B305,EquipTable!$A:$Z,MATCH(SUBSTITUTE(D$1,"참고",""),EquipTable!$A$1:$Z$1,0),0)</f>
        <v>Shield</v>
      </c>
      <c r="E305" t="str">
        <f ca="1">VLOOKUP($B305,EquipTable!$A:$Z,MATCH(SUBSTITUTE(E$1,"참고",""),EquipTable!$A$1:$Z$1,0),0)</f>
        <v>SS</v>
      </c>
      <c r="F305">
        <f ca="1">VLOOKUP($B305,EquipTable!$A:$Z,MATCH(SUBSTITUTE(F$1,"참고",""),EquipTable!$A$1:$Z$1,0),0)</f>
        <v>2</v>
      </c>
      <c r="G305" t="str">
        <f t="shared" ca="1" si="18"/>
        <v>4350, 4709, 5068, 5427, 5786, 6145</v>
      </c>
      <c r="H305">
        <f t="array" aca="1" ref="H305" ca="1">SUM(IF(LEN(J305:O305)&gt;0,1,0))</f>
        <v>6</v>
      </c>
      <c r="I305">
        <v>359</v>
      </c>
      <c r="J305">
        <v>4350</v>
      </c>
      <c r="K305">
        <f ca="1">IF($C305&lt;=2,"",
IF(AND($C305&gt;=3,INT(RIGHT(K$1,1))&gt;VLOOKUP($C305,EquipGradeTable!$A:$B,MATCH(EquipGradeTable!$B$1,EquipGradeTable!$A$1:$B$1,0),0)),"",
OFFSET(K305,0,-1)+$I305))</f>
        <v>4709</v>
      </c>
      <c r="L305">
        <f ca="1">IF($C305&lt;=2,"",
IF(AND($C305&gt;=3,INT(RIGHT(L$1,1))&gt;VLOOKUP($C305,EquipGradeTable!$A:$B,MATCH(EquipGradeTable!$B$1,EquipGradeTable!$A$1:$B$1,0),0)),"",
OFFSET(L305,0,-1)+$I305))</f>
        <v>5068</v>
      </c>
      <c r="M305">
        <f ca="1">IF($C305&lt;=2,"",
IF(AND($C305&gt;=3,INT(RIGHT(M$1,1))&gt;VLOOKUP($C305,EquipGradeTable!$A:$B,MATCH(EquipGradeTable!$B$1,EquipGradeTable!$A$1:$B$1,0),0)),"",
OFFSET(M305,0,-1)+$I305))</f>
        <v>5427</v>
      </c>
      <c r="N305">
        <f ca="1">IF($C305&lt;=2,"",
IF(AND($C305&gt;=3,INT(RIGHT(N$1,1))&gt;VLOOKUP($C305,EquipGradeTable!$A:$B,MATCH(EquipGradeTable!$B$1,EquipGradeTable!$A$1:$B$1,0),0)),"",
OFFSET(N305,0,-1)+$I305))</f>
        <v>5786</v>
      </c>
      <c r="O305">
        <f ca="1">IF($C305&lt;=2,"",
IF(AND($C305&gt;=3,INT(RIGHT(O$1,1))&gt;VLOOKUP($C305,EquipGradeTable!$A:$B,MATCH(EquipGradeTable!$B$1,EquipGradeTable!$A$1:$B$1,0),0)),"",
OFFSET(O305,0,-1)+$I305))</f>
        <v>6145</v>
      </c>
      <c r="P305">
        <f t="shared" ca="1" si="19"/>
        <v>4</v>
      </c>
      <c r="Q305" t="str">
        <f ca="1">VLOOKUP($B305,EquipTable!$A:$Z,MATCH(SUBSTITUTE(Q$1,"참고",""),EquipTable!$A$1:$Z$1,0),0)</f>
        <v>OrcShield</v>
      </c>
      <c r="R305">
        <f ca="1">VLOOKUP($B305,EquipTable!$A:$Z,MATCH(SUBSTITUTE(R$1,"참고",""),EquipTable!$A$1:$Z$1,0),0)</f>
        <v>99</v>
      </c>
    </row>
    <row r="306" spans="1:18" hidden="1" x14ac:dyDescent="0.3">
      <c r="A306" t="str">
        <f t="shared" ca="1" si="16"/>
        <v>Equip037203</v>
      </c>
      <c r="B306" t="s">
        <v>185</v>
      </c>
      <c r="C306">
        <f t="shared" ca="1" si="17"/>
        <v>3</v>
      </c>
      <c r="D306" t="str">
        <f ca="1">VLOOKUP($B306,EquipTable!$A:$Z,MATCH(SUBSTITUTE(D$1,"참고",""),EquipTable!$A$1:$Z$1,0),0)</f>
        <v>Shield</v>
      </c>
      <c r="E306" t="str">
        <f ca="1">VLOOKUP($B306,EquipTable!$A:$Z,MATCH(SUBSTITUTE(E$1,"참고",""),EquipTable!$A$1:$Z$1,0),0)</f>
        <v>SS</v>
      </c>
      <c r="F306">
        <f ca="1">VLOOKUP($B306,EquipTable!$A:$Z,MATCH(SUBSTITUTE(F$1,"참고",""),EquipTable!$A$1:$Z$1,0),0)</f>
        <v>3</v>
      </c>
      <c r="G306" t="str">
        <f t="shared" ca="1" si="18"/>
        <v>1190, 1372, 1554</v>
      </c>
      <c r="H306">
        <f t="array" aca="1" ref="H306" ca="1">SUM(IF(LEN(J306:O306)&gt;0,1,0))</f>
        <v>3</v>
      </c>
      <c r="I306">
        <v>182</v>
      </c>
      <c r="J306">
        <v>1190</v>
      </c>
      <c r="K306">
        <f ca="1">IF($C306&lt;=2,"",
IF(AND($C306&gt;=3,INT(RIGHT(K$1,1))&gt;VLOOKUP($C306,EquipGradeTable!$A:$B,MATCH(EquipGradeTable!$B$1,EquipGradeTable!$A$1:$B$1,0),0)),"",
OFFSET(K306,0,-1)+$I306))</f>
        <v>1372</v>
      </c>
      <c r="L306">
        <f ca="1">IF($C306&lt;=2,"",
IF(AND($C306&gt;=3,INT(RIGHT(L$1,1))&gt;VLOOKUP($C306,EquipGradeTable!$A:$B,MATCH(EquipGradeTable!$B$1,EquipGradeTable!$A$1:$B$1,0),0)),"",
OFFSET(L306,0,-1)+$I306))</f>
        <v>1554</v>
      </c>
      <c r="M306" t="str">
        <f ca="1">IF($C306&lt;=2,"",
IF(AND($C306&gt;=3,INT(RIGHT(M$1,1))&gt;VLOOKUP($C306,EquipGradeTable!$A:$B,MATCH(EquipGradeTable!$B$1,EquipGradeTable!$A$1:$B$1,0),0)),"",
OFFSET(M306,0,-1)+$I306))</f>
        <v/>
      </c>
      <c r="N306" t="str">
        <f ca="1">IF($C306&lt;=2,"",
IF(AND($C306&gt;=3,INT(RIGHT(N$1,1))&gt;VLOOKUP($C306,EquipGradeTable!$A:$B,MATCH(EquipGradeTable!$B$1,EquipGradeTable!$A$1:$B$1,0),0)),"",
OFFSET(N306,0,-1)+$I306))</f>
        <v/>
      </c>
      <c r="O306" t="str">
        <f ca="1">IF($C306&lt;=2,"",
IF(AND($C306&gt;=3,INT(RIGHT(O$1,1))&gt;VLOOKUP($C306,EquipGradeTable!$A:$B,MATCH(EquipGradeTable!$B$1,EquipGradeTable!$A$1:$B$1,0),0)),"",
OFFSET(O306,0,-1)+$I306))</f>
        <v/>
      </c>
      <c r="P306">
        <f t="shared" ca="1" si="19"/>
        <v>4</v>
      </c>
      <c r="Q306" t="str">
        <f ca="1">VLOOKUP($B306,EquipTable!$A:$Z,MATCH(SUBSTITUTE(Q$1,"참고",""),EquipTable!$A$1:$Z$1,0),0)</f>
        <v>ArsenalBigShield</v>
      </c>
      <c r="R306">
        <f ca="1">VLOOKUP($B306,EquipTable!$A:$Z,MATCH(SUBSTITUTE(R$1,"참고",""),EquipTable!$A$1:$Z$1,0),0)</f>
        <v>99</v>
      </c>
    </row>
    <row r="307" spans="1:18" hidden="1" x14ac:dyDescent="0.3">
      <c r="A307" t="str">
        <f t="shared" ca="1" si="16"/>
        <v>Equip047203</v>
      </c>
      <c r="B307" t="s">
        <v>185</v>
      </c>
      <c r="C307">
        <f t="shared" ca="1" si="17"/>
        <v>4</v>
      </c>
      <c r="D307" t="str">
        <f ca="1">VLOOKUP($B307,EquipTable!$A:$Z,MATCH(SUBSTITUTE(D$1,"참고",""),EquipTable!$A$1:$Z$1,0),0)</f>
        <v>Shield</v>
      </c>
      <c r="E307" t="str">
        <f ca="1">VLOOKUP($B307,EquipTable!$A:$Z,MATCH(SUBSTITUTE(E$1,"참고",""),EquipTable!$A$1:$Z$1,0),0)</f>
        <v>SS</v>
      </c>
      <c r="F307">
        <f ca="1">VLOOKUP($B307,EquipTable!$A:$Z,MATCH(SUBSTITUTE(F$1,"참고",""),EquipTable!$A$1:$Z$1,0),0)</f>
        <v>3</v>
      </c>
      <c r="G307" t="str">
        <f t="shared" ca="1" si="18"/>
        <v>1920, 2132, 2344, 2556</v>
      </c>
      <c r="H307">
        <f t="array" aca="1" ref="H307" ca="1">SUM(IF(LEN(J307:O307)&gt;0,1,0))</f>
        <v>4</v>
      </c>
      <c r="I307">
        <v>212</v>
      </c>
      <c r="J307">
        <v>1920</v>
      </c>
      <c r="K307">
        <f ca="1">IF($C307&lt;=2,"",
IF(AND($C307&gt;=3,INT(RIGHT(K$1,1))&gt;VLOOKUP($C307,EquipGradeTable!$A:$B,MATCH(EquipGradeTable!$B$1,EquipGradeTable!$A$1:$B$1,0),0)),"",
OFFSET(K307,0,-1)+$I307))</f>
        <v>2132</v>
      </c>
      <c r="L307">
        <f ca="1">IF($C307&lt;=2,"",
IF(AND($C307&gt;=3,INT(RIGHT(L$1,1))&gt;VLOOKUP($C307,EquipGradeTable!$A:$B,MATCH(EquipGradeTable!$B$1,EquipGradeTable!$A$1:$B$1,0),0)),"",
OFFSET(L307,0,-1)+$I307))</f>
        <v>2344</v>
      </c>
      <c r="M307">
        <f ca="1">IF($C307&lt;=2,"",
IF(AND($C307&gt;=3,INT(RIGHT(M$1,1))&gt;VLOOKUP($C307,EquipGradeTable!$A:$B,MATCH(EquipGradeTable!$B$1,EquipGradeTable!$A$1:$B$1,0),0)),"",
OFFSET(M307,0,-1)+$I307))</f>
        <v>2556</v>
      </c>
      <c r="N307" t="str">
        <f ca="1">IF($C307&lt;=2,"",
IF(AND($C307&gt;=3,INT(RIGHT(N$1,1))&gt;VLOOKUP($C307,EquipGradeTable!$A:$B,MATCH(EquipGradeTable!$B$1,EquipGradeTable!$A$1:$B$1,0),0)),"",
OFFSET(N307,0,-1)+$I307))</f>
        <v/>
      </c>
      <c r="O307" t="str">
        <f ca="1">IF($C307&lt;=2,"",
IF(AND($C307&gt;=3,INT(RIGHT(O$1,1))&gt;VLOOKUP($C307,EquipGradeTable!$A:$B,MATCH(EquipGradeTable!$B$1,EquipGradeTable!$A$1:$B$1,0),0)),"",
OFFSET(O307,0,-1)+$I307))</f>
        <v/>
      </c>
      <c r="P307">
        <f t="shared" ca="1" si="19"/>
        <v>4</v>
      </c>
      <c r="Q307" t="str">
        <f ca="1">VLOOKUP($B307,EquipTable!$A:$Z,MATCH(SUBSTITUTE(Q$1,"참고",""),EquipTable!$A$1:$Z$1,0),0)</f>
        <v>ArsenalBigShield</v>
      </c>
      <c r="R307">
        <f ca="1">VLOOKUP($B307,EquipTable!$A:$Z,MATCH(SUBSTITUTE(R$1,"참고",""),EquipTable!$A$1:$Z$1,0),0)</f>
        <v>99</v>
      </c>
    </row>
    <row r="308" spans="1:18" hidden="1" x14ac:dyDescent="0.3">
      <c r="A308" t="str">
        <f t="shared" ca="1" si="16"/>
        <v>Equip057203</v>
      </c>
      <c r="B308" t="s">
        <v>185</v>
      </c>
      <c r="C308">
        <f t="shared" ca="1" si="17"/>
        <v>5</v>
      </c>
      <c r="D308" t="str">
        <f ca="1">VLOOKUP($B308,EquipTable!$A:$Z,MATCH(SUBSTITUTE(D$1,"참고",""),EquipTable!$A$1:$Z$1,0),0)</f>
        <v>Shield</v>
      </c>
      <c r="E308" t="str">
        <f ca="1">VLOOKUP($B308,EquipTable!$A:$Z,MATCH(SUBSTITUTE(E$1,"참고",""),EquipTable!$A$1:$Z$1,0),0)</f>
        <v>SS</v>
      </c>
      <c r="F308">
        <f ca="1">VLOOKUP($B308,EquipTable!$A:$Z,MATCH(SUBSTITUTE(F$1,"참고",""),EquipTable!$A$1:$Z$1,0),0)</f>
        <v>3</v>
      </c>
      <c r="G308" t="str">
        <f t="shared" ca="1" si="18"/>
        <v>2980, 3208, 3436, 3664, 3892</v>
      </c>
      <c r="H308">
        <f t="array" aca="1" ref="H308" ca="1">SUM(IF(LEN(J308:O308)&gt;0,1,0))</f>
        <v>5</v>
      </c>
      <c r="I308">
        <v>228</v>
      </c>
      <c r="J308">
        <v>2980</v>
      </c>
      <c r="K308">
        <f ca="1">IF($C308&lt;=2,"",
IF(AND($C308&gt;=3,INT(RIGHT(K$1,1))&gt;VLOOKUP($C308,EquipGradeTable!$A:$B,MATCH(EquipGradeTable!$B$1,EquipGradeTable!$A$1:$B$1,0),0)),"",
OFFSET(K308,0,-1)+$I308))</f>
        <v>3208</v>
      </c>
      <c r="L308">
        <f ca="1">IF($C308&lt;=2,"",
IF(AND($C308&gt;=3,INT(RIGHT(L$1,1))&gt;VLOOKUP($C308,EquipGradeTable!$A:$B,MATCH(EquipGradeTable!$B$1,EquipGradeTable!$A$1:$B$1,0),0)),"",
OFFSET(L308,0,-1)+$I308))</f>
        <v>3436</v>
      </c>
      <c r="M308">
        <f ca="1">IF($C308&lt;=2,"",
IF(AND($C308&gt;=3,INT(RIGHT(M$1,1))&gt;VLOOKUP($C308,EquipGradeTable!$A:$B,MATCH(EquipGradeTable!$B$1,EquipGradeTable!$A$1:$B$1,0),0)),"",
OFFSET(M308,0,-1)+$I308))</f>
        <v>3664</v>
      </c>
      <c r="N308">
        <f ca="1">IF($C308&lt;=2,"",
IF(AND($C308&gt;=3,INT(RIGHT(N$1,1))&gt;VLOOKUP($C308,EquipGradeTable!$A:$B,MATCH(EquipGradeTable!$B$1,EquipGradeTable!$A$1:$B$1,0),0)),"",
OFFSET(N308,0,-1)+$I308))</f>
        <v>3892</v>
      </c>
      <c r="O308" t="str">
        <f ca="1">IF($C308&lt;=2,"",
IF(AND($C308&gt;=3,INT(RIGHT(O$1,1))&gt;VLOOKUP($C308,EquipGradeTable!$A:$B,MATCH(EquipGradeTable!$B$1,EquipGradeTable!$A$1:$B$1,0),0)),"",
OFFSET(O308,0,-1)+$I308))</f>
        <v/>
      </c>
      <c r="P308">
        <f t="shared" ca="1" si="19"/>
        <v>4</v>
      </c>
      <c r="Q308" t="str">
        <f ca="1">VLOOKUP($B308,EquipTable!$A:$Z,MATCH(SUBSTITUTE(Q$1,"참고",""),EquipTable!$A$1:$Z$1,0),0)</f>
        <v>ArsenalBigShield</v>
      </c>
      <c r="R308">
        <f ca="1">VLOOKUP($B308,EquipTable!$A:$Z,MATCH(SUBSTITUTE(R$1,"참고",""),EquipTable!$A$1:$Z$1,0),0)</f>
        <v>99</v>
      </c>
    </row>
    <row r="309" spans="1:18" hidden="1" x14ac:dyDescent="0.3">
      <c r="A309" t="str">
        <f t="shared" ca="1" si="16"/>
        <v>Equip067203</v>
      </c>
      <c r="B309" t="s">
        <v>185</v>
      </c>
      <c r="C309">
        <f t="shared" ca="1" si="17"/>
        <v>6</v>
      </c>
      <c r="D309" t="str">
        <f ca="1">VLOOKUP($B309,EquipTable!$A:$Z,MATCH(SUBSTITUTE(D$1,"참고",""),EquipTable!$A$1:$Z$1,0),0)</f>
        <v>Shield</v>
      </c>
      <c r="E309" t="str">
        <f ca="1">VLOOKUP($B309,EquipTable!$A:$Z,MATCH(SUBSTITUTE(E$1,"참고",""),EquipTable!$A$1:$Z$1,0),0)</f>
        <v>SS</v>
      </c>
      <c r="F309">
        <f ca="1">VLOOKUP($B309,EquipTable!$A:$Z,MATCH(SUBSTITUTE(F$1,"참고",""),EquipTable!$A$1:$Z$1,0),0)</f>
        <v>3</v>
      </c>
      <c r="G309" t="str">
        <f t="shared" ca="1" si="18"/>
        <v>4350, 4709, 5068, 5427, 5786, 6145</v>
      </c>
      <c r="H309">
        <f t="array" aca="1" ref="H309" ca="1">SUM(IF(LEN(J309:O309)&gt;0,1,0))</f>
        <v>6</v>
      </c>
      <c r="I309">
        <v>359</v>
      </c>
      <c r="J309">
        <v>4350</v>
      </c>
      <c r="K309">
        <f ca="1">IF($C309&lt;=2,"",
IF(AND($C309&gt;=3,INT(RIGHT(K$1,1))&gt;VLOOKUP($C309,EquipGradeTable!$A:$B,MATCH(EquipGradeTable!$B$1,EquipGradeTable!$A$1:$B$1,0),0)),"",
OFFSET(K309,0,-1)+$I309))</f>
        <v>4709</v>
      </c>
      <c r="L309">
        <f ca="1">IF($C309&lt;=2,"",
IF(AND($C309&gt;=3,INT(RIGHT(L$1,1))&gt;VLOOKUP($C309,EquipGradeTable!$A:$B,MATCH(EquipGradeTable!$B$1,EquipGradeTable!$A$1:$B$1,0),0)),"",
OFFSET(L309,0,-1)+$I309))</f>
        <v>5068</v>
      </c>
      <c r="M309">
        <f ca="1">IF($C309&lt;=2,"",
IF(AND($C309&gt;=3,INT(RIGHT(M$1,1))&gt;VLOOKUP($C309,EquipGradeTable!$A:$B,MATCH(EquipGradeTable!$B$1,EquipGradeTable!$A$1:$B$1,0),0)),"",
OFFSET(M309,0,-1)+$I309))</f>
        <v>5427</v>
      </c>
      <c r="N309">
        <f ca="1">IF($C309&lt;=2,"",
IF(AND($C309&gt;=3,INT(RIGHT(N$1,1))&gt;VLOOKUP($C309,EquipGradeTable!$A:$B,MATCH(EquipGradeTable!$B$1,EquipGradeTable!$A$1:$B$1,0),0)),"",
OFFSET(N309,0,-1)+$I309))</f>
        <v>5786</v>
      </c>
      <c r="O309">
        <f ca="1">IF($C309&lt;=2,"",
IF(AND($C309&gt;=3,INT(RIGHT(O$1,1))&gt;VLOOKUP($C309,EquipGradeTable!$A:$B,MATCH(EquipGradeTable!$B$1,EquipGradeTable!$A$1:$B$1,0),0)),"",
OFFSET(O309,0,-1)+$I309))</f>
        <v>6145</v>
      </c>
      <c r="P309">
        <f t="shared" ca="1" si="19"/>
        <v>4</v>
      </c>
      <c r="Q309" t="str">
        <f ca="1">VLOOKUP($B309,EquipTable!$A:$Z,MATCH(SUBSTITUTE(Q$1,"참고",""),EquipTable!$A$1:$Z$1,0),0)</f>
        <v>ArsenalBigShield</v>
      </c>
      <c r="R309">
        <f ca="1">VLOOKUP($B309,EquipTable!$A:$Z,MATCH(SUBSTITUTE(R$1,"참고",""),EquipTable!$A$1:$Z$1,0),0)</f>
        <v>99</v>
      </c>
    </row>
    <row r="310" spans="1:18" x14ac:dyDescent="0.3">
      <c r="A310" t="str">
        <f t="shared" ca="1" si="16"/>
        <v>Equip008001</v>
      </c>
      <c r="B310" t="s">
        <v>186</v>
      </c>
      <c r="C310">
        <f t="shared" ca="1" si="17"/>
        <v>0</v>
      </c>
      <c r="D310" t="str">
        <f ca="1">VLOOKUP($B310,EquipTable!$A:$Z,MATCH(SUBSTITUTE(D$1,"참고",""),EquipTable!$A$1:$Z$1,0),0)</f>
        <v>TwoHanded</v>
      </c>
      <c r="E310" t="str">
        <f ca="1">VLOOKUP($B310,EquipTable!$A:$Z,MATCH(SUBSTITUTE(E$1,"참고",""),EquipTable!$A$1:$Z$1,0),0)</f>
        <v>A</v>
      </c>
      <c r="F310">
        <f ca="1">VLOOKUP($B310,EquipTable!$A:$Z,MATCH(SUBSTITUTE(F$1,"참고",""),EquipTable!$A$1:$Z$1,0),0)</f>
        <v>1</v>
      </c>
      <c r="G310" t="str">
        <f t="shared" ca="1" si="18"/>
        <v>10</v>
      </c>
      <c r="H310">
        <f t="array" aca="1" ref="H310" ca="1">SUM(IF(LEN(J310:O310)&gt;0,1,0))</f>
        <v>1</v>
      </c>
      <c r="I310">
        <v>0</v>
      </c>
      <c r="J310">
        <v>10</v>
      </c>
      <c r="K310" t="str">
        <f ca="1">IF($C310&lt;=2,"",
IF(AND($C310&gt;=3,INT(RIGHT(K$1,1))&gt;VLOOKUP($C310,EquipGradeTable!$A:$B,MATCH(EquipGradeTable!$B$1,EquipGradeTable!$A$1:$B$1,0),0)),"",
OFFSET(K310,0,-1)+$I310))</f>
        <v/>
      </c>
      <c r="L310" t="str">
        <f ca="1">IF($C310&lt;=2,"",
IF(AND($C310&gt;=3,INT(RIGHT(L$1,1))&gt;VLOOKUP($C310,EquipGradeTable!$A:$B,MATCH(EquipGradeTable!$B$1,EquipGradeTable!$A$1:$B$1,0),0)),"",
OFFSET(L310,0,-1)+$I310))</f>
        <v/>
      </c>
      <c r="M310" t="str">
        <f ca="1">IF($C310&lt;=2,"",
IF(AND($C310&gt;=3,INT(RIGHT(M$1,1))&gt;VLOOKUP($C310,EquipGradeTable!$A:$B,MATCH(EquipGradeTable!$B$1,EquipGradeTable!$A$1:$B$1,0),0)),"",
OFFSET(M310,0,-1)+$I310))</f>
        <v/>
      </c>
      <c r="N310" t="str">
        <f ca="1">IF($C310&lt;=2,"",
IF(AND($C310&gt;=3,INT(RIGHT(N$1,1))&gt;VLOOKUP($C310,EquipGradeTable!$A:$B,MATCH(EquipGradeTable!$B$1,EquipGradeTable!$A$1:$B$1,0),0)),"",
OFFSET(N310,0,-1)+$I310))</f>
        <v/>
      </c>
      <c r="O310" t="str">
        <f ca="1">IF($C310&lt;=2,"",
IF(AND($C310&gt;=3,INT(RIGHT(O$1,1))&gt;VLOOKUP($C310,EquipGradeTable!$A:$B,MATCH(EquipGradeTable!$B$1,EquipGradeTable!$A$1:$B$1,0),0)),"",
OFFSET(O310,0,-1)+$I310))</f>
        <v/>
      </c>
      <c r="P310">
        <f t="shared" ca="1" si="19"/>
        <v>7</v>
      </c>
      <c r="Q310" t="str">
        <f ca="1">VLOOKUP($B310,EquipTable!$A:$Z,MATCH(SUBSTITUTE(Q$1,"참고",""),EquipTable!$A$1:$Z$1,0),0)</f>
        <v>StylizedFantasySword</v>
      </c>
      <c r="R310">
        <f ca="1">VLOOKUP($B310,EquipTable!$A:$Z,MATCH(SUBSTITUTE(R$1,"참고",""),EquipTable!$A$1:$Z$1,0),0)</f>
        <v>0</v>
      </c>
    </row>
    <row r="311" spans="1:18" x14ac:dyDescent="0.3">
      <c r="A311" t="str">
        <f t="shared" ca="1" si="16"/>
        <v>Equip018001</v>
      </c>
      <c r="B311" t="s">
        <v>186</v>
      </c>
      <c r="C311">
        <f t="shared" ca="1" si="17"/>
        <v>1</v>
      </c>
      <c r="D311" t="str">
        <f ca="1">VLOOKUP($B311,EquipTable!$A:$Z,MATCH(SUBSTITUTE(D$1,"참고",""),EquipTable!$A$1:$Z$1,0),0)</f>
        <v>TwoHanded</v>
      </c>
      <c r="E311" t="str">
        <f ca="1">VLOOKUP($B311,EquipTable!$A:$Z,MATCH(SUBSTITUTE(E$1,"참고",""),EquipTable!$A$1:$Z$1,0),0)</f>
        <v>A</v>
      </c>
      <c r="F311">
        <f ca="1">VLOOKUP($B311,EquipTable!$A:$Z,MATCH(SUBSTITUTE(F$1,"참고",""),EquipTable!$A$1:$Z$1,0),0)</f>
        <v>1</v>
      </c>
      <c r="G311" t="str">
        <f t="shared" ca="1" si="18"/>
        <v>30</v>
      </c>
      <c r="H311">
        <f t="array" aca="1" ref="H311" ca="1">SUM(IF(LEN(J311:O311)&gt;0,1,0))</f>
        <v>1</v>
      </c>
      <c r="I311">
        <v>0</v>
      </c>
      <c r="J311">
        <v>30</v>
      </c>
      <c r="K311" t="str">
        <f ca="1">IF($C311&lt;=2,"",
IF(AND($C311&gt;=3,INT(RIGHT(K$1,1))&gt;VLOOKUP($C311,EquipGradeTable!$A:$B,MATCH(EquipGradeTable!$B$1,EquipGradeTable!$A$1:$B$1,0),0)),"",
OFFSET(K311,0,-1)+$I311))</f>
        <v/>
      </c>
      <c r="L311" t="str">
        <f ca="1">IF($C311&lt;=2,"",
IF(AND($C311&gt;=3,INT(RIGHT(L$1,1))&gt;VLOOKUP($C311,EquipGradeTable!$A:$B,MATCH(EquipGradeTable!$B$1,EquipGradeTable!$A$1:$B$1,0),0)),"",
OFFSET(L311,0,-1)+$I311))</f>
        <v/>
      </c>
      <c r="M311" t="str">
        <f ca="1">IF($C311&lt;=2,"",
IF(AND($C311&gt;=3,INT(RIGHT(M$1,1))&gt;VLOOKUP($C311,EquipGradeTable!$A:$B,MATCH(EquipGradeTable!$B$1,EquipGradeTable!$A$1:$B$1,0),0)),"",
OFFSET(M311,0,-1)+$I311))</f>
        <v/>
      </c>
      <c r="N311" t="str">
        <f ca="1">IF($C311&lt;=2,"",
IF(AND($C311&gt;=3,INT(RIGHT(N$1,1))&gt;VLOOKUP($C311,EquipGradeTable!$A:$B,MATCH(EquipGradeTable!$B$1,EquipGradeTable!$A$1:$B$1,0),0)),"",
OFFSET(N311,0,-1)+$I311))</f>
        <v/>
      </c>
      <c r="O311" t="str">
        <f ca="1">IF($C311&lt;=2,"",
IF(AND($C311&gt;=3,INT(RIGHT(O$1,1))&gt;VLOOKUP($C311,EquipGradeTable!$A:$B,MATCH(EquipGradeTable!$B$1,EquipGradeTable!$A$1:$B$1,0),0)),"",
OFFSET(O311,0,-1)+$I311))</f>
        <v/>
      </c>
      <c r="P311">
        <f t="shared" ca="1" si="19"/>
        <v>7</v>
      </c>
      <c r="Q311" t="str">
        <f ca="1">VLOOKUP($B311,EquipTable!$A:$Z,MATCH(SUBSTITUTE(Q$1,"참고",""),EquipTable!$A$1:$Z$1,0),0)</f>
        <v>StylizedFantasySword</v>
      </c>
      <c r="R311">
        <f ca="1">VLOOKUP($B311,EquipTable!$A:$Z,MATCH(SUBSTITUTE(R$1,"참고",""),EquipTable!$A$1:$Z$1,0),0)</f>
        <v>0</v>
      </c>
    </row>
    <row r="312" spans="1:18" x14ac:dyDescent="0.3">
      <c r="A312" t="str">
        <f t="shared" ca="1" si="16"/>
        <v>Equip028001</v>
      </c>
      <c r="B312" t="s">
        <v>186</v>
      </c>
      <c r="C312">
        <f t="shared" ca="1" si="17"/>
        <v>2</v>
      </c>
      <c r="D312" t="str">
        <f ca="1">VLOOKUP($B312,EquipTable!$A:$Z,MATCH(SUBSTITUTE(D$1,"참고",""),EquipTable!$A$1:$Z$1,0),0)</f>
        <v>TwoHanded</v>
      </c>
      <c r="E312" t="str">
        <f ca="1">VLOOKUP($B312,EquipTable!$A:$Z,MATCH(SUBSTITUTE(E$1,"참고",""),EquipTable!$A$1:$Z$1,0),0)</f>
        <v>A</v>
      </c>
      <c r="F312">
        <f ca="1">VLOOKUP($B312,EquipTable!$A:$Z,MATCH(SUBSTITUTE(F$1,"참고",""),EquipTable!$A$1:$Z$1,0),0)</f>
        <v>1</v>
      </c>
      <c r="G312" t="str">
        <f t="shared" ca="1" si="18"/>
        <v>80</v>
      </c>
      <c r="H312">
        <f t="array" aca="1" ref="H312" ca="1">SUM(IF(LEN(J312:O312)&gt;0,1,0))</f>
        <v>1</v>
      </c>
      <c r="I312">
        <v>0</v>
      </c>
      <c r="J312">
        <v>80</v>
      </c>
      <c r="K312" t="str">
        <f ca="1">IF($C312&lt;=2,"",
IF(AND($C312&gt;=3,INT(RIGHT(K$1,1))&gt;VLOOKUP($C312,EquipGradeTable!$A:$B,MATCH(EquipGradeTable!$B$1,EquipGradeTable!$A$1:$B$1,0),0)),"",
OFFSET(K312,0,-1)+$I312))</f>
        <v/>
      </c>
      <c r="L312" t="str">
        <f ca="1">IF($C312&lt;=2,"",
IF(AND($C312&gt;=3,INT(RIGHT(L$1,1))&gt;VLOOKUP($C312,EquipGradeTable!$A:$B,MATCH(EquipGradeTable!$B$1,EquipGradeTable!$A$1:$B$1,0),0)),"",
OFFSET(L312,0,-1)+$I312))</f>
        <v/>
      </c>
      <c r="M312" t="str">
        <f ca="1">IF($C312&lt;=2,"",
IF(AND($C312&gt;=3,INT(RIGHT(M$1,1))&gt;VLOOKUP($C312,EquipGradeTable!$A:$B,MATCH(EquipGradeTable!$B$1,EquipGradeTable!$A$1:$B$1,0),0)),"",
OFFSET(M312,0,-1)+$I312))</f>
        <v/>
      </c>
      <c r="N312" t="str">
        <f ca="1">IF($C312&lt;=2,"",
IF(AND($C312&gt;=3,INT(RIGHT(N$1,1))&gt;VLOOKUP($C312,EquipGradeTable!$A:$B,MATCH(EquipGradeTable!$B$1,EquipGradeTable!$A$1:$B$1,0),0)),"",
OFFSET(N312,0,-1)+$I312))</f>
        <v/>
      </c>
      <c r="O312" t="str">
        <f ca="1">IF($C312&lt;=2,"",
IF(AND($C312&gt;=3,INT(RIGHT(O$1,1))&gt;VLOOKUP($C312,EquipGradeTable!$A:$B,MATCH(EquipGradeTable!$B$1,EquipGradeTable!$A$1:$B$1,0),0)),"",
OFFSET(O312,0,-1)+$I312))</f>
        <v/>
      </c>
      <c r="P312">
        <f t="shared" ca="1" si="19"/>
        <v>7</v>
      </c>
      <c r="Q312" t="str">
        <f ca="1">VLOOKUP($B312,EquipTable!$A:$Z,MATCH(SUBSTITUTE(Q$1,"참고",""),EquipTable!$A$1:$Z$1,0),0)</f>
        <v>StylizedFantasySword</v>
      </c>
      <c r="R312">
        <f ca="1">VLOOKUP($B312,EquipTable!$A:$Z,MATCH(SUBSTITUTE(R$1,"참고",""),EquipTable!$A$1:$Z$1,0),0)</f>
        <v>0</v>
      </c>
    </row>
    <row r="313" spans="1:18" x14ac:dyDescent="0.3">
      <c r="A313" t="str">
        <f t="shared" ca="1" si="16"/>
        <v>Equip038001</v>
      </c>
      <c r="B313" t="s">
        <v>186</v>
      </c>
      <c r="C313">
        <f t="shared" ca="1" si="17"/>
        <v>3</v>
      </c>
      <c r="D313" t="str">
        <f ca="1">VLOOKUP($B313,EquipTable!$A:$Z,MATCH(SUBSTITUTE(D$1,"참고",""),EquipTable!$A$1:$Z$1,0),0)</f>
        <v>TwoHanded</v>
      </c>
      <c r="E313" t="str">
        <f ca="1">VLOOKUP($B313,EquipTable!$A:$Z,MATCH(SUBSTITUTE(E$1,"참고",""),EquipTable!$A$1:$Z$1,0),0)</f>
        <v>A</v>
      </c>
      <c r="F313">
        <f ca="1">VLOOKUP($B313,EquipTable!$A:$Z,MATCH(SUBSTITUTE(F$1,"참고",""),EquipTable!$A$1:$Z$1,0),0)</f>
        <v>1</v>
      </c>
      <c r="G313" t="str">
        <f t="shared" ca="1" si="18"/>
        <v>190, 255, 320</v>
      </c>
      <c r="H313">
        <f t="array" aca="1" ref="H313" ca="1">SUM(IF(LEN(J313:O313)&gt;0,1,0))</f>
        <v>3</v>
      </c>
      <c r="I313">
        <v>65</v>
      </c>
      <c r="J313">
        <v>190</v>
      </c>
      <c r="K313">
        <f ca="1">IF($C313&lt;=2,"",
IF(AND($C313&gt;=3,INT(RIGHT(K$1,1))&gt;VLOOKUP($C313,EquipGradeTable!$A:$B,MATCH(EquipGradeTable!$B$1,EquipGradeTable!$A$1:$B$1,0),0)),"",
OFFSET(K313,0,-1)+$I313))</f>
        <v>255</v>
      </c>
      <c r="L313">
        <f ca="1">IF($C313&lt;=2,"",
IF(AND($C313&gt;=3,INT(RIGHT(L$1,1))&gt;VLOOKUP($C313,EquipGradeTable!$A:$B,MATCH(EquipGradeTable!$B$1,EquipGradeTable!$A$1:$B$1,0),0)),"",
OFFSET(L313,0,-1)+$I313))</f>
        <v>320</v>
      </c>
      <c r="M313" t="str">
        <f ca="1">IF($C313&lt;=2,"",
IF(AND($C313&gt;=3,INT(RIGHT(M$1,1))&gt;VLOOKUP($C313,EquipGradeTable!$A:$B,MATCH(EquipGradeTable!$B$1,EquipGradeTable!$A$1:$B$1,0),0)),"",
OFFSET(M313,0,-1)+$I313))</f>
        <v/>
      </c>
      <c r="N313" t="str">
        <f ca="1">IF($C313&lt;=2,"",
IF(AND($C313&gt;=3,INT(RIGHT(N$1,1))&gt;VLOOKUP($C313,EquipGradeTable!$A:$B,MATCH(EquipGradeTable!$B$1,EquipGradeTable!$A$1:$B$1,0),0)),"",
OFFSET(N313,0,-1)+$I313))</f>
        <v/>
      </c>
      <c r="O313" t="str">
        <f ca="1">IF($C313&lt;=2,"",
IF(AND($C313&gt;=3,INT(RIGHT(O$1,1))&gt;VLOOKUP($C313,EquipGradeTable!$A:$B,MATCH(EquipGradeTable!$B$1,EquipGradeTable!$A$1:$B$1,0),0)),"",
OFFSET(O313,0,-1)+$I313))</f>
        <v/>
      </c>
      <c r="P313">
        <f t="shared" ca="1" si="19"/>
        <v>7</v>
      </c>
      <c r="Q313" t="str">
        <f ca="1">VLOOKUP($B313,EquipTable!$A:$Z,MATCH(SUBSTITUTE(Q$1,"참고",""),EquipTable!$A$1:$Z$1,0),0)</f>
        <v>StylizedFantasySword</v>
      </c>
      <c r="R313">
        <f ca="1">VLOOKUP($B313,EquipTable!$A:$Z,MATCH(SUBSTITUTE(R$1,"참고",""),EquipTable!$A$1:$Z$1,0),0)</f>
        <v>0</v>
      </c>
    </row>
    <row r="314" spans="1:18" x14ac:dyDescent="0.3">
      <c r="A314" t="str">
        <f t="shared" ca="1" si="16"/>
        <v>Equip048001</v>
      </c>
      <c r="B314" t="s">
        <v>186</v>
      </c>
      <c r="C314">
        <f t="shared" ca="1" si="17"/>
        <v>4</v>
      </c>
      <c r="D314" t="str">
        <f ca="1">VLOOKUP($B314,EquipTable!$A:$Z,MATCH(SUBSTITUTE(D$1,"참고",""),EquipTable!$A$1:$Z$1,0),0)</f>
        <v>TwoHanded</v>
      </c>
      <c r="E314" t="str">
        <f ca="1">VLOOKUP($B314,EquipTable!$A:$Z,MATCH(SUBSTITUTE(E$1,"참고",""),EquipTable!$A$1:$Z$1,0),0)</f>
        <v>A</v>
      </c>
      <c r="F314">
        <f ca="1">VLOOKUP($B314,EquipTable!$A:$Z,MATCH(SUBSTITUTE(F$1,"참고",""),EquipTable!$A$1:$Z$1,0),0)</f>
        <v>1</v>
      </c>
      <c r="G314" t="str">
        <f t="shared" ca="1" si="18"/>
        <v>450, 537, 624, 711</v>
      </c>
      <c r="H314">
        <f t="array" aca="1" ref="H314" ca="1">SUM(IF(LEN(J314:O314)&gt;0,1,0))</f>
        <v>4</v>
      </c>
      <c r="I314">
        <v>87</v>
      </c>
      <c r="J314">
        <v>450</v>
      </c>
      <c r="K314">
        <f ca="1">IF($C314&lt;=2,"",
IF(AND($C314&gt;=3,INT(RIGHT(K$1,1))&gt;VLOOKUP($C314,EquipGradeTable!$A:$B,MATCH(EquipGradeTable!$B$1,EquipGradeTable!$A$1:$B$1,0),0)),"",
OFFSET(K314,0,-1)+$I314))</f>
        <v>537</v>
      </c>
      <c r="L314">
        <f ca="1">IF($C314&lt;=2,"",
IF(AND($C314&gt;=3,INT(RIGHT(L$1,1))&gt;VLOOKUP($C314,EquipGradeTable!$A:$B,MATCH(EquipGradeTable!$B$1,EquipGradeTable!$A$1:$B$1,0),0)),"",
OFFSET(L314,0,-1)+$I314))</f>
        <v>624</v>
      </c>
      <c r="M314">
        <f ca="1">IF($C314&lt;=2,"",
IF(AND($C314&gt;=3,INT(RIGHT(M$1,1))&gt;VLOOKUP($C314,EquipGradeTable!$A:$B,MATCH(EquipGradeTable!$B$1,EquipGradeTable!$A$1:$B$1,0),0)),"",
OFFSET(M314,0,-1)+$I314))</f>
        <v>711</v>
      </c>
      <c r="N314" t="str">
        <f ca="1">IF($C314&lt;=2,"",
IF(AND($C314&gt;=3,INT(RIGHT(N$1,1))&gt;VLOOKUP($C314,EquipGradeTable!$A:$B,MATCH(EquipGradeTable!$B$1,EquipGradeTable!$A$1:$B$1,0),0)),"",
OFFSET(N314,0,-1)+$I314))</f>
        <v/>
      </c>
      <c r="O314" t="str">
        <f ca="1">IF($C314&lt;=2,"",
IF(AND($C314&gt;=3,INT(RIGHT(O$1,1))&gt;VLOOKUP($C314,EquipGradeTable!$A:$B,MATCH(EquipGradeTable!$B$1,EquipGradeTable!$A$1:$B$1,0),0)),"",
OFFSET(O314,0,-1)+$I314))</f>
        <v/>
      </c>
      <c r="P314">
        <f t="shared" ca="1" si="19"/>
        <v>7</v>
      </c>
      <c r="Q314" t="str">
        <f ca="1">VLOOKUP($B314,EquipTable!$A:$Z,MATCH(SUBSTITUTE(Q$1,"참고",""),EquipTable!$A$1:$Z$1,0),0)</f>
        <v>StylizedFantasySword</v>
      </c>
      <c r="R314">
        <f ca="1">VLOOKUP($B314,EquipTable!$A:$Z,MATCH(SUBSTITUTE(R$1,"참고",""),EquipTable!$A$1:$Z$1,0),0)</f>
        <v>0</v>
      </c>
    </row>
    <row r="315" spans="1:18" x14ac:dyDescent="0.3">
      <c r="A315" t="str">
        <f t="shared" ca="1" si="16"/>
        <v>Equip058001</v>
      </c>
      <c r="B315" t="s">
        <v>186</v>
      </c>
      <c r="C315">
        <f t="shared" ca="1" si="17"/>
        <v>5</v>
      </c>
      <c r="D315" t="str">
        <f ca="1">VLOOKUP($B315,EquipTable!$A:$Z,MATCH(SUBSTITUTE(D$1,"참고",""),EquipTable!$A$1:$Z$1,0),0)</f>
        <v>TwoHanded</v>
      </c>
      <c r="E315" t="str">
        <f ca="1">VLOOKUP($B315,EquipTable!$A:$Z,MATCH(SUBSTITUTE(E$1,"참고",""),EquipTable!$A$1:$Z$1,0),0)</f>
        <v>A</v>
      </c>
      <c r="F315">
        <f ca="1">VLOOKUP($B315,EquipTable!$A:$Z,MATCH(SUBSTITUTE(F$1,"참고",""),EquipTable!$A$1:$Z$1,0),0)</f>
        <v>1</v>
      </c>
      <c r="G315" t="str">
        <f t="shared" ca="1" si="18"/>
        <v>885, 985, 1085, 1185, 1285</v>
      </c>
      <c r="H315">
        <f t="array" aca="1" ref="H315" ca="1">SUM(IF(LEN(J315:O315)&gt;0,1,0))</f>
        <v>5</v>
      </c>
      <c r="I315">
        <v>100</v>
      </c>
      <c r="J315">
        <v>885</v>
      </c>
      <c r="K315">
        <f ca="1">IF($C315&lt;=2,"",
IF(AND($C315&gt;=3,INT(RIGHT(K$1,1))&gt;VLOOKUP($C315,EquipGradeTable!$A:$B,MATCH(EquipGradeTable!$B$1,EquipGradeTable!$A$1:$B$1,0),0)),"",
OFFSET(K315,0,-1)+$I315))</f>
        <v>985</v>
      </c>
      <c r="L315">
        <f ca="1">IF($C315&lt;=2,"",
IF(AND($C315&gt;=3,INT(RIGHT(L$1,1))&gt;VLOOKUP($C315,EquipGradeTable!$A:$B,MATCH(EquipGradeTable!$B$1,EquipGradeTable!$A$1:$B$1,0),0)),"",
OFFSET(L315,0,-1)+$I315))</f>
        <v>1085</v>
      </c>
      <c r="M315">
        <f ca="1">IF($C315&lt;=2,"",
IF(AND($C315&gt;=3,INT(RIGHT(M$1,1))&gt;VLOOKUP($C315,EquipGradeTable!$A:$B,MATCH(EquipGradeTable!$B$1,EquipGradeTable!$A$1:$B$1,0),0)),"",
OFFSET(M315,0,-1)+$I315))</f>
        <v>1185</v>
      </c>
      <c r="N315">
        <f ca="1">IF($C315&lt;=2,"",
IF(AND($C315&gt;=3,INT(RIGHT(N$1,1))&gt;VLOOKUP($C315,EquipGradeTable!$A:$B,MATCH(EquipGradeTable!$B$1,EquipGradeTable!$A$1:$B$1,0),0)),"",
OFFSET(N315,0,-1)+$I315))</f>
        <v>1285</v>
      </c>
      <c r="O315" t="str">
        <f ca="1">IF($C315&lt;=2,"",
IF(AND($C315&gt;=3,INT(RIGHT(O$1,1))&gt;VLOOKUP($C315,EquipGradeTable!$A:$B,MATCH(EquipGradeTable!$B$1,EquipGradeTable!$A$1:$B$1,0),0)),"",
OFFSET(O315,0,-1)+$I315))</f>
        <v/>
      </c>
      <c r="P315">
        <f t="shared" ca="1" si="19"/>
        <v>7</v>
      </c>
      <c r="Q315" t="str">
        <f ca="1">VLOOKUP($B315,EquipTable!$A:$Z,MATCH(SUBSTITUTE(Q$1,"참고",""),EquipTable!$A$1:$Z$1,0),0)</f>
        <v>StylizedFantasySword</v>
      </c>
      <c r="R315">
        <f ca="1">VLOOKUP($B315,EquipTable!$A:$Z,MATCH(SUBSTITUTE(R$1,"참고",""),EquipTable!$A$1:$Z$1,0),0)</f>
        <v>0</v>
      </c>
    </row>
    <row r="316" spans="1:18" x14ac:dyDescent="0.3">
      <c r="A316" t="str">
        <f t="shared" ca="1" si="16"/>
        <v>Equip068001</v>
      </c>
      <c r="B316" t="s">
        <v>186</v>
      </c>
      <c r="C316">
        <f t="shared" ca="1" si="17"/>
        <v>6</v>
      </c>
      <c r="D316" t="str">
        <f ca="1">VLOOKUP($B316,EquipTable!$A:$Z,MATCH(SUBSTITUTE(D$1,"참고",""),EquipTable!$A$1:$Z$1,0),0)</f>
        <v>TwoHanded</v>
      </c>
      <c r="E316" t="str">
        <f ca="1">VLOOKUP($B316,EquipTable!$A:$Z,MATCH(SUBSTITUTE(E$1,"참고",""),EquipTable!$A$1:$Z$1,0),0)</f>
        <v>A</v>
      </c>
      <c r="F316">
        <f ca="1">VLOOKUP($B316,EquipTable!$A:$Z,MATCH(SUBSTITUTE(F$1,"참고",""),EquipTable!$A$1:$Z$1,0),0)</f>
        <v>1</v>
      </c>
      <c r="G316" t="str">
        <f t="shared" ca="1" si="18"/>
        <v>1490, 1673, 1856, 2039, 2222, 2405</v>
      </c>
      <c r="H316">
        <f t="array" aca="1" ref="H316" ca="1">SUM(IF(LEN(J316:O316)&gt;0,1,0))</f>
        <v>6</v>
      </c>
      <c r="I316">
        <v>183</v>
      </c>
      <c r="J316">
        <v>1490</v>
      </c>
      <c r="K316">
        <f ca="1">IF($C316&lt;=2,"",
IF(AND($C316&gt;=3,INT(RIGHT(K$1,1))&gt;VLOOKUP($C316,EquipGradeTable!$A:$B,MATCH(EquipGradeTable!$B$1,EquipGradeTable!$A$1:$B$1,0),0)),"",
OFFSET(K316,0,-1)+$I316))</f>
        <v>1673</v>
      </c>
      <c r="L316">
        <f ca="1">IF($C316&lt;=2,"",
IF(AND($C316&gt;=3,INT(RIGHT(L$1,1))&gt;VLOOKUP($C316,EquipGradeTable!$A:$B,MATCH(EquipGradeTable!$B$1,EquipGradeTable!$A$1:$B$1,0),0)),"",
OFFSET(L316,0,-1)+$I316))</f>
        <v>1856</v>
      </c>
      <c r="M316">
        <f ca="1">IF($C316&lt;=2,"",
IF(AND($C316&gt;=3,INT(RIGHT(M$1,1))&gt;VLOOKUP($C316,EquipGradeTable!$A:$B,MATCH(EquipGradeTable!$B$1,EquipGradeTable!$A$1:$B$1,0),0)),"",
OFFSET(M316,0,-1)+$I316))</f>
        <v>2039</v>
      </c>
      <c r="N316">
        <f ca="1">IF($C316&lt;=2,"",
IF(AND($C316&gt;=3,INT(RIGHT(N$1,1))&gt;VLOOKUP($C316,EquipGradeTable!$A:$B,MATCH(EquipGradeTable!$B$1,EquipGradeTable!$A$1:$B$1,0),0)),"",
OFFSET(N316,0,-1)+$I316))</f>
        <v>2222</v>
      </c>
      <c r="O316">
        <f ca="1">IF($C316&lt;=2,"",
IF(AND($C316&gt;=3,INT(RIGHT(O$1,1))&gt;VLOOKUP($C316,EquipGradeTable!$A:$B,MATCH(EquipGradeTable!$B$1,EquipGradeTable!$A$1:$B$1,0),0)),"",
OFFSET(O316,0,-1)+$I316))</f>
        <v>2405</v>
      </c>
      <c r="P316">
        <f t="shared" ca="1" si="19"/>
        <v>7</v>
      </c>
      <c r="Q316" t="str">
        <f ca="1">VLOOKUP($B316,EquipTable!$A:$Z,MATCH(SUBSTITUTE(Q$1,"참고",""),EquipTable!$A$1:$Z$1,0),0)</f>
        <v>StylizedFantasySword</v>
      </c>
      <c r="R316">
        <f ca="1">VLOOKUP($B316,EquipTable!$A:$Z,MATCH(SUBSTITUTE(R$1,"참고",""),EquipTable!$A$1:$Z$1,0),0)</f>
        <v>0</v>
      </c>
    </row>
    <row r="317" spans="1:18" x14ac:dyDescent="0.3">
      <c r="A317" t="str">
        <f t="shared" ca="1" si="16"/>
        <v>Equip008002</v>
      </c>
      <c r="B317" t="s">
        <v>187</v>
      </c>
      <c r="C317">
        <f t="shared" ca="1" si="17"/>
        <v>0</v>
      </c>
      <c r="D317" t="str">
        <f ca="1">VLOOKUP($B317,EquipTable!$A:$Z,MATCH(SUBSTITUTE(D$1,"참고",""),EquipTable!$A$1:$Z$1,0),0)</f>
        <v>TwoHanded</v>
      </c>
      <c r="E317" t="str">
        <f ca="1">VLOOKUP($B317,EquipTable!$A:$Z,MATCH(SUBSTITUTE(E$1,"참고",""),EquipTable!$A$1:$Z$1,0),0)</f>
        <v>A</v>
      </c>
      <c r="F317">
        <f ca="1">VLOOKUP($B317,EquipTable!$A:$Z,MATCH(SUBSTITUTE(F$1,"참고",""),EquipTable!$A$1:$Z$1,0),0)</f>
        <v>2</v>
      </c>
      <c r="G317" t="str">
        <f t="shared" ca="1" si="18"/>
        <v>10</v>
      </c>
      <c r="H317">
        <f t="array" aca="1" ref="H317" ca="1">SUM(IF(LEN(J317:O317)&gt;0,1,0))</f>
        <v>1</v>
      </c>
      <c r="I317">
        <v>0</v>
      </c>
      <c r="J317">
        <v>10</v>
      </c>
      <c r="K317" t="str">
        <f ca="1">IF($C317&lt;=2,"",
IF(AND($C317&gt;=3,INT(RIGHT(K$1,1))&gt;VLOOKUP($C317,EquipGradeTable!$A:$B,MATCH(EquipGradeTable!$B$1,EquipGradeTable!$A$1:$B$1,0),0)),"",
OFFSET(K317,0,-1)+$I317))</f>
        <v/>
      </c>
      <c r="L317" t="str">
        <f ca="1">IF($C317&lt;=2,"",
IF(AND($C317&gt;=3,INT(RIGHT(L$1,1))&gt;VLOOKUP($C317,EquipGradeTable!$A:$B,MATCH(EquipGradeTable!$B$1,EquipGradeTable!$A$1:$B$1,0),0)),"",
OFFSET(L317,0,-1)+$I317))</f>
        <v/>
      </c>
      <c r="M317" t="str">
        <f ca="1">IF($C317&lt;=2,"",
IF(AND($C317&gt;=3,INT(RIGHT(M$1,1))&gt;VLOOKUP($C317,EquipGradeTable!$A:$B,MATCH(EquipGradeTable!$B$1,EquipGradeTable!$A$1:$B$1,0),0)),"",
OFFSET(M317,0,-1)+$I317))</f>
        <v/>
      </c>
      <c r="N317" t="str">
        <f ca="1">IF($C317&lt;=2,"",
IF(AND($C317&gt;=3,INT(RIGHT(N$1,1))&gt;VLOOKUP($C317,EquipGradeTable!$A:$B,MATCH(EquipGradeTable!$B$1,EquipGradeTable!$A$1:$B$1,0),0)),"",
OFFSET(N317,0,-1)+$I317))</f>
        <v/>
      </c>
      <c r="O317" t="str">
        <f ca="1">IF($C317&lt;=2,"",
IF(AND($C317&gt;=3,INT(RIGHT(O$1,1))&gt;VLOOKUP($C317,EquipGradeTable!$A:$B,MATCH(EquipGradeTable!$B$1,EquipGradeTable!$A$1:$B$1,0),0)),"",
OFFSET(O317,0,-1)+$I317))</f>
        <v/>
      </c>
      <c r="P317">
        <f t="shared" ca="1" si="19"/>
        <v>7</v>
      </c>
      <c r="Q317" t="str">
        <f ca="1">VLOOKUP($B317,EquipTable!$A:$Z,MATCH(SUBSTITUTE(Q$1,"참고",""),EquipTable!$A$1:$Z$1,0),0)</f>
        <v>TwoHandSeven</v>
      </c>
      <c r="R317">
        <f ca="1">VLOOKUP($B317,EquipTable!$A:$Z,MATCH(SUBSTITUTE(R$1,"참고",""),EquipTable!$A$1:$Z$1,0),0)</f>
        <v>0</v>
      </c>
    </row>
    <row r="318" spans="1:18" x14ac:dyDescent="0.3">
      <c r="A318" t="str">
        <f t="shared" ca="1" si="16"/>
        <v>Equip018002</v>
      </c>
      <c r="B318" t="s">
        <v>187</v>
      </c>
      <c r="C318">
        <f t="shared" ca="1" si="17"/>
        <v>1</v>
      </c>
      <c r="D318" t="str">
        <f ca="1">VLOOKUP($B318,EquipTable!$A:$Z,MATCH(SUBSTITUTE(D$1,"참고",""),EquipTable!$A$1:$Z$1,0),0)</f>
        <v>TwoHanded</v>
      </c>
      <c r="E318" t="str">
        <f ca="1">VLOOKUP($B318,EquipTable!$A:$Z,MATCH(SUBSTITUTE(E$1,"참고",""),EquipTable!$A$1:$Z$1,0),0)</f>
        <v>A</v>
      </c>
      <c r="F318">
        <f ca="1">VLOOKUP($B318,EquipTable!$A:$Z,MATCH(SUBSTITUTE(F$1,"참고",""),EquipTable!$A$1:$Z$1,0),0)</f>
        <v>2</v>
      </c>
      <c r="G318" t="str">
        <f t="shared" ca="1" si="18"/>
        <v>30</v>
      </c>
      <c r="H318">
        <f t="array" aca="1" ref="H318" ca="1">SUM(IF(LEN(J318:O318)&gt;0,1,0))</f>
        <v>1</v>
      </c>
      <c r="I318">
        <v>0</v>
      </c>
      <c r="J318">
        <v>30</v>
      </c>
      <c r="K318" t="str">
        <f ca="1">IF($C318&lt;=2,"",
IF(AND($C318&gt;=3,INT(RIGHT(K$1,1))&gt;VLOOKUP($C318,EquipGradeTable!$A:$B,MATCH(EquipGradeTable!$B$1,EquipGradeTable!$A$1:$B$1,0),0)),"",
OFFSET(K318,0,-1)+$I318))</f>
        <v/>
      </c>
      <c r="L318" t="str">
        <f ca="1">IF($C318&lt;=2,"",
IF(AND($C318&gt;=3,INT(RIGHT(L$1,1))&gt;VLOOKUP($C318,EquipGradeTable!$A:$B,MATCH(EquipGradeTable!$B$1,EquipGradeTable!$A$1:$B$1,0),0)),"",
OFFSET(L318,0,-1)+$I318))</f>
        <v/>
      </c>
      <c r="M318" t="str">
        <f ca="1">IF($C318&lt;=2,"",
IF(AND($C318&gt;=3,INT(RIGHT(M$1,1))&gt;VLOOKUP($C318,EquipGradeTable!$A:$B,MATCH(EquipGradeTable!$B$1,EquipGradeTable!$A$1:$B$1,0),0)),"",
OFFSET(M318,0,-1)+$I318))</f>
        <v/>
      </c>
      <c r="N318" t="str">
        <f ca="1">IF($C318&lt;=2,"",
IF(AND($C318&gt;=3,INT(RIGHT(N$1,1))&gt;VLOOKUP($C318,EquipGradeTable!$A:$B,MATCH(EquipGradeTable!$B$1,EquipGradeTable!$A$1:$B$1,0),0)),"",
OFFSET(N318,0,-1)+$I318))</f>
        <v/>
      </c>
      <c r="O318" t="str">
        <f ca="1">IF($C318&lt;=2,"",
IF(AND($C318&gt;=3,INT(RIGHT(O$1,1))&gt;VLOOKUP($C318,EquipGradeTable!$A:$B,MATCH(EquipGradeTable!$B$1,EquipGradeTable!$A$1:$B$1,0),0)),"",
OFFSET(O318,0,-1)+$I318))</f>
        <v/>
      </c>
      <c r="P318">
        <f t="shared" ca="1" si="19"/>
        <v>7</v>
      </c>
      <c r="Q318" t="str">
        <f ca="1">VLOOKUP($B318,EquipTable!$A:$Z,MATCH(SUBSTITUTE(Q$1,"참고",""),EquipTable!$A$1:$Z$1,0),0)</f>
        <v>TwoHandSeven</v>
      </c>
      <c r="R318">
        <f ca="1">VLOOKUP($B318,EquipTable!$A:$Z,MATCH(SUBSTITUTE(R$1,"참고",""),EquipTable!$A$1:$Z$1,0),0)</f>
        <v>0</v>
      </c>
    </row>
    <row r="319" spans="1:18" x14ac:dyDescent="0.3">
      <c r="A319" t="str">
        <f t="shared" ca="1" si="16"/>
        <v>Equip028002</v>
      </c>
      <c r="B319" t="s">
        <v>187</v>
      </c>
      <c r="C319">
        <f t="shared" ca="1" si="17"/>
        <v>2</v>
      </c>
      <c r="D319" t="str">
        <f ca="1">VLOOKUP($B319,EquipTable!$A:$Z,MATCH(SUBSTITUTE(D$1,"참고",""),EquipTable!$A$1:$Z$1,0),0)</f>
        <v>TwoHanded</v>
      </c>
      <c r="E319" t="str">
        <f ca="1">VLOOKUP($B319,EquipTable!$A:$Z,MATCH(SUBSTITUTE(E$1,"참고",""),EquipTable!$A$1:$Z$1,0),0)</f>
        <v>A</v>
      </c>
      <c r="F319">
        <f ca="1">VLOOKUP($B319,EquipTable!$A:$Z,MATCH(SUBSTITUTE(F$1,"참고",""),EquipTable!$A$1:$Z$1,0),0)</f>
        <v>2</v>
      </c>
      <c r="G319" t="str">
        <f t="shared" ca="1" si="18"/>
        <v>80</v>
      </c>
      <c r="H319">
        <f t="array" aca="1" ref="H319" ca="1">SUM(IF(LEN(J319:O319)&gt;0,1,0))</f>
        <v>1</v>
      </c>
      <c r="I319">
        <v>0</v>
      </c>
      <c r="J319">
        <v>80</v>
      </c>
      <c r="K319" t="str">
        <f ca="1">IF($C319&lt;=2,"",
IF(AND($C319&gt;=3,INT(RIGHT(K$1,1))&gt;VLOOKUP($C319,EquipGradeTable!$A:$B,MATCH(EquipGradeTable!$B$1,EquipGradeTable!$A$1:$B$1,0),0)),"",
OFFSET(K319,0,-1)+$I319))</f>
        <v/>
      </c>
      <c r="L319" t="str">
        <f ca="1">IF($C319&lt;=2,"",
IF(AND($C319&gt;=3,INT(RIGHT(L$1,1))&gt;VLOOKUP($C319,EquipGradeTable!$A:$B,MATCH(EquipGradeTable!$B$1,EquipGradeTable!$A$1:$B$1,0),0)),"",
OFFSET(L319,0,-1)+$I319))</f>
        <v/>
      </c>
      <c r="M319" t="str">
        <f ca="1">IF($C319&lt;=2,"",
IF(AND($C319&gt;=3,INT(RIGHT(M$1,1))&gt;VLOOKUP($C319,EquipGradeTable!$A:$B,MATCH(EquipGradeTable!$B$1,EquipGradeTable!$A$1:$B$1,0),0)),"",
OFFSET(M319,0,-1)+$I319))</f>
        <v/>
      </c>
      <c r="N319" t="str">
        <f ca="1">IF($C319&lt;=2,"",
IF(AND($C319&gt;=3,INT(RIGHT(N$1,1))&gt;VLOOKUP($C319,EquipGradeTable!$A:$B,MATCH(EquipGradeTable!$B$1,EquipGradeTable!$A$1:$B$1,0),0)),"",
OFFSET(N319,0,-1)+$I319))</f>
        <v/>
      </c>
      <c r="O319" t="str">
        <f ca="1">IF($C319&lt;=2,"",
IF(AND($C319&gt;=3,INT(RIGHT(O$1,1))&gt;VLOOKUP($C319,EquipGradeTable!$A:$B,MATCH(EquipGradeTable!$B$1,EquipGradeTable!$A$1:$B$1,0),0)),"",
OFFSET(O319,0,-1)+$I319))</f>
        <v/>
      </c>
      <c r="P319">
        <f t="shared" ca="1" si="19"/>
        <v>7</v>
      </c>
      <c r="Q319" t="str">
        <f ca="1">VLOOKUP($B319,EquipTable!$A:$Z,MATCH(SUBSTITUTE(Q$1,"참고",""),EquipTable!$A$1:$Z$1,0),0)</f>
        <v>TwoHandSeven</v>
      </c>
      <c r="R319">
        <f ca="1">VLOOKUP($B319,EquipTable!$A:$Z,MATCH(SUBSTITUTE(R$1,"참고",""),EquipTable!$A$1:$Z$1,0),0)</f>
        <v>0</v>
      </c>
    </row>
    <row r="320" spans="1:18" x14ac:dyDescent="0.3">
      <c r="A320" t="str">
        <f t="shared" ca="1" si="16"/>
        <v>Equip038002</v>
      </c>
      <c r="B320" t="s">
        <v>187</v>
      </c>
      <c r="C320">
        <f t="shared" ca="1" si="17"/>
        <v>3</v>
      </c>
      <c r="D320" t="str">
        <f ca="1">VLOOKUP($B320,EquipTable!$A:$Z,MATCH(SUBSTITUTE(D$1,"참고",""),EquipTable!$A$1:$Z$1,0),0)</f>
        <v>TwoHanded</v>
      </c>
      <c r="E320" t="str">
        <f ca="1">VLOOKUP($B320,EquipTable!$A:$Z,MATCH(SUBSTITUTE(E$1,"참고",""),EquipTable!$A$1:$Z$1,0),0)</f>
        <v>A</v>
      </c>
      <c r="F320">
        <f ca="1">VLOOKUP($B320,EquipTable!$A:$Z,MATCH(SUBSTITUTE(F$1,"참고",""),EquipTable!$A$1:$Z$1,0),0)</f>
        <v>2</v>
      </c>
      <c r="G320" t="str">
        <f t="shared" ca="1" si="18"/>
        <v>190, 255, 320</v>
      </c>
      <c r="H320">
        <f t="array" aca="1" ref="H320" ca="1">SUM(IF(LEN(J320:O320)&gt;0,1,0))</f>
        <v>3</v>
      </c>
      <c r="I320">
        <v>65</v>
      </c>
      <c r="J320">
        <v>190</v>
      </c>
      <c r="K320">
        <f ca="1">IF($C320&lt;=2,"",
IF(AND($C320&gt;=3,INT(RIGHT(K$1,1))&gt;VLOOKUP($C320,EquipGradeTable!$A:$B,MATCH(EquipGradeTable!$B$1,EquipGradeTable!$A$1:$B$1,0),0)),"",
OFFSET(K320,0,-1)+$I320))</f>
        <v>255</v>
      </c>
      <c r="L320">
        <f ca="1">IF($C320&lt;=2,"",
IF(AND($C320&gt;=3,INT(RIGHT(L$1,1))&gt;VLOOKUP($C320,EquipGradeTable!$A:$B,MATCH(EquipGradeTable!$B$1,EquipGradeTable!$A$1:$B$1,0),0)),"",
OFFSET(L320,0,-1)+$I320))</f>
        <v>320</v>
      </c>
      <c r="M320" t="str">
        <f ca="1">IF($C320&lt;=2,"",
IF(AND($C320&gt;=3,INT(RIGHT(M$1,1))&gt;VLOOKUP($C320,EquipGradeTable!$A:$B,MATCH(EquipGradeTable!$B$1,EquipGradeTable!$A$1:$B$1,0),0)),"",
OFFSET(M320,0,-1)+$I320))</f>
        <v/>
      </c>
      <c r="N320" t="str">
        <f ca="1">IF($C320&lt;=2,"",
IF(AND($C320&gt;=3,INT(RIGHT(N$1,1))&gt;VLOOKUP($C320,EquipGradeTable!$A:$B,MATCH(EquipGradeTable!$B$1,EquipGradeTable!$A$1:$B$1,0),0)),"",
OFFSET(N320,0,-1)+$I320))</f>
        <v/>
      </c>
      <c r="O320" t="str">
        <f ca="1">IF($C320&lt;=2,"",
IF(AND($C320&gt;=3,INT(RIGHT(O$1,1))&gt;VLOOKUP($C320,EquipGradeTable!$A:$B,MATCH(EquipGradeTable!$B$1,EquipGradeTable!$A$1:$B$1,0),0)),"",
OFFSET(O320,0,-1)+$I320))</f>
        <v/>
      </c>
      <c r="P320">
        <f t="shared" ca="1" si="19"/>
        <v>7</v>
      </c>
      <c r="Q320" t="str">
        <f ca="1">VLOOKUP($B320,EquipTable!$A:$Z,MATCH(SUBSTITUTE(Q$1,"참고",""),EquipTable!$A$1:$Z$1,0),0)</f>
        <v>TwoHandSeven</v>
      </c>
      <c r="R320">
        <f ca="1">VLOOKUP($B320,EquipTable!$A:$Z,MATCH(SUBSTITUTE(R$1,"참고",""),EquipTable!$A$1:$Z$1,0),0)</f>
        <v>0</v>
      </c>
    </row>
    <row r="321" spans="1:18" x14ac:dyDescent="0.3">
      <c r="A321" t="str">
        <f t="shared" ca="1" si="16"/>
        <v>Equip048002</v>
      </c>
      <c r="B321" t="s">
        <v>187</v>
      </c>
      <c r="C321">
        <f t="shared" ca="1" si="17"/>
        <v>4</v>
      </c>
      <c r="D321" t="str">
        <f ca="1">VLOOKUP($B321,EquipTable!$A:$Z,MATCH(SUBSTITUTE(D$1,"참고",""),EquipTable!$A$1:$Z$1,0),0)</f>
        <v>TwoHanded</v>
      </c>
      <c r="E321" t="str">
        <f ca="1">VLOOKUP($B321,EquipTable!$A:$Z,MATCH(SUBSTITUTE(E$1,"참고",""),EquipTable!$A$1:$Z$1,0),0)</f>
        <v>A</v>
      </c>
      <c r="F321">
        <f ca="1">VLOOKUP($B321,EquipTable!$A:$Z,MATCH(SUBSTITUTE(F$1,"참고",""),EquipTable!$A$1:$Z$1,0),0)</f>
        <v>2</v>
      </c>
      <c r="G321" t="str">
        <f t="shared" ca="1" si="18"/>
        <v>450, 537, 624, 711</v>
      </c>
      <c r="H321">
        <f t="array" aca="1" ref="H321" ca="1">SUM(IF(LEN(J321:O321)&gt;0,1,0))</f>
        <v>4</v>
      </c>
      <c r="I321">
        <v>87</v>
      </c>
      <c r="J321">
        <v>450</v>
      </c>
      <c r="K321">
        <f ca="1">IF($C321&lt;=2,"",
IF(AND($C321&gt;=3,INT(RIGHT(K$1,1))&gt;VLOOKUP($C321,EquipGradeTable!$A:$B,MATCH(EquipGradeTable!$B$1,EquipGradeTable!$A$1:$B$1,0),0)),"",
OFFSET(K321,0,-1)+$I321))</f>
        <v>537</v>
      </c>
      <c r="L321">
        <f ca="1">IF($C321&lt;=2,"",
IF(AND($C321&gt;=3,INT(RIGHT(L$1,1))&gt;VLOOKUP($C321,EquipGradeTable!$A:$B,MATCH(EquipGradeTable!$B$1,EquipGradeTable!$A$1:$B$1,0),0)),"",
OFFSET(L321,0,-1)+$I321))</f>
        <v>624</v>
      </c>
      <c r="M321">
        <f ca="1">IF($C321&lt;=2,"",
IF(AND($C321&gt;=3,INT(RIGHT(M$1,1))&gt;VLOOKUP($C321,EquipGradeTable!$A:$B,MATCH(EquipGradeTable!$B$1,EquipGradeTable!$A$1:$B$1,0),0)),"",
OFFSET(M321,0,-1)+$I321))</f>
        <v>711</v>
      </c>
      <c r="N321" t="str">
        <f ca="1">IF($C321&lt;=2,"",
IF(AND($C321&gt;=3,INT(RIGHT(N$1,1))&gt;VLOOKUP($C321,EquipGradeTable!$A:$B,MATCH(EquipGradeTable!$B$1,EquipGradeTable!$A$1:$B$1,0),0)),"",
OFFSET(N321,0,-1)+$I321))</f>
        <v/>
      </c>
      <c r="O321" t="str">
        <f ca="1">IF($C321&lt;=2,"",
IF(AND($C321&gt;=3,INT(RIGHT(O$1,1))&gt;VLOOKUP($C321,EquipGradeTable!$A:$B,MATCH(EquipGradeTable!$B$1,EquipGradeTable!$A$1:$B$1,0),0)),"",
OFFSET(O321,0,-1)+$I321))</f>
        <v/>
      </c>
      <c r="P321">
        <f t="shared" ca="1" si="19"/>
        <v>7</v>
      </c>
      <c r="Q321" t="str">
        <f ca="1">VLOOKUP($B321,EquipTable!$A:$Z,MATCH(SUBSTITUTE(Q$1,"참고",""),EquipTable!$A$1:$Z$1,0),0)</f>
        <v>TwoHandSeven</v>
      </c>
      <c r="R321">
        <f ca="1">VLOOKUP($B321,EquipTable!$A:$Z,MATCH(SUBSTITUTE(R$1,"참고",""),EquipTable!$A$1:$Z$1,0),0)</f>
        <v>0</v>
      </c>
    </row>
    <row r="322" spans="1:18" x14ac:dyDescent="0.3">
      <c r="A322" t="str">
        <f t="shared" ref="A322:A346" ca="1" si="20">SUBSTITUTE(B322,"E","Equip"&amp;TEXT(C322,"00"))</f>
        <v>Equip058002</v>
      </c>
      <c r="B322" t="s">
        <v>187</v>
      </c>
      <c r="C322">
        <f t="shared" ref="C322:C346" ca="1" si="21">IF(B322&lt;&gt;OFFSET(B322,-1,0),
IF(E322="A",0,3),
OFFSET(C322,-1,0)+1)</f>
        <v>5</v>
      </c>
      <c r="D322" t="str">
        <f ca="1">VLOOKUP($B322,EquipTable!$A:$Z,MATCH(SUBSTITUTE(D$1,"참고",""),EquipTable!$A$1:$Z$1,0),0)</f>
        <v>TwoHanded</v>
      </c>
      <c r="E322" t="str">
        <f ca="1">VLOOKUP($B322,EquipTable!$A:$Z,MATCH(SUBSTITUTE(E$1,"참고",""),EquipTable!$A$1:$Z$1,0),0)</f>
        <v>A</v>
      </c>
      <c r="F322">
        <f ca="1">VLOOKUP($B322,EquipTable!$A:$Z,MATCH(SUBSTITUTE(F$1,"참고",""),EquipTable!$A$1:$Z$1,0),0)</f>
        <v>2</v>
      </c>
      <c r="G322" t="str">
        <f t="shared" ref="G322:G346" ca="1" si="22">J322&amp;
IF(LEN(K322)=0,"",", "&amp;K322)&amp;
IF(LEN(L322)=0,"",", "&amp;L322)&amp;
IF(LEN(M322)=0,"",", "&amp;M322)&amp;
IF(LEN(N322)=0,"",", "&amp;N322)&amp;
IF(LEN(O322)=0,"",", "&amp;O322)</f>
        <v>885, 985, 1085, 1185, 1285</v>
      </c>
      <c r="H322">
        <f t="array" aca="1" ref="H322" ca="1">SUM(IF(LEN(J322:O322)&gt;0,1,0))</f>
        <v>5</v>
      </c>
      <c r="I322">
        <v>100</v>
      </c>
      <c r="J322">
        <v>885</v>
      </c>
      <c r="K322">
        <f ca="1">IF($C322&lt;=2,"",
IF(AND($C322&gt;=3,INT(RIGHT(K$1,1))&gt;VLOOKUP($C322,EquipGradeTable!$A:$B,MATCH(EquipGradeTable!$B$1,EquipGradeTable!$A$1:$B$1,0),0)),"",
OFFSET(K322,0,-1)+$I322))</f>
        <v>985</v>
      </c>
      <c r="L322">
        <f ca="1">IF($C322&lt;=2,"",
IF(AND($C322&gt;=3,INT(RIGHT(L$1,1))&gt;VLOOKUP($C322,EquipGradeTable!$A:$B,MATCH(EquipGradeTable!$B$1,EquipGradeTable!$A$1:$B$1,0),0)),"",
OFFSET(L322,0,-1)+$I322))</f>
        <v>1085</v>
      </c>
      <c r="M322">
        <f ca="1">IF($C322&lt;=2,"",
IF(AND($C322&gt;=3,INT(RIGHT(M$1,1))&gt;VLOOKUP($C322,EquipGradeTable!$A:$B,MATCH(EquipGradeTable!$B$1,EquipGradeTable!$A$1:$B$1,0),0)),"",
OFFSET(M322,0,-1)+$I322))</f>
        <v>1185</v>
      </c>
      <c r="N322">
        <f ca="1">IF($C322&lt;=2,"",
IF(AND($C322&gt;=3,INT(RIGHT(N$1,1))&gt;VLOOKUP($C322,EquipGradeTable!$A:$B,MATCH(EquipGradeTable!$B$1,EquipGradeTable!$A$1:$B$1,0),0)),"",
OFFSET(N322,0,-1)+$I322))</f>
        <v>1285</v>
      </c>
      <c r="O322" t="str">
        <f ca="1">IF($C322&lt;=2,"",
IF(AND($C322&gt;=3,INT(RIGHT(O$1,1))&gt;VLOOKUP($C322,EquipGradeTable!$A:$B,MATCH(EquipGradeTable!$B$1,EquipGradeTable!$A$1:$B$1,0),0)),"",
OFFSET(O322,0,-1)+$I322))</f>
        <v/>
      </c>
      <c r="P322">
        <f t="shared" ref="P322:P346" ca="1" si="23">COUNTIF(Q:Q,Q322)</f>
        <v>7</v>
      </c>
      <c r="Q322" t="str">
        <f ca="1">VLOOKUP($B322,EquipTable!$A:$Z,MATCH(SUBSTITUTE(Q$1,"참고",""),EquipTable!$A$1:$Z$1,0),0)</f>
        <v>TwoHandSeven</v>
      </c>
      <c r="R322">
        <f ca="1">VLOOKUP($B322,EquipTable!$A:$Z,MATCH(SUBSTITUTE(R$1,"참고",""),EquipTable!$A$1:$Z$1,0),0)</f>
        <v>0</v>
      </c>
    </row>
    <row r="323" spans="1:18" x14ac:dyDescent="0.3">
      <c r="A323" t="str">
        <f t="shared" ca="1" si="20"/>
        <v>Equip068002</v>
      </c>
      <c r="B323" t="s">
        <v>187</v>
      </c>
      <c r="C323">
        <f t="shared" ca="1" si="21"/>
        <v>6</v>
      </c>
      <c r="D323" t="str">
        <f ca="1">VLOOKUP($B323,EquipTable!$A:$Z,MATCH(SUBSTITUTE(D$1,"참고",""),EquipTable!$A$1:$Z$1,0),0)</f>
        <v>TwoHanded</v>
      </c>
      <c r="E323" t="str">
        <f ca="1">VLOOKUP($B323,EquipTable!$A:$Z,MATCH(SUBSTITUTE(E$1,"참고",""),EquipTable!$A$1:$Z$1,0),0)</f>
        <v>A</v>
      </c>
      <c r="F323">
        <f ca="1">VLOOKUP($B323,EquipTable!$A:$Z,MATCH(SUBSTITUTE(F$1,"참고",""),EquipTable!$A$1:$Z$1,0),0)</f>
        <v>2</v>
      </c>
      <c r="G323" t="str">
        <f t="shared" ca="1" si="22"/>
        <v>1490, 1673, 1856, 2039, 2222, 2405</v>
      </c>
      <c r="H323">
        <f t="array" aca="1" ref="H323" ca="1">SUM(IF(LEN(J323:O323)&gt;0,1,0))</f>
        <v>6</v>
      </c>
      <c r="I323">
        <v>183</v>
      </c>
      <c r="J323">
        <v>1490</v>
      </c>
      <c r="K323">
        <f ca="1">IF($C323&lt;=2,"",
IF(AND($C323&gt;=3,INT(RIGHT(K$1,1))&gt;VLOOKUP($C323,EquipGradeTable!$A:$B,MATCH(EquipGradeTable!$B$1,EquipGradeTable!$A$1:$B$1,0),0)),"",
OFFSET(K323,0,-1)+$I323))</f>
        <v>1673</v>
      </c>
      <c r="L323">
        <f ca="1">IF($C323&lt;=2,"",
IF(AND($C323&gt;=3,INT(RIGHT(L$1,1))&gt;VLOOKUP($C323,EquipGradeTable!$A:$B,MATCH(EquipGradeTable!$B$1,EquipGradeTable!$A$1:$B$1,0),0)),"",
OFFSET(L323,0,-1)+$I323))</f>
        <v>1856</v>
      </c>
      <c r="M323">
        <f ca="1">IF($C323&lt;=2,"",
IF(AND($C323&gt;=3,INT(RIGHT(M$1,1))&gt;VLOOKUP($C323,EquipGradeTable!$A:$B,MATCH(EquipGradeTable!$B$1,EquipGradeTable!$A$1:$B$1,0),0)),"",
OFFSET(M323,0,-1)+$I323))</f>
        <v>2039</v>
      </c>
      <c r="N323">
        <f ca="1">IF($C323&lt;=2,"",
IF(AND($C323&gt;=3,INT(RIGHT(N$1,1))&gt;VLOOKUP($C323,EquipGradeTable!$A:$B,MATCH(EquipGradeTable!$B$1,EquipGradeTable!$A$1:$B$1,0),0)),"",
OFFSET(N323,0,-1)+$I323))</f>
        <v>2222</v>
      </c>
      <c r="O323">
        <f ca="1">IF($C323&lt;=2,"",
IF(AND($C323&gt;=3,INT(RIGHT(O$1,1))&gt;VLOOKUP($C323,EquipGradeTable!$A:$B,MATCH(EquipGradeTable!$B$1,EquipGradeTable!$A$1:$B$1,0),0)),"",
OFFSET(O323,0,-1)+$I323))</f>
        <v>2405</v>
      </c>
      <c r="P323">
        <f t="shared" ca="1" si="23"/>
        <v>7</v>
      </c>
      <c r="Q323" t="str">
        <f ca="1">VLOOKUP($B323,EquipTable!$A:$Z,MATCH(SUBSTITUTE(Q$1,"참고",""),EquipTable!$A$1:$Z$1,0),0)</f>
        <v>TwoHandSeven</v>
      </c>
      <c r="R323">
        <f ca="1">VLOOKUP($B323,EquipTable!$A:$Z,MATCH(SUBSTITUTE(R$1,"참고",""),EquipTable!$A$1:$Z$1,0),0)</f>
        <v>0</v>
      </c>
    </row>
    <row r="324" spans="1:18" x14ac:dyDescent="0.3">
      <c r="A324" t="str">
        <f t="shared" ca="1" si="20"/>
        <v>Equip008003</v>
      </c>
      <c r="B324" t="s">
        <v>188</v>
      </c>
      <c r="C324">
        <f t="shared" ca="1" si="21"/>
        <v>0</v>
      </c>
      <c r="D324" t="str">
        <f ca="1">VLOOKUP($B324,EquipTable!$A:$Z,MATCH(SUBSTITUTE(D$1,"참고",""),EquipTable!$A$1:$Z$1,0),0)</f>
        <v>TwoHanded</v>
      </c>
      <c r="E324" t="str">
        <f ca="1">VLOOKUP($B324,EquipTable!$A:$Z,MATCH(SUBSTITUTE(E$1,"참고",""),EquipTable!$A$1:$Z$1,0),0)</f>
        <v>A</v>
      </c>
      <c r="F324">
        <f ca="1">VLOOKUP($B324,EquipTable!$A:$Z,MATCH(SUBSTITUTE(F$1,"참고",""),EquipTable!$A$1:$Z$1,0),0)</f>
        <v>3</v>
      </c>
      <c r="G324" t="str">
        <f t="shared" ca="1" si="22"/>
        <v>10</v>
      </c>
      <c r="H324">
        <f t="array" aca="1" ref="H324" ca="1">SUM(IF(LEN(J324:O324)&gt;0,1,0))</f>
        <v>1</v>
      </c>
      <c r="I324">
        <v>0</v>
      </c>
      <c r="J324">
        <v>10</v>
      </c>
      <c r="K324" t="str">
        <f ca="1">IF($C324&lt;=2,"",
IF(AND($C324&gt;=3,INT(RIGHT(K$1,1))&gt;VLOOKUP($C324,EquipGradeTable!$A:$B,MATCH(EquipGradeTable!$B$1,EquipGradeTable!$A$1:$B$1,0),0)),"",
OFFSET(K324,0,-1)+$I324))</f>
        <v/>
      </c>
      <c r="L324" t="str">
        <f ca="1">IF($C324&lt;=2,"",
IF(AND($C324&gt;=3,INT(RIGHT(L$1,1))&gt;VLOOKUP($C324,EquipGradeTable!$A:$B,MATCH(EquipGradeTable!$B$1,EquipGradeTable!$A$1:$B$1,0),0)),"",
OFFSET(L324,0,-1)+$I324))</f>
        <v/>
      </c>
      <c r="M324" t="str">
        <f ca="1">IF($C324&lt;=2,"",
IF(AND($C324&gt;=3,INT(RIGHT(M$1,1))&gt;VLOOKUP($C324,EquipGradeTable!$A:$B,MATCH(EquipGradeTable!$B$1,EquipGradeTable!$A$1:$B$1,0),0)),"",
OFFSET(M324,0,-1)+$I324))</f>
        <v/>
      </c>
      <c r="N324" t="str">
        <f ca="1">IF($C324&lt;=2,"",
IF(AND($C324&gt;=3,INT(RIGHT(N$1,1))&gt;VLOOKUP($C324,EquipGradeTable!$A:$B,MATCH(EquipGradeTable!$B$1,EquipGradeTable!$A$1:$B$1,0),0)),"",
OFFSET(N324,0,-1)+$I324))</f>
        <v/>
      </c>
      <c r="O324" t="str">
        <f ca="1">IF($C324&lt;=2,"",
IF(AND($C324&gt;=3,INT(RIGHT(O$1,1))&gt;VLOOKUP($C324,EquipGradeTable!$A:$B,MATCH(EquipGradeTable!$B$1,EquipGradeTable!$A$1:$B$1,0),0)),"",
OFFSET(O324,0,-1)+$I324))</f>
        <v/>
      </c>
      <c r="P324">
        <f t="shared" ca="1" si="23"/>
        <v>7</v>
      </c>
      <c r="Q324" t="str">
        <f ca="1">VLOOKUP($B324,EquipTable!$A:$Z,MATCH(SUBSTITUTE(Q$1,"참고",""),EquipTable!$A$1:$Z$1,0),0)</f>
        <v>FullMetalSword</v>
      </c>
      <c r="R324">
        <f ca="1">VLOOKUP($B324,EquipTable!$A:$Z,MATCH(SUBSTITUTE(R$1,"참고",""),EquipTable!$A$1:$Z$1,0),0)</f>
        <v>0</v>
      </c>
    </row>
    <row r="325" spans="1:18" x14ac:dyDescent="0.3">
      <c r="A325" t="str">
        <f t="shared" ca="1" si="20"/>
        <v>Equip018003</v>
      </c>
      <c r="B325" t="s">
        <v>188</v>
      </c>
      <c r="C325">
        <f t="shared" ca="1" si="21"/>
        <v>1</v>
      </c>
      <c r="D325" t="str">
        <f ca="1">VLOOKUP($B325,EquipTable!$A:$Z,MATCH(SUBSTITUTE(D$1,"참고",""),EquipTable!$A$1:$Z$1,0),0)</f>
        <v>TwoHanded</v>
      </c>
      <c r="E325" t="str">
        <f ca="1">VLOOKUP($B325,EquipTable!$A:$Z,MATCH(SUBSTITUTE(E$1,"참고",""),EquipTable!$A$1:$Z$1,0),0)</f>
        <v>A</v>
      </c>
      <c r="F325">
        <f ca="1">VLOOKUP($B325,EquipTable!$A:$Z,MATCH(SUBSTITUTE(F$1,"참고",""),EquipTable!$A$1:$Z$1,0),0)</f>
        <v>3</v>
      </c>
      <c r="G325" t="str">
        <f t="shared" ca="1" si="22"/>
        <v>30</v>
      </c>
      <c r="H325">
        <f t="array" aca="1" ref="H325" ca="1">SUM(IF(LEN(J325:O325)&gt;0,1,0))</f>
        <v>1</v>
      </c>
      <c r="I325">
        <v>0</v>
      </c>
      <c r="J325">
        <v>30</v>
      </c>
      <c r="K325" t="str">
        <f ca="1">IF($C325&lt;=2,"",
IF(AND($C325&gt;=3,INT(RIGHT(K$1,1))&gt;VLOOKUP($C325,EquipGradeTable!$A:$B,MATCH(EquipGradeTable!$B$1,EquipGradeTable!$A$1:$B$1,0),0)),"",
OFFSET(K325,0,-1)+$I325))</f>
        <v/>
      </c>
      <c r="L325" t="str">
        <f ca="1">IF($C325&lt;=2,"",
IF(AND($C325&gt;=3,INT(RIGHT(L$1,1))&gt;VLOOKUP($C325,EquipGradeTable!$A:$B,MATCH(EquipGradeTable!$B$1,EquipGradeTable!$A$1:$B$1,0),0)),"",
OFFSET(L325,0,-1)+$I325))</f>
        <v/>
      </c>
      <c r="M325" t="str">
        <f ca="1">IF($C325&lt;=2,"",
IF(AND($C325&gt;=3,INT(RIGHT(M$1,1))&gt;VLOOKUP($C325,EquipGradeTable!$A:$B,MATCH(EquipGradeTable!$B$1,EquipGradeTable!$A$1:$B$1,0),0)),"",
OFFSET(M325,0,-1)+$I325))</f>
        <v/>
      </c>
      <c r="N325" t="str">
        <f ca="1">IF($C325&lt;=2,"",
IF(AND($C325&gt;=3,INT(RIGHT(N$1,1))&gt;VLOOKUP($C325,EquipGradeTable!$A:$B,MATCH(EquipGradeTable!$B$1,EquipGradeTable!$A$1:$B$1,0),0)),"",
OFFSET(N325,0,-1)+$I325))</f>
        <v/>
      </c>
      <c r="O325" t="str">
        <f ca="1">IF($C325&lt;=2,"",
IF(AND($C325&gt;=3,INT(RIGHT(O$1,1))&gt;VLOOKUP($C325,EquipGradeTable!$A:$B,MATCH(EquipGradeTable!$B$1,EquipGradeTable!$A$1:$B$1,0),0)),"",
OFFSET(O325,0,-1)+$I325))</f>
        <v/>
      </c>
      <c r="P325">
        <f t="shared" ca="1" si="23"/>
        <v>7</v>
      </c>
      <c r="Q325" t="str">
        <f ca="1">VLOOKUP($B325,EquipTable!$A:$Z,MATCH(SUBSTITUTE(Q$1,"참고",""),EquipTable!$A$1:$Z$1,0),0)</f>
        <v>FullMetalSword</v>
      </c>
      <c r="R325">
        <f ca="1">VLOOKUP($B325,EquipTable!$A:$Z,MATCH(SUBSTITUTE(R$1,"참고",""),EquipTable!$A$1:$Z$1,0),0)</f>
        <v>0</v>
      </c>
    </row>
    <row r="326" spans="1:18" x14ac:dyDescent="0.3">
      <c r="A326" t="str">
        <f t="shared" ca="1" si="20"/>
        <v>Equip028003</v>
      </c>
      <c r="B326" t="s">
        <v>188</v>
      </c>
      <c r="C326">
        <f t="shared" ca="1" si="21"/>
        <v>2</v>
      </c>
      <c r="D326" t="str">
        <f ca="1">VLOOKUP($B326,EquipTable!$A:$Z,MATCH(SUBSTITUTE(D$1,"참고",""),EquipTable!$A$1:$Z$1,0),0)</f>
        <v>TwoHanded</v>
      </c>
      <c r="E326" t="str">
        <f ca="1">VLOOKUP($B326,EquipTable!$A:$Z,MATCH(SUBSTITUTE(E$1,"참고",""),EquipTable!$A$1:$Z$1,0),0)</f>
        <v>A</v>
      </c>
      <c r="F326">
        <f ca="1">VLOOKUP($B326,EquipTable!$A:$Z,MATCH(SUBSTITUTE(F$1,"참고",""),EquipTable!$A$1:$Z$1,0),0)</f>
        <v>3</v>
      </c>
      <c r="G326" t="str">
        <f t="shared" ca="1" si="22"/>
        <v>80</v>
      </c>
      <c r="H326">
        <f t="array" aca="1" ref="H326" ca="1">SUM(IF(LEN(J326:O326)&gt;0,1,0))</f>
        <v>1</v>
      </c>
      <c r="I326">
        <v>0</v>
      </c>
      <c r="J326">
        <v>80</v>
      </c>
      <c r="K326" t="str">
        <f ca="1">IF($C326&lt;=2,"",
IF(AND($C326&gt;=3,INT(RIGHT(K$1,1))&gt;VLOOKUP($C326,EquipGradeTable!$A:$B,MATCH(EquipGradeTable!$B$1,EquipGradeTable!$A$1:$B$1,0),0)),"",
OFFSET(K326,0,-1)+$I326))</f>
        <v/>
      </c>
      <c r="L326" t="str">
        <f ca="1">IF($C326&lt;=2,"",
IF(AND($C326&gt;=3,INT(RIGHT(L$1,1))&gt;VLOOKUP($C326,EquipGradeTable!$A:$B,MATCH(EquipGradeTable!$B$1,EquipGradeTable!$A$1:$B$1,0),0)),"",
OFFSET(L326,0,-1)+$I326))</f>
        <v/>
      </c>
      <c r="M326" t="str">
        <f ca="1">IF($C326&lt;=2,"",
IF(AND($C326&gt;=3,INT(RIGHT(M$1,1))&gt;VLOOKUP($C326,EquipGradeTable!$A:$B,MATCH(EquipGradeTable!$B$1,EquipGradeTable!$A$1:$B$1,0),0)),"",
OFFSET(M326,0,-1)+$I326))</f>
        <v/>
      </c>
      <c r="N326" t="str">
        <f ca="1">IF($C326&lt;=2,"",
IF(AND($C326&gt;=3,INT(RIGHT(N$1,1))&gt;VLOOKUP($C326,EquipGradeTable!$A:$B,MATCH(EquipGradeTable!$B$1,EquipGradeTable!$A$1:$B$1,0),0)),"",
OFFSET(N326,0,-1)+$I326))</f>
        <v/>
      </c>
      <c r="O326" t="str">
        <f ca="1">IF($C326&lt;=2,"",
IF(AND($C326&gt;=3,INT(RIGHT(O$1,1))&gt;VLOOKUP($C326,EquipGradeTable!$A:$B,MATCH(EquipGradeTable!$B$1,EquipGradeTable!$A$1:$B$1,0),0)),"",
OFFSET(O326,0,-1)+$I326))</f>
        <v/>
      </c>
      <c r="P326">
        <f t="shared" ca="1" si="23"/>
        <v>7</v>
      </c>
      <c r="Q326" t="str">
        <f ca="1">VLOOKUP($B326,EquipTable!$A:$Z,MATCH(SUBSTITUTE(Q$1,"참고",""),EquipTable!$A$1:$Z$1,0),0)</f>
        <v>FullMetalSword</v>
      </c>
      <c r="R326">
        <f ca="1">VLOOKUP($B326,EquipTable!$A:$Z,MATCH(SUBSTITUTE(R$1,"참고",""),EquipTable!$A$1:$Z$1,0),0)</f>
        <v>0</v>
      </c>
    </row>
    <row r="327" spans="1:18" x14ac:dyDescent="0.3">
      <c r="A327" t="str">
        <f t="shared" ca="1" si="20"/>
        <v>Equip038003</v>
      </c>
      <c r="B327" t="s">
        <v>188</v>
      </c>
      <c r="C327">
        <f t="shared" ca="1" si="21"/>
        <v>3</v>
      </c>
      <c r="D327" t="str">
        <f ca="1">VLOOKUP($B327,EquipTable!$A:$Z,MATCH(SUBSTITUTE(D$1,"참고",""),EquipTable!$A$1:$Z$1,0),0)</f>
        <v>TwoHanded</v>
      </c>
      <c r="E327" t="str">
        <f ca="1">VLOOKUP($B327,EquipTable!$A:$Z,MATCH(SUBSTITUTE(E$1,"참고",""),EquipTable!$A$1:$Z$1,0),0)</f>
        <v>A</v>
      </c>
      <c r="F327">
        <f ca="1">VLOOKUP($B327,EquipTable!$A:$Z,MATCH(SUBSTITUTE(F$1,"참고",""),EquipTable!$A$1:$Z$1,0),0)</f>
        <v>3</v>
      </c>
      <c r="G327" t="str">
        <f t="shared" ca="1" si="22"/>
        <v>190, 255, 320</v>
      </c>
      <c r="H327">
        <f t="array" aca="1" ref="H327" ca="1">SUM(IF(LEN(J327:O327)&gt;0,1,0))</f>
        <v>3</v>
      </c>
      <c r="I327">
        <v>65</v>
      </c>
      <c r="J327">
        <v>190</v>
      </c>
      <c r="K327">
        <f ca="1">IF($C327&lt;=2,"",
IF(AND($C327&gt;=3,INT(RIGHT(K$1,1))&gt;VLOOKUP($C327,EquipGradeTable!$A:$B,MATCH(EquipGradeTable!$B$1,EquipGradeTable!$A$1:$B$1,0),0)),"",
OFFSET(K327,0,-1)+$I327))</f>
        <v>255</v>
      </c>
      <c r="L327">
        <f ca="1">IF($C327&lt;=2,"",
IF(AND($C327&gt;=3,INT(RIGHT(L$1,1))&gt;VLOOKUP($C327,EquipGradeTable!$A:$B,MATCH(EquipGradeTable!$B$1,EquipGradeTable!$A$1:$B$1,0),0)),"",
OFFSET(L327,0,-1)+$I327))</f>
        <v>320</v>
      </c>
      <c r="M327" t="str">
        <f ca="1">IF($C327&lt;=2,"",
IF(AND($C327&gt;=3,INT(RIGHT(M$1,1))&gt;VLOOKUP($C327,EquipGradeTable!$A:$B,MATCH(EquipGradeTable!$B$1,EquipGradeTable!$A$1:$B$1,0),0)),"",
OFFSET(M327,0,-1)+$I327))</f>
        <v/>
      </c>
      <c r="N327" t="str">
        <f ca="1">IF($C327&lt;=2,"",
IF(AND($C327&gt;=3,INT(RIGHT(N$1,1))&gt;VLOOKUP($C327,EquipGradeTable!$A:$B,MATCH(EquipGradeTable!$B$1,EquipGradeTable!$A$1:$B$1,0),0)),"",
OFFSET(N327,0,-1)+$I327))</f>
        <v/>
      </c>
      <c r="O327" t="str">
        <f ca="1">IF($C327&lt;=2,"",
IF(AND($C327&gt;=3,INT(RIGHT(O$1,1))&gt;VLOOKUP($C327,EquipGradeTable!$A:$B,MATCH(EquipGradeTable!$B$1,EquipGradeTable!$A$1:$B$1,0),0)),"",
OFFSET(O327,0,-1)+$I327))</f>
        <v/>
      </c>
      <c r="P327">
        <f t="shared" ca="1" si="23"/>
        <v>7</v>
      </c>
      <c r="Q327" t="str">
        <f ca="1">VLOOKUP($B327,EquipTable!$A:$Z,MATCH(SUBSTITUTE(Q$1,"참고",""),EquipTable!$A$1:$Z$1,0),0)</f>
        <v>FullMetalSword</v>
      </c>
      <c r="R327">
        <f ca="1">VLOOKUP($B327,EquipTable!$A:$Z,MATCH(SUBSTITUTE(R$1,"참고",""),EquipTable!$A$1:$Z$1,0),0)</f>
        <v>0</v>
      </c>
    </row>
    <row r="328" spans="1:18" x14ac:dyDescent="0.3">
      <c r="A328" t="str">
        <f t="shared" ca="1" si="20"/>
        <v>Equip048003</v>
      </c>
      <c r="B328" t="s">
        <v>188</v>
      </c>
      <c r="C328">
        <f t="shared" ca="1" si="21"/>
        <v>4</v>
      </c>
      <c r="D328" t="str">
        <f ca="1">VLOOKUP($B328,EquipTable!$A:$Z,MATCH(SUBSTITUTE(D$1,"참고",""),EquipTable!$A$1:$Z$1,0),0)</f>
        <v>TwoHanded</v>
      </c>
      <c r="E328" t="str">
        <f ca="1">VLOOKUP($B328,EquipTable!$A:$Z,MATCH(SUBSTITUTE(E$1,"참고",""),EquipTable!$A$1:$Z$1,0),0)</f>
        <v>A</v>
      </c>
      <c r="F328">
        <f ca="1">VLOOKUP($B328,EquipTable!$A:$Z,MATCH(SUBSTITUTE(F$1,"참고",""),EquipTable!$A$1:$Z$1,0),0)</f>
        <v>3</v>
      </c>
      <c r="G328" t="str">
        <f t="shared" ca="1" si="22"/>
        <v>450, 537, 624, 711</v>
      </c>
      <c r="H328">
        <f t="array" aca="1" ref="H328" ca="1">SUM(IF(LEN(J328:O328)&gt;0,1,0))</f>
        <v>4</v>
      </c>
      <c r="I328">
        <v>87</v>
      </c>
      <c r="J328">
        <v>450</v>
      </c>
      <c r="K328">
        <f ca="1">IF($C328&lt;=2,"",
IF(AND($C328&gt;=3,INT(RIGHT(K$1,1))&gt;VLOOKUP($C328,EquipGradeTable!$A:$B,MATCH(EquipGradeTable!$B$1,EquipGradeTable!$A$1:$B$1,0),0)),"",
OFFSET(K328,0,-1)+$I328))</f>
        <v>537</v>
      </c>
      <c r="L328">
        <f ca="1">IF($C328&lt;=2,"",
IF(AND($C328&gt;=3,INT(RIGHT(L$1,1))&gt;VLOOKUP($C328,EquipGradeTable!$A:$B,MATCH(EquipGradeTable!$B$1,EquipGradeTable!$A$1:$B$1,0),0)),"",
OFFSET(L328,0,-1)+$I328))</f>
        <v>624</v>
      </c>
      <c r="M328">
        <f ca="1">IF($C328&lt;=2,"",
IF(AND($C328&gt;=3,INT(RIGHT(M$1,1))&gt;VLOOKUP($C328,EquipGradeTable!$A:$B,MATCH(EquipGradeTable!$B$1,EquipGradeTable!$A$1:$B$1,0),0)),"",
OFFSET(M328,0,-1)+$I328))</f>
        <v>711</v>
      </c>
      <c r="N328" t="str">
        <f ca="1">IF($C328&lt;=2,"",
IF(AND($C328&gt;=3,INT(RIGHT(N$1,1))&gt;VLOOKUP($C328,EquipGradeTable!$A:$B,MATCH(EquipGradeTable!$B$1,EquipGradeTable!$A$1:$B$1,0),0)),"",
OFFSET(N328,0,-1)+$I328))</f>
        <v/>
      </c>
      <c r="O328" t="str">
        <f ca="1">IF($C328&lt;=2,"",
IF(AND($C328&gt;=3,INT(RIGHT(O$1,1))&gt;VLOOKUP($C328,EquipGradeTable!$A:$B,MATCH(EquipGradeTable!$B$1,EquipGradeTable!$A$1:$B$1,0),0)),"",
OFFSET(O328,0,-1)+$I328))</f>
        <v/>
      </c>
      <c r="P328">
        <f t="shared" ca="1" si="23"/>
        <v>7</v>
      </c>
      <c r="Q328" t="str">
        <f ca="1">VLOOKUP($B328,EquipTable!$A:$Z,MATCH(SUBSTITUTE(Q$1,"참고",""),EquipTable!$A$1:$Z$1,0),0)</f>
        <v>FullMetalSword</v>
      </c>
      <c r="R328">
        <f ca="1">VLOOKUP($B328,EquipTable!$A:$Z,MATCH(SUBSTITUTE(R$1,"참고",""),EquipTable!$A$1:$Z$1,0),0)</f>
        <v>0</v>
      </c>
    </row>
    <row r="329" spans="1:18" x14ac:dyDescent="0.3">
      <c r="A329" t="str">
        <f t="shared" ca="1" si="20"/>
        <v>Equip058003</v>
      </c>
      <c r="B329" t="s">
        <v>188</v>
      </c>
      <c r="C329">
        <f t="shared" ca="1" si="21"/>
        <v>5</v>
      </c>
      <c r="D329" t="str">
        <f ca="1">VLOOKUP($B329,EquipTable!$A:$Z,MATCH(SUBSTITUTE(D$1,"참고",""),EquipTable!$A$1:$Z$1,0),0)</f>
        <v>TwoHanded</v>
      </c>
      <c r="E329" t="str">
        <f ca="1">VLOOKUP($B329,EquipTable!$A:$Z,MATCH(SUBSTITUTE(E$1,"참고",""),EquipTable!$A$1:$Z$1,0),0)</f>
        <v>A</v>
      </c>
      <c r="F329">
        <f ca="1">VLOOKUP($B329,EquipTable!$A:$Z,MATCH(SUBSTITUTE(F$1,"참고",""),EquipTable!$A$1:$Z$1,0),0)</f>
        <v>3</v>
      </c>
      <c r="G329" t="str">
        <f t="shared" ca="1" si="22"/>
        <v>885, 985, 1085, 1185, 1285</v>
      </c>
      <c r="H329">
        <f t="array" aca="1" ref="H329" ca="1">SUM(IF(LEN(J329:O329)&gt;0,1,0))</f>
        <v>5</v>
      </c>
      <c r="I329">
        <v>100</v>
      </c>
      <c r="J329">
        <v>885</v>
      </c>
      <c r="K329">
        <f ca="1">IF($C329&lt;=2,"",
IF(AND($C329&gt;=3,INT(RIGHT(K$1,1))&gt;VLOOKUP($C329,EquipGradeTable!$A:$B,MATCH(EquipGradeTable!$B$1,EquipGradeTable!$A$1:$B$1,0),0)),"",
OFFSET(K329,0,-1)+$I329))</f>
        <v>985</v>
      </c>
      <c r="L329">
        <f ca="1">IF($C329&lt;=2,"",
IF(AND($C329&gt;=3,INT(RIGHT(L$1,1))&gt;VLOOKUP($C329,EquipGradeTable!$A:$B,MATCH(EquipGradeTable!$B$1,EquipGradeTable!$A$1:$B$1,0),0)),"",
OFFSET(L329,0,-1)+$I329))</f>
        <v>1085</v>
      </c>
      <c r="M329">
        <f ca="1">IF($C329&lt;=2,"",
IF(AND($C329&gt;=3,INT(RIGHT(M$1,1))&gt;VLOOKUP($C329,EquipGradeTable!$A:$B,MATCH(EquipGradeTable!$B$1,EquipGradeTable!$A$1:$B$1,0),0)),"",
OFFSET(M329,0,-1)+$I329))</f>
        <v>1185</v>
      </c>
      <c r="N329">
        <f ca="1">IF($C329&lt;=2,"",
IF(AND($C329&gt;=3,INT(RIGHT(N$1,1))&gt;VLOOKUP($C329,EquipGradeTable!$A:$B,MATCH(EquipGradeTable!$B$1,EquipGradeTable!$A$1:$B$1,0),0)),"",
OFFSET(N329,0,-1)+$I329))</f>
        <v>1285</v>
      </c>
      <c r="O329" t="str">
        <f ca="1">IF($C329&lt;=2,"",
IF(AND($C329&gt;=3,INT(RIGHT(O$1,1))&gt;VLOOKUP($C329,EquipGradeTable!$A:$B,MATCH(EquipGradeTable!$B$1,EquipGradeTable!$A$1:$B$1,0),0)),"",
OFFSET(O329,0,-1)+$I329))</f>
        <v/>
      </c>
      <c r="P329">
        <f t="shared" ca="1" si="23"/>
        <v>7</v>
      </c>
      <c r="Q329" t="str">
        <f ca="1">VLOOKUP($B329,EquipTable!$A:$Z,MATCH(SUBSTITUTE(Q$1,"참고",""),EquipTable!$A$1:$Z$1,0),0)</f>
        <v>FullMetalSword</v>
      </c>
      <c r="R329">
        <f ca="1">VLOOKUP($B329,EquipTable!$A:$Z,MATCH(SUBSTITUTE(R$1,"참고",""),EquipTable!$A$1:$Z$1,0),0)</f>
        <v>0</v>
      </c>
    </row>
    <row r="330" spans="1:18" x14ac:dyDescent="0.3">
      <c r="A330" t="str">
        <f t="shared" ca="1" si="20"/>
        <v>Equip068003</v>
      </c>
      <c r="B330" t="s">
        <v>188</v>
      </c>
      <c r="C330">
        <f t="shared" ca="1" si="21"/>
        <v>6</v>
      </c>
      <c r="D330" t="str">
        <f ca="1">VLOOKUP($B330,EquipTable!$A:$Z,MATCH(SUBSTITUTE(D$1,"참고",""),EquipTable!$A$1:$Z$1,0),0)</f>
        <v>TwoHanded</v>
      </c>
      <c r="E330" t="str">
        <f ca="1">VLOOKUP($B330,EquipTable!$A:$Z,MATCH(SUBSTITUTE(E$1,"참고",""),EquipTable!$A$1:$Z$1,0),0)</f>
        <v>A</v>
      </c>
      <c r="F330">
        <f ca="1">VLOOKUP($B330,EquipTable!$A:$Z,MATCH(SUBSTITUTE(F$1,"참고",""),EquipTable!$A$1:$Z$1,0),0)</f>
        <v>3</v>
      </c>
      <c r="G330" t="str">
        <f t="shared" ca="1" si="22"/>
        <v>1490, 1673, 1856, 2039, 2222, 2405</v>
      </c>
      <c r="H330">
        <f t="array" aca="1" ref="H330" ca="1">SUM(IF(LEN(J330:O330)&gt;0,1,0))</f>
        <v>6</v>
      </c>
      <c r="I330">
        <v>183</v>
      </c>
      <c r="J330">
        <v>1490</v>
      </c>
      <c r="K330">
        <f ca="1">IF($C330&lt;=2,"",
IF(AND($C330&gt;=3,INT(RIGHT(K$1,1))&gt;VLOOKUP($C330,EquipGradeTable!$A:$B,MATCH(EquipGradeTable!$B$1,EquipGradeTable!$A$1:$B$1,0),0)),"",
OFFSET(K330,0,-1)+$I330))</f>
        <v>1673</v>
      </c>
      <c r="L330">
        <f ca="1">IF($C330&lt;=2,"",
IF(AND($C330&gt;=3,INT(RIGHT(L$1,1))&gt;VLOOKUP($C330,EquipGradeTable!$A:$B,MATCH(EquipGradeTable!$B$1,EquipGradeTable!$A$1:$B$1,0),0)),"",
OFFSET(L330,0,-1)+$I330))</f>
        <v>1856</v>
      </c>
      <c r="M330">
        <f ca="1">IF($C330&lt;=2,"",
IF(AND($C330&gt;=3,INT(RIGHT(M$1,1))&gt;VLOOKUP($C330,EquipGradeTable!$A:$B,MATCH(EquipGradeTable!$B$1,EquipGradeTable!$A$1:$B$1,0),0)),"",
OFFSET(M330,0,-1)+$I330))</f>
        <v>2039</v>
      </c>
      <c r="N330">
        <f ca="1">IF($C330&lt;=2,"",
IF(AND($C330&gt;=3,INT(RIGHT(N$1,1))&gt;VLOOKUP($C330,EquipGradeTable!$A:$B,MATCH(EquipGradeTable!$B$1,EquipGradeTable!$A$1:$B$1,0),0)),"",
OFFSET(N330,0,-1)+$I330))</f>
        <v>2222</v>
      </c>
      <c r="O330">
        <f ca="1">IF($C330&lt;=2,"",
IF(AND($C330&gt;=3,INT(RIGHT(O$1,1))&gt;VLOOKUP($C330,EquipGradeTable!$A:$B,MATCH(EquipGradeTable!$B$1,EquipGradeTable!$A$1:$B$1,0),0)),"",
OFFSET(O330,0,-1)+$I330))</f>
        <v>2405</v>
      </c>
      <c r="P330">
        <f t="shared" ca="1" si="23"/>
        <v>7</v>
      </c>
      <c r="Q330" t="str">
        <f ca="1">VLOOKUP($B330,EquipTable!$A:$Z,MATCH(SUBSTITUTE(Q$1,"참고",""),EquipTable!$A$1:$Z$1,0),0)</f>
        <v>FullMetalSword</v>
      </c>
      <c r="R330">
        <f ca="1">VLOOKUP($B330,EquipTable!$A:$Z,MATCH(SUBSTITUTE(R$1,"참고",""),EquipTable!$A$1:$Z$1,0),0)</f>
        <v>0</v>
      </c>
    </row>
    <row r="331" spans="1:18" x14ac:dyDescent="0.3">
      <c r="A331" t="str">
        <f t="shared" ca="1" si="20"/>
        <v>Equip038101</v>
      </c>
      <c r="B331" t="s">
        <v>189</v>
      </c>
      <c r="C331">
        <f t="shared" ca="1" si="21"/>
        <v>3</v>
      </c>
      <c r="D331" t="str">
        <f ca="1">VLOOKUP($B331,EquipTable!$A:$Z,MATCH(SUBSTITUTE(D$1,"참고",""),EquipTable!$A$1:$Z$1,0),0)</f>
        <v>TwoHanded</v>
      </c>
      <c r="E331" t="str">
        <f ca="1">VLOOKUP($B331,EquipTable!$A:$Z,MATCH(SUBSTITUTE(E$1,"참고",""),EquipTable!$A$1:$Z$1,0),0)</f>
        <v>S</v>
      </c>
      <c r="F331">
        <f ca="1">VLOOKUP($B331,EquipTable!$A:$Z,MATCH(SUBSTITUTE(F$1,"참고",""),EquipTable!$A$1:$Z$1,0),0)</f>
        <v>1</v>
      </c>
      <c r="G331" t="str">
        <f t="shared" ca="1" si="22"/>
        <v>520, 642, 764</v>
      </c>
      <c r="H331">
        <f t="array" aca="1" ref="H331" ca="1">SUM(IF(LEN(J331:O331)&gt;0,1,0))</f>
        <v>3</v>
      </c>
      <c r="I331">
        <v>122</v>
      </c>
      <c r="J331">
        <v>520</v>
      </c>
      <c r="K331">
        <f ca="1">IF($C331&lt;=2,"",
IF(AND($C331&gt;=3,INT(RIGHT(K$1,1))&gt;VLOOKUP($C331,EquipGradeTable!$A:$B,MATCH(EquipGradeTable!$B$1,EquipGradeTable!$A$1:$B$1,0),0)),"",
OFFSET(K331,0,-1)+$I331))</f>
        <v>642</v>
      </c>
      <c r="L331">
        <f ca="1">IF($C331&lt;=2,"",
IF(AND($C331&gt;=3,INT(RIGHT(L$1,1))&gt;VLOOKUP($C331,EquipGradeTable!$A:$B,MATCH(EquipGradeTable!$B$1,EquipGradeTable!$A$1:$B$1,0),0)),"",
OFFSET(L331,0,-1)+$I331))</f>
        <v>764</v>
      </c>
      <c r="M331" t="str">
        <f ca="1">IF($C331&lt;=2,"",
IF(AND($C331&gt;=3,INT(RIGHT(M$1,1))&gt;VLOOKUP($C331,EquipGradeTable!$A:$B,MATCH(EquipGradeTable!$B$1,EquipGradeTable!$A$1:$B$1,0),0)),"",
OFFSET(M331,0,-1)+$I331))</f>
        <v/>
      </c>
      <c r="N331" t="str">
        <f ca="1">IF($C331&lt;=2,"",
IF(AND($C331&gt;=3,INT(RIGHT(N$1,1))&gt;VLOOKUP($C331,EquipGradeTable!$A:$B,MATCH(EquipGradeTable!$B$1,EquipGradeTable!$A$1:$B$1,0),0)),"",
OFFSET(N331,0,-1)+$I331))</f>
        <v/>
      </c>
      <c r="O331" t="str">
        <f ca="1">IF($C331&lt;=2,"",
IF(AND($C331&gt;=3,INT(RIGHT(O$1,1))&gt;VLOOKUP($C331,EquipGradeTable!$A:$B,MATCH(EquipGradeTable!$B$1,EquipGradeTable!$A$1:$B$1,0),0)),"",
OFFSET(O331,0,-1)+$I331))</f>
        <v/>
      </c>
      <c r="P331">
        <f t="shared" ca="1" si="23"/>
        <v>4</v>
      </c>
      <c r="Q331" t="str">
        <f ca="1">VLOOKUP($B331,EquipTable!$A:$Z,MATCH(SUBSTITUTE(Q$1,"참고",""),EquipTable!$A$1:$Z$1,0),0)</f>
        <v>MorfusSword</v>
      </c>
      <c r="R331">
        <f ca="1">VLOOKUP($B331,EquipTable!$A:$Z,MATCH(SUBSTITUTE(R$1,"참고",""),EquipTable!$A$1:$Z$1,0),0)</f>
        <v>0</v>
      </c>
    </row>
    <row r="332" spans="1:18" x14ac:dyDescent="0.3">
      <c r="A332" t="str">
        <f t="shared" ca="1" si="20"/>
        <v>Equip048101</v>
      </c>
      <c r="B332" t="s">
        <v>189</v>
      </c>
      <c r="C332">
        <f t="shared" ca="1" si="21"/>
        <v>4</v>
      </c>
      <c r="D332" t="str">
        <f ca="1">VLOOKUP($B332,EquipTable!$A:$Z,MATCH(SUBSTITUTE(D$1,"참고",""),EquipTable!$A$1:$Z$1,0),0)</f>
        <v>TwoHanded</v>
      </c>
      <c r="E332" t="str">
        <f ca="1">VLOOKUP($B332,EquipTable!$A:$Z,MATCH(SUBSTITUTE(E$1,"참고",""),EquipTable!$A$1:$Z$1,0),0)</f>
        <v>S</v>
      </c>
      <c r="F332">
        <f ca="1">VLOOKUP($B332,EquipTable!$A:$Z,MATCH(SUBSTITUTE(F$1,"참고",""),EquipTable!$A$1:$Z$1,0),0)</f>
        <v>1</v>
      </c>
      <c r="G332" t="str">
        <f t="shared" ca="1" si="22"/>
        <v>1010, 1146, 1282, 1418</v>
      </c>
      <c r="H332">
        <f t="array" aca="1" ref="H332" ca="1">SUM(IF(LEN(J332:O332)&gt;0,1,0))</f>
        <v>4</v>
      </c>
      <c r="I332">
        <v>136</v>
      </c>
      <c r="J332">
        <v>1010</v>
      </c>
      <c r="K332">
        <f ca="1">IF($C332&lt;=2,"",
IF(AND($C332&gt;=3,INT(RIGHT(K$1,1))&gt;VLOOKUP($C332,EquipGradeTable!$A:$B,MATCH(EquipGradeTable!$B$1,EquipGradeTable!$A$1:$B$1,0),0)),"",
OFFSET(K332,0,-1)+$I332))</f>
        <v>1146</v>
      </c>
      <c r="L332">
        <f ca="1">IF($C332&lt;=2,"",
IF(AND($C332&gt;=3,INT(RIGHT(L$1,1))&gt;VLOOKUP($C332,EquipGradeTable!$A:$B,MATCH(EquipGradeTable!$B$1,EquipGradeTable!$A$1:$B$1,0),0)),"",
OFFSET(L332,0,-1)+$I332))</f>
        <v>1282</v>
      </c>
      <c r="M332">
        <f ca="1">IF($C332&lt;=2,"",
IF(AND($C332&gt;=3,INT(RIGHT(M$1,1))&gt;VLOOKUP($C332,EquipGradeTable!$A:$B,MATCH(EquipGradeTable!$B$1,EquipGradeTable!$A$1:$B$1,0),0)),"",
OFFSET(M332,0,-1)+$I332))</f>
        <v>1418</v>
      </c>
      <c r="N332" t="str">
        <f ca="1">IF($C332&lt;=2,"",
IF(AND($C332&gt;=3,INT(RIGHT(N$1,1))&gt;VLOOKUP($C332,EquipGradeTable!$A:$B,MATCH(EquipGradeTable!$B$1,EquipGradeTable!$A$1:$B$1,0),0)),"",
OFFSET(N332,0,-1)+$I332))</f>
        <v/>
      </c>
      <c r="O332" t="str">
        <f ca="1">IF($C332&lt;=2,"",
IF(AND($C332&gt;=3,INT(RIGHT(O$1,1))&gt;VLOOKUP($C332,EquipGradeTable!$A:$B,MATCH(EquipGradeTable!$B$1,EquipGradeTable!$A$1:$B$1,0),0)),"",
OFFSET(O332,0,-1)+$I332))</f>
        <v/>
      </c>
      <c r="P332">
        <f t="shared" ca="1" si="23"/>
        <v>4</v>
      </c>
      <c r="Q332" t="str">
        <f ca="1">VLOOKUP($B332,EquipTable!$A:$Z,MATCH(SUBSTITUTE(Q$1,"참고",""),EquipTable!$A$1:$Z$1,0),0)</f>
        <v>MorfusSword</v>
      </c>
      <c r="R332">
        <f ca="1">VLOOKUP($B332,EquipTable!$A:$Z,MATCH(SUBSTITUTE(R$1,"참고",""),EquipTable!$A$1:$Z$1,0),0)</f>
        <v>0</v>
      </c>
    </row>
    <row r="333" spans="1:18" x14ac:dyDescent="0.3">
      <c r="A333" t="str">
        <f t="shared" ca="1" si="20"/>
        <v>Equip058101</v>
      </c>
      <c r="B333" t="s">
        <v>189</v>
      </c>
      <c r="C333">
        <f t="shared" ca="1" si="21"/>
        <v>5</v>
      </c>
      <c r="D333" t="str">
        <f ca="1">VLOOKUP($B333,EquipTable!$A:$Z,MATCH(SUBSTITUTE(D$1,"참고",""),EquipTable!$A$1:$Z$1,0),0)</f>
        <v>TwoHanded</v>
      </c>
      <c r="E333" t="str">
        <f ca="1">VLOOKUP($B333,EquipTable!$A:$Z,MATCH(SUBSTITUTE(E$1,"참고",""),EquipTable!$A$1:$Z$1,0),0)</f>
        <v>S</v>
      </c>
      <c r="F333">
        <f ca="1">VLOOKUP($B333,EquipTable!$A:$Z,MATCH(SUBSTITUTE(F$1,"참고",""),EquipTable!$A$1:$Z$1,0),0)</f>
        <v>1</v>
      </c>
      <c r="G333" t="str">
        <f t="shared" ca="1" si="22"/>
        <v>1690, 1843, 1996, 2149, 2302</v>
      </c>
      <c r="H333">
        <f t="array" aca="1" ref="H333" ca="1">SUM(IF(LEN(J333:O333)&gt;0,1,0))</f>
        <v>5</v>
      </c>
      <c r="I333">
        <v>153</v>
      </c>
      <c r="J333">
        <v>1690</v>
      </c>
      <c r="K333">
        <f ca="1">IF($C333&lt;=2,"",
IF(AND($C333&gt;=3,INT(RIGHT(K$1,1))&gt;VLOOKUP($C333,EquipGradeTable!$A:$B,MATCH(EquipGradeTable!$B$1,EquipGradeTable!$A$1:$B$1,0),0)),"",
OFFSET(K333,0,-1)+$I333))</f>
        <v>1843</v>
      </c>
      <c r="L333">
        <f ca="1">IF($C333&lt;=2,"",
IF(AND($C333&gt;=3,INT(RIGHT(L$1,1))&gt;VLOOKUP($C333,EquipGradeTable!$A:$B,MATCH(EquipGradeTable!$B$1,EquipGradeTable!$A$1:$B$1,0),0)),"",
OFFSET(L333,0,-1)+$I333))</f>
        <v>1996</v>
      </c>
      <c r="M333">
        <f ca="1">IF($C333&lt;=2,"",
IF(AND($C333&gt;=3,INT(RIGHT(M$1,1))&gt;VLOOKUP($C333,EquipGradeTable!$A:$B,MATCH(EquipGradeTable!$B$1,EquipGradeTable!$A$1:$B$1,0),0)),"",
OFFSET(M333,0,-1)+$I333))</f>
        <v>2149</v>
      </c>
      <c r="N333">
        <f ca="1">IF($C333&lt;=2,"",
IF(AND($C333&gt;=3,INT(RIGHT(N$1,1))&gt;VLOOKUP($C333,EquipGradeTable!$A:$B,MATCH(EquipGradeTable!$B$1,EquipGradeTable!$A$1:$B$1,0),0)),"",
OFFSET(N333,0,-1)+$I333))</f>
        <v>2302</v>
      </c>
      <c r="O333" t="str">
        <f ca="1">IF($C333&lt;=2,"",
IF(AND($C333&gt;=3,INT(RIGHT(O$1,1))&gt;VLOOKUP($C333,EquipGradeTable!$A:$B,MATCH(EquipGradeTable!$B$1,EquipGradeTable!$A$1:$B$1,0),0)),"",
OFFSET(O333,0,-1)+$I333))</f>
        <v/>
      </c>
      <c r="P333">
        <f t="shared" ca="1" si="23"/>
        <v>4</v>
      </c>
      <c r="Q333" t="str">
        <f ca="1">VLOOKUP($B333,EquipTable!$A:$Z,MATCH(SUBSTITUTE(Q$1,"참고",""),EquipTable!$A$1:$Z$1,0),0)</f>
        <v>MorfusSword</v>
      </c>
      <c r="R333">
        <f ca="1">VLOOKUP($B333,EquipTable!$A:$Z,MATCH(SUBSTITUTE(R$1,"참고",""),EquipTable!$A$1:$Z$1,0),0)</f>
        <v>0</v>
      </c>
    </row>
    <row r="334" spans="1:18" x14ac:dyDescent="0.3">
      <c r="A334" t="str">
        <f t="shared" ca="1" si="20"/>
        <v>Equip068101</v>
      </c>
      <c r="B334" t="s">
        <v>189</v>
      </c>
      <c r="C334">
        <f t="shared" ca="1" si="21"/>
        <v>6</v>
      </c>
      <c r="D334" t="str">
        <f ca="1">VLOOKUP($B334,EquipTable!$A:$Z,MATCH(SUBSTITUTE(D$1,"참고",""),EquipTable!$A$1:$Z$1,0),0)</f>
        <v>TwoHanded</v>
      </c>
      <c r="E334" t="str">
        <f ca="1">VLOOKUP($B334,EquipTable!$A:$Z,MATCH(SUBSTITUTE(E$1,"참고",""),EquipTable!$A$1:$Z$1,0),0)</f>
        <v>S</v>
      </c>
      <c r="F334">
        <f ca="1">VLOOKUP($B334,EquipTable!$A:$Z,MATCH(SUBSTITUTE(F$1,"참고",""),EquipTable!$A$1:$Z$1,0),0)</f>
        <v>1</v>
      </c>
      <c r="G334" t="str">
        <f t="shared" ca="1" si="22"/>
        <v>2610, 2865, 3120, 3375, 3630, 3885</v>
      </c>
      <c r="H334">
        <f t="array" aca="1" ref="H334" ca="1">SUM(IF(LEN(J334:O334)&gt;0,1,0))</f>
        <v>6</v>
      </c>
      <c r="I334">
        <v>255</v>
      </c>
      <c r="J334">
        <v>2610</v>
      </c>
      <c r="K334">
        <f ca="1">IF($C334&lt;=2,"",
IF(AND($C334&gt;=3,INT(RIGHT(K$1,1))&gt;VLOOKUP($C334,EquipGradeTable!$A:$B,MATCH(EquipGradeTable!$B$1,EquipGradeTable!$A$1:$B$1,0),0)),"",
OFFSET(K334,0,-1)+$I334))</f>
        <v>2865</v>
      </c>
      <c r="L334">
        <f ca="1">IF($C334&lt;=2,"",
IF(AND($C334&gt;=3,INT(RIGHT(L$1,1))&gt;VLOOKUP($C334,EquipGradeTable!$A:$B,MATCH(EquipGradeTable!$B$1,EquipGradeTable!$A$1:$B$1,0),0)),"",
OFFSET(L334,0,-1)+$I334))</f>
        <v>3120</v>
      </c>
      <c r="M334">
        <f ca="1">IF($C334&lt;=2,"",
IF(AND($C334&gt;=3,INT(RIGHT(M$1,1))&gt;VLOOKUP($C334,EquipGradeTable!$A:$B,MATCH(EquipGradeTable!$B$1,EquipGradeTable!$A$1:$B$1,0),0)),"",
OFFSET(M334,0,-1)+$I334))</f>
        <v>3375</v>
      </c>
      <c r="N334">
        <f ca="1">IF($C334&lt;=2,"",
IF(AND($C334&gt;=3,INT(RIGHT(N$1,1))&gt;VLOOKUP($C334,EquipGradeTable!$A:$B,MATCH(EquipGradeTable!$B$1,EquipGradeTable!$A$1:$B$1,0),0)),"",
OFFSET(N334,0,-1)+$I334))</f>
        <v>3630</v>
      </c>
      <c r="O334">
        <f ca="1">IF($C334&lt;=2,"",
IF(AND($C334&gt;=3,INT(RIGHT(O$1,1))&gt;VLOOKUP($C334,EquipGradeTable!$A:$B,MATCH(EquipGradeTable!$B$1,EquipGradeTable!$A$1:$B$1,0),0)),"",
OFFSET(O334,0,-1)+$I334))</f>
        <v>3885</v>
      </c>
      <c r="P334">
        <f t="shared" ca="1" si="23"/>
        <v>4</v>
      </c>
      <c r="Q334" t="str">
        <f ca="1">VLOOKUP($B334,EquipTable!$A:$Z,MATCH(SUBSTITUTE(Q$1,"참고",""),EquipTable!$A$1:$Z$1,0),0)</f>
        <v>MorfusSword</v>
      </c>
      <c r="R334">
        <f ca="1">VLOOKUP($B334,EquipTable!$A:$Z,MATCH(SUBSTITUTE(R$1,"참고",""),EquipTable!$A$1:$Z$1,0),0)</f>
        <v>0</v>
      </c>
    </row>
    <row r="335" spans="1:18" x14ac:dyDescent="0.3">
      <c r="A335" t="str">
        <f t="shared" ca="1" si="20"/>
        <v>Equip038102</v>
      </c>
      <c r="B335" t="s">
        <v>190</v>
      </c>
      <c r="C335">
        <f t="shared" ca="1" si="21"/>
        <v>3</v>
      </c>
      <c r="D335" t="str">
        <f ca="1">VLOOKUP($B335,EquipTable!$A:$Z,MATCH(SUBSTITUTE(D$1,"참고",""),EquipTable!$A$1:$Z$1,0),0)</f>
        <v>TwoHanded</v>
      </c>
      <c r="E335" t="str">
        <f ca="1">VLOOKUP($B335,EquipTable!$A:$Z,MATCH(SUBSTITUTE(E$1,"참고",""),EquipTable!$A$1:$Z$1,0),0)</f>
        <v>S</v>
      </c>
      <c r="F335">
        <f ca="1">VLOOKUP($B335,EquipTable!$A:$Z,MATCH(SUBSTITUTE(F$1,"참고",""),EquipTable!$A$1:$Z$1,0),0)</f>
        <v>2</v>
      </c>
      <c r="G335" t="str">
        <f t="shared" ca="1" si="22"/>
        <v>520, 642, 764</v>
      </c>
      <c r="H335">
        <f t="array" aca="1" ref="H335" ca="1">SUM(IF(LEN(J335:O335)&gt;0,1,0))</f>
        <v>3</v>
      </c>
      <c r="I335">
        <v>122</v>
      </c>
      <c r="J335">
        <v>520</v>
      </c>
      <c r="K335">
        <f ca="1">IF($C335&lt;=2,"",
IF(AND($C335&gt;=3,INT(RIGHT(K$1,1))&gt;VLOOKUP($C335,EquipGradeTable!$A:$B,MATCH(EquipGradeTable!$B$1,EquipGradeTable!$A$1:$B$1,0),0)),"",
OFFSET(K335,0,-1)+$I335))</f>
        <v>642</v>
      </c>
      <c r="L335">
        <f ca="1">IF($C335&lt;=2,"",
IF(AND($C335&gt;=3,INT(RIGHT(L$1,1))&gt;VLOOKUP($C335,EquipGradeTable!$A:$B,MATCH(EquipGradeTable!$B$1,EquipGradeTable!$A$1:$B$1,0),0)),"",
OFFSET(L335,0,-1)+$I335))</f>
        <v>764</v>
      </c>
      <c r="M335" t="str">
        <f ca="1">IF($C335&lt;=2,"",
IF(AND($C335&gt;=3,INT(RIGHT(M$1,1))&gt;VLOOKUP($C335,EquipGradeTable!$A:$B,MATCH(EquipGradeTable!$B$1,EquipGradeTable!$A$1:$B$1,0),0)),"",
OFFSET(M335,0,-1)+$I335))</f>
        <v/>
      </c>
      <c r="N335" t="str">
        <f ca="1">IF($C335&lt;=2,"",
IF(AND($C335&gt;=3,INT(RIGHT(N$1,1))&gt;VLOOKUP($C335,EquipGradeTable!$A:$B,MATCH(EquipGradeTable!$B$1,EquipGradeTable!$A$1:$B$1,0),0)),"",
OFFSET(N335,0,-1)+$I335))</f>
        <v/>
      </c>
      <c r="O335" t="str">
        <f ca="1">IF($C335&lt;=2,"",
IF(AND($C335&gt;=3,INT(RIGHT(O$1,1))&gt;VLOOKUP($C335,EquipGradeTable!$A:$B,MATCH(EquipGradeTable!$B$1,EquipGradeTable!$A$1:$B$1,0),0)),"",
OFFSET(O335,0,-1)+$I335))</f>
        <v/>
      </c>
      <c r="P335">
        <f t="shared" ca="1" si="23"/>
        <v>4</v>
      </c>
      <c r="Q335" t="str">
        <f ca="1">VLOOKUP($B335,EquipTable!$A:$Z,MATCH(SUBSTITUTE(Q$1,"참고",""),EquipTable!$A$1:$Z$1,0),0)</f>
        <v>DarkNpcSword</v>
      </c>
      <c r="R335">
        <f ca="1">VLOOKUP($B335,EquipTable!$A:$Z,MATCH(SUBSTITUTE(R$1,"참고",""),EquipTable!$A$1:$Z$1,0),0)</f>
        <v>0</v>
      </c>
    </row>
    <row r="336" spans="1:18" x14ac:dyDescent="0.3">
      <c r="A336" t="str">
        <f t="shared" ca="1" si="20"/>
        <v>Equip048102</v>
      </c>
      <c r="B336" t="s">
        <v>190</v>
      </c>
      <c r="C336">
        <f t="shared" ca="1" si="21"/>
        <v>4</v>
      </c>
      <c r="D336" t="str">
        <f ca="1">VLOOKUP($B336,EquipTable!$A:$Z,MATCH(SUBSTITUTE(D$1,"참고",""),EquipTable!$A$1:$Z$1,0),0)</f>
        <v>TwoHanded</v>
      </c>
      <c r="E336" t="str">
        <f ca="1">VLOOKUP($B336,EquipTable!$A:$Z,MATCH(SUBSTITUTE(E$1,"참고",""),EquipTable!$A$1:$Z$1,0),0)</f>
        <v>S</v>
      </c>
      <c r="F336">
        <f ca="1">VLOOKUP($B336,EquipTable!$A:$Z,MATCH(SUBSTITUTE(F$1,"참고",""),EquipTable!$A$1:$Z$1,0),0)</f>
        <v>2</v>
      </c>
      <c r="G336" t="str">
        <f t="shared" ca="1" si="22"/>
        <v>1010, 1146, 1282, 1418</v>
      </c>
      <c r="H336">
        <f t="array" aca="1" ref="H336" ca="1">SUM(IF(LEN(J336:O336)&gt;0,1,0))</f>
        <v>4</v>
      </c>
      <c r="I336">
        <v>136</v>
      </c>
      <c r="J336">
        <v>1010</v>
      </c>
      <c r="K336">
        <f ca="1">IF($C336&lt;=2,"",
IF(AND($C336&gt;=3,INT(RIGHT(K$1,1))&gt;VLOOKUP($C336,EquipGradeTable!$A:$B,MATCH(EquipGradeTable!$B$1,EquipGradeTable!$A$1:$B$1,0),0)),"",
OFFSET(K336,0,-1)+$I336))</f>
        <v>1146</v>
      </c>
      <c r="L336">
        <f ca="1">IF($C336&lt;=2,"",
IF(AND($C336&gt;=3,INT(RIGHT(L$1,1))&gt;VLOOKUP($C336,EquipGradeTable!$A:$B,MATCH(EquipGradeTable!$B$1,EquipGradeTable!$A$1:$B$1,0),0)),"",
OFFSET(L336,0,-1)+$I336))</f>
        <v>1282</v>
      </c>
      <c r="M336">
        <f ca="1">IF($C336&lt;=2,"",
IF(AND($C336&gt;=3,INT(RIGHT(M$1,1))&gt;VLOOKUP($C336,EquipGradeTable!$A:$B,MATCH(EquipGradeTable!$B$1,EquipGradeTable!$A$1:$B$1,0),0)),"",
OFFSET(M336,0,-1)+$I336))</f>
        <v>1418</v>
      </c>
      <c r="N336" t="str">
        <f ca="1">IF($C336&lt;=2,"",
IF(AND($C336&gt;=3,INT(RIGHT(N$1,1))&gt;VLOOKUP($C336,EquipGradeTable!$A:$B,MATCH(EquipGradeTable!$B$1,EquipGradeTable!$A$1:$B$1,0),0)),"",
OFFSET(N336,0,-1)+$I336))</f>
        <v/>
      </c>
      <c r="O336" t="str">
        <f ca="1">IF($C336&lt;=2,"",
IF(AND($C336&gt;=3,INT(RIGHT(O$1,1))&gt;VLOOKUP($C336,EquipGradeTable!$A:$B,MATCH(EquipGradeTable!$B$1,EquipGradeTable!$A$1:$B$1,0),0)),"",
OFFSET(O336,0,-1)+$I336))</f>
        <v/>
      </c>
      <c r="P336">
        <f t="shared" ca="1" si="23"/>
        <v>4</v>
      </c>
      <c r="Q336" t="str">
        <f ca="1">VLOOKUP($B336,EquipTable!$A:$Z,MATCH(SUBSTITUTE(Q$1,"참고",""),EquipTable!$A$1:$Z$1,0),0)</f>
        <v>DarkNpcSword</v>
      </c>
      <c r="R336">
        <f ca="1">VLOOKUP($B336,EquipTable!$A:$Z,MATCH(SUBSTITUTE(R$1,"참고",""),EquipTable!$A$1:$Z$1,0),0)</f>
        <v>0</v>
      </c>
    </row>
    <row r="337" spans="1:18" x14ac:dyDescent="0.3">
      <c r="A337" t="str">
        <f t="shared" ca="1" si="20"/>
        <v>Equip058102</v>
      </c>
      <c r="B337" t="s">
        <v>190</v>
      </c>
      <c r="C337">
        <f t="shared" ca="1" si="21"/>
        <v>5</v>
      </c>
      <c r="D337" t="str">
        <f ca="1">VLOOKUP($B337,EquipTable!$A:$Z,MATCH(SUBSTITUTE(D$1,"참고",""),EquipTable!$A$1:$Z$1,0),0)</f>
        <v>TwoHanded</v>
      </c>
      <c r="E337" t="str">
        <f ca="1">VLOOKUP($B337,EquipTable!$A:$Z,MATCH(SUBSTITUTE(E$1,"참고",""),EquipTable!$A$1:$Z$1,0),0)</f>
        <v>S</v>
      </c>
      <c r="F337">
        <f ca="1">VLOOKUP($B337,EquipTable!$A:$Z,MATCH(SUBSTITUTE(F$1,"참고",""),EquipTable!$A$1:$Z$1,0),0)</f>
        <v>2</v>
      </c>
      <c r="G337" t="str">
        <f t="shared" ca="1" si="22"/>
        <v>1690, 1843, 1996, 2149, 2302</v>
      </c>
      <c r="H337">
        <f t="array" aca="1" ref="H337" ca="1">SUM(IF(LEN(J337:O337)&gt;0,1,0))</f>
        <v>5</v>
      </c>
      <c r="I337">
        <v>153</v>
      </c>
      <c r="J337">
        <v>1690</v>
      </c>
      <c r="K337">
        <f ca="1">IF($C337&lt;=2,"",
IF(AND($C337&gt;=3,INT(RIGHT(K$1,1))&gt;VLOOKUP($C337,EquipGradeTable!$A:$B,MATCH(EquipGradeTable!$B$1,EquipGradeTable!$A$1:$B$1,0),0)),"",
OFFSET(K337,0,-1)+$I337))</f>
        <v>1843</v>
      </c>
      <c r="L337">
        <f ca="1">IF($C337&lt;=2,"",
IF(AND($C337&gt;=3,INT(RIGHT(L$1,1))&gt;VLOOKUP($C337,EquipGradeTable!$A:$B,MATCH(EquipGradeTable!$B$1,EquipGradeTable!$A$1:$B$1,0),0)),"",
OFFSET(L337,0,-1)+$I337))</f>
        <v>1996</v>
      </c>
      <c r="M337">
        <f ca="1">IF($C337&lt;=2,"",
IF(AND($C337&gt;=3,INT(RIGHT(M$1,1))&gt;VLOOKUP($C337,EquipGradeTable!$A:$B,MATCH(EquipGradeTable!$B$1,EquipGradeTable!$A$1:$B$1,0),0)),"",
OFFSET(M337,0,-1)+$I337))</f>
        <v>2149</v>
      </c>
      <c r="N337">
        <f ca="1">IF($C337&lt;=2,"",
IF(AND($C337&gt;=3,INT(RIGHT(N$1,1))&gt;VLOOKUP($C337,EquipGradeTable!$A:$B,MATCH(EquipGradeTable!$B$1,EquipGradeTable!$A$1:$B$1,0),0)),"",
OFFSET(N337,0,-1)+$I337))</f>
        <v>2302</v>
      </c>
      <c r="O337" t="str">
        <f ca="1">IF($C337&lt;=2,"",
IF(AND($C337&gt;=3,INT(RIGHT(O$1,1))&gt;VLOOKUP($C337,EquipGradeTable!$A:$B,MATCH(EquipGradeTable!$B$1,EquipGradeTable!$A$1:$B$1,0),0)),"",
OFFSET(O337,0,-1)+$I337))</f>
        <v/>
      </c>
      <c r="P337">
        <f t="shared" ca="1" si="23"/>
        <v>4</v>
      </c>
      <c r="Q337" t="str">
        <f ca="1">VLOOKUP($B337,EquipTable!$A:$Z,MATCH(SUBSTITUTE(Q$1,"참고",""),EquipTable!$A$1:$Z$1,0),0)</f>
        <v>DarkNpcSword</v>
      </c>
      <c r="R337">
        <f ca="1">VLOOKUP($B337,EquipTable!$A:$Z,MATCH(SUBSTITUTE(R$1,"참고",""),EquipTable!$A$1:$Z$1,0),0)</f>
        <v>0</v>
      </c>
    </row>
    <row r="338" spans="1:18" x14ac:dyDescent="0.3">
      <c r="A338" t="str">
        <f t="shared" ca="1" si="20"/>
        <v>Equip068102</v>
      </c>
      <c r="B338" t="s">
        <v>190</v>
      </c>
      <c r="C338">
        <f t="shared" ca="1" si="21"/>
        <v>6</v>
      </c>
      <c r="D338" t="str">
        <f ca="1">VLOOKUP($B338,EquipTable!$A:$Z,MATCH(SUBSTITUTE(D$1,"참고",""),EquipTable!$A$1:$Z$1,0),0)</f>
        <v>TwoHanded</v>
      </c>
      <c r="E338" t="str">
        <f ca="1">VLOOKUP($B338,EquipTable!$A:$Z,MATCH(SUBSTITUTE(E$1,"참고",""),EquipTable!$A$1:$Z$1,0),0)</f>
        <v>S</v>
      </c>
      <c r="F338">
        <f ca="1">VLOOKUP($B338,EquipTable!$A:$Z,MATCH(SUBSTITUTE(F$1,"참고",""),EquipTable!$A$1:$Z$1,0),0)</f>
        <v>2</v>
      </c>
      <c r="G338" t="str">
        <f t="shared" ca="1" si="22"/>
        <v>2610, 2865, 3120, 3375, 3630, 3885</v>
      </c>
      <c r="H338">
        <f t="array" aca="1" ref="H338" ca="1">SUM(IF(LEN(J338:O338)&gt;0,1,0))</f>
        <v>6</v>
      </c>
      <c r="I338">
        <v>255</v>
      </c>
      <c r="J338">
        <v>2610</v>
      </c>
      <c r="K338">
        <f ca="1">IF($C338&lt;=2,"",
IF(AND($C338&gt;=3,INT(RIGHT(K$1,1))&gt;VLOOKUP($C338,EquipGradeTable!$A:$B,MATCH(EquipGradeTable!$B$1,EquipGradeTable!$A$1:$B$1,0),0)),"",
OFFSET(K338,0,-1)+$I338))</f>
        <v>2865</v>
      </c>
      <c r="L338">
        <f ca="1">IF($C338&lt;=2,"",
IF(AND($C338&gt;=3,INT(RIGHT(L$1,1))&gt;VLOOKUP($C338,EquipGradeTable!$A:$B,MATCH(EquipGradeTable!$B$1,EquipGradeTable!$A$1:$B$1,0),0)),"",
OFFSET(L338,0,-1)+$I338))</f>
        <v>3120</v>
      </c>
      <c r="M338">
        <f ca="1">IF($C338&lt;=2,"",
IF(AND($C338&gt;=3,INT(RIGHT(M$1,1))&gt;VLOOKUP($C338,EquipGradeTable!$A:$B,MATCH(EquipGradeTable!$B$1,EquipGradeTable!$A$1:$B$1,0),0)),"",
OFFSET(M338,0,-1)+$I338))</f>
        <v>3375</v>
      </c>
      <c r="N338">
        <f ca="1">IF($C338&lt;=2,"",
IF(AND($C338&gt;=3,INT(RIGHT(N$1,1))&gt;VLOOKUP($C338,EquipGradeTable!$A:$B,MATCH(EquipGradeTable!$B$1,EquipGradeTable!$A$1:$B$1,0),0)),"",
OFFSET(N338,0,-1)+$I338))</f>
        <v>3630</v>
      </c>
      <c r="O338">
        <f ca="1">IF($C338&lt;=2,"",
IF(AND($C338&gt;=3,INT(RIGHT(O$1,1))&gt;VLOOKUP($C338,EquipGradeTable!$A:$B,MATCH(EquipGradeTable!$B$1,EquipGradeTable!$A$1:$B$1,0),0)),"",
OFFSET(O338,0,-1)+$I338))</f>
        <v>3885</v>
      </c>
      <c r="P338">
        <f t="shared" ca="1" si="23"/>
        <v>4</v>
      </c>
      <c r="Q338" t="str">
        <f ca="1">VLOOKUP($B338,EquipTable!$A:$Z,MATCH(SUBSTITUTE(Q$1,"참고",""),EquipTable!$A$1:$Z$1,0),0)</f>
        <v>DarkNpcSword</v>
      </c>
      <c r="R338">
        <f ca="1">VLOOKUP($B338,EquipTable!$A:$Z,MATCH(SUBSTITUTE(R$1,"참고",""),EquipTable!$A$1:$Z$1,0),0)</f>
        <v>0</v>
      </c>
    </row>
    <row r="339" spans="1:18" x14ac:dyDescent="0.3">
      <c r="A339" t="str">
        <f t="shared" ca="1" si="20"/>
        <v>Equip038201</v>
      </c>
      <c r="B339" t="s">
        <v>191</v>
      </c>
      <c r="C339">
        <f t="shared" ca="1" si="21"/>
        <v>3</v>
      </c>
      <c r="D339" t="str">
        <f ca="1">VLOOKUP($B339,EquipTable!$A:$Z,MATCH(SUBSTITUTE(D$1,"참고",""),EquipTable!$A$1:$Z$1,0),0)</f>
        <v>TwoHanded</v>
      </c>
      <c r="E339" t="str">
        <f ca="1">VLOOKUP($B339,EquipTable!$A:$Z,MATCH(SUBSTITUTE(E$1,"참고",""),EquipTable!$A$1:$Z$1,0),0)</f>
        <v>SS</v>
      </c>
      <c r="F339">
        <f ca="1">VLOOKUP($B339,EquipTable!$A:$Z,MATCH(SUBSTITUTE(F$1,"참고",""),EquipTable!$A$1:$Z$1,0),0)</f>
        <v>1</v>
      </c>
      <c r="G339" t="str">
        <f t="shared" ca="1" si="22"/>
        <v>1190, 1372, 1554</v>
      </c>
      <c r="H339">
        <f t="array" aca="1" ref="H339" ca="1">SUM(IF(LEN(J339:O339)&gt;0,1,0))</f>
        <v>3</v>
      </c>
      <c r="I339">
        <v>182</v>
      </c>
      <c r="J339">
        <v>1190</v>
      </c>
      <c r="K339">
        <f ca="1">IF($C339&lt;=2,"",
IF(AND($C339&gt;=3,INT(RIGHT(K$1,1))&gt;VLOOKUP($C339,EquipGradeTable!$A:$B,MATCH(EquipGradeTable!$B$1,EquipGradeTable!$A$1:$B$1,0),0)),"",
OFFSET(K339,0,-1)+$I339))</f>
        <v>1372</v>
      </c>
      <c r="L339">
        <f ca="1">IF($C339&lt;=2,"",
IF(AND($C339&gt;=3,INT(RIGHT(L$1,1))&gt;VLOOKUP($C339,EquipGradeTable!$A:$B,MATCH(EquipGradeTable!$B$1,EquipGradeTable!$A$1:$B$1,0),0)),"",
OFFSET(L339,0,-1)+$I339))</f>
        <v>1554</v>
      </c>
      <c r="M339" t="str">
        <f ca="1">IF($C339&lt;=2,"",
IF(AND($C339&gt;=3,INT(RIGHT(M$1,1))&gt;VLOOKUP($C339,EquipGradeTable!$A:$B,MATCH(EquipGradeTable!$B$1,EquipGradeTable!$A$1:$B$1,0),0)),"",
OFFSET(M339,0,-1)+$I339))</f>
        <v/>
      </c>
      <c r="N339" t="str">
        <f ca="1">IF($C339&lt;=2,"",
IF(AND($C339&gt;=3,INT(RIGHT(N$1,1))&gt;VLOOKUP($C339,EquipGradeTable!$A:$B,MATCH(EquipGradeTable!$B$1,EquipGradeTable!$A$1:$B$1,0),0)),"",
OFFSET(N339,0,-1)+$I339))</f>
        <v/>
      </c>
      <c r="O339" t="str">
        <f ca="1">IF($C339&lt;=2,"",
IF(AND($C339&gt;=3,INT(RIGHT(O$1,1))&gt;VLOOKUP($C339,EquipGradeTable!$A:$B,MATCH(EquipGradeTable!$B$1,EquipGradeTable!$A$1:$B$1,0),0)),"",
OFFSET(O339,0,-1)+$I339))</f>
        <v/>
      </c>
      <c r="P339">
        <f t="shared" ca="1" si="23"/>
        <v>4</v>
      </c>
      <c r="Q339" t="str">
        <f ca="1">VLOOKUP($B339,EquipTable!$A:$Z,MATCH(SUBSTITUTE(Q$1,"참고",""),EquipTable!$A$1:$Z$1,0),0)</f>
        <v>JimHdSword2</v>
      </c>
      <c r="R339">
        <f ca="1">VLOOKUP($B339,EquipTable!$A:$Z,MATCH(SUBSTITUTE(R$1,"참고",""),EquipTable!$A$1:$Z$1,0),0)</f>
        <v>0</v>
      </c>
    </row>
    <row r="340" spans="1:18" x14ac:dyDescent="0.3">
      <c r="A340" t="str">
        <f t="shared" ca="1" si="20"/>
        <v>Equip048201</v>
      </c>
      <c r="B340" t="s">
        <v>191</v>
      </c>
      <c r="C340">
        <f t="shared" ca="1" si="21"/>
        <v>4</v>
      </c>
      <c r="D340" t="str">
        <f ca="1">VLOOKUP($B340,EquipTable!$A:$Z,MATCH(SUBSTITUTE(D$1,"참고",""),EquipTable!$A$1:$Z$1,0),0)</f>
        <v>TwoHanded</v>
      </c>
      <c r="E340" t="str">
        <f ca="1">VLOOKUP($B340,EquipTable!$A:$Z,MATCH(SUBSTITUTE(E$1,"참고",""),EquipTable!$A$1:$Z$1,0),0)</f>
        <v>SS</v>
      </c>
      <c r="F340">
        <f ca="1">VLOOKUP($B340,EquipTable!$A:$Z,MATCH(SUBSTITUTE(F$1,"참고",""),EquipTable!$A$1:$Z$1,0),0)</f>
        <v>1</v>
      </c>
      <c r="G340" t="str">
        <f t="shared" ca="1" si="22"/>
        <v>1920, 2132, 2344, 2556</v>
      </c>
      <c r="H340">
        <f t="array" aca="1" ref="H340" ca="1">SUM(IF(LEN(J340:O340)&gt;0,1,0))</f>
        <v>4</v>
      </c>
      <c r="I340">
        <v>212</v>
      </c>
      <c r="J340">
        <v>1920</v>
      </c>
      <c r="K340">
        <f ca="1">IF($C340&lt;=2,"",
IF(AND($C340&gt;=3,INT(RIGHT(K$1,1))&gt;VLOOKUP($C340,EquipGradeTable!$A:$B,MATCH(EquipGradeTable!$B$1,EquipGradeTable!$A$1:$B$1,0),0)),"",
OFFSET(K340,0,-1)+$I340))</f>
        <v>2132</v>
      </c>
      <c r="L340">
        <f ca="1">IF($C340&lt;=2,"",
IF(AND($C340&gt;=3,INT(RIGHT(L$1,1))&gt;VLOOKUP($C340,EquipGradeTable!$A:$B,MATCH(EquipGradeTable!$B$1,EquipGradeTable!$A$1:$B$1,0),0)),"",
OFFSET(L340,0,-1)+$I340))</f>
        <v>2344</v>
      </c>
      <c r="M340">
        <f ca="1">IF($C340&lt;=2,"",
IF(AND($C340&gt;=3,INT(RIGHT(M$1,1))&gt;VLOOKUP($C340,EquipGradeTable!$A:$B,MATCH(EquipGradeTable!$B$1,EquipGradeTable!$A$1:$B$1,0),0)),"",
OFFSET(M340,0,-1)+$I340))</f>
        <v>2556</v>
      </c>
      <c r="N340" t="str">
        <f ca="1">IF($C340&lt;=2,"",
IF(AND($C340&gt;=3,INT(RIGHT(N$1,1))&gt;VLOOKUP($C340,EquipGradeTable!$A:$B,MATCH(EquipGradeTable!$B$1,EquipGradeTable!$A$1:$B$1,0),0)),"",
OFFSET(N340,0,-1)+$I340))</f>
        <v/>
      </c>
      <c r="O340" t="str">
        <f ca="1">IF($C340&lt;=2,"",
IF(AND($C340&gt;=3,INT(RIGHT(O$1,1))&gt;VLOOKUP($C340,EquipGradeTable!$A:$B,MATCH(EquipGradeTable!$B$1,EquipGradeTable!$A$1:$B$1,0),0)),"",
OFFSET(O340,0,-1)+$I340))</f>
        <v/>
      </c>
      <c r="P340">
        <f t="shared" ca="1" si="23"/>
        <v>4</v>
      </c>
      <c r="Q340" t="str">
        <f ca="1">VLOOKUP($B340,EquipTable!$A:$Z,MATCH(SUBSTITUTE(Q$1,"참고",""),EquipTable!$A$1:$Z$1,0),0)</f>
        <v>JimHdSword2</v>
      </c>
      <c r="R340">
        <f ca="1">VLOOKUP($B340,EquipTable!$A:$Z,MATCH(SUBSTITUTE(R$1,"참고",""),EquipTable!$A$1:$Z$1,0),0)</f>
        <v>0</v>
      </c>
    </row>
    <row r="341" spans="1:18" x14ac:dyDescent="0.3">
      <c r="A341" t="str">
        <f t="shared" ca="1" si="20"/>
        <v>Equip058201</v>
      </c>
      <c r="B341" t="s">
        <v>191</v>
      </c>
      <c r="C341">
        <f t="shared" ca="1" si="21"/>
        <v>5</v>
      </c>
      <c r="D341" t="str">
        <f ca="1">VLOOKUP($B341,EquipTable!$A:$Z,MATCH(SUBSTITUTE(D$1,"참고",""),EquipTable!$A$1:$Z$1,0),0)</f>
        <v>TwoHanded</v>
      </c>
      <c r="E341" t="str">
        <f ca="1">VLOOKUP($B341,EquipTable!$A:$Z,MATCH(SUBSTITUTE(E$1,"참고",""),EquipTable!$A$1:$Z$1,0),0)</f>
        <v>SS</v>
      </c>
      <c r="F341">
        <f ca="1">VLOOKUP($B341,EquipTable!$A:$Z,MATCH(SUBSTITUTE(F$1,"참고",""),EquipTable!$A$1:$Z$1,0),0)</f>
        <v>1</v>
      </c>
      <c r="G341" t="str">
        <f t="shared" ca="1" si="22"/>
        <v>2980, 3208, 3436, 3664, 3892</v>
      </c>
      <c r="H341">
        <f t="array" aca="1" ref="H341" ca="1">SUM(IF(LEN(J341:O341)&gt;0,1,0))</f>
        <v>5</v>
      </c>
      <c r="I341">
        <v>228</v>
      </c>
      <c r="J341">
        <v>2980</v>
      </c>
      <c r="K341">
        <f ca="1">IF($C341&lt;=2,"",
IF(AND($C341&gt;=3,INT(RIGHT(K$1,1))&gt;VLOOKUP($C341,EquipGradeTable!$A:$B,MATCH(EquipGradeTable!$B$1,EquipGradeTable!$A$1:$B$1,0),0)),"",
OFFSET(K341,0,-1)+$I341))</f>
        <v>3208</v>
      </c>
      <c r="L341">
        <f ca="1">IF($C341&lt;=2,"",
IF(AND($C341&gt;=3,INT(RIGHT(L$1,1))&gt;VLOOKUP($C341,EquipGradeTable!$A:$B,MATCH(EquipGradeTable!$B$1,EquipGradeTable!$A$1:$B$1,0),0)),"",
OFFSET(L341,0,-1)+$I341))</f>
        <v>3436</v>
      </c>
      <c r="M341">
        <f ca="1">IF($C341&lt;=2,"",
IF(AND($C341&gt;=3,INT(RIGHT(M$1,1))&gt;VLOOKUP($C341,EquipGradeTable!$A:$B,MATCH(EquipGradeTable!$B$1,EquipGradeTable!$A$1:$B$1,0),0)),"",
OFFSET(M341,0,-1)+$I341))</f>
        <v>3664</v>
      </c>
      <c r="N341">
        <f ca="1">IF($C341&lt;=2,"",
IF(AND($C341&gt;=3,INT(RIGHT(N$1,1))&gt;VLOOKUP($C341,EquipGradeTable!$A:$B,MATCH(EquipGradeTable!$B$1,EquipGradeTable!$A$1:$B$1,0),0)),"",
OFFSET(N341,0,-1)+$I341))</f>
        <v>3892</v>
      </c>
      <c r="O341" t="str">
        <f ca="1">IF($C341&lt;=2,"",
IF(AND($C341&gt;=3,INT(RIGHT(O$1,1))&gt;VLOOKUP($C341,EquipGradeTable!$A:$B,MATCH(EquipGradeTable!$B$1,EquipGradeTable!$A$1:$B$1,0),0)),"",
OFFSET(O341,0,-1)+$I341))</f>
        <v/>
      </c>
      <c r="P341">
        <f t="shared" ca="1" si="23"/>
        <v>4</v>
      </c>
      <c r="Q341" t="str">
        <f ca="1">VLOOKUP($B341,EquipTable!$A:$Z,MATCH(SUBSTITUTE(Q$1,"참고",""),EquipTable!$A$1:$Z$1,0),0)</f>
        <v>JimHdSword2</v>
      </c>
      <c r="R341">
        <f ca="1">VLOOKUP($B341,EquipTable!$A:$Z,MATCH(SUBSTITUTE(R$1,"참고",""),EquipTable!$A$1:$Z$1,0),0)</f>
        <v>0</v>
      </c>
    </row>
    <row r="342" spans="1:18" x14ac:dyDescent="0.3">
      <c r="A342" t="str">
        <f t="shared" ca="1" si="20"/>
        <v>Equip068201</v>
      </c>
      <c r="B342" t="s">
        <v>191</v>
      </c>
      <c r="C342">
        <f t="shared" ca="1" si="21"/>
        <v>6</v>
      </c>
      <c r="D342" t="str">
        <f ca="1">VLOOKUP($B342,EquipTable!$A:$Z,MATCH(SUBSTITUTE(D$1,"참고",""),EquipTable!$A$1:$Z$1,0),0)</f>
        <v>TwoHanded</v>
      </c>
      <c r="E342" t="str">
        <f ca="1">VLOOKUP($B342,EquipTable!$A:$Z,MATCH(SUBSTITUTE(E$1,"참고",""),EquipTable!$A$1:$Z$1,0),0)</f>
        <v>SS</v>
      </c>
      <c r="F342">
        <f ca="1">VLOOKUP($B342,EquipTable!$A:$Z,MATCH(SUBSTITUTE(F$1,"참고",""),EquipTable!$A$1:$Z$1,0),0)</f>
        <v>1</v>
      </c>
      <c r="G342" t="str">
        <f t="shared" ca="1" si="22"/>
        <v>4350, 4709, 5068, 5427, 5786, 6145</v>
      </c>
      <c r="H342">
        <f t="array" aca="1" ref="H342" ca="1">SUM(IF(LEN(J342:O342)&gt;0,1,0))</f>
        <v>6</v>
      </c>
      <c r="I342">
        <v>359</v>
      </c>
      <c r="J342">
        <v>4350</v>
      </c>
      <c r="K342">
        <f ca="1">IF($C342&lt;=2,"",
IF(AND($C342&gt;=3,INT(RIGHT(K$1,1))&gt;VLOOKUP($C342,EquipGradeTable!$A:$B,MATCH(EquipGradeTable!$B$1,EquipGradeTable!$A$1:$B$1,0),0)),"",
OFFSET(K342,0,-1)+$I342))</f>
        <v>4709</v>
      </c>
      <c r="L342">
        <f ca="1">IF($C342&lt;=2,"",
IF(AND($C342&gt;=3,INT(RIGHT(L$1,1))&gt;VLOOKUP($C342,EquipGradeTable!$A:$B,MATCH(EquipGradeTable!$B$1,EquipGradeTable!$A$1:$B$1,0),0)),"",
OFFSET(L342,0,-1)+$I342))</f>
        <v>5068</v>
      </c>
      <c r="M342">
        <f ca="1">IF($C342&lt;=2,"",
IF(AND($C342&gt;=3,INT(RIGHT(M$1,1))&gt;VLOOKUP($C342,EquipGradeTable!$A:$B,MATCH(EquipGradeTable!$B$1,EquipGradeTable!$A$1:$B$1,0),0)),"",
OFFSET(M342,0,-1)+$I342))</f>
        <v>5427</v>
      </c>
      <c r="N342">
        <f ca="1">IF($C342&lt;=2,"",
IF(AND($C342&gt;=3,INT(RIGHT(N$1,1))&gt;VLOOKUP($C342,EquipGradeTable!$A:$B,MATCH(EquipGradeTable!$B$1,EquipGradeTable!$A$1:$B$1,0),0)),"",
OFFSET(N342,0,-1)+$I342))</f>
        <v>5786</v>
      </c>
      <c r="O342">
        <f ca="1">IF($C342&lt;=2,"",
IF(AND($C342&gt;=3,INT(RIGHT(O$1,1))&gt;VLOOKUP($C342,EquipGradeTable!$A:$B,MATCH(EquipGradeTable!$B$1,EquipGradeTable!$A$1:$B$1,0),0)),"",
OFFSET(O342,0,-1)+$I342))</f>
        <v>6145</v>
      </c>
      <c r="P342">
        <f t="shared" ca="1" si="23"/>
        <v>4</v>
      </c>
      <c r="Q342" t="str">
        <f ca="1">VLOOKUP($B342,EquipTable!$A:$Z,MATCH(SUBSTITUTE(Q$1,"참고",""),EquipTable!$A$1:$Z$1,0),0)</f>
        <v>JimHdSword2</v>
      </c>
      <c r="R342">
        <f ca="1">VLOOKUP($B342,EquipTable!$A:$Z,MATCH(SUBSTITUTE(R$1,"참고",""),EquipTable!$A$1:$Z$1,0),0)</f>
        <v>0</v>
      </c>
    </row>
    <row r="343" spans="1:18" hidden="1" x14ac:dyDescent="0.3">
      <c r="A343" t="str">
        <f t="shared" ca="1" si="20"/>
        <v>Equip038202</v>
      </c>
      <c r="B343" t="s">
        <v>192</v>
      </c>
      <c r="C343">
        <f t="shared" ca="1" si="21"/>
        <v>3</v>
      </c>
      <c r="D343" t="str">
        <f ca="1">VLOOKUP($B343,EquipTable!$A:$Z,MATCH(SUBSTITUTE(D$1,"참고",""),EquipTable!$A$1:$Z$1,0),0)</f>
        <v>TwoHanded</v>
      </c>
      <c r="E343" t="str">
        <f ca="1">VLOOKUP($B343,EquipTable!$A:$Z,MATCH(SUBSTITUTE(E$1,"참고",""),EquipTable!$A$1:$Z$1,0),0)</f>
        <v>SS</v>
      </c>
      <c r="F343">
        <f ca="1">VLOOKUP($B343,EquipTable!$A:$Z,MATCH(SUBSTITUTE(F$1,"참고",""),EquipTable!$A$1:$Z$1,0),0)</f>
        <v>2</v>
      </c>
      <c r="G343" t="str">
        <f t="shared" ca="1" si="22"/>
        <v>1190, 1372, 1554</v>
      </c>
      <c r="H343">
        <f t="array" aca="1" ref="H343" ca="1">SUM(IF(LEN(J343:O343)&gt;0,1,0))</f>
        <v>3</v>
      </c>
      <c r="I343">
        <v>182</v>
      </c>
      <c r="J343">
        <v>1190</v>
      </c>
      <c r="K343">
        <f ca="1">IF($C343&lt;=2,"",
IF(AND($C343&gt;=3,INT(RIGHT(K$1,1))&gt;VLOOKUP($C343,EquipGradeTable!$A:$B,MATCH(EquipGradeTable!$B$1,EquipGradeTable!$A$1:$B$1,0),0)),"",
OFFSET(K343,0,-1)+$I343))</f>
        <v>1372</v>
      </c>
      <c r="L343">
        <f ca="1">IF($C343&lt;=2,"",
IF(AND($C343&gt;=3,INT(RIGHT(L$1,1))&gt;VLOOKUP($C343,EquipGradeTable!$A:$B,MATCH(EquipGradeTable!$B$1,EquipGradeTable!$A$1:$B$1,0),0)),"",
OFFSET(L343,0,-1)+$I343))</f>
        <v>1554</v>
      </c>
      <c r="M343" t="str">
        <f ca="1">IF($C343&lt;=2,"",
IF(AND($C343&gt;=3,INT(RIGHT(M$1,1))&gt;VLOOKUP($C343,EquipGradeTable!$A:$B,MATCH(EquipGradeTable!$B$1,EquipGradeTable!$A$1:$B$1,0),0)),"",
OFFSET(M343,0,-1)+$I343))</f>
        <v/>
      </c>
      <c r="N343" t="str">
        <f ca="1">IF($C343&lt;=2,"",
IF(AND($C343&gt;=3,INT(RIGHT(N$1,1))&gt;VLOOKUP($C343,EquipGradeTable!$A:$B,MATCH(EquipGradeTable!$B$1,EquipGradeTable!$A$1:$B$1,0),0)),"",
OFFSET(N343,0,-1)+$I343))</f>
        <v/>
      </c>
      <c r="O343" t="str">
        <f ca="1">IF($C343&lt;=2,"",
IF(AND($C343&gt;=3,INT(RIGHT(O$1,1))&gt;VLOOKUP($C343,EquipGradeTable!$A:$B,MATCH(EquipGradeTable!$B$1,EquipGradeTable!$A$1:$B$1,0),0)),"",
OFFSET(O343,0,-1)+$I343))</f>
        <v/>
      </c>
      <c r="P343">
        <f t="shared" ca="1" si="23"/>
        <v>4</v>
      </c>
      <c r="Q343" t="str">
        <f ca="1">VLOOKUP($B343,EquipTable!$A:$Z,MATCH(SUBSTITUTE(Q$1,"참고",""),EquipTable!$A$1:$Z$1,0),0)</f>
        <v>ArsenalBigSword</v>
      </c>
      <c r="R343">
        <f ca="1">VLOOKUP($B343,EquipTable!$A:$Z,MATCH(SUBSTITUTE(R$1,"참고",""),EquipTable!$A$1:$Z$1,0),0)</f>
        <v>99</v>
      </c>
    </row>
    <row r="344" spans="1:18" hidden="1" x14ac:dyDescent="0.3">
      <c r="A344" t="str">
        <f t="shared" ca="1" si="20"/>
        <v>Equip048202</v>
      </c>
      <c r="B344" t="s">
        <v>192</v>
      </c>
      <c r="C344">
        <f t="shared" ca="1" si="21"/>
        <v>4</v>
      </c>
      <c r="D344" t="str">
        <f ca="1">VLOOKUP($B344,EquipTable!$A:$Z,MATCH(SUBSTITUTE(D$1,"참고",""),EquipTable!$A$1:$Z$1,0),0)</f>
        <v>TwoHanded</v>
      </c>
      <c r="E344" t="str">
        <f ca="1">VLOOKUP($B344,EquipTable!$A:$Z,MATCH(SUBSTITUTE(E$1,"참고",""),EquipTable!$A$1:$Z$1,0),0)</f>
        <v>SS</v>
      </c>
      <c r="F344">
        <f ca="1">VLOOKUP($B344,EquipTable!$A:$Z,MATCH(SUBSTITUTE(F$1,"참고",""),EquipTable!$A$1:$Z$1,0),0)</f>
        <v>2</v>
      </c>
      <c r="G344" t="str">
        <f t="shared" ca="1" si="22"/>
        <v>1920, 2132, 2344, 2556</v>
      </c>
      <c r="H344">
        <f t="array" aca="1" ref="H344" ca="1">SUM(IF(LEN(J344:O344)&gt;0,1,0))</f>
        <v>4</v>
      </c>
      <c r="I344">
        <v>212</v>
      </c>
      <c r="J344">
        <v>1920</v>
      </c>
      <c r="K344">
        <f ca="1">IF($C344&lt;=2,"",
IF(AND($C344&gt;=3,INT(RIGHT(K$1,1))&gt;VLOOKUP($C344,EquipGradeTable!$A:$B,MATCH(EquipGradeTable!$B$1,EquipGradeTable!$A$1:$B$1,0),0)),"",
OFFSET(K344,0,-1)+$I344))</f>
        <v>2132</v>
      </c>
      <c r="L344">
        <f ca="1">IF($C344&lt;=2,"",
IF(AND($C344&gt;=3,INT(RIGHT(L$1,1))&gt;VLOOKUP($C344,EquipGradeTable!$A:$B,MATCH(EquipGradeTable!$B$1,EquipGradeTable!$A$1:$B$1,0),0)),"",
OFFSET(L344,0,-1)+$I344))</f>
        <v>2344</v>
      </c>
      <c r="M344">
        <f ca="1">IF($C344&lt;=2,"",
IF(AND($C344&gt;=3,INT(RIGHT(M$1,1))&gt;VLOOKUP($C344,EquipGradeTable!$A:$B,MATCH(EquipGradeTable!$B$1,EquipGradeTable!$A$1:$B$1,0),0)),"",
OFFSET(M344,0,-1)+$I344))</f>
        <v>2556</v>
      </c>
      <c r="N344" t="str">
        <f ca="1">IF($C344&lt;=2,"",
IF(AND($C344&gt;=3,INT(RIGHT(N$1,1))&gt;VLOOKUP($C344,EquipGradeTable!$A:$B,MATCH(EquipGradeTable!$B$1,EquipGradeTable!$A$1:$B$1,0),0)),"",
OFFSET(N344,0,-1)+$I344))</f>
        <v/>
      </c>
      <c r="O344" t="str">
        <f ca="1">IF($C344&lt;=2,"",
IF(AND($C344&gt;=3,INT(RIGHT(O$1,1))&gt;VLOOKUP($C344,EquipGradeTable!$A:$B,MATCH(EquipGradeTable!$B$1,EquipGradeTable!$A$1:$B$1,0),0)),"",
OFFSET(O344,0,-1)+$I344))</f>
        <v/>
      </c>
      <c r="P344">
        <f t="shared" ca="1" si="23"/>
        <v>4</v>
      </c>
      <c r="Q344" t="str">
        <f ca="1">VLOOKUP($B344,EquipTable!$A:$Z,MATCH(SUBSTITUTE(Q$1,"참고",""),EquipTable!$A$1:$Z$1,0),0)</f>
        <v>ArsenalBigSword</v>
      </c>
      <c r="R344">
        <f ca="1">VLOOKUP($B344,EquipTable!$A:$Z,MATCH(SUBSTITUTE(R$1,"참고",""),EquipTable!$A$1:$Z$1,0),0)</f>
        <v>99</v>
      </c>
    </row>
    <row r="345" spans="1:18" hidden="1" x14ac:dyDescent="0.3">
      <c r="A345" t="str">
        <f t="shared" ca="1" si="20"/>
        <v>Equip058202</v>
      </c>
      <c r="B345" t="s">
        <v>192</v>
      </c>
      <c r="C345">
        <f t="shared" ca="1" si="21"/>
        <v>5</v>
      </c>
      <c r="D345" t="str">
        <f ca="1">VLOOKUP($B345,EquipTable!$A:$Z,MATCH(SUBSTITUTE(D$1,"참고",""),EquipTable!$A$1:$Z$1,0),0)</f>
        <v>TwoHanded</v>
      </c>
      <c r="E345" t="str">
        <f ca="1">VLOOKUP($B345,EquipTable!$A:$Z,MATCH(SUBSTITUTE(E$1,"참고",""),EquipTable!$A$1:$Z$1,0),0)</f>
        <v>SS</v>
      </c>
      <c r="F345">
        <f ca="1">VLOOKUP($B345,EquipTable!$A:$Z,MATCH(SUBSTITUTE(F$1,"참고",""),EquipTable!$A$1:$Z$1,0),0)</f>
        <v>2</v>
      </c>
      <c r="G345" t="str">
        <f t="shared" ca="1" si="22"/>
        <v>2980, 3208, 3436, 3664, 3892</v>
      </c>
      <c r="H345">
        <f t="array" aca="1" ref="H345" ca="1">SUM(IF(LEN(J345:O345)&gt;0,1,0))</f>
        <v>5</v>
      </c>
      <c r="I345">
        <v>228</v>
      </c>
      <c r="J345">
        <v>2980</v>
      </c>
      <c r="K345">
        <f ca="1">IF($C345&lt;=2,"",
IF(AND($C345&gt;=3,INT(RIGHT(K$1,1))&gt;VLOOKUP($C345,EquipGradeTable!$A:$B,MATCH(EquipGradeTable!$B$1,EquipGradeTable!$A$1:$B$1,0),0)),"",
OFFSET(K345,0,-1)+$I345))</f>
        <v>3208</v>
      </c>
      <c r="L345">
        <f ca="1">IF($C345&lt;=2,"",
IF(AND($C345&gt;=3,INT(RIGHT(L$1,1))&gt;VLOOKUP($C345,EquipGradeTable!$A:$B,MATCH(EquipGradeTable!$B$1,EquipGradeTable!$A$1:$B$1,0),0)),"",
OFFSET(L345,0,-1)+$I345))</f>
        <v>3436</v>
      </c>
      <c r="M345">
        <f ca="1">IF($C345&lt;=2,"",
IF(AND($C345&gt;=3,INT(RIGHT(M$1,1))&gt;VLOOKUP($C345,EquipGradeTable!$A:$B,MATCH(EquipGradeTable!$B$1,EquipGradeTable!$A$1:$B$1,0),0)),"",
OFFSET(M345,0,-1)+$I345))</f>
        <v>3664</v>
      </c>
      <c r="N345">
        <f ca="1">IF($C345&lt;=2,"",
IF(AND($C345&gt;=3,INT(RIGHT(N$1,1))&gt;VLOOKUP($C345,EquipGradeTable!$A:$B,MATCH(EquipGradeTable!$B$1,EquipGradeTable!$A$1:$B$1,0),0)),"",
OFFSET(N345,0,-1)+$I345))</f>
        <v>3892</v>
      </c>
      <c r="O345" t="str">
        <f ca="1">IF($C345&lt;=2,"",
IF(AND($C345&gt;=3,INT(RIGHT(O$1,1))&gt;VLOOKUP($C345,EquipGradeTable!$A:$B,MATCH(EquipGradeTable!$B$1,EquipGradeTable!$A$1:$B$1,0),0)),"",
OFFSET(O345,0,-1)+$I345))</f>
        <v/>
      </c>
      <c r="P345">
        <f t="shared" ca="1" si="23"/>
        <v>4</v>
      </c>
      <c r="Q345" t="str">
        <f ca="1">VLOOKUP($B345,EquipTable!$A:$Z,MATCH(SUBSTITUTE(Q$1,"참고",""),EquipTable!$A$1:$Z$1,0),0)</f>
        <v>ArsenalBigSword</v>
      </c>
      <c r="R345">
        <f ca="1">VLOOKUP($B345,EquipTable!$A:$Z,MATCH(SUBSTITUTE(R$1,"참고",""),EquipTable!$A$1:$Z$1,0),0)</f>
        <v>99</v>
      </c>
    </row>
    <row r="346" spans="1:18" hidden="1" x14ac:dyDescent="0.3">
      <c r="A346" t="str">
        <f t="shared" ca="1" si="20"/>
        <v>Equip068202</v>
      </c>
      <c r="B346" t="s">
        <v>192</v>
      </c>
      <c r="C346">
        <f t="shared" ca="1" si="21"/>
        <v>6</v>
      </c>
      <c r="D346" t="str">
        <f ca="1">VLOOKUP($B346,EquipTable!$A:$Z,MATCH(SUBSTITUTE(D$1,"참고",""),EquipTable!$A$1:$Z$1,0),0)</f>
        <v>TwoHanded</v>
      </c>
      <c r="E346" t="str">
        <f ca="1">VLOOKUP($B346,EquipTable!$A:$Z,MATCH(SUBSTITUTE(E$1,"참고",""),EquipTable!$A$1:$Z$1,0),0)</f>
        <v>SS</v>
      </c>
      <c r="F346">
        <f ca="1">VLOOKUP($B346,EquipTable!$A:$Z,MATCH(SUBSTITUTE(F$1,"참고",""),EquipTable!$A$1:$Z$1,0),0)</f>
        <v>2</v>
      </c>
      <c r="G346" t="str">
        <f t="shared" ca="1" si="22"/>
        <v>4350, 4709, 5068, 5427, 5786, 6145</v>
      </c>
      <c r="H346">
        <f t="array" aca="1" ref="H346" ca="1">SUM(IF(LEN(J346:O346)&gt;0,1,0))</f>
        <v>6</v>
      </c>
      <c r="I346">
        <v>359</v>
      </c>
      <c r="J346">
        <v>4350</v>
      </c>
      <c r="K346">
        <f ca="1">IF($C346&lt;=2,"",
IF(AND($C346&gt;=3,INT(RIGHT(K$1,1))&gt;VLOOKUP($C346,EquipGradeTable!$A:$B,MATCH(EquipGradeTable!$B$1,EquipGradeTable!$A$1:$B$1,0),0)),"",
OFFSET(K346,0,-1)+$I346))</f>
        <v>4709</v>
      </c>
      <c r="L346">
        <f ca="1">IF($C346&lt;=2,"",
IF(AND($C346&gt;=3,INT(RIGHT(L$1,1))&gt;VLOOKUP($C346,EquipGradeTable!$A:$B,MATCH(EquipGradeTable!$B$1,EquipGradeTable!$A$1:$B$1,0),0)),"",
OFFSET(L346,0,-1)+$I346))</f>
        <v>5068</v>
      </c>
      <c r="M346">
        <f ca="1">IF($C346&lt;=2,"",
IF(AND($C346&gt;=3,INT(RIGHT(M$1,1))&gt;VLOOKUP($C346,EquipGradeTable!$A:$B,MATCH(EquipGradeTable!$B$1,EquipGradeTable!$A$1:$B$1,0),0)),"",
OFFSET(M346,0,-1)+$I346))</f>
        <v>5427</v>
      </c>
      <c r="N346">
        <f ca="1">IF($C346&lt;=2,"",
IF(AND($C346&gt;=3,INT(RIGHT(N$1,1))&gt;VLOOKUP($C346,EquipGradeTable!$A:$B,MATCH(EquipGradeTable!$B$1,EquipGradeTable!$A$1:$B$1,0),0)),"",
OFFSET(N346,0,-1)+$I346))</f>
        <v>5786</v>
      </c>
      <c r="O346">
        <f ca="1">IF($C346&lt;=2,"",
IF(AND($C346&gt;=3,INT(RIGHT(O$1,1))&gt;VLOOKUP($C346,EquipGradeTable!$A:$B,MATCH(EquipGradeTable!$B$1,EquipGradeTable!$A$1:$B$1,0),0)),"",
OFFSET(O346,0,-1)+$I346))</f>
        <v>6145</v>
      </c>
      <c r="P346">
        <f t="shared" ca="1" si="23"/>
        <v>4</v>
      </c>
      <c r="Q346" t="str">
        <f ca="1">VLOOKUP($B346,EquipTable!$A:$Z,MATCH(SUBSTITUTE(Q$1,"참고",""),EquipTable!$A$1:$Z$1,0),0)</f>
        <v>ArsenalBigSword</v>
      </c>
      <c r="R346">
        <f ca="1">VLOOKUP($B346,EquipTable!$A:$Z,MATCH(SUBSTITUTE(R$1,"참고",""),EquipTable!$A$1:$Z$1,0),0)</f>
        <v>99</v>
      </c>
    </row>
  </sheetData>
  <autoFilter ref="R1:R346" xr:uid="{926ABF49-53C7-4B32-8065-340AACB1F81C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2944-7E28-40FF-BA5C-A421EEFD2227}">
  <dimension ref="A1:L58"/>
  <sheetViews>
    <sheetView workbookViewId="0">
      <pane ySplit="1" topLeftCell="A44" activePane="bottomLeft" state="frozen"/>
      <selection pane="bottomLeft" activeCell="F56" sqref="F56"/>
    </sheetView>
  </sheetViews>
  <sheetFormatPr defaultRowHeight="16.5" outlineLevelCol="1" x14ac:dyDescent="0.3"/>
  <cols>
    <col min="2" max="2" width="9" customWidth="1" outlineLevel="1"/>
    <col min="4" max="4" width="18" bestFit="1" customWidth="1"/>
    <col min="6" max="6" width="9" customWidth="1" outlineLevel="1"/>
    <col min="7" max="7" width="16.5" bestFit="1" customWidth="1"/>
    <col min="8" max="8" width="16.875" bestFit="1" customWidth="1"/>
    <col min="11" max="12" width="9" customWidth="1" outlineLevel="1"/>
  </cols>
  <sheetData>
    <row r="1" spans="1:12" ht="27" customHeight="1" x14ac:dyDescent="0.3">
      <c r="A1" t="s">
        <v>26</v>
      </c>
      <c r="B1" t="s">
        <v>25</v>
      </c>
      <c r="C1" t="s">
        <v>111</v>
      </c>
      <c r="D1" t="s">
        <v>112</v>
      </c>
      <c r="E1" t="s">
        <v>116</v>
      </c>
      <c r="F1" t="s">
        <v>25</v>
      </c>
      <c r="G1" t="s">
        <v>114</v>
      </c>
      <c r="H1" t="s">
        <v>113</v>
      </c>
      <c r="I1" t="s">
        <v>115</v>
      </c>
      <c r="K1" t="s">
        <v>27</v>
      </c>
      <c r="L1" t="s">
        <v>5</v>
      </c>
    </row>
    <row r="2" spans="1:12" x14ac:dyDescent="0.3">
      <c r="A2">
        <f t="shared" ref="A2:A14" ca="1" si="0">VLOOKUP(B2,OFFSET(INDIRECT("$A:$B"),0,MATCH(B$1&amp;"_Verify",INDIRECT("$1:$1"),0)-1),2,0)</f>
        <v>0</v>
      </c>
      <c r="B2" t="s">
        <v>19</v>
      </c>
      <c r="C2">
        <v>0</v>
      </c>
      <c r="D2">
        <v>0</v>
      </c>
      <c r="E2">
        <v>1</v>
      </c>
      <c r="F2" t="s">
        <v>19</v>
      </c>
      <c r="G2">
        <f t="shared" ref="G2:G33" ca="1" si="1">VLOOKUP(F2,OFFSET(INDIRECT("$A:$B"),0,MATCH(F$1&amp;"_Verify",INDIRECT("$1:$1"),0)-1),2,0)</f>
        <v>0</v>
      </c>
      <c r="H2">
        <f t="shared" ref="H2:H33" si="2">IF(C2=6,C2-1,C2)</f>
        <v>0</v>
      </c>
      <c r="I2">
        <v>2</v>
      </c>
      <c r="K2" t="s">
        <v>20</v>
      </c>
      <c r="L2">
        <v>0</v>
      </c>
    </row>
    <row r="3" spans="1:12" x14ac:dyDescent="0.3">
      <c r="A3">
        <f t="shared" ca="1" si="0"/>
        <v>0</v>
      </c>
      <c r="B3" t="s">
        <v>19</v>
      </c>
      <c r="C3">
        <v>1</v>
      </c>
      <c r="D3">
        <v>0</v>
      </c>
      <c r="E3">
        <v>1</v>
      </c>
      <c r="F3" t="s">
        <v>19</v>
      </c>
      <c r="G3">
        <f t="shared" ca="1" si="1"/>
        <v>0</v>
      </c>
      <c r="H3">
        <f t="shared" si="2"/>
        <v>1</v>
      </c>
      <c r="I3">
        <v>2</v>
      </c>
      <c r="K3" t="s">
        <v>22</v>
      </c>
      <c r="L3">
        <v>1</v>
      </c>
    </row>
    <row r="4" spans="1:12" x14ac:dyDescent="0.3">
      <c r="A4">
        <f t="shared" ca="1" si="0"/>
        <v>0</v>
      </c>
      <c r="B4" t="s">
        <v>19</v>
      </c>
      <c r="C4">
        <v>2</v>
      </c>
      <c r="D4">
        <v>0</v>
      </c>
      <c r="E4">
        <v>1</v>
      </c>
      <c r="F4" t="s">
        <v>19</v>
      </c>
      <c r="G4">
        <f t="shared" ca="1" si="1"/>
        <v>0</v>
      </c>
      <c r="H4">
        <f t="shared" si="2"/>
        <v>2</v>
      </c>
      <c r="I4">
        <v>2</v>
      </c>
      <c r="K4" t="s">
        <v>24</v>
      </c>
      <c r="L4">
        <v>2</v>
      </c>
    </row>
    <row r="5" spans="1:12" x14ac:dyDescent="0.3">
      <c r="A5">
        <f t="shared" ca="1" si="0"/>
        <v>0</v>
      </c>
      <c r="B5" t="s">
        <v>19</v>
      </c>
      <c r="C5">
        <v>3</v>
      </c>
      <c r="D5">
        <v>0</v>
      </c>
      <c r="E5">
        <v>2</v>
      </c>
      <c r="F5" t="s">
        <v>19</v>
      </c>
      <c r="G5">
        <f t="shared" ca="1" si="1"/>
        <v>0</v>
      </c>
      <c r="H5">
        <f t="shared" si="2"/>
        <v>3</v>
      </c>
      <c r="I5">
        <v>1</v>
      </c>
    </row>
    <row r="6" spans="1:12" x14ac:dyDescent="0.3">
      <c r="A6">
        <f t="shared" ca="1" si="0"/>
        <v>0</v>
      </c>
      <c r="B6" t="s">
        <v>19</v>
      </c>
      <c r="C6">
        <v>3</v>
      </c>
      <c r="D6">
        <v>1</v>
      </c>
      <c r="E6">
        <v>2</v>
      </c>
      <c r="F6" t="s">
        <v>19</v>
      </c>
      <c r="G6">
        <f t="shared" ca="1" si="1"/>
        <v>0</v>
      </c>
      <c r="H6">
        <f t="shared" si="2"/>
        <v>3</v>
      </c>
      <c r="I6">
        <v>1</v>
      </c>
    </row>
    <row r="7" spans="1:12" x14ac:dyDescent="0.3">
      <c r="A7">
        <f t="shared" ca="1" si="0"/>
        <v>0</v>
      </c>
      <c r="B7" t="s">
        <v>19</v>
      </c>
      <c r="C7">
        <v>3</v>
      </c>
      <c r="D7">
        <v>2</v>
      </c>
      <c r="E7">
        <v>1</v>
      </c>
      <c r="F7" t="s">
        <v>19</v>
      </c>
      <c r="G7">
        <f t="shared" ca="1" si="1"/>
        <v>0</v>
      </c>
      <c r="H7">
        <f t="shared" si="2"/>
        <v>3</v>
      </c>
      <c r="I7">
        <v>1</v>
      </c>
    </row>
    <row r="8" spans="1:12" x14ac:dyDescent="0.3">
      <c r="A8">
        <f t="shared" ca="1" si="0"/>
        <v>0</v>
      </c>
      <c r="B8" t="s">
        <v>19</v>
      </c>
      <c r="C8">
        <v>4</v>
      </c>
      <c r="D8">
        <v>0</v>
      </c>
      <c r="E8">
        <v>2</v>
      </c>
      <c r="F8" t="s">
        <v>19</v>
      </c>
      <c r="G8">
        <f t="shared" ca="1" si="1"/>
        <v>0</v>
      </c>
      <c r="H8">
        <f t="shared" si="2"/>
        <v>4</v>
      </c>
      <c r="I8">
        <v>1</v>
      </c>
    </row>
    <row r="9" spans="1:12" x14ac:dyDescent="0.3">
      <c r="A9">
        <f t="shared" ca="1" si="0"/>
        <v>0</v>
      </c>
      <c r="B9" t="s">
        <v>19</v>
      </c>
      <c r="C9">
        <v>4</v>
      </c>
      <c r="D9">
        <v>1</v>
      </c>
      <c r="E9">
        <v>2</v>
      </c>
      <c r="F9" t="s">
        <v>19</v>
      </c>
      <c r="G9">
        <f t="shared" ca="1" si="1"/>
        <v>0</v>
      </c>
      <c r="H9">
        <f t="shared" si="2"/>
        <v>4</v>
      </c>
      <c r="I9">
        <v>1</v>
      </c>
    </row>
    <row r="10" spans="1:12" x14ac:dyDescent="0.3">
      <c r="A10">
        <f t="shared" ca="1" si="0"/>
        <v>0</v>
      </c>
      <c r="B10" t="s">
        <v>19</v>
      </c>
      <c r="C10">
        <v>4</v>
      </c>
      <c r="D10">
        <v>2</v>
      </c>
      <c r="E10">
        <v>2</v>
      </c>
      <c r="F10" t="s">
        <v>19</v>
      </c>
      <c r="G10">
        <f t="shared" ca="1" si="1"/>
        <v>0</v>
      </c>
      <c r="H10">
        <f t="shared" si="2"/>
        <v>4</v>
      </c>
      <c r="I10">
        <v>1</v>
      </c>
    </row>
    <row r="11" spans="1:12" x14ac:dyDescent="0.3">
      <c r="A11">
        <f t="shared" ca="1" si="0"/>
        <v>0</v>
      </c>
      <c r="B11" t="s">
        <v>19</v>
      </c>
      <c r="C11">
        <v>4</v>
      </c>
      <c r="D11">
        <v>3</v>
      </c>
      <c r="E11">
        <v>1</v>
      </c>
      <c r="F11" t="s">
        <v>19</v>
      </c>
      <c r="G11">
        <f t="shared" ca="1" si="1"/>
        <v>0</v>
      </c>
      <c r="H11">
        <f t="shared" si="2"/>
        <v>4</v>
      </c>
      <c r="I11">
        <v>1</v>
      </c>
    </row>
    <row r="12" spans="1:12" x14ac:dyDescent="0.3">
      <c r="A12">
        <f t="shared" ca="1" si="0"/>
        <v>0</v>
      </c>
      <c r="B12" t="s">
        <v>19</v>
      </c>
      <c r="C12">
        <v>5</v>
      </c>
      <c r="D12">
        <v>0</v>
      </c>
      <c r="E12">
        <v>2</v>
      </c>
      <c r="F12" t="s">
        <v>19</v>
      </c>
      <c r="G12">
        <f t="shared" ca="1" si="1"/>
        <v>0</v>
      </c>
      <c r="H12">
        <f t="shared" si="2"/>
        <v>5</v>
      </c>
      <c r="I12">
        <v>1</v>
      </c>
    </row>
    <row r="13" spans="1:12" x14ac:dyDescent="0.3">
      <c r="A13">
        <f t="shared" ca="1" si="0"/>
        <v>0</v>
      </c>
      <c r="B13" t="s">
        <v>19</v>
      </c>
      <c r="C13">
        <v>5</v>
      </c>
      <c r="D13">
        <v>1</v>
      </c>
      <c r="E13">
        <v>2</v>
      </c>
      <c r="F13" t="s">
        <v>19</v>
      </c>
      <c r="G13">
        <f t="shared" ca="1" si="1"/>
        <v>0</v>
      </c>
      <c r="H13">
        <f t="shared" si="2"/>
        <v>5</v>
      </c>
      <c r="I13">
        <v>1</v>
      </c>
    </row>
    <row r="14" spans="1:12" x14ac:dyDescent="0.3">
      <c r="A14">
        <f t="shared" ca="1" si="0"/>
        <v>0</v>
      </c>
      <c r="B14" t="s">
        <v>19</v>
      </c>
      <c r="C14">
        <v>5</v>
      </c>
      <c r="D14">
        <v>2</v>
      </c>
      <c r="E14">
        <v>2</v>
      </c>
      <c r="F14" t="s">
        <v>19</v>
      </c>
      <c r="G14">
        <f t="shared" ca="1" si="1"/>
        <v>0</v>
      </c>
      <c r="H14">
        <f t="shared" si="2"/>
        <v>5</v>
      </c>
      <c r="I14">
        <v>1</v>
      </c>
    </row>
    <row r="15" spans="1:12" x14ac:dyDescent="0.3">
      <c r="A15">
        <f t="shared" ref="A15:A52" ca="1" si="3">VLOOKUP(B15,OFFSET(INDIRECT("$A:$B"),0,MATCH(B$1&amp;"_Verify",INDIRECT("$1:$1"),0)-1),2,0)</f>
        <v>0</v>
      </c>
      <c r="B15" t="s">
        <v>19</v>
      </c>
      <c r="C15">
        <v>5</v>
      </c>
      <c r="D15">
        <v>3</v>
      </c>
      <c r="E15">
        <v>2</v>
      </c>
      <c r="F15" t="s">
        <v>19</v>
      </c>
      <c r="G15">
        <f t="shared" ca="1" si="1"/>
        <v>0</v>
      </c>
      <c r="H15">
        <f t="shared" si="2"/>
        <v>5</v>
      </c>
      <c r="I15">
        <v>1</v>
      </c>
    </row>
    <row r="16" spans="1:12" x14ac:dyDescent="0.3">
      <c r="A16">
        <f t="shared" ca="1" si="3"/>
        <v>0</v>
      </c>
      <c r="B16" t="s">
        <v>19</v>
      </c>
      <c r="C16">
        <v>5</v>
      </c>
      <c r="D16">
        <v>4</v>
      </c>
      <c r="E16">
        <v>1</v>
      </c>
      <c r="F16" t="s">
        <v>19</v>
      </c>
      <c r="G16">
        <f t="shared" ca="1" si="1"/>
        <v>0</v>
      </c>
      <c r="H16">
        <f t="shared" si="2"/>
        <v>5</v>
      </c>
      <c r="I16">
        <v>1</v>
      </c>
    </row>
    <row r="17" spans="1:9" x14ac:dyDescent="0.3">
      <c r="A17">
        <f t="shared" ca="1" si="3"/>
        <v>0</v>
      </c>
      <c r="B17" t="s">
        <v>19</v>
      </c>
      <c r="C17">
        <v>6</v>
      </c>
      <c r="D17">
        <v>0</v>
      </c>
      <c r="E17">
        <v>1</v>
      </c>
      <c r="F17" t="s">
        <v>19</v>
      </c>
      <c r="G17">
        <f t="shared" ca="1" si="1"/>
        <v>0</v>
      </c>
      <c r="H17">
        <f t="shared" si="2"/>
        <v>5</v>
      </c>
      <c r="I17">
        <v>1</v>
      </c>
    </row>
    <row r="18" spans="1:9" x14ac:dyDescent="0.3">
      <c r="A18">
        <f t="shared" ca="1" si="3"/>
        <v>0</v>
      </c>
      <c r="B18" t="s">
        <v>19</v>
      </c>
      <c r="C18">
        <v>6</v>
      </c>
      <c r="D18">
        <v>1</v>
      </c>
      <c r="E18">
        <v>1</v>
      </c>
      <c r="F18" t="s">
        <v>19</v>
      </c>
      <c r="G18">
        <f t="shared" ca="1" si="1"/>
        <v>0</v>
      </c>
      <c r="H18">
        <f t="shared" si="2"/>
        <v>5</v>
      </c>
      <c r="I18">
        <v>1</v>
      </c>
    </row>
    <row r="19" spans="1:9" x14ac:dyDescent="0.3">
      <c r="A19">
        <f t="shared" ca="1" si="3"/>
        <v>0</v>
      </c>
      <c r="B19" t="s">
        <v>19</v>
      </c>
      <c r="C19">
        <v>6</v>
      </c>
      <c r="D19">
        <v>2</v>
      </c>
      <c r="E19">
        <v>1</v>
      </c>
      <c r="F19" t="s">
        <v>19</v>
      </c>
      <c r="G19">
        <f t="shared" ca="1" si="1"/>
        <v>0</v>
      </c>
      <c r="H19">
        <f t="shared" si="2"/>
        <v>5</v>
      </c>
      <c r="I19">
        <v>1</v>
      </c>
    </row>
    <row r="20" spans="1:9" x14ac:dyDescent="0.3">
      <c r="A20">
        <f t="shared" ca="1" si="3"/>
        <v>0</v>
      </c>
      <c r="B20" t="s">
        <v>19</v>
      </c>
      <c r="C20">
        <v>6</v>
      </c>
      <c r="D20">
        <v>3</v>
      </c>
      <c r="E20">
        <v>1</v>
      </c>
      <c r="F20" t="s">
        <v>19</v>
      </c>
      <c r="G20">
        <f t="shared" ca="1" si="1"/>
        <v>0</v>
      </c>
      <c r="H20">
        <f t="shared" si="2"/>
        <v>5</v>
      </c>
      <c r="I20">
        <v>1</v>
      </c>
    </row>
    <row r="21" spans="1:9" x14ac:dyDescent="0.3">
      <c r="A21">
        <f t="shared" ca="1" si="3"/>
        <v>0</v>
      </c>
      <c r="B21" t="s">
        <v>19</v>
      </c>
      <c r="C21">
        <v>6</v>
      </c>
      <c r="D21">
        <v>4</v>
      </c>
      <c r="E21">
        <v>1</v>
      </c>
      <c r="F21" t="s">
        <v>19</v>
      </c>
      <c r="G21">
        <f t="shared" ca="1" si="1"/>
        <v>0</v>
      </c>
      <c r="H21">
        <f t="shared" si="2"/>
        <v>5</v>
      </c>
      <c r="I21">
        <v>1</v>
      </c>
    </row>
    <row r="22" spans="1:9" x14ac:dyDescent="0.3">
      <c r="A22">
        <f t="shared" ca="1" si="3"/>
        <v>0</v>
      </c>
      <c r="B22" t="s">
        <v>19</v>
      </c>
      <c r="C22">
        <v>6</v>
      </c>
      <c r="D22">
        <v>5</v>
      </c>
      <c r="E22">
        <v>2</v>
      </c>
      <c r="F22" t="s">
        <v>19</v>
      </c>
      <c r="G22">
        <f t="shared" ca="1" si="1"/>
        <v>0</v>
      </c>
      <c r="H22">
        <f t="shared" si="2"/>
        <v>5</v>
      </c>
      <c r="I22">
        <v>1</v>
      </c>
    </row>
    <row r="23" spans="1:9" x14ac:dyDescent="0.3">
      <c r="A23">
        <f t="shared" ca="1" si="3"/>
        <v>1</v>
      </c>
      <c r="B23" t="s">
        <v>21</v>
      </c>
      <c r="C23">
        <v>3</v>
      </c>
      <c r="D23">
        <v>0</v>
      </c>
      <c r="E23">
        <v>2</v>
      </c>
      <c r="F23" t="s">
        <v>19</v>
      </c>
      <c r="G23">
        <f t="shared" ca="1" si="1"/>
        <v>0</v>
      </c>
      <c r="H23">
        <f t="shared" si="2"/>
        <v>3</v>
      </c>
      <c r="I23">
        <v>1</v>
      </c>
    </row>
    <row r="24" spans="1:9" x14ac:dyDescent="0.3">
      <c r="A24">
        <f t="shared" ca="1" si="3"/>
        <v>1</v>
      </c>
      <c r="B24" t="s">
        <v>21</v>
      </c>
      <c r="C24">
        <v>3</v>
      </c>
      <c r="D24">
        <v>1</v>
      </c>
      <c r="E24">
        <v>2</v>
      </c>
      <c r="F24" t="s">
        <v>19</v>
      </c>
      <c r="G24">
        <f t="shared" ca="1" si="1"/>
        <v>0</v>
      </c>
      <c r="H24">
        <f t="shared" si="2"/>
        <v>3</v>
      </c>
      <c r="I24">
        <v>1</v>
      </c>
    </row>
    <row r="25" spans="1:9" x14ac:dyDescent="0.3">
      <c r="A25">
        <f t="shared" ca="1" si="3"/>
        <v>1</v>
      </c>
      <c r="B25" t="s">
        <v>21</v>
      </c>
      <c r="C25">
        <v>3</v>
      </c>
      <c r="D25">
        <v>2</v>
      </c>
      <c r="E25">
        <v>1</v>
      </c>
      <c r="F25" t="s">
        <v>21</v>
      </c>
      <c r="G25">
        <f t="shared" ca="1" si="1"/>
        <v>1</v>
      </c>
      <c r="H25">
        <f t="shared" si="2"/>
        <v>3</v>
      </c>
      <c r="I25">
        <v>1</v>
      </c>
    </row>
    <row r="26" spans="1:9" x14ac:dyDescent="0.3">
      <c r="A26">
        <f t="shared" ca="1" si="3"/>
        <v>1</v>
      </c>
      <c r="B26" t="s">
        <v>21</v>
      </c>
      <c r="C26">
        <v>4</v>
      </c>
      <c r="D26">
        <v>0</v>
      </c>
      <c r="E26">
        <v>2</v>
      </c>
      <c r="F26" t="s">
        <v>19</v>
      </c>
      <c r="G26">
        <f t="shared" ca="1" si="1"/>
        <v>0</v>
      </c>
      <c r="H26">
        <f t="shared" si="2"/>
        <v>4</v>
      </c>
      <c r="I26">
        <v>1</v>
      </c>
    </row>
    <row r="27" spans="1:9" x14ac:dyDescent="0.3">
      <c r="A27">
        <f t="shared" ca="1" si="3"/>
        <v>1</v>
      </c>
      <c r="B27" t="s">
        <v>21</v>
      </c>
      <c r="C27">
        <v>4</v>
      </c>
      <c r="D27">
        <v>1</v>
      </c>
      <c r="E27">
        <v>2</v>
      </c>
      <c r="F27" t="s">
        <v>19</v>
      </c>
      <c r="G27">
        <f t="shared" ca="1" si="1"/>
        <v>0</v>
      </c>
      <c r="H27">
        <f t="shared" si="2"/>
        <v>4</v>
      </c>
      <c r="I27">
        <v>1</v>
      </c>
    </row>
    <row r="28" spans="1:9" x14ac:dyDescent="0.3">
      <c r="A28">
        <f t="shared" ca="1" si="3"/>
        <v>1</v>
      </c>
      <c r="B28" t="s">
        <v>21</v>
      </c>
      <c r="C28">
        <v>4</v>
      </c>
      <c r="D28">
        <v>2</v>
      </c>
      <c r="E28">
        <v>2</v>
      </c>
      <c r="F28" t="s">
        <v>19</v>
      </c>
      <c r="G28">
        <f t="shared" ca="1" si="1"/>
        <v>0</v>
      </c>
      <c r="H28">
        <f t="shared" si="2"/>
        <v>4</v>
      </c>
      <c r="I28">
        <v>1</v>
      </c>
    </row>
    <row r="29" spans="1:9" x14ac:dyDescent="0.3">
      <c r="A29">
        <f t="shared" ca="1" si="3"/>
        <v>1</v>
      </c>
      <c r="B29" t="s">
        <v>21</v>
      </c>
      <c r="C29">
        <v>4</v>
      </c>
      <c r="D29">
        <v>3</v>
      </c>
      <c r="E29">
        <v>1</v>
      </c>
      <c r="F29" t="s">
        <v>21</v>
      </c>
      <c r="G29">
        <f t="shared" ca="1" si="1"/>
        <v>1</v>
      </c>
      <c r="H29">
        <f t="shared" si="2"/>
        <v>4</v>
      </c>
      <c r="I29">
        <v>1</v>
      </c>
    </row>
    <row r="30" spans="1:9" x14ac:dyDescent="0.3">
      <c r="A30">
        <f t="shared" ca="1" si="3"/>
        <v>1</v>
      </c>
      <c r="B30" t="s">
        <v>21</v>
      </c>
      <c r="C30">
        <v>5</v>
      </c>
      <c r="D30">
        <v>0</v>
      </c>
      <c r="E30">
        <v>2</v>
      </c>
      <c r="F30" t="s">
        <v>19</v>
      </c>
      <c r="G30">
        <f t="shared" ca="1" si="1"/>
        <v>0</v>
      </c>
      <c r="H30">
        <f t="shared" si="2"/>
        <v>5</v>
      </c>
      <c r="I30">
        <v>1</v>
      </c>
    </row>
    <row r="31" spans="1:9" x14ac:dyDescent="0.3">
      <c r="A31">
        <f t="shared" ca="1" si="3"/>
        <v>1</v>
      </c>
      <c r="B31" t="s">
        <v>21</v>
      </c>
      <c r="C31">
        <v>5</v>
      </c>
      <c r="D31">
        <v>1</v>
      </c>
      <c r="E31">
        <v>2</v>
      </c>
      <c r="F31" t="s">
        <v>19</v>
      </c>
      <c r="G31">
        <f t="shared" ca="1" si="1"/>
        <v>0</v>
      </c>
      <c r="H31">
        <f t="shared" si="2"/>
        <v>5</v>
      </c>
      <c r="I31">
        <v>1</v>
      </c>
    </row>
    <row r="32" spans="1:9" x14ac:dyDescent="0.3">
      <c r="A32">
        <f t="shared" ca="1" si="3"/>
        <v>1</v>
      </c>
      <c r="B32" t="s">
        <v>21</v>
      </c>
      <c r="C32">
        <v>5</v>
      </c>
      <c r="D32">
        <v>2</v>
      </c>
      <c r="E32">
        <v>2</v>
      </c>
      <c r="F32" t="s">
        <v>19</v>
      </c>
      <c r="G32">
        <f t="shared" ca="1" si="1"/>
        <v>0</v>
      </c>
      <c r="H32">
        <f t="shared" si="2"/>
        <v>5</v>
      </c>
      <c r="I32">
        <v>1</v>
      </c>
    </row>
    <row r="33" spans="1:9" x14ac:dyDescent="0.3">
      <c r="A33">
        <f t="shared" ca="1" si="3"/>
        <v>1</v>
      </c>
      <c r="B33" t="s">
        <v>21</v>
      </c>
      <c r="C33">
        <v>5</v>
      </c>
      <c r="D33">
        <v>3</v>
      </c>
      <c r="E33">
        <v>2</v>
      </c>
      <c r="F33" t="s">
        <v>19</v>
      </c>
      <c r="G33">
        <f t="shared" ca="1" si="1"/>
        <v>0</v>
      </c>
      <c r="H33">
        <f t="shared" si="2"/>
        <v>5</v>
      </c>
      <c r="I33">
        <v>1</v>
      </c>
    </row>
    <row r="34" spans="1:9" x14ac:dyDescent="0.3">
      <c r="A34">
        <f t="shared" ca="1" si="3"/>
        <v>1</v>
      </c>
      <c r="B34" t="s">
        <v>21</v>
      </c>
      <c r="C34">
        <v>5</v>
      </c>
      <c r="D34">
        <v>4</v>
      </c>
      <c r="E34">
        <v>1</v>
      </c>
      <c r="F34" t="s">
        <v>21</v>
      </c>
      <c r="G34">
        <f t="shared" ref="G34:G58" ca="1" si="4">VLOOKUP(F34,OFFSET(INDIRECT("$A:$B"),0,MATCH(F$1&amp;"_Verify",INDIRECT("$1:$1"),0)-1),2,0)</f>
        <v>1</v>
      </c>
      <c r="H34">
        <f t="shared" ref="H34:H58" si="5">IF(C34=6,C34-1,C34)</f>
        <v>5</v>
      </c>
      <c r="I34">
        <v>1</v>
      </c>
    </row>
    <row r="35" spans="1:9" x14ac:dyDescent="0.3">
      <c r="A35">
        <f t="shared" ca="1" si="3"/>
        <v>1</v>
      </c>
      <c r="B35" t="s">
        <v>21</v>
      </c>
      <c r="C35">
        <v>6</v>
      </c>
      <c r="D35">
        <v>0</v>
      </c>
      <c r="E35">
        <v>1</v>
      </c>
      <c r="F35" t="s">
        <v>21</v>
      </c>
      <c r="G35">
        <f t="shared" ca="1" si="4"/>
        <v>1</v>
      </c>
      <c r="H35">
        <f t="shared" si="5"/>
        <v>5</v>
      </c>
      <c r="I35">
        <v>1</v>
      </c>
    </row>
    <row r="36" spans="1:9" x14ac:dyDescent="0.3">
      <c r="A36">
        <f t="shared" ca="1" si="3"/>
        <v>1</v>
      </c>
      <c r="B36" t="s">
        <v>21</v>
      </c>
      <c r="C36">
        <v>6</v>
      </c>
      <c r="D36">
        <v>1</v>
      </c>
      <c r="E36">
        <v>1</v>
      </c>
      <c r="F36" t="s">
        <v>21</v>
      </c>
      <c r="G36">
        <f t="shared" ca="1" si="4"/>
        <v>1</v>
      </c>
      <c r="H36">
        <f t="shared" si="5"/>
        <v>5</v>
      </c>
      <c r="I36">
        <v>1</v>
      </c>
    </row>
    <row r="37" spans="1:9" x14ac:dyDescent="0.3">
      <c r="A37">
        <f t="shared" ca="1" si="3"/>
        <v>1</v>
      </c>
      <c r="B37" t="s">
        <v>21</v>
      </c>
      <c r="C37">
        <v>6</v>
      </c>
      <c r="D37">
        <v>2</v>
      </c>
      <c r="E37">
        <v>1</v>
      </c>
      <c r="F37" t="s">
        <v>21</v>
      </c>
      <c r="G37">
        <f t="shared" ca="1" si="4"/>
        <v>1</v>
      </c>
      <c r="H37">
        <f t="shared" si="5"/>
        <v>5</v>
      </c>
      <c r="I37">
        <v>1</v>
      </c>
    </row>
    <row r="38" spans="1:9" x14ac:dyDescent="0.3">
      <c r="A38">
        <f t="shared" ca="1" si="3"/>
        <v>1</v>
      </c>
      <c r="B38" t="s">
        <v>21</v>
      </c>
      <c r="C38">
        <v>6</v>
      </c>
      <c r="D38">
        <v>3</v>
      </c>
      <c r="E38">
        <v>1</v>
      </c>
      <c r="F38" t="s">
        <v>21</v>
      </c>
      <c r="G38">
        <f t="shared" ca="1" si="4"/>
        <v>1</v>
      </c>
      <c r="H38">
        <f t="shared" si="5"/>
        <v>5</v>
      </c>
      <c r="I38">
        <v>1</v>
      </c>
    </row>
    <row r="39" spans="1:9" x14ac:dyDescent="0.3">
      <c r="A39">
        <f t="shared" ca="1" si="3"/>
        <v>1</v>
      </c>
      <c r="B39" t="s">
        <v>21</v>
      </c>
      <c r="C39">
        <v>6</v>
      </c>
      <c r="D39">
        <v>4</v>
      </c>
      <c r="E39">
        <v>1</v>
      </c>
      <c r="F39" t="s">
        <v>21</v>
      </c>
      <c r="G39">
        <f t="shared" ca="1" si="4"/>
        <v>1</v>
      </c>
      <c r="H39">
        <f t="shared" si="5"/>
        <v>5</v>
      </c>
      <c r="I39">
        <v>1</v>
      </c>
    </row>
    <row r="40" spans="1:9" x14ac:dyDescent="0.3">
      <c r="A40">
        <f t="shared" ca="1" si="3"/>
        <v>1</v>
      </c>
      <c r="B40" t="s">
        <v>21</v>
      </c>
      <c r="C40">
        <v>6</v>
      </c>
      <c r="D40">
        <v>5</v>
      </c>
      <c r="E40">
        <v>2</v>
      </c>
      <c r="F40" t="s">
        <v>21</v>
      </c>
      <c r="G40">
        <f t="shared" ca="1" si="4"/>
        <v>1</v>
      </c>
      <c r="H40">
        <f t="shared" si="5"/>
        <v>5</v>
      </c>
      <c r="I40">
        <v>1</v>
      </c>
    </row>
    <row r="41" spans="1:9" x14ac:dyDescent="0.3">
      <c r="A41">
        <f t="shared" ca="1" si="3"/>
        <v>2</v>
      </c>
      <c r="B41" t="s">
        <v>23</v>
      </c>
      <c r="C41">
        <v>3</v>
      </c>
      <c r="D41">
        <v>0</v>
      </c>
      <c r="E41">
        <v>3</v>
      </c>
      <c r="F41" t="s">
        <v>21</v>
      </c>
      <c r="G41">
        <f t="shared" ca="1" si="4"/>
        <v>1</v>
      </c>
      <c r="H41">
        <f t="shared" si="5"/>
        <v>3</v>
      </c>
      <c r="I41">
        <v>1</v>
      </c>
    </row>
    <row r="42" spans="1:9" x14ac:dyDescent="0.3">
      <c r="A42">
        <f t="shared" ca="1" si="3"/>
        <v>2</v>
      </c>
      <c r="B42" t="s">
        <v>23</v>
      </c>
      <c r="C42">
        <v>3</v>
      </c>
      <c r="D42">
        <v>1</v>
      </c>
      <c r="E42">
        <v>3</v>
      </c>
      <c r="F42" t="s">
        <v>21</v>
      </c>
      <c r="G42">
        <f t="shared" ca="1" si="4"/>
        <v>1</v>
      </c>
      <c r="H42">
        <f t="shared" si="5"/>
        <v>3</v>
      </c>
      <c r="I42">
        <v>1</v>
      </c>
    </row>
    <row r="43" spans="1:9" x14ac:dyDescent="0.3">
      <c r="A43">
        <f t="shared" ca="1" si="3"/>
        <v>2</v>
      </c>
      <c r="B43" t="s">
        <v>23</v>
      </c>
      <c r="C43">
        <v>3</v>
      </c>
      <c r="D43">
        <v>2</v>
      </c>
      <c r="E43">
        <v>1</v>
      </c>
      <c r="F43" t="s">
        <v>23</v>
      </c>
      <c r="G43">
        <f t="shared" ca="1" si="4"/>
        <v>2</v>
      </c>
      <c r="H43">
        <f t="shared" si="5"/>
        <v>3</v>
      </c>
      <c r="I43">
        <v>1</v>
      </c>
    </row>
    <row r="44" spans="1:9" x14ac:dyDescent="0.3">
      <c r="A44">
        <f t="shared" ca="1" si="3"/>
        <v>2</v>
      </c>
      <c r="B44" t="s">
        <v>23</v>
      </c>
      <c r="C44">
        <v>4</v>
      </c>
      <c r="D44">
        <v>0</v>
      </c>
      <c r="E44">
        <v>3</v>
      </c>
      <c r="F44" t="s">
        <v>21</v>
      </c>
      <c r="G44">
        <f t="shared" ca="1" si="4"/>
        <v>1</v>
      </c>
      <c r="H44">
        <f t="shared" si="5"/>
        <v>4</v>
      </c>
      <c r="I44">
        <v>1</v>
      </c>
    </row>
    <row r="45" spans="1:9" x14ac:dyDescent="0.3">
      <c r="A45">
        <f t="shared" ca="1" si="3"/>
        <v>2</v>
      </c>
      <c r="B45" t="s">
        <v>23</v>
      </c>
      <c r="C45">
        <v>4</v>
      </c>
      <c r="D45">
        <v>1</v>
      </c>
      <c r="E45">
        <v>3</v>
      </c>
      <c r="F45" t="s">
        <v>21</v>
      </c>
      <c r="G45">
        <f t="shared" ca="1" si="4"/>
        <v>1</v>
      </c>
      <c r="H45">
        <f t="shared" si="5"/>
        <v>4</v>
      </c>
      <c r="I45">
        <v>1</v>
      </c>
    </row>
    <row r="46" spans="1:9" x14ac:dyDescent="0.3">
      <c r="A46">
        <f t="shared" ca="1" si="3"/>
        <v>2</v>
      </c>
      <c r="B46" t="s">
        <v>23</v>
      </c>
      <c r="C46">
        <v>4</v>
      </c>
      <c r="D46">
        <v>2</v>
      </c>
      <c r="E46">
        <v>3</v>
      </c>
      <c r="F46" t="s">
        <v>21</v>
      </c>
      <c r="G46">
        <f t="shared" ca="1" si="4"/>
        <v>1</v>
      </c>
      <c r="H46">
        <f t="shared" si="5"/>
        <v>4</v>
      </c>
      <c r="I46">
        <v>1</v>
      </c>
    </row>
    <row r="47" spans="1:9" x14ac:dyDescent="0.3">
      <c r="A47">
        <f t="shared" ca="1" si="3"/>
        <v>2</v>
      </c>
      <c r="B47" t="s">
        <v>23</v>
      </c>
      <c r="C47">
        <v>4</v>
      </c>
      <c r="D47">
        <v>3</v>
      </c>
      <c r="E47">
        <v>1</v>
      </c>
      <c r="F47" t="s">
        <v>23</v>
      </c>
      <c r="G47">
        <f t="shared" ca="1" si="4"/>
        <v>2</v>
      </c>
      <c r="H47">
        <f t="shared" si="5"/>
        <v>4</v>
      </c>
      <c r="I47">
        <v>1</v>
      </c>
    </row>
    <row r="48" spans="1:9" x14ac:dyDescent="0.3">
      <c r="A48">
        <f t="shared" ca="1" si="3"/>
        <v>2</v>
      </c>
      <c r="B48" t="s">
        <v>23</v>
      </c>
      <c r="C48">
        <v>5</v>
      </c>
      <c r="D48">
        <v>0</v>
      </c>
      <c r="E48">
        <v>3</v>
      </c>
      <c r="F48" t="s">
        <v>21</v>
      </c>
      <c r="G48">
        <f t="shared" ca="1" si="4"/>
        <v>1</v>
      </c>
      <c r="H48">
        <f t="shared" si="5"/>
        <v>5</v>
      </c>
      <c r="I48">
        <v>1</v>
      </c>
    </row>
    <row r="49" spans="1:9" x14ac:dyDescent="0.3">
      <c r="A49">
        <f t="shared" ca="1" si="3"/>
        <v>2</v>
      </c>
      <c r="B49" t="s">
        <v>23</v>
      </c>
      <c r="C49">
        <v>5</v>
      </c>
      <c r="D49">
        <v>1</v>
      </c>
      <c r="E49">
        <v>3</v>
      </c>
      <c r="F49" t="s">
        <v>21</v>
      </c>
      <c r="G49">
        <f t="shared" ca="1" si="4"/>
        <v>1</v>
      </c>
      <c r="H49">
        <f t="shared" si="5"/>
        <v>5</v>
      </c>
      <c r="I49">
        <v>1</v>
      </c>
    </row>
    <row r="50" spans="1:9" x14ac:dyDescent="0.3">
      <c r="A50">
        <f t="shared" ca="1" si="3"/>
        <v>2</v>
      </c>
      <c r="B50" t="s">
        <v>23</v>
      </c>
      <c r="C50">
        <v>5</v>
      </c>
      <c r="D50">
        <v>2</v>
      </c>
      <c r="E50">
        <v>3</v>
      </c>
      <c r="F50" t="s">
        <v>21</v>
      </c>
      <c r="G50">
        <f t="shared" ca="1" si="4"/>
        <v>1</v>
      </c>
      <c r="H50">
        <f t="shared" si="5"/>
        <v>5</v>
      </c>
      <c r="I50">
        <v>1</v>
      </c>
    </row>
    <row r="51" spans="1:9" x14ac:dyDescent="0.3">
      <c r="A51">
        <f t="shared" ca="1" si="3"/>
        <v>2</v>
      </c>
      <c r="B51" t="s">
        <v>23</v>
      </c>
      <c r="C51">
        <v>5</v>
      </c>
      <c r="D51">
        <v>3</v>
      </c>
      <c r="E51">
        <v>3</v>
      </c>
      <c r="F51" t="s">
        <v>21</v>
      </c>
      <c r="G51">
        <f t="shared" ca="1" si="4"/>
        <v>1</v>
      </c>
      <c r="H51">
        <f t="shared" si="5"/>
        <v>5</v>
      </c>
      <c r="I51">
        <v>1</v>
      </c>
    </row>
    <row r="52" spans="1:9" x14ac:dyDescent="0.3">
      <c r="A52">
        <f t="shared" ca="1" si="3"/>
        <v>2</v>
      </c>
      <c r="B52" t="s">
        <v>23</v>
      </c>
      <c r="C52">
        <v>5</v>
      </c>
      <c r="D52">
        <v>4</v>
      </c>
      <c r="E52">
        <v>1</v>
      </c>
      <c r="F52" t="s">
        <v>23</v>
      </c>
      <c r="G52">
        <f t="shared" ca="1" si="4"/>
        <v>2</v>
      </c>
      <c r="H52">
        <f t="shared" si="5"/>
        <v>5</v>
      </c>
      <c r="I52">
        <v>1</v>
      </c>
    </row>
    <row r="53" spans="1:9" x14ac:dyDescent="0.3">
      <c r="A53">
        <f t="shared" ref="A53:A58" ca="1" si="6">VLOOKUP(B53,OFFSET(INDIRECT("$A:$B"),0,MATCH(B$1&amp;"_Verify",INDIRECT("$1:$1"),0)-1),2,0)</f>
        <v>2</v>
      </c>
      <c r="B53" t="s">
        <v>23</v>
      </c>
      <c r="C53">
        <v>6</v>
      </c>
      <c r="D53">
        <v>0</v>
      </c>
      <c r="E53">
        <v>1</v>
      </c>
      <c r="F53" t="s">
        <v>23</v>
      </c>
      <c r="G53">
        <f t="shared" ca="1" si="4"/>
        <v>2</v>
      </c>
      <c r="H53">
        <f t="shared" si="5"/>
        <v>5</v>
      </c>
      <c r="I53">
        <v>1</v>
      </c>
    </row>
    <row r="54" spans="1:9" x14ac:dyDescent="0.3">
      <c r="A54">
        <f t="shared" ca="1" si="6"/>
        <v>2</v>
      </c>
      <c r="B54" t="s">
        <v>23</v>
      </c>
      <c r="C54">
        <v>6</v>
      </c>
      <c r="D54">
        <v>1</v>
      </c>
      <c r="E54">
        <v>1</v>
      </c>
      <c r="F54" t="s">
        <v>23</v>
      </c>
      <c r="G54">
        <f t="shared" ca="1" si="4"/>
        <v>2</v>
      </c>
      <c r="H54">
        <f t="shared" si="5"/>
        <v>5</v>
      </c>
      <c r="I54">
        <v>1</v>
      </c>
    </row>
    <row r="55" spans="1:9" x14ac:dyDescent="0.3">
      <c r="A55">
        <f t="shared" ca="1" si="6"/>
        <v>2</v>
      </c>
      <c r="B55" t="s">
        <v>23</v>
      </c>
      <c r="C55">
        <v>6</v>
      </c>
      <c r="D55">
        <v>2</v>
      </c>
      <c r="E55">
        <v>1</v>
      </c>
      <c r="F55" t="s">
        <v>23</v>
      </c>
      <c r="G55">
        <f t="shared" ca="1" si="4"/>
        <v>2</v>
      </c>
      <c r="H55">
        <f t="shared" si="5"/>
        <v>5</v>
      </c>
      <c r="I55">
        <v>1</v>
      </c>
    </row>
    <row r="56" spans="1:9" x14ac:dyDescent="0.3">
      <c r="A56">
        <f t="shared" ca="1" si="6"/>
        <v>2</v>
      </c>
      <c r="B56" t="s">
        <v>23</v>
      </c>
      <c r="C56">
        <v>6</v>
      </c>
      <c r="D56">
        <v>3</v>
      </c>
      <c r="E56">
        <v>1</v>
      </c>
      <c r="F56" t="s">
        <v>23</v>
      </c>
      <c r="G56">
        <f t="shared" ca="1" si="4"/>
        <v>2</v>
      </c>
      <c r="H56">
        <f t="shared" si="5"/>
        <v>5</v>
      </c>
      <c r="I56">
        <v>1</v>
      </c>
    </row>
    <row r="57" spans="1:9" x14ac:dyDescent="0.3">
      <c r="A57">
        <f t="shared" ca="1" si="6"/>
        <v>2</v>
      </c>
      <c r="B57" t="s">
        <v>23</v>
      </c>
      <c r="C57">
        <v>6</v>
      </c>
      <c r="D57">
        <v>4</v>
      </c>
      <c r="E57">
        <v>1</v>
      </c>
      <c r="F57" t="s">
        <v>23</v>
      </c>
      <c r="G57">
        <f t="shared" ca="1" si="4"/>
        <v>2</v>
      </c>
      <c r="H57">
        <f t="shared" si="5"/>
        <v>5</v>
      </c>
      <c r="I57">
        <v>1</v>
      </c>
    </row>
    <row r="58" spans="1:9" x14ac:dyDescent="0.3">
      <c r="A58">
        <f t="shared" ca="1" si="6"/>
        <v>2</v>
      </c>
      <c r="B58" t="s">
        <v>23</v>
      </c>
      <c r="C58">
        <v>6</v>
      </c>
      <c r="D58">
        <v>5</v>
      </c>
      <c r="E58">
        <v>2</v>
      </c>
      <c r="F58" t="s">
        <v>23</v>
      </c>
      <c r="G58">
        <f t="shared" ca="1" si="4"/>
        <v>2</v>
      </c>
      <c r="H58">
        <f t="shared" si="5"/>
        <v>5</v>
      </c>
      <c r="I58">
        <v>1</v>
      </c>
    </row>
  </sheetData>
  <phoneticPr fontId="1" type="noConversion"/>
  <dataValidations count="1">
    <dataValidation type="list" allowBlank="1" showInputMessage="1" showErrorMessage="1" sqref="B53 B2:B43 F48:F51 F2:F46 F53" xr:uid="{A8BFF03D-0B28-460F-BFBA-955D2769861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62FC-4F9D-41C0-866C-C43B2892ADA3}">
  <dimension ref="A1:B8"/>
  <sheetViews>
    <sheetView workbookViewId="0">
      <selection activeCell="A2" sqref="A2"/>
    </sheetView>
  </sheetViews>
  <sheetFormatPr defaultRowHeight="16.5" x14ac:dyDescent="0.3"/>
  <cols>
    <col min="1" max="1" width="9.125" bestFit="1" customWidth="1"/>
    <col min="2" max="2" width="22" bestFit="1" customWidth="1"/>
  </cols>
  <sheetData>
    <row r="1" spans="1:2" ht="27" customHeight="1" x14ac:dyDescent="0.3">
      <c r="A1" t="s">
        <v>109</v>
      </c>
      <c r="B1" t="s">
        <v>110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2023-02-02T17:25:50Z</dcterms:created>
  <dcterms:modified xsi:type="dcterms:W3CDTF">2023-05-29T15:09:40Z</dcterms:modified>
</cp:coreProperties>
</file>