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1D99160-15AA-4AED-B0A8-9E567FED2213}" xr6:coauthVersionLast="47" xr6:coauthVersionMax="47" xr10:uidLastSave="{00000000-0000-0000-0000-000000000000}"/>
  <bookViews>
    <workbookView xWindow="-289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J24" i="2"/>
  <c r="J22" i="2"/>
  <c r="J12" i="2"/>
  <c r="J2" i="2"/>
  <c r="AB7" i="1"/>
  <c r="Z7" i="1"/>
  <c r="F2" i="3" l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K24" i="2" l="1"/>
  <c r="C23" i="2"/>
  <c r="C24" i="2"/>
  <c r="I24" i="2"/>
  <c r="M24" i="2" s="1"/>
  <c r="I22" i="2"/>
  <c r="I12" i="2"/>
  <c r="I2" i="2"/>
  <c r="D23" i="2"/>
  <c r="AB5" i="1"/>
  <c r="AB4" i="1"/>
  <c r="AB3" i="1"/>
  <c r="AB2" i="1"/>
  <c r="N24" i="2" l="1"/>
  <c r="O24" i="2"/>
  <c r="L24" i="2"/>
  <c r="Q24" i="2"/>
  <c r="R24" i="2" l="1"/>
  <c r="C11" i="2" l="1"/>
  <c r="C10" i="2"/>
  <c r="C21" i="2"/>
  <c r="C20" i="2"/>
  <c r="C19" i="2"/>
  <c r="C18" i="2"/>
  <c r="C17" i="2"/>
  <c r="C16" i="2"/>
  <c r="C15" i="2"/>
  <c r="D10" i="2"/>
  <c r="D11" i="2"/>
  <c r="D21" i="2"/>
  <c r="D18" i="2"/>
  <c r="D19" i="2"/>
  <c r="D20" i="2"/>
  <c r="D15" i="2"/>
  <c r="D16" i="2"/>
  <c r="D17" i="2"/>
  <c r="Z2" i="1"/>
  <c r="Z4" i="1"/>
  <c r="Z3" i="1"/>
  <c r="Z5" i="1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C22" i="2" l="1"/>
  <c r="C14" i="2"/>
  <c r="C13" i="2"/>
  <c r="C12" i="2"/>
  <c r="C9" i="2"/>
  <c r="C8" i="2"/>
  <c r="C7" i="2"/>
  <c r="C6" i="2"/>
  <c r="C5" i="2"/>
  <c r="C4" i="2"/>
  <c r="C3" i="2"/>
  <c r="C2" i="2"/>
  <c r="D3" i="2"/>
  <c r="D13" i="2"/>
  <c r="D5" i="2"/>
  <c r="D22" i="2"/>
  <c r="D9" i="2"/>
  <c r="D8" i="2"/>
  <c r="D14" i="2"/>
  <c r="D4" i="2"/>
  <c r="D12" i="2"/>
  <c r="D2" i="2"/>
  <c r="D6" i="2"/>
  <c r="D7" i="2"/>
  <c r="D24" i="2"/>
  <c r="P24" i="2" l="1"/>
  <c r="H13" i="1" l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M12" i="2" l="1"/>
  <c r="M22" i="2"/>
  <c r="L12" i="2"/>
  <c r="L22" i="2"/>
  <c r="P22" i="2" l="1"/>
  <c r="P12" i="2"/>
  <c r="N12" i="2" l="1"/>
  <c r="Q12" i="2" s="1"/>
  <c r="N22" i="2"/>
  <c r="Q22" i="2" s="1"/>
  <c r="F14" i="1" l="1"/>
  <c r="F8" i="1"/>
  <c r="F2" i="1"/>
  <c r="F13" i="1"/>
  <c r="F7" i="1"/>
  <c r="F11" i="1"/>
  <c r="F5" i="1"/>
  <c r="F9" i="1"/>
  <c r="F12" i="1"/>
  <c r="F10" i="1"/>
  <c r="F4" i="1"/>
  <c r="F3" i="1"/>
  <c r="F6" i="1"/>
  <c r="M2" i="2" l="1"/>
  <c r="N2" i="2"/>
  <c r="Q2" i="2" s="1"/>
  <c r="O2" i="2"/>
  <c r="R2" i="2" s="1"/>
  <c r="O22" i="2"/>
  <c r="R22" i="2" s="1"/>
  <c r="O12" i="2"/>
  <c r="R12" i="2" s="1"/>
  <c r="L2" i="2"/>
  <c r="P2" i="2" l="1"/>
  <c r="K2" i="2" l="1"/>
  <c r="K12" i="2"/>
  <c r="K22" i="2"/>
  <c r="J23" i="2" l="1"/>
  <c r="I23" i="2"/>
  <c r="J13" i="2"/>
  <c r="I13" i="2"/>
  <c r="J3" i="2"/>
  <c r="I3" i="2"/>
  <c r="K13" i="2" l="1"/>
  <c r="J14" i="2" s="1"/>
  <c r="K3" i="2"/>
  <c r="J4" i="2" s="1"/>
  <c r="N3" i="2"/>
  <c r="Q3" i="2" s="1"/>
  <c r="M3" i="2"/>
  <c r="O3" i="2"/>
  <c r="R3" i="2" s="1"/>
  <c r="M13" i="2"/>
  <c r="N13" i="2"/>
  <c r="Q13" i="2" s="1"/>
  <c r="O13" i="2"/>
  <c r="R13" i="2" s="1"/>
  <c r="O23" i="2"/>
  <c r="R23" i="2" s="1"/>
  <c r="M23" i="2"/>
  <c r="N23" i="2"/>
  <c r="Q23" i="2" s="1"/>
  <c r="K23" i="2"/>
  <c r="L3" i="2"/>
  <c r="L23" i="2"/>
  <c r="L13" i="2"/>
  <c r="I4" i="2" l="1"/>
  <c r="O4" i="2" s="1"/>
  <c r="R4" i="2" s="1"/>
  <c r="I14" i="2"/>
  <c r="O14" i="2" s="1"/>
  <c r="R14" i="2" s="1"/>
  <c r="P13" i="2"/>
  <c r="P23" i="2"/>
  <c r="P3" i="2"/>
  <c r="M4" i="2" l="1"/>
  <c r="N4" i="2"/>
  <c r="Q4" i="2" s="1"/>
  <c r="K4" i="2"/>
  <c r="J5" i="2" s="1"/>
  <c r="M14" i="2"/>
  <c r="K14" i="2"/>
  <c r="J15" i="2" s="1"/>
  <c r="N14" i="2"/>
  <c r="Q14" i="2" s="1"/>
  <c r="L4" i="2"/>
  <c r="L14" i="2"/>
  <c r="I5" i="2" l="1"/>
  <c r="N5" i="2" s="1"/>
  <c r="Q5" i="2" s="1"/>
  <c r="P4" i="2"/>
  <c r="P14" i="2"/>
  <c r="I15" i="2"/>
  <c r="M15" i="2" s="1"/>
  <c r="O5" i="2"/>
  <c r="R5" i="2" s="1"/>
  <c r="K5" i="2"/>
  <c r="J6" i="2" s="1"/>
  <c r="M5" i="2"/>
  <c r="L5" i="2"/>
  <c r="L15" i="2"/>
  <c r="K15" i="2" l="1"/>
  <c r="J16" i="2" s="1"/>
  <c r="I6" i="2"/>
  <c r="K6" i="2" s="1"/>
  <c r="O15" i="2"/>
  <c r="R15" i="2" s="1"/>
  <c r="N15" i="2"/>
  <c r="Q15" i="2" s="1"/>
  <c r="P5" i="2"/>
  <c r="P15" i="2"/>
  <c r="O6" i="2" l="1"/>
  <c r="R6" i="2" s="1"/>
  <c r="M6" i="2"/>
  <c r="I16" i="2"/>
  <c r="K16" i="2" s="1"/>
  <c r="J17" i="2" s="1"/>
  <c r="J7" i="2"/>
  <c r="I7" i="2"/>
  <c r="N6" i="2"/>
  <c r="Q6" i="2" s="1"/>
  <c r="L6" i="2"/>
  <c r="O7" i="2" l="1"/>
  <c r="R7" i="2" s="1"/>
  <c r="K7" i="2"/>
  <c r="J8" i="2" s="1"/>
  <c r="M7" i="2"/>
  <c r="N7" i="2"/>
  <c r="Q7" i="2" s="1"/>
  <c r="M16" i="2"/>
  <c r="P6" i="2"/>
  <c r="N16" i="2"/>
  <c r="Q16" i="2" s="1"/>
  <c r="O16" i="2"/>
  <c r="R16" i="2" s="1"/>
  <c r="I17" i="2"/>
  <c r="K17" i="2" s="1"/>
  <c r="J18" i="2" s="1"/>
  <c r="L7" i="2"/>
  <c r="L16" i="2"/>
  <c r="I8" i="2" l="1"/>
  <c r="N8" i="2" s="1"/>
  <c r="Q8" i="2" s="1"/>
  <c r="P16" i="2"/>
  <c r="P7" i="2"/>
  <c r="N17" i="2"/>
  <c r="Q17" i="2" s="1"/>
  <c r="O17" i="2"/>
  <c r="R17" i="2" s="1"/>
  <c r="M17" i="2"/>
  <c r="I18" i="2"/>
  <c r="L17" i="2"/>
  <c r="K8" i="2" l="1"/>
  <c r="J9" i="2" s="1"/>
  <c r="M8" i="2"/>
  <c r="O8" i="2"/>
  <c r="R8" i="2" s="1"/>
  <c r="P17" i="2"/>
  <c r="K18" i="2"/>
  <c r="J19" i="2" s="1"/>
  <c r="M18" i="2"/>
  <c r="O18" i="2"/>
  <c r="R18" i="2" s="1"/>
  <c r="N18" i="2"/>
  <c r="Q18" i="2" s="1"/>
  <c r="L8" i="2"/>
  <c r="L18" i="2"/>
  <c r="P8" i="2" l="1"/>
  <c r="I9" i="2"/>
  <c r="O9" i="2" s="1"/>
  <c r="R9" i="2" s="1"/>
  <c r="P18" i="2"/>
  <c r="I19" i="2"/>
  <c r="K9" i="2"/>
  <c r="J10" i="2" s="1"/>
  <c r="N9" i="2"/>
  <c r="Q9" i="2" s="1"/>
  <c r="M9" i="2" l="1"/>
  <c r="I10" i="2"/>
  <c r="N10" i="2" s="1"/>
  <c r="Q10" i="2" s="1"/>
  <c r="N19" i="2"/>
  <c r="Q19" i="2" s="1"/>
  <c r="O19" i="2"/>
  <c r="R19" i="2" s="1"/>
  <c r="M19" i="2"/>
  <c r="K19" i="2"/>
  <c r="J20" i="2" s="1"/>
  <c r="L9" i="2"/>
  <c r="L19" i="2"/>
  <c r="P9" i="2" l="1"/>
  <c r="M10" i="2"/>
  <c r="O10" i="2"/>
  <c r="R10" i="2" s="1"/>
  <c r="K10" i="2"/>
  <c r="J11" i="2" s="1"/>
  <c r="P19" i="2"/>
  <c r="I20" i="2"/>
  <c r="L10" i="2"/>
  <c r="P10" i="2" l="1"/>
  <c r="I11" i="2"/>
  <c r="K20" i="2"/>
  <c r="J21" i="2" s="1"/>
  <c r="O20" i="2"/>
  <c r="R20" i="2" s="1"/>
  <c r="N20" i="2"/>
  <c r="Q20" i="2" s="1"/>
  <c r="M20" i="2"/>
  <c r="L20" i="2"/>
  <c r="M11" i="2" l="1"/>
  <c r="O11" i="2"/>
  <c r="R11" i="2" s="1"/>
  <c r="N11" i="2"/>
  <c r="Q11" i="2" s="1"/>
  <c r="K11" i="2"/>
  <c r="I21" i="2"/>
  <c r="K21" i="2" s="1"/>
  <c r="P20" i="2"/>
  <c r="L11" i="2"/>
  <c r="P11" i="2" l="1"/>
  <c r="O21" i="2"/>
  <c r="R21" i="2" s="1"/>
  <c r="N21" i="2"/>
  <c r="Q21" i="2" s="1"/>
  <c r="M21" i="2"/>
  <c r="L21" i="2"/>
  <c r="P21" i="2" l="1"/>
</calcChain>
</file>

<file path=xl/sharedStrings.xml><?xml version="1.0" encoding="utf-8"?>
<sst xmlns="http://schemas.openxmlformats.org/spreadsheetml/2006/main" count="155" uniqueCount="113">
  <si>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</si>
  <si>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</si>
  <si>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</si>
  <si>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</si>
  <si>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</si>
  <si>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</si>
  <si>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</si>
  <si>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</si>
  <si>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</si>
  <si>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</si>
  <si>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</si>
  <si>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</si>
  <si>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</si>
  <si>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</si>
  <si>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</si>
  <si>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</si>
  <si>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</si>
  <si>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</si>
  <si>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</si>
  <si>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</si>
  <si>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</si>
  <si>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</si>
  <si>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</si>
  <si>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</si>
  <si>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</si>
  <si>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</si>
  <si>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</si>
  <si>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</si>
  <si>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</si>
  <si>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</si>
  <si>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</si>
  <si>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</si>
  <si>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</si>
  <si>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</si>
  <si>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</si>
  <si>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</si>
  <si>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</si>
  <si>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</si>
  <si>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</si>
  <si>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</si>
  <si>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</si>
  <si>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</si>
  <si>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</si>
  <si>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</si>
  <si>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</si>
  <si>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</si>
  <si>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</si>
  <si>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</si>
  <si>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</si>
  <si>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</si>
  <si>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</si>
  <si>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</si>
  <si>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</si>
  <si>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</si>
  <si>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</si>
  <si>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</si>
  <si>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</si>
  <si>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</si>
  <si>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</si>
  <si>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</si>
  <si>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</si>
  <si>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</si>
  <si>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</si>
  <si>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</si>
  <si>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</si>
  <si>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</si>
  <si>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</si>
  <si>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</si>
  <si>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</si>
  <si>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</si>
  <si>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</si>
  <si>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</si>
  <si>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</si>
  <si>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</si>
  <si>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</si>
  <si>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</si>
  <si>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</si>
  <si>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</si>
  <si>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</si>
  <si>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</si>
  <si>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</si>
  <si>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</si>
  <si>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</si>
  <si>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</si>
  <si>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</si>
  <si>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</si>
  <si>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</si>
  <si>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</si>
  <si>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</si>
  <si>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</si>
  <si>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</si>
  <si>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</si>
  <si>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</si>
  <si>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</si>
  <si>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</si>
  <si>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</si>
  <si>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</si>
  <si>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</si>
  <si>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</si>
  <si>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</si>
  <si>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</si>
  <si>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</si>
  <si>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</si>
  <si>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</si>
  <si>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</si>
  <si>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</si>
  <si>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비구매_에너지소비되돌림</t>
    <phoneticPr fontId="1" type="noConversion"/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</si>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</sst>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indexSub|Int</v>
          </cell>
          <cell r="F1" t="str">
            <v>free|Bool</v>
          </cell>
          <cell r="G1" t="str">
            <v>eng|Float</v>
          </cell>
          <cell r="H1" t="str">
            <v>kor|Int</v>
          </cell>
          <cell r="I1" t="str">
            <v>serverItemId|String</v>
          </cell>
          <cell r="J1" t="str">
            <v>key</v>
          </cell>
          <cell r="K1" t="str">
            <v>key|Int</v>
          </cell>
          <cell r="L1" t="str">
            <v>tp1</v>
          </cell>
          <cell r="M1" t="str">
            <v>tp</v>
          </cell>
          <cell r="N1" t="str">
            <v>vl1</v>
          </cell>
          <cell r="O1" t="str">
            <v>cn1</v>
          </cell>
          <cell r="P1" t="str">
            <v>tp2</v>
          </cell>
          <cell r="Q1" t="str">
            <v>tp</v>
          </cell>
          <cell r="R1" t="str">
            <v>vl2</v>
          </cell>
          <cell r="S1" t="str">
            <v>cn2</v>
          </cell>
          <cell r="T1" t="str">
            <v>tp3</v>
          </cell>
          <cell r="U1" t="str">
            <v>tp</v>
          </cell>
          <cell r="V1" t="str">
            <v>vl3</v>
          </cell>
          <cell r="W1" t="str">
            <v>cn3</v>
          </cell>
          <cell r="X1" t="str">
            <v>tp4</v>
          </cell>
          <cell r="Y1" t="str">
            <v>tp</v>
          </cell>
          <cell r="Z1" t="str">
            <v>vl4</v>
          </cell>
          <cell r="AA1" t="str">
            <v>cn4</v>
          </cell>
          <cell r="AB1" t="str">
            <v>tp5</v>
          </cell>
          <cell r="AC1" t="str">
            <v>tp</v>
          </cell>
          <cell r="AD1" t="str">
            <v>vl5</v>
          </cell>
          <cell r="AE1" t="str">
            <v>cn5</v>
          </cell>
          <cell r="AF1" t="str">
            <v>rewardType1|String</v>
          </cell>
          <cell r="AG1" t="str">
            <v>rewardValue1|String</v>
          </cell>
          <cell r="AH1" t="str">
            <v>rewardCount1|Int</v>
          </cell>
          <cell r="AI1" t="str">
            <v>rewardType2|String</v>
          </cell>
          <cell r="AJ1" t="str">
            <v>rewardValue2|String</v>
          </cell>
          <cell r="AK1" t="str">
            <v>rewardCount2|Int</v>
          </cell>
          <cell r="AL1" t="str">
            <v>rewardType3|String</v>
          </cell>
          <cell r="AM1" t="str">
            <v>rewardValue3|String</v>
          </cell>
          <cell r="AN1" t="str">
            <v>rewardCount3|Int</v>
          </cell>
          <cell r="AO1" t="str">
            <v>rewardType4|String</v>
          </cell>
          <cell r="AP1" t="str">
            <v>rewardValue4|String</v>
          </cell>
          <cell r="AQ1" t="str">
            <v>rewardCount4|Int</v>
          </cell>
          <cell r="AR1" t="str">
            <v>rewardType5|String</v>
          </cell>
          <cell r="AS1" t="str">
            <v>rewardValue5|String</v>
          </cell>
          <cell r="AT1" t="str">
            <v>rewardCount5|Int</v>
          </cell>
          <cell r="AU1" t="str">
            <v>테이블연결</v>
          </cell>
          <cell r="AV1" t="str">
            <v>Jason화</v>
          </cell>
          <cell r="AX1" t="str">
            <v>tp_Verify</v>
          </cell>
          <cell r="AY1" t="str">
            <v>value</v>
          </cell>
          <cell r="BA1" t="str">
            <v>sProd</v>
          </cell>
        </row>
        <row r="2">
          <cell r="A2" t="str">
            <v>test_levelpass</v>
          </cell>
        </row>
        <row r="3">
          <cell r="A3" t="str">
            <v>test_bigboost</v>
          </cell>
        </row>
        <row r="4">
          <cell r="A4" t="str">
            <v>ev5_oneplustwo_1</v>
          </cell>
        </row>
        <row r="5">
          <cell r="A5" t="str">
            <v>ev5_oneplustwo_2</v>
          </cell>
        </row>
        <row r="6">
          <cell r="A6" t="str">
            <v>ev5_oneplustwo_3</v>
          </cell>
        </row>
        <row r="7">
          <cell r="A7" t="str">
            <v>ev3_oneofthree_1</v>
          </cell>
        </row>
        <row r="8">
          <cell r="A8" t="str">
            <v>ev3_oneofthree_2</v>
          </cell>
        </row>
        <row r="9">
          <cell r="A9" t="str">
            <v>ev3_oneofthree_3</v>
          </cell>
        </row>
        <row r="10">
          <cell r="A10" t="str">
            <v>ev4_conti_1</v>
          </cell>
        </row>
        <row r="11">
          <cell r="A11" t="str">
            <v>ev4_conti_2</v>
          </cell>
        </row>
        <row r="12">
          <cell r="A12" t="str">
            <v>ev4_conti_3</v>
          </cell>
        </row>
        <row r="13">
          <cell r="A13" t="str">
            <v>ev4_conti_4</v>
          </cell>
        </row>
        <row r="14">
          <cell r="A14" t="str">
            <v>ev10_disco_1</v>
          </cell>
        </row>
        <row r="15">
          <cell r="A15" t="str">
            <v>ev10_disco_2</v>
          </cell>
        </row>
        <row r="16">
          <cell r="A16" t="str">
            <v>ev10_disco_3</v>
          </cell>
        </row>
        <row r="17">
          <cell r="A17" t="str">
            <v>ev10_disco_4</v>
          </cell>
        </row>
        <row r="18">
          <cell r="A18" t="str">
            <v>ev7_summer_1</v>
          </cell>
        </row>
        <row r="19">
          <cell r="A19" t="str">
            <v>ev7_summer_2</v>
          </cell>
        </row>
        <row r="20">
          <cell r="A20" t="str">
            <v>ev7_summer_3</v>
          </cell>
        </row>
        <row r="21">
          <cell r="A21" t="str">
            <v>ev7_summer_4</v>
          </cell>
        </row>
        <row r="22">
          <cell r="A22" t="str">
            <v>ev7_summer_5</v>
          </cell>
        </row>
        <row r="23">
          <cell r="A23" t="str">
            <v>ev7_summer_6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O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6.5" outlineLevelCol="1"/>
  <cols>
    <col min="2" max="3" width="26.5" hidden="1" customWidth="1" outlineLevel="1"/>
    <col min="4" max="4" width="9" collapsed="1"/>
    <col min="5" max="5" width="9" hidden="1" customWidth="1" outlineLevel="1"/>
    <col min="6" max="6" width="9" collapsed="1"/>
    <col min="7" max="7" width="9" customWidth="1"/>
    <col min="8" max="8" width="9" hidden="1" customWidth="1" outlineLevel="1"/>
    <col min="9" max="9" width="9" customWidth="1" collapsed="1"/>
    <col min="10" max="10" width="9" hidden="1" customWidth="1" outlineLevel="1"/>
    <col min="11" max="11" width="5.5" hidden="1" customWidth="1" outlineLevel="1"/>
    <col min="12" max="12" width="3.875" hidden="1" customWidth="1" outlineLevel="1"/>
    <col min="13" max="13" width="3.5" hidden="1" customWidth="1" outlineLevel="1"/>
    <col min="14" max="14" width="5.5" hidden="1" customWidth="1" outlineLevel="1"/>
    <col min="15" max="15" width="4.125" hidden="1" customWidth="1" outlineLevel="1"/>
    <col min="16" max="16" width="3.625" hidden="1" customWidth="1" outlineLevel="1"/>
    <col min="17" max="17" width="11.75" hidden="1" customWidth="1" outlineLevel="1"/>
    <col min="18" max="18" width="11.125" hidden="1" customWidth="1" outlineLevel="1"/>
    <col min="19" max="19" width="9" collapsed="1"/>
    <col min="25" max="25" width="9" hidden="1" customWidth="1" outlineLevel="1"/>
    <col min="26" max="26" width="9" customWidth="1" collapsed="1"/>
    <col min="27" max="27" width="9" hidden="1" customWidth="1" outlineLevel="1"/>
    <col min="28" max="28" width="9" customWidth="1" collapsed="1"/>
    <col min="29" max="29" width="9" customWidth="1"/>
    <col min="30" max="31" width="9" hidden="1" customWidth="1" outlineLevel="1"/>
    <col min="32" max="32" width="9" collapsed="1"/>
    <col min="33" max="33" width="9" hidden="1" customWidth="1" outlineLevel="1"/>
    <col min="34" max="34" width="9" collapsed="1"/>
    <col min="35" max="35" width="26.5" hidden="1" customWidth="1" outlineLevel="1"/>
    <col min="36" max="36" width="9" hidden="1" customWidth="1" outlineLevel="1"/>
    <col min="37" max="37" width="9" collapsed="1"/>
    <col min="38" max="38" width="9" hidden="1" customWidth="1" outlineLevel="1"/>
    <col min="39" max="39" width="9" collapsed="1"/>
    <col min="40" max="40" width="9" hidden="1" customWidth="1" outlineLevel="1"/>
    <col min="41" max="41" width="9" collapsed="1"/>
  </cols>
  <sheetData>
    <row r="1" spans="1:40" ht="27" customHeight="1">
      <c r="A1" t="s">
        <v>19</v>
      </c>
      <c r="B1" t="s">
        <v>12</v>
      </c>
      <c r="C1" t="s">
        <v>16</v>
      </c>
      <c r="D1" t="s">
        <v>99</v>
      </c>
      <c r="E1" t="s">
        <v>104</v>
      </c>
      <c r="F1" t="s">
        <v>103</v>
      </c>
      <c r="G1" t="s">
        <v>20</v>
      </c>
      <c r="H1" t="s">
        <v>21</v>
      </c>
      <c r="I1" t="s">
        <v>84</v>
      </c>
      <c r="J1" t="s">
        <v>21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81</v>
      </c>
      <c r="AB1" t="s">
        <v>91</v>
      </c>
      <c r="AC1" t="s">
        <v>90</v>
      </c>
      <c r="AD1" t="s">
        <v>95</v>
      </c>
      <c r="AE1" t="s">
        <v>94</v>
      </c>
      <c r="AG1" t="s">
        <v>37</v>
      </c>
      <c r="AI1" t="s">
        <v>83</v>
      </c>
      <c r="AJ1" t="s">
        <v>26</v>
      </c>
      <c r="AL1" t="s">
        <v>47</v>
      </c>
      <c r="AN1" t="s">
        <v>93</v>
      </c>
    </row>
    <row r="2" spans="1:40">
      <c r="A2" t="s">
        <v>0</v>
      </c>
      <c r="B2" t="s">
        <v>58</v>
      </c>
      <c r="C2" t="s">
        <v>38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 t="str">
        <f t="shared" ref="K2:K14" si="1">IF(ISBLANK($Q2),"",YEAR($Q2))</f>
        <v/>
      </c>
      <c r="L2" t="str">
        <f t="shared" ref="L2:L14" si="2">IF(ISBLANK($Q2),"",MONTH($Q2))</f>
        <v/>
      </c>
      <c r="M2" t="str">
        <f t="shared" ref="M2:M14" si="3">IF(ISBLANK($Q2),"",DAY($Q2))</f>
        <v/>
      </c>
      <c r="N2" t="str">
        <f t="shared" ref="N2:N14" si="4">IF(ISBLANK($R2),"",YEAR($R2+1))</f>
        <v/>
      </c>
      <c r="O2" t="str">
        <f t="shared" ref="O2:O14" si="5">IF(ISBLANK($R2),"",MONTH($R2+1))</f>
        <v/>
      </c>
      <c r="P2" t="str">
        <f t="shared" ref="P2:P14" si="6">IF(ISBLANK($R2),"",DAY($R2+1))</f>
        <v/>
      </c>
      <c r="Q2" s="3"/>
      <c r="R2" s="3"/>
      <c r="S2" t="str">
        <f>K2</f>
        <v/>
      </c>
      <c r="T2" t="str">
        <f t="shared" ref="T2:X14" si="7">L2</f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tr">
        <f t="shared" si="7"/>
        <v/>
      </c>
      <c r="Y2" t="s">
        <v>66</v>
      </c>
      <c r="Z2" s="4">
        <f t="shared" ref="Z2:AB5" ca="1" si="8">VLOOKUP(Y2,OFFSET(INDIRECT("$A:$B"),0,MATCH(Y$1&amp;"_Verify",INDIRECT("$1:$1"),0)-1),2,0)</f>
        <v>3</v>
      </c>
      <c r="AA2" t="s">
        <v>63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39</v>
      </c>
      <c r="AI2" t="s">
        <v>63</v>
      </c>
      <c r="AJ2">
        <v>0</v>
      </c>
      <c r="AL2" t="s">
        <v>45</v>
      </c>
      <c r="AN2" t="str">
        <f ca="1">"{"&amp;
IF(LEFT(OFFSET(AD1,COUNTA(AD:AD)-1,0),1)=",",SUBSTITUTE(OFFSET(AD1,COUNTA(AD:AD)-1,0),",","",1),OFFSET(AD1,COUNTA(AD:AD)-1,0))
&amp;"}"</f>
        <v>{"ev1":86400,"ev2":0,"ev3":691200,"ev4":172800,"ev5":0,"ev6":2592000,"ev7":0,"ev8":0,"ev9":0,"ev10":0,"ev11":0,"ev12":0,"ev13":0}</v>
      </c>
    </row>
    <row r="3" spans="1:40">
      <c r="A3" t="s">
        <v>1</v>
      </c>
      <c r="B3" t="s">
        <v>59</v>
      </c>
      <c r="C3" t="s">
        <v>38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  <c r="Q3" s="3"/>
      <c r="R3" s="3"/>
      <c r="S3" t="str">
        <f t="shared" ref="S3:S14" si="9">K3</f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tr">
        <f t="shared" si="7"/>
        <v/>
      </c>
      <c r="Y3" t="s">
        <v>63</v>
      </c>
      <c r="Z3" s="4">
        <f t="shared" ca="1" si="8"/>
        <v>0</v>
      </c>
      <c r="AA3" t="s">
        <v>63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41</v>
      </c>
      <c r="AI3" t="s">
        <v>64</v>
      </c>
      <c r="AJ3">
        <v>1</v>
      </c>
      <c r="AL3" t="s">
        <v>46</v>
      </c>
    </row>
    <row r="4" spans="1:40">
      <c r="A4" t="s">
        <v>2</v>
      </c>
      <c r="B4" t="s">
        <v>57</v>
      </c>
      <c r="C4" t="s">
        <v>42</v>
      </c>
      <c r="D4" t="s">
        <v>96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9</v>
      </c>
      <c r="M4">
        <f t="shared" si="3"/>
        <v>1</v>
      </c>
      <c r="N4">
        <f t="shared" si="4"/>
        <v>2022</v>
      </c>
      <c r="O4">
        <f t="shared" si="5"/>
        <v>9</v>
      </c>
      <c r="P4">
        <f t="shared" si="6"/>
        <v>16</v>
      </c>
      <c r="Q4" s="3">
        <v>44805</v>
      </c>
      <c r="R4" s="3">
        <v>44819</v>
      </c>
      <c r="S4">
        <f t="shared" si="9"/>
        <v>2022</v>
      </c>
      <c r="T4">
        <f t="shared" si="7"/>
        <v>9</v>
      </c>
      <c r="U4">
        <f t="shared" si="7"/>
        <v>1</v>
      </c>
      <c r="V4">
        <f t="shared" si="7"/>
        <v>2022</v>
      </c>
      <c r="W4">
        <f t="shared" si="7"/>
        <v>9</v>
      </c>
      <c r="X4">
        <f t="shared" si="7"/>
        <v>16</v>
      </c>
      <c r="Y4" t="s">
        <v>64</v>
      </c>
      <c r="Z4" s="4">
        <f t="shared" ca="1" si="8"/>
        <v>1</v>
      </c>
      <c r="AA4" t="s">
        <v>92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43</v>
      </c>
      <c r="AI4" t="s">
        <v>65</v>
      </c>
      <c r="AJ4">
        <v>2</v>
      </c>
    </row>
    <row r="5" spans="1:40">
      <c r="A5" t="s">
        <v>3</v>
      </c>
      <c r="B5" t="s">
        <v>13</v>
      </c>
      <c r="C5" t="s">
        <v>40</v>
      </c>
      <c r="D5" t="s">
        <v>97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9</v>
      </c>
      <c r="M5">
        <f t="shared" si="3"/>
        <v>12</v>
      </c>
      <c r="N5">
        <f t="shared" si="4"/>
        <v>2022</v>
      </c>
      <c r="O5">
        <f t="shared" si="5"/>
        <v>9</v>
      </c>
      <c r="P5">
        <f t="shared" si="6"/>
        <v>28</v>
      </c>
      <c r="Q5" s="3">
        <v>44816</v>
      </c>
      <c r="R5" s="3">
        <v>44831</v>
      </c>
      <c r="S5">
        <f t="shared" si="9"/>
        <v>2022</v>
      </c>
      <c r="T5">
        <f t="shared" si="7"/>
        <v>9</v>
      </c>
      <c r="U5">
        <f t="shared" si="7"/>
        <v>12</v>
      </c>
      <c r="V5">
        <f t="shared" si="7"/>
        <v>2022</v>
      </c>
      <c r="W5">
        <f t="shared" si="7"/>
        <v>9</v>
      </c>
      <c r="X5">
        <f t="shared" si="7"/>
        <v>28</v>
      </c>
      <c r="Y5" t="s">
        <v>64</v>
      </c>
      <c r="Z5" s="4">
        <f t="shared" ca="1" si="8"/>
        <v>1</v>
      </c>
      <c r="AA5" t="s">
        <v>92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51</v>
      </c>
      <c r="AI5" t="s">
        <v>66</v>
      </c>
      <c r="AJ5">
        <v>3</v>
      </c>
    </row>
    <row r="6" spans="1:40">
      <c r="A6" t="s">
        <v>4</v>
      </c>
      <c r="C6" t="s">
        <v>50</v>
      </c>
      <c r="D6" t="s">
        <v>98</v>
      </c>
      <c r="F6">
        <f ca="1">IF(NOT(ISBLANK(E6)),E6,
COUNTIF(OFFSET([1]ShopProductTable!$A:$A,0,MATCH("이벤트프로덕트카운트참고",[1]ShopProductTable!$1:$1,0)-1),A6))</f>
        <v>3</v>
      </c>
      <c r="G6">
        <v>600</v>
      </c>
      <c r="H6" t="str">
        <f t="shared" si="0"/>
        <v>10m</v>
      </c>
      <c r="I6">
        <v>0</v>
      </c>
      <c r="J6" t="str">
        <f t="shared" si="0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  <c r="Q6" s="3"/>
      <c r="R6" s="3"/>
      <c r="S6" t="str">
        <f t="shared" si="9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W6" t="str">
        <f t="shared" si="7"/>
        <v/>
      </c>
      <c r="X6" t="str">
        <f t="shared" si="7"/>
        <v/>
      </c>
      <c r="AB6" s="4"/>
      <c r="AD6" t="str">
        <f t="shared" si="10"/>
        <v>"ev1":86400,"ev2":0,"ev3":691200,"ev4":172800,"ev5":0</v>
      </c>
      <c r="AE6" t="str">
        <f t="shared" si="11"/>
        <v>"ev5":0</v>
      </c>
      <c r="AG6" t="s">
        <v>56</v>
      </c>
      <c r="AI6" t="s">
        <v>92</v>
      </c>
      <c r="AJ6">
        <v>4</v>
      </c>
    </row>
    <row r="7" spans="1:40">
      <c r="A7" t="s">
        <v>5</v>
      </c>
      <c r="B7" t="s">
        <v>108</v>
      </c>
      <c r="C7" t="s">
        <v>105</v>
      </c>
      <c r="D7" t="s">
        <v>112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9</v>
      </c>
      <c r="P7">
        <f t="shared" si="6"/>
        <v>28</v>
      </c>
      <c r="Q7" s="3">
        <v>44816</v>
      </c>
      <c r="R7" s="3">
        <v>44831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9</v>
      </c>
      <c r="X7">
        <f t="shared" si="7"/>
        <v>28</v>
      </c>
      <c r="Y7" t="s">
        <v>64</v>
      </c>
      <c r="Z7" s="4">
        <f t="shared" ref="Z7" ca="1" si="12">VLOOKUP(Y7,OFFSET(INDIRECT("$A:$B"),0,MATCH(Y$1&amp;"_Verify",INDIRECT("$1:$1"),0)-1),2,0)</f>
        <v>1</v>
      </c>
      <c r="AA7" t="s">
        <v>92</v>
      </c>
      <c r="AB7" s="4">
        <f t="shared" ref="AB7" ca="1" si="13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"ev1":86400,"ev2":0,"ev3":691200,"ev4":172800,"ev5":0,"ev6":2592000</v>
      </c>
      <c r="AE7" t="str">
        <f t="shared" si="11"/>
        <v>"ev6":2592000</v>
      </c>
      <c r="AG7" t="s">
        <v>44</v>
      </c>
    </row>
    <row r="8" spans="1:40">
      <c r="A8" t="s">
        <v>6</v>
      </c>
      <c r="C8" t="s">
        <v>55</v>
      </c>
      <c r="F8">
        <f ca="1">IF(NOT(ISBLANK(E8)),E8,
COUNTIF(OFFSET([1]ShopProductTable!$A:$A,0,MATCH("이벤트프로덕트카운트참고",[1]ShopProductTable!$1:$1,0)-1),A8))</f>
        <v>6</v>
      </c>
      <c r="G8">
        <v>600</v>
      </c>
      <c r="H8" t="str">
        <f t="shared" si="0"/>
        <v>10m</v>
      </c>
      <c r="I8">
        <v>0</v>
      </c>
      <c r="J8" t="str">
        <f t="shared" si="0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s="3"/>
      <c r="R8" s="3"/>
      <c r="S8" t="str">
        <f t="shared" si="9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AB8" s="4"/>
      <c r="AD8" t="str">
        <f t="shared" si="10"/>
        <v>"ev1":86400,"ev2":0,"ev3":691200,"ev4":172800,"ev5":0,"ev6":2592000,"ev7":0</v>
      </c>
      <c r="AE8" t="str">
        <f t="shared" si="11"/>
        <v>"ev7":0</v>
      </c>
      <c r="AG8" t="s">
        <v>60</v>
      </c>
    </row>
    <row r="9" spans="1:40">
      <c r="A9" t="s">
        <v>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s="3"/>
      <c r="R9" s="3"/>
      <c r="S9" t="str">
        <f t="shared" si="9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 t="str">
        <f t="shared" si="7"/>
        <v/>
      </c>
      <c r="AB9" s="4"/>
      <c r="AD9" t="str">
        <f t="shared" si="10"/>
        <v>"ev1":86400,"ev2":0,"ev3":691200,"ev4":172800,"ev5":0,"ev6":2592000,"ev7":0,"ev8":0</v>
      </c>
      <c r="AE9" t="str">
        <f t="shared" si="11"/>
        <v>"ev8":0</v>
      </c>
      <c r="AG9" t="s">
        <v>48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"ev1":86400,"ev2":0,"ev3":691200,"ev4":172800,"ev5":0,"ev6":2592000,"ev7":0,"ev8":0,"ev9":0</v>
      </c>
      <c r="AE10" t="str">
        <f t="shared" si="11"/>
        <v>"ev9":0</v>
      </c>
      <c r="AG10" t="s">
        <v>61</v>
      </c>
    </row>
    <row r="11" spans="1:40">
      <c r="A11" t="s">
        <v>9</v>
      </c>
      <c r="C11" t="s">
        <v>52</v>
      </c>
      <c r="F11">
        <f ca="1">IF(NOT(ISBLANK(E11)),E11,
COUNTIF(OFFSET([1]ShopProductTable!$A:$A,0,MATCH("이벤트프로덕트카운트참고",[1]ShopProductTable!$1:$1,0)-1),A11))</f>
        <v>4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"ev1":86400,"ev2":0,"ev3":691200,"ev4":172800,"ev5":0,"ev6":2592000,"ev7":0,"ev8":0,"ev9":0,"ev10":0</v>
      </c>
      <c r="AE11" t="str">
        <f t="shared" si="11"/>
        <v>"ev10":0</v>
      </c>
      <c r="AG11" t="s">
        <v>49</v>
      </c>
    </row>
    <row r="12" spans="1:40">
      <c r="A12" t="s">
        <v>10</v>
      </c>
      <c r="B12" t="s">
        <v>15</v>
      </c>
      <c r="C12" t="s">
        <v>40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"ev1":86400,"ev2":0,"ev3":691200,"ev4":172800,"ev5":0,"ev6":2592000,"ev7":0,"ev8":0,"ev9":0,"ev10":0,"ev11":0</v>
      </c>
      <c r="AE12" t="str">
        <f t="shared" si="11"/>
        <v>"ev11":0</v>
      </c>
      <c r="AG12" t="s">
        <v>53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"ev1":86400,"ev2":0,"ev3":691200,"ev4":172800,"ev5":0,"ev6":2592000,"ev7":0,"ev8":0,"ev9":0,"ev10":0,"ev11":0,"ev12":0</v>
      </c>
      <c r="AE13" t="str">
        <f t="shared" si="11"/>
        <v>"ev12":0</v>
      </c>
      <c r="AG13" t="s">
        <v>54</v>
      </c>
    </row>
    <row r="14" spans="1:40">
      <c r="A14" t="s">
        <v>62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"ev1":86400,"ev2":0,"ev3":691200,"ev4":172800,"ev5":0,"ev6":2592000,"ev7":0,"ev8":0,"ev9":0,"ev10":0,"ev11":0,"ev12":0,"ev13":0</v>
      </c>
      <c r="AE14" t="str">
        <f t="shared" si="11"/>
        <v>"ev13":0</v>
      </c>
      <c r="AG14" t="s">
        <v>106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Y2:Y5 C2:C14 AA2:AA14 Y7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U2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defaultRowHeight="16.5" outlineLevelCol="1"/>
  <cols>
    <col min="3" max="3" width="24.625" customWidth="1" outlineLevel="1"/>
    <col min="4" max="4" width="3.5" customWidth="1" outlineLevel="1"/>
    <col min="5" max="5" width="9" customWidth="1" outlineLevel="1"/>
    <col min="6" max="6" width="23.875" customWidth="1" outlineLevel="1"/>
    <col min="7" max="7" width="9" customWidth="1" outlineLevel="1"/>
    <col min="8" max="8" width="13.125" customWidth="1" outlineLevel="1"/>
    <col min="9" max="15" width="9" customWidth="1" outlineLevel="1"/>
    <col min="20" max="21" width="9" customWidth="1" outlineLevel="1"/>
  </cols>
  <sheetData>
    <row r="1" spans="1:21" ht="27" customHeight="1">
      <c r="A1" t="s">
        <v>19</v>
      </c>
      <c r="B1" t="s">
        <v>22</v>
      </c>
      <c r="C1" t="s">
        <v>12</v>
      </c>
      <c r="D1" s="1" t="s">
        <v>23</v>
      </c>
      <c r="E1" s="1" t="s">
        <v>23</v>
      </c>
      <c r="F1" s="1" t="s">
        <v>29</v>
      </c>
      <c r="G1" s="1" t="s">
        <v>30</v>
      </c>
      <c r="H1" t="s">
        <v>85</v>
      </c>
      <c r="I1" s="1" t="s">
        <v>86</v>
      </c>
      <c r="J1" s="1" t="s">
        <v>87</v>
      </c>
      <c r="K1" s="1" t="s">
        <v>88</v>
      </c>
      <c r="L1" s="1" t="s">
        <v>23</v>
      </c>
      <c r="M1" s="1" t="s">
        <v>23</v>
      </c>
      <c r="N1" s="1" t="s">
        <v>29</v>
      </c>
      <c r="O1" s="1" t="s">
        <v>30</v>
      </c>
      <c r="P1" s="1" t="s">
        <v>34</v>
      </c>
      <c r="Q1" s="1" t="s">
        <v>35</v>
      </c>
      <c r="R1" s="1" t="s">
        <v>36</v>
      </c>
      <c r="T1" t="s">
        <v>25</v>
      </c>
      <c r="U1" t="s">
        <v>26</v>
      </c>
    </row>
    <row r="2" spans="1:21">
      <c r="A2" t="s">
        <v>14</v>
      </c>
      <c r="B2">
        <v>1</v>
      </c>
      <c r="C2" t="str">
        <f>VLOOKUP(A2,EventTypeTable!A:B,MATCH(EventTypeTable!$B$1,EventTypeTable!$A$1:$B$1,0),0)</f>
        <v>연속구매1</v>
      </c>
      <c r="D2" t="str">
        <f t="shared" ref="D2:D24" ca="1" si="0">IF(ISBLANK(E2),"",
VLOOKUP(E2,OFFSET(INDIRECT("$A:$B"),0,MATCH(E$1&amp;"_Verify",INDIRECT("$1:$1"),0)-1),2,0)
)</f>
        <v/>
      </c>
      <c r="H2" t="s">
        <v>100</v>
      </c>
      <c r="I2">
        <f ca="1">IF(ISBLANK(OFFSET($H2,-($B2-1),0)),"",
IF($B2=1,MATCH(OFFSET($H2,-($B2-1),0),[1]ShopProductTable!$A:$A,0),
OFFSET(I2,-1,0)+OFFSET(K2,-1,0)
))</f>
        <v>10</v>
      </c>
      <c r="J2">
        <f ca="1">IF($B2=1,12,
IF(OFFSET(K2,-1,0)=1,12,
OFFSET(J2,-1,0)+4))</f>
        <v>12</v>
      </c>
      <c r="K2">
        <f ca="1">IF($J2-1+4=28,1,
IF(LEN(OFFSET([1]ShopProductTable!$A$1,$I2-1,$J2-1+4))=0,1,0))</f>
        <v>0</v>
      </c>
      <c r="L2" t="str">
        <f ca="1">IF(LEN(M2)=0,"",
VLOOKUP(M2,OFFSET(INDIRECT("$A:$B"),0,MATCH(M$1&amp;"_Verify",INDIRECT("$1:$1"),0)-1),2,0)
)</f>
        <v>cu</v>
      </c>
      <c r="M2" t="str">
        <f ca="1">OFFSET([1]ShopProductTable!$A$1,$I2-1,$J2)</f>
        <v>재화</v>
      </c>
      <c r="N2" t="str">
        <f ca="1">OFFSET([1]ShopProductTable!$A$1,$I2-1,$J2+1)</f>
        <v>EN</v>
      </c>
      <c r="O2">
        <f ca="1">OFFSET([1]ShopProductTable!$A$1,$I2-1,$J2+2)</f>
        <v>80</v>
      </c>
      <c r="P2" t="str">
        <f ca="1">IF(LEN(D2)&lt;&gt;0,D2,
IF(LEN(L2)&lt;&gt;0,L2,""))</f>
        <v>cu</v>
      </c>
      <c r="Q2" t="str">
        <f ca="1">IF(LEN(F2)&lt;&gt;0,F2,
IF(LEN(N2)&lt;&gt;0,N2,""))</f>
        <v>EN</v>
      </c>
      <c r="R2">
        <f ca="1">IF(LEN(G2)&lt;&gt;0,G2,
IF(LEN(O2)&lt;&gt;0,O2,""))</f>
        <v>80</v>
      </c>
      <c r="T2" t="s">
        <v>27</v>
      </c>
      <c r="U2" t="s">
        <v>28</v>
      </c>
    </row>
    <row r="3" spans="1:21">
      <c r="A3" t="s">
        <v>14</v>
      </c>
      <c r="B3">
        <v>2</v>
      </c>
      <c r="C3" t="str">
        <f>VLOOKUP(A3,EventTypeTable!A:B,MATCH(EventTypeTable!$B$1,EventTypeTable!$A$1:$B$1,0),0)</f>
        <v>연속구매1</v>
      </c>
      <c r="D3" t="str">
        <f t="shared" ca="1" si="0"/>
        <v/>
      </c>
      <c r="I3">
        <f ca="1">IF(ISBLANK(OFFSET($H3,-($B3-1),0)),"",
IF($B3=1,MATCH(OFFSET($H3,-($B3-1),0),[1]ShopProductTable!$A:$A,0),
OFFSET(I3,-1,0)+OFFSET(K3,-1,0)
))</f>
        <v>10</v>
      </c>
      <c r="J3">
        <f t="shared" ref="J3:J24" ca="1" si="1">IF($B3=1,12,
IF(OFFSET(K3,-1,0)=1,12,
OFFSET(J3,-1,0)+4))</f>
        <v>16</v>
      </c>
      <c r="K3">
        <f ca="1">IF($J3-1+4=28,1,
IF(LEN(OFFSET([1]ShopProductTable!$A$1,$I3-1,$J3-1+4))=0,1,0))</f>
        <v>0</v>
      </c>
      <c r="L3" t="str">
        <f t="shared" ref="L3:L11" ca="1" si="2">IF(ISBLANK(M3),"",
VLOOKUP(M3,OFFSET(INDIRECT("$A:$B"),0,MATCH(M$1&amp;"_Verify",INDIRECT("$1:$1"),0)-1),2,0)
)</f>
        <v>cu</v>
      </c>
      <c r="M3" t="str">
        <f ca="1">OFFSET([1]ShopProductTable!$A$1,$I3-1,$J3)</f>
        <v>재화</v>
      </c>
      <c r="N3" t="str">
        <f ca="1">OFFSET([1]ShopProductTable!$A$1,$I3-1,$J3+1)</f>
        <v>GO</v>
      </c>
      <c r="O3">
        <f ca="1">OFFSET([1]ShopProductTable!$A$1,$I3-1,$J3+2)</f>
        <v>35000</v>
      </c>
      <c r="P3" t="str">
        <f t="shared" ref="P3:P24" ca="1" si="3">IF(LEN(D3)&lt;&gt;0,D3,
IF(LEN(L3)&lt;&gt;0,L3,""))</f>
        <v>cu</v>
      </c>
      <c r="Q3" t="str">
        <f t="shared" ref="Q3:Q24" ca="1" si="4">IF(LEN(F3)&lt;&gt;0,F3,
IF(LEN(N3)&lt;&gt;0,N3,""))</f>
        <v>GO</v>
      </c>
      <c r="R3">
        <f t="shared" ref="R3:R24" ca="1" si="5">IF(LEN(G3)&lt;&gt;0,G3,
IF(LEN(O3)&lt;&gt;0,O3,""))</f>
        <v>35000</v>
      </c>
      <c r="T3" t="s">
        <v>31</v>
      </c>
      <c r="U3" t="s">
        <v>32</v>
      </c>
    </row>
    <row r="4" spans="1:21">
      <c r="A4" t="s">
        <v>14</v>
      </c>
      <c r="B4">
        <v>3</v>
      </c>
      <c r="C4" t="str">
        <f>VLOOKUP(A4,EventTypeTable!A:B,MATCH(EventTypeTable!$B$1,EventTypeTable!$A$1:$B$1,0),0)</f>
        <v>연속구매1</v>
      </c>
      <c r="D4" t="str">
        <f t="shared" ca="1" si="0"/>
        <v/>
      </c>
      <c r="I4">
        <f ca="1">IF(ISBLANK(OFFSET($H4,-($B4-1),0)),"",
IF($B4=1,MATCH(OFFSET($H4,-($B4-1),0),[1]ShopProductTable!$A:$A,0),
OFFSET(I4,-1,0)+OFFSET(K4,-1,0)
))</f>
        <v>10</v>
      </c>
      <c r="J4">
        <f t="shared" ca="1" si="1"/>
        <v>20</v>
      </c>
      <c r="K4">
        <f ca="1">IF($J4-1+4=28,1,
IF(LEN(OFFSET([1]ShopProductTable!$A$1,$I4-1,$J4-1+4))=0,1,0))</f>
        <v>1</v>
      </c>
      <c r="L4" t="str">
        <f t="shared" ca="1" si="2"/>
        <v>cu</v>
      </c>
      <c r="M4" t="str">
        <f ca="1">OFFSET([1]ShopProductTable!$A$1,$I4-1,$J4)</f>
        <v>재화</v>
      </c>
      <c r="N4" t="str">
        <f ca="1">OFFSET([1]ShopProductTable!$A$1,$I4-1,$J4+1)</f>
        <v>EN</v>
      </c>
      <c r="O4">
        <f ca="1">OFFSET([1]ShopProductTable!$A$1,$I4-1,$J4+2)</f>
        <v>170</v>
      </c>
      <c r="P4" t="str">
        <f t="shared" ca="1" si="3"/>
        <v>cu</v>
      </c>
      <c r="Q4" t="str">
        <f t="shared" ca="1" si="4"/>
        <v>EN</v>
      </c>
      <c r="R4">
        <f t="shared" ca="1" si="5"/>
        <v>170</v>
      </c>
    </row>
    <row r="5" spans="1:21">
      <c r="A5" t="s">
        <v>14</v>
      </c>
      <c r="B5">
        <v>4</v>
      </c>
      <c r="C5" t="str">
        <f>VLOOKUP(A5,EventTypeTable!A:B,MATCH(EventTypeTable!$B$1,EventTypeTable!$A$1:$B$1,0),0)</f>
        <v>연속구매1</v>
      </c>
      <c r="D5" t="str">
        <f t="shared" ca="1" si="0"/>
        <v/>
      </c>
      <c r="I5">
        <f ca="1">IF(ISBLANK(OFFSET($H5,-($B5-1),0)),"",
IF($B5=1,MATCH(OFFSET($H5,-($B5-1),0),[1]ShopProductTable!$A:$A,0),
OFFSET(I5,-1,0)+OFFSET(K5,-1,0)
))</f>
        <v>11</v>
      </c>
      <c r="J5">
        <f t="shared" ca="1" si="1"/>
        <v>12</v>
      </c>
      <c r="K5">
        <f ca="1">IF($J5-1+4=28,1,
IF(LEN(OFFSET([1]ShopProductTable!$A$1,$I5-1,$J5-1+4))=0,1,0))</f>
        <v>1</v>
      </c>
      <c r="L5" t="str">
        <f t="shared" ca="1" si="2"/>
        <v>cu</v>
      </c>
      <c r="M5" t="str">
        <f ca="1">OFFSET([1]ShopProductTable!$A$1,$I5-1,$J5)</f>
        <v>재화</v>
      </c>
      <c r="N5" t="str">
        <f ca="1">OFFSET([1]ShopProductTable!$A$1,$I5-1,$J5+1)</f>
        <v>EN</v>
      </c>
      <c r="O5">
        <f ca="1">OFFSET([1]ShopProductTable!$A$1,$I5-1,$J5+2)</f>
        <v>150</v>
      </c>
      <c r="P5" t="str">
        <f t="shared" ca="1" si="3"/>
        <v>cu</v>
      </c>
      <c r="Q5" t="str">
        <f t="shared" ca="1" si="4"/>
        <v>EN</v>
      </c>
      <c r="R5">
        <f t="shared" ca="1" si="5"/>
        <v>150</v>
      </c>
    </row>
    <row r="6" spans="1:21">
      <c r="A6" t="s">
        <v>14</v>
      </c>
      <c r="B6">
        <v>5</v>
      </c>
      <c r="C6" t="str">
        <f>VLOOKUP(A6,EventTypeTable!A:B,MATCH(EventTypeTable!$B$1,EventTypeTable!$A$1:$B$1,0),0)</f>
        <v>연속구매1</v>
      </c>
      <c r="D6" t="str">
        <f t="shared" ca="1" si="0"/>
        <v/>
      </c>
      <c r="I6">
        <f ca="1">IF(ISBLANK(OFFSET($H6,-($B6-1),0)),"",
IF($B6=1,MATCH(OFFSET($H6,-($B6-1),0),[1]ShopProductTable!$A:$A,0),
OFFSET(I6,-1,0)+OFFSET(K6,-1,0)
))</f>
        <v>12</v>
      </c>
      <c r="J6">
        <f t="shared" ca="1" si="1"/>
        <v>12</v>
      </c>
      <c r="K6">
        <f ca="1">IF($J6-1+4=28,1,
IF(LEN(OFFSET([1]ShopProductTable!$A$1,$I6-1,$J6-1+4))=0,1,0))</f>
        <v>0</v>
      </c>
      <c r="L6" t="str">
        <f t="shared" ca="1" si="2"/>
        <v>cu</v>
      </c>
      <c r="M6" t="str">
        <f ca="1">OFFSET([1]ShopProductTable!$A$1,$I6-1,$J6)</f>
        <v>재화</v>
      </c>
      <c r="N6" t="str">
        <f ca="1">OFFSET([1]ShopProductTable!$A$1,$I6-1,$J6+1)</f>
        <v>GO</v>
      </c>
      <c r="O6">
        <f ca="1">OFFSET([1]ShopProductTable!$A$1,$I6-1,$J6+2)</f>
        <v>20000</v>
      </c>
      <c r="P6" t="str">
        <f t="shared" ca="1" si="3"/>
        <v>cu</v>
      </c>
      <c r="Q6" t="str">
        <f t="shared" ca="1" si="4"/>
        <v>GO</v>
      </c>
      <c r="R6">
        <f t="shared" ca="1" si="5"/>
        <v>20000</v>
      </c>
    </row>
    <row r="7" spans="1:21">
      <c r="A7" t="s">
        <v>14</v>
      </c>
      <c r="B7">
        <v>6</v>
      </c>
      <c r="C7" t="str">
        <f>VLOOKUP(A7,EventTypeTable!A:B,MATCH(EventTypeTable!$B$1,EventTypeTable!$A$1:$B$1,0),0)</f>
        <v>연속구매1</v>
      </c>
      <c r="D7" t="str">
        <f t="shared" ca="1" si="0"/>
        <v/>
      </c>
      <c r="I7">
        <f ca="1">IF(ISBLANK(OFFSET($H7,-($B7-1),0)),"",
IF($B7=1,MATCH(OFFSET($H7,-($B7-1),0),[1]ShopProductTable!$A:$A,0),
OFFSET(I7,-1,0)+OFFSET(K7,-1,0)
))</f>
        <v>12</v>
      </c>
      <c r="J7">
        <f t="shared" ca="1" si="1"/>
        <v>16</v>
      </c>
      <c r="K7">
        <f ca="1">IF($J7-1+4=28,1,
IF(LEN(OFFSET([1]ShopProductTable!$A$1,$I7-1,$J7-1+4))=0,1,0))</f>
        <v>0</v>
      </c>
      <c r="L7" t="str">
        <f t="shared" ca="1" si="2"/>
        <v>cu</v>
      </c>
      <c r="M7" t="str">
        <f ca="1">OFFSET([1]ShopProductTable!$A$1,$I7-1,$J7)</f>
        <v>재화</v>
      </c>
      <c r="N7" t="str">
        <f ca="1">OFFSET([1]ShopProductTable!$A$1,$I7-1,$J7+1)</f>
        <v>EN</v>
      </c>
      <c r="O7">
        <f ca="1">OFFSET([1]ShopProductTable!$A$1,$I7-1,$J7+2)</f>
        <v>150</v>
      </c>
      <c r="P7" t="str">
        <f t="shared" ca="1" si="3"/>
        <v>cu</v>
      </c>
      <c r="Q7" t="str">
        <f t="shared" ca="1" si="4"/>
        <v>EN</v>
      </c>
      <c r="R7">
        <f t="shared" ca="1" si="5"/>
        <v>150</v>
      </c>
    </row>
    <row r="8" spans="1:21">
      <c r="A8" t="s">
        <v>14</v>
      </c>
      <c r="B8">
        <v>7</v>
      </c>
      <c r="C8" t="str">
        <f>VLOOKUP(A8,EventTypeTable!A:B,MATCH(EventTypeTable!$B$1,EventTypeTable!$A$1:$B$1,0),0)</f>
        <v>연속구매1</v>
      </c>
      <c r="D8" t="str">
        <f t="shared" ca="1" si="0"/>
        <v/>
      </c>
      <c r="I8">
        <f ca="1">IF(ISBLANK(OFFSET($H8,-($B8-1),0)),"",
IF($B8=1,MATCH(OFFSET($H8,-($B8-1),0),[1]ShopProductTable!$A:$A,0),
OFFSET(I8,-1,0)+OFFSET(K8,-1,0)
))</f>
        <v>12</v>
      </c>
      <c r="J8">
        <f t="shared" ca="1" si="1"/>
        <v>20</v>
      </c>
      <c r="K8">
        <f ca="1">IF($J8-1+4=28,1,
IF(LEN(OFFSET([1]ShopProductTable!$A$1,$I8-1,$J8-1+4))=0,1,0))</f>
        <v>0</v>
      </c>
      <c r="L8" t="str">
        <f t="shared" ca="1" si="2"/>
        <v>cu</v>
      </c>
      <c r="M8" t="str">
        <f ca="1">OFFSET([1]ShopProductTable!$A$1,$I8-1,$J8)</f>
        <v>재화</v>
      </c>
      <c r="N8" t="str">
        <f ca="1">OFFSET([1]ShopProductTable!$A$1,$I8-1,$J8+1)</f>
        <v>GO</v>
      </c>
      <c r="O8">
        <f ca="1">OFFSET([1]ShopProductTable!$A$1,$I8-1,$J8+2)</f>
        <v>35000</v>
      </c>
      <c r="P8" t="str">
        <f t="shared" ca="1" si="3"/>
        <v>cu</v>
      </c>
      <c r="Q8" t="str">
        <f t="shared" ca="1" si="4"/>
        <v>GO</v>
      </c>
      <c r="R8">
        <f t="shared" ca="1" si="5"/>
        <v>35000</v>
      </c>
    </row>
    <row r="9" spans="1:21">
      <c r="A9" t="s">
        <v>14</v>
      </c>
      <c r="B9">
        <v>8</v>
      </c>
      <c r="C9" t="str">
        <f>VLOOKUP(A9,EventTypeTable!A:B,MATCH(EventTypeTable!$B$1,EventTypeTable!$A$1:$B$1,0),0)</f>
        <v>연속구매1</v>
      </c>
      <c r="D9" t="str">
        <f t="shared" ca="1" si="0"/>
        <v/>
      </c>
      <c r="I9">
        <f ca="1">IF(ISBLANK(OFFSET($H9,-($B9-1),0)),"",
IF($B9=1,MATCH(OFFSET($H9,-($B9-1),0),[1]ShopProductTable!$A:$A,0),
OFFSET(I9,-1,0)+OFFSET(K9,-1,0)
))</f>
        <v>12</v>
      </c>
      <c r="J9">
        <f t="shared" ca="1" si="1"/>
        <v>24</v>
      </c>
      <c r="K9">
        <f ca="1">IF($J9-1+4=28,1,
IF(LEN(OFFSET([1]ShopProductTable!$A$1,$I9-1,$J9-1+4))=0,1,0))</f>
        <v>1</v>
      </c>
      <c r="L9" t="str">
        <f t="shared" ca="1" si="2"/>
        <v>cu</v>
      </c>
      <c r="M9" t="str">
        <f ca="1">OFFSET([1]ShopProductTable!$A$1,$I9-1,$J9)</f>
        <v>재화</v>
      </c>
      <c r="N9" t="str">
        <f ca="1">OFFSET([1]ShopProductTable!$A$1,$I9-1,$J9+1)</f>
        <v>EN</v>
      </c>
      <c r="O9">
        <f ca="1">OFFSET([1]ShopProductTable!$A$1,$I9-1,$J9+2)</f>
        <v>200</v>
      </c>
      <c r="P9" t="str">
        <f t="shared" ca="1" si="3"/>
        <v>cu</v>
      </c>
      <c r="Q9" t="str">
        <f t="shared" ca="1" si="4"/>
        <v>EN</v>
      </c>
      <c r="R9">
        <f t="shared" ca="1" si="5"/>
        <v>200</v>
      </c>
    </row>
    <row r="10" spans="1:21">
      <c r="A10" t="s">
        <v>3</v>
      </c>
      <c r="B10">
        <v>9</v>
      </c>
      <c r="C10" t="str">
        <f>VLOOKUP(A10,EventTypeTable!A:B,MATCH(EventTypeTable!$B$1,EventTypeTable!$A$1:$B$1,0),0)</f>
        <v>연속구매1</v>
      </c>
      <c r="D10" t="str">
        <f t="shared" ref="D10:D11" ca="1" si="6">IF(ISBLANK(E10),"",
VLOOKUP(E10,OFFSET(INDIRECT("$A:$B"),0,MATCH(E$1&amp;"_Verify",INDIRECT("$1:$1"),0)-1),2,0)
)</f>
        <v/>
      </c>
      <c r="I10">
        <f ca="1">IF(ISBLANK(OFFSET($H10,-($B10-1),0)),"",
IF($B10=1,MATCH(OFFSET($H10,-($B10-1),0),[1]ShopProductTable!$A:$A,0),
OFFSET(I10,-1,0)+OFFSET(K10,-1,0)
))</f>
        <v>13</v>
      </c>
      <c r="J10">
        <f t="shared" ca="1" si="1"/>
        <v>12</v>
      </c>
      <c r="K10">
        <f ca="1">IF($J10-1+4=28,1,
IF(LEN(OFFSET([1]ShopProductTable!$A$1,$I10-1,$J10-1+4))=0,1,0))</f>
        <v>0</v>
      </c>
      <c r="L10" t="str">
        <f t="shared" ca="1" si="2"/>
        <v>cu</v>
      </c>
      <c r="M10" t="str">
        <f ca="1">OFFSET([1]ShopProductTable!$A$1,$I10-1,$J10)</f>
        <v>재화</v>
      </c>
      <c r="N10" t="str">
        <f ca="1">OFFSET([1]ShopProductTable!$A$1,$I10-1,$J10+1)</f>
        <v>EN</v>
      </c>
      <c r="O10">
        <f ca="1">OFFSET([1]ShopProductTable!$A$1,$I10-1,$J10+2)</f>
        <v>150</v>
      </c>
      <c r="P10" t="str">
        <f t="shared" ca="1" si="3"/>
        <v>cu</v>
      </c>
      <c r="Q10" t="str">
        <f t="shared" ca="1" si="4"/>
        <v>EN</v>
      </c>
      <c r="R10">
        <f t="shared" ca="1" si="5"/>
        <v>150</v>
      </c>
    </row>
    <row r="11" spans="1:21">
      <c r="A11" t="s">
        <v>3</v>
      </c>
      <c r="B11">
        <v>10</v>
      </c>
      <c r="C11" t="str">
        <f>VLOOKUP(A11,EventTypeTable!A:B,MATCH(EventTypeTable!$B$1,EventTypeTable!$A$1:$B$1,0),0)</f>
        <v>연속구매1</v>
      </c>
      <c r="D11" t="str">
        <f t="shared" ca="1" si="6"/>
        <v/>
      </c>
      <c r="I11">
        <f ca="1">IF(ISBLANK(OFFSET($H11,-($B11-1),0)),"",
IF($B11=1,MATCH(OFFSET($H11,-($B11-1),0),[1]ShopProductTable!$A:$A,0),
OFFSET(I11,-1,0)+OFFSET(K11,-1,0)
))</f>
        <v>13</v>
      </c>
      <c r="J11">
        <f t="shared" ca="1" si="1"/>
        <v>16</v>
      </c>
      <c r="K11">
        <f ca="1">IF($J11-1+4=28,1,
IF(LEN(OFFSET([1]ShopProductTable!$A$1,$I11-1,$J11-1+4))=0,1,0))</f>
        <v>1</v>
      </c>
      <c r="L11" t="str">
        <f t="shared" ca="1" si="2"/>
        <v>cu</v>
      </c>
      <c r="M11" t="str">
        <f ca="1">OFFSET([1]ShopProductTable!$A$1,$I11-1,$J11)</f>
        <v>재화</v>
      </c>
      <c r="N11" t="str">
        <f ca="1">OFFSET([1]ShopProductTable!$A$1,$I11-1,$J11+1)</f>
        <v>GO</v>
      </c>
      <c r="O11">
        <f ca="1">OFFSET([1]ShopProductTable!$A$1,$I11-1,$J11+2)</f>
        <v>20000</v>
      </c>
      <c r="P11" t="str">
        <f t="shared" ca="1" si="3"/>
        <v>cu</v>
      </c>
      <c r="Q11" t="str">
        <f t="shared" ca="1" si="4"/>
        <v>GO</v>
      </c>
      <c r="R11">
        <f t="shared" ca="1" si="5"/>
        <v>20000</v>
      </c>
    </row>
    <row r="12" spans="1:21">
      <c r="A12" t="s">
        <v>17</v>
      </c>
      <c r="B12">
        <v>1</v>
      </c>
      <c r="C12" t="str">
        <f>VLOOKUP(A12,EventTypeTable!A:B,MATCH(EventTypeTable!$B$1,EventTypeTable!$A$1:$B$1,0),0)</f>
        <v>세개 중 하나 사기1</v>
      </c>
      <c r="D12" t="str">
        <f t="shared" ca="1" si="0"/>
        <v/>
      </c>
      <c r="H12" t="s">
        <v>101</v>
      </c>
      <c r="I12">
        <f ca="1">IF(ISBLANK(OFFSET($H12,-($B12-1),0)),"",
IF($B12=1,MATCH(OFFSET($H12,-($B12-1),0),[1]ShopProductTable!$A:$A,0),
OFFSET(I12,-1,0)+OFFSET(K12,-1,0)
))</f>
        <v>7</v>
      </c>
      <c r="J12">
        <f t="shared" ca="1" si="1"/>
        <v>12</v>
      </c>
      <c r="K12">
        <f ca="1">IF($J12-1+4=28,1,
IF(LEN(OFFSET([1]ShopProductTable!$A$1,$I12-1,$J12-1+4))=0,1,0))</f>
        <v>0</v>
      </c>
      <c r="L12" t="str">
        <f t="shared" ref="L12:L22" ca="1" si="7">IF(ISBLANK(M12),"",
VLOOKUP(M12,OFFSET(INDIRECT("$A:$B"),0,MATCH(M$1&amp;"_Verify",INDIRECT("$1:$1"),0)-1),2,0)
)</f>
        <v>cu</v>
      </c>
      <c r="M12" t="str">
        <f ca="1">OFFSET([1]ShopProductTable!$A$1,$I12-1,$J12)</f>
        <v>재화</v>
      </c>
      <c r="N12" t="str">
        <f ca="1">OFFSET([1]ShopProductTable!$A$1,$I12-1,$J12+1)</f>
        <v>EN</v>
      </c>
      <c r="O12">
        <f ca="1">OFFSET([1]ShopProductTable!$A$1,$I12-1,$J12+2)</f>
        <v>30</v>
      </c>
      <c r="P12" t="str">
        <f t="shared" ca="1" si="3"/>
        <v>cu</v>
      </c>
      <c r="Q12" t="str">
        <f t="shared" ca="1" si="4"/>
        <v>EN</v>
      </c>
      <c r="R12">
        <f t="shared" ca="1" si="5"/>
        <v>30</v>
      </c>
    </row>
    <row r="13" spans="1:21">
      <c r="A13" t="s">
        <v>17</v>
      </c>
      <c r="B13">
        <v>2</v>
      </c>
      <c r="C13" t="str">
        <f>VLOOKUP(A13,EventTypeTable!A:B,MATCH(EventTypeTable!$B$1,EventTypeTable!$A$1:$B$1,0),0)</f>
        <v>세개 중 하나 사기1</v>
      </c>
      <c r="D13" t="str">
        <f t="shared" ca="1" si="0"/>
        <v/>
      </c>
      <c r="I13">
        <f ca="1">IF(ISBLANK(OFFSET($H13,-($B13-1),0)),"",
IF($B13=1,MATCH(OFFSET($H13,-($B13-1),0),[1]ShopProductTable!$A:$A,0),
OFFSET(I13,-1,0)+OFFSET(K13,-1,0)
))</f>
        <v>7</v>
      </c>
      <c r="J13">
        <f t="shared" ca="1" si="1"/>
        <v>16</v>
      </c>
      <c r="K13">
        <f ca="1">IF($J13-1+4=28,1,
IF(LEN(OFFSET([1]ShopProductTable!$A$1,$I13-1,$J13-1+4))=0,1,0))</f>
        <v>0</v>
      </c>
      <c r="L13" t="str">
        <f t="shared" ca="1" si="7"/>
        <v>cu</v>
      </c>
      <c r="M13" t="str">
        <f ca="1">OFFSET([1]ShopProductTable!$A$1,$I13-1,$J13)</f>
        <v>재화</v>
      </c>
      <c r="N13" t="str">
        <f ca="1">OFFSET([1]ShopProductTable!$A$1,$I13-1,$J13+1)</f>
        <v>GO</v>
      </c>
      <c r="O13">
        <f ca="1">OFFSET([1]ShopProductTable!$A$1,$I13-1,$J13+2)</f>
        <v>25000</v>
      </c>
      <c r="P13" t="str">
        <f t="shared" ca="1" si="3"/>
        <v>cu</v>
      </c>
      <c r="Q13" t="str">
        <f t="shared" ca="1" si="4"/>
        <v>GO</v>
      </c>
      <c r="R13">
        <f t="shared" ca="1" si="5"/>
        <v>25000</v>
      </c>
    </row>
    <row r="14" spans="1:21">
      <c r="A14" t="s">
        <v>17</v>
      </c>
      <c r="B14">
        <v>3</v>
      </c>
      <c r="C14" t="str">
        <f>VLOOKUP(A14,EventTypeTable!A:B,MATCH(EventTypeTable!$B$1,EventTypeTable!$A$1:$B$1,0),0)</f>
        <v>세개 중 하나 사기1</v>
      </c>
      <c r="D14" t="str">
        <f t="shared" ca="1" si="0"/>
        <v/>
      </c>
      <c r="I14">
        <f ca="1">IF(ISBLANK(OFFSET($H14,-($B14-1),0)),"",
IF($B14=1,MATCH(OFFSET($H14,-($B14-1),0),[1]ShopProductTable!$A:$A,0),
OFFSET(I14,-1,0)+OFFSET(K14,-1,0)
))</f>
        <v>7</v>
      </c>
      <c r="J14">
        <f t="shared" ca="1" si="1"/>
        <v>20</v>
      </c>
      <c r="K14">
        <f ca="1">IF($J14-1+4=28,1,
IF(LEN(OFFSET([1]ShopProductTable!$A$1,$I14-1,$J14-1+4))=0,1,0))</f>
        <v>1</v>
      </c>
      <c r="L14" t="str">
        <f t="shared" ca="1" si="7"/>
        <v>cu</v>
      </c>
      <c r="M14" t="str">
        <f ca="1">OFFSET([1]ShopProductTable!$A$1,$I14-1,$J14)</f>
        <v>재화</v>
      </c>
      <c r="N14" t="str">
        <f ca="1">OFFSET([1]ShopProductTable!$A$1,$I14-1,$J14+1)</f>
        <v>EN</v>
      </c>
      <c r="O14">
        <f ca="1">OFFSET([1]ShopProductTable!$A$1,$I14-1,$J14+2)</f>
        <v>100</v>
      </c>
      <c r="P14" t="str">
        <f t="shared" ca="1" si="3"/>
        <v>cu</v>
      </c>
      <c r="Q14" t="str">
        <f t="shared" ca="1" si="4"/>
        <v>EN</v>
      </c>
      <c r="R14">
        <f t="shared" ca="1" si="5"/>
        <v>100</v>
      </c>
    </row>
    <row r="15" spans="1:21">
      <c r="A15" t="s">
        <v>17</v>
      </c>
      <c r="B15">
        <v>4</v>
      </c>
      <c r="C15" t="str">
        <f>VLOOKUP(A15,EventTypeTable!A:B,MATCH(EventTypeTable!$B$1,EventTypeTable!$A$1:$B$1,0),0)</f>
        <v>세개 중 하나 사기1</v>
      </c>
      <c r="D15" t="str">
        <f t="shared" ref="D15:D20" ca="1" si="8">IF(ISBLANK(E15),"",
VLOOKUP(E15,OFFSET(INDIRECT("$A:$B"),0,MATCH(E$1&amp;"_Verify",INDIRECT("$1:$1"),0)-1),2,0)
)</f>
        <v/>
      </c>
      <c r="I15">
        <f ca="1">IF(ISBLANK(OFFSET($H15,-($B15-1),0)),"",
IF($B15=1,MATCH(OFFSET($H15,-($B15-1),0),[1]ShopProductTable!$A:$A,0),
OFFSET(I15,-1,0)+OFFSET(K15,-1,0)
))</f>
        <v>8</v>
      </c>
      <c r="J15">
        <f t="shared" ca="1" si="1"/>
        <v>12</v>
      </c>
      <c r="K15">
        <f ca="1">IF($J15-1+4=28,1,
IF(LEN(OFFSET([1]ShopProductTable!$A$1,$I15-1,$J15-1+4))=0,1,0))</f>
        <v>0</v>
      </c>
      <c r="L15" t="str">
        <f t="shared" ca="1" si="7"/>
        <v>cu</v>
      </c>
      <c r="M15" t="str">
        <f ca="1">OFFSET([1]ShopProductTable!$A$1,$I15-1,$J15)</f>
        <v>재화</v>
      </c>
      <c r="N15" t="str">
        <f ca="1">OFFSET([1]ShopProductTable!$A$1,$I15-1,$J15+1)</f>
        <v>EN</v>
      </c>
      <c r="O15">
        <f ca="1">OFFSET([1]ShopProductTable!$A$1,$I15-1,$J15+2)</f>
        <v>60</v>
      </c>
      <c r="P15" t="str">
        <f t="shared" ca="1" si="3"/>
        <v>cu</v>
      </c>
      <c r="Q15" t="str">
        <f t="shared" ca="1" si="4"/>
        <v>EN</v>
      </c>
      <c r="R15">
        <f t="shared" ca="1" si="5"/>
        <v>60</v>
      </c>
    </row>
    <row r="16" spans="1:21">
      <c r="A16" t="s">
        <v>17</v>
      </c>
      <c r="B16">
        <v>5</v>
      </c>
      <c r="C16" t="str">
        <f>VLOOKUP(A16,EventTypeTable!A:B,MATCH(EventTypeTable!$B$1,EventTypeTable!$A$1:$B$1,0),0)</f>
        <v>세개 중 하나 사기1</v>
      </c>
      <c r="D16" t="str">
        <f t="shared" ca="1" si="8"/>
        <v/>
      </c>
      <c r="I16">
        <f ca="1">IF(ISBLANK(OFFSET($H16,-($B16-1),0)),"",
IF($B16=1,MATCH(OFFSET($H16,-($B16-1),0),[1]ShopProductTable!$A:$A,0),
OFFSET(I16,-1,0)+OFFSET(K16,-1,0)
))</f>
        <v>8</v>
      </c>
      <c r="J16">
        <f t="shared" ca="1" si="1"/>
        <v>16</v>
      </c>
      <c r="K16">
        <f ca="1">IF($J16-1+4=28,1,
IF(LEN(OFFSET([1]ShopProductTable!$A$1,$I16-1,$J16-1+4))=0,1,0))</f>
        <v>0</v>
      </c>
      <c r="L16" t="str">
        <f t="shared" ca="1" si="7"/>
        <v>cu</v>
      </c>
      <c r="M16" t="str">
        <f ca="1">OFFSET([1]ShopProductTable!$A$1,$I16-1,$J16)</f>
        <v>재화</v>
      </c>
      <c r="N16" t="str">
        <f ca="1">OFFSET([1]ShopProductTable!$A$1,$I16-1,$J16+1)</f>
        <v>GO</v>
      </c>
      <c r="O16">
        <f ca="1">OFFSET([1]ShopProductTable!$A$1,$I16-1,$J16+2)</f>
        <v>15000</v>
      </c>
      <c r="P16" t="str">
        <f t="shared" ca="1" si="3"/>
        <v>cu</v>
      </c>
      <c r="Q16" t="str">
        <f t="shared" ca="1" si="4"/>
        <v>GO</v>
      </c>
      <c r="R16">
        <f t="shared" ca="1" si="5"/>
        <v>15000</v>
      </c>
    </row>
    <row r="17" spans="1:18">
      <c r="A17" t="s">
        <v>17</v>
      </c>
      <c r="B17">
        <v>6</v>
      </c>
      <c r="C17" t="str">
        <f>VLOOKUP(A17,EventTypeTable!A:B,MATCH(EventTypeTable!$B$1,EventTypeTable!$A$1:$B$1,0),0)</f>
        <v>세개 중 하나 사기1</v>
      </c>
      <c r="D17" t="str">
        <f t="shared" ca="1" si="8"/>
        <v/>
      </c>
      <c r="I17">
        <f ca="1">IF(ISBLANK(OFFSET($H17,-($B17-1),0)),"",
IF($B17=1,MATCH(OFFSET($H17,-($B17-1),0),[1]ShopProductTable!$A:$A,0),
OFFSET(I17,-1,0)+OFFSET(K17,-1,0)
))</f>
        <v>8</v>
      </c>
      <c r="J17">
        <f t="shared" ca="1" si="1"/>
        <v>20</v>
      </c>
      <c r="K17">
        <f ca="1">IF($J17-1+4=28,1,
IF(LEN(OFFSET([1]ShopProductTable!$A$1,$I17-1,$J17-1+4))=0,1,0))</f>
        <v>1</v>
      </c>
      <c r="L17" t="str">
        <f t="shared" ca="1" si="7"/>
        <v>cu</v>
      </c>
      <c r="M17" t="str">
        <f ca="1">OFFSET([1]ShopProductTable!$A$1,$I17-1,$J17)</f>
        <v>재화</v>
      </c>
      <c r="N17" t="str">
        <f ca="1">OFFSET([1]ShopProductTable!$A$1,$I17-1,$J17+1)</f>
        <v>EN</v>
      </c>
      <c r="O17">
        <f ca="1">OFFSET([1]ShopProductTable!$A$1,$I17-1,$J17+2)</f>
        <v>120</v>
      </c>
      <c r="P17" t="str">
        <f t="shared" ca="1" si="3"/>
        <v>cu</v>
      </c>
      <c r="Q17" t="str">
        <f t="shared" ca="1" si="4"/>
        <v>EN</v>
      </c>
      <c r="R17">
        <f t="shared" ca="1" si="5"/>
        <v>120</v>
      </c>
    </row>
    <row r="18" spans="1:18">
      <c r="A18" t="s">
        <v>17</v>
      </c>
      <c r="B18">
        <v>7</v>
      </c>
      <c r="C18" t="str">
        <f>VLOOKUP(A18,EventTypeTable!A:B,MATCH(EventTypeTable!$B$1,EventTypeTable!$A$1:$B$1,0),0)</f>
        <v>세개 중 하나 사기1</v>
      </c>
      <c r="D18" t="str">
        <f t="shared" ca="1" si="8"/>
        <v/>
      </c>
      <c r="I18">
        <f ca="1">IF(ISBLANK(OFFSET($H18,-($B18-1),0)),"",
IF($B18=1,MATCH(OFFSET($H18,-($B18-1),0),[1]ShopProductTable!$A:$A,0),
OFFSET(I18,-1,0)+OFFSET(K18,-1,0)
))</f>
        <v>9</v>
      </c>
      <c r="J18">
        <f t="shared" ca="1" si="1"/>
        <v>12</v>
      </c>
      <c r="K18">
        <f ca="1">IF($J18-1+4=28,1,
IF(LEN(OFFSET([1]ShopProductTable!$A$1,$I18-1,$J18-1+4))=0,1,0))</f>
        <v>0</v>
      </c>
      <c r="L18" t="str">
        <f t="shared" ca="1" si="7"/>
        <v>cu</v>
      </c>
      <c r="M18" t="str">
        <f ca="1">OFFSET([1]ShopProductTable!$A$1,$I18-1,$J18)</f>
        <v>재화</v>
      </c>
      <c r="N18" t="str">
        <f ca="1">OFFSET([1]ShopProductTable!$A$1,$I18-1,$J18+1)</f>
        <v>EN</v>
      </c>
      <c r="O18">
        <f ca="1">OFFSET([1]ShopProductTable!$A$1,$I18-1,$J18+2)</f>
        <v>90</v>
      </c>
      <c r="P18" t="str">
        <f t="shared" ca="1" si="3"/>
        <v>cu</v>
      </c>
      <c r="Q18" t="str">
        <f t="shared" ca="1" si="4"/>
        <v>EN</v>
      </c>
      <c r="R18">
        <f t="shared" ca="1" si="5"/>
        <v>90</v>
      </c>
    </row>
    <row r="19" spans="1:18">
      <c r="A19" t="s">
        <v>17</v>
      </c>
      <c r="B19">
        <v>8</v>
      </c>
      <c r="C19" t="str">
        <f>VLOOKUP(A19,EventTypeTable!A:B,MATCH(EventTypeTable!$B$1,EventTypeTable!$A$1:$B$1,0),0)</f>
        <v>세개 중 하나 사기1</v>
      </c>
      <c r="D19" t="str">
        <f t="shared" ca="1" si="8"/>
        <v/>
      </c>
      <c r="I19">
        <f ca="1">IF(ISBLANK(OFFSET($H19,-($B19-1),0)),"",
IF($B19=1,MATCH(OFFSET($H19,-($B19-1),0),[1]ShopProductTable!$A:$A,0),
OFFSET(I19,-1,0)+OFFSET(K19,-1,0)
))</f>
        <v>9</v>
      </c>
      <c r="J19">
        <f t="shared" ca="1" si="1"/>
        <v>16</v>
      </c>
      <c r="K19">
        <f ca="1">IF($J19-1+4=28,1,
IF(LEN(OFFSET([1]ShopProductTable!$A$1,$I19-1,$J19-1+4))=0,1,0))</f>
        <v>0</v>
      </c>
      <c r="L19" t="str">
        <f t="shared" ca="1" si="7"/>
        <v>cu</v>
      </c>
      <c r="M19" t="str">
        <f ca="1">OFFSET([1]ShopProductTable!$A$1,$I19-1,$J19)</f>
        <v>재화</v>
      </c>
      <c r="N19" t="str">
        <f ca="1">OFFSET([1]ShopProductTable!$A$1,$I19-1,$J19+1)</f>
        <v>GO</v>
      </c>
      <c r="O19">
        <f ca="1">OFFSET([1]ShopProductTable!$A$1,$I19-1,$J19+2)</f>
        <v>30000</v>
      </c>
      <c r="P19" t="str">
        <f t="shared" ca="1" si="3"/>
        <v>cu</v>
      </c>
      <c r="Q19" t="str">
        <f t="shared" ca="1" si="4"/>
        <v>GO</v>
      </c>
      <c r="R19">
        <f t="shared" ca="1" si="5"/>
        <v>30000</v>
      </c>
    </row>
    <row r="20" spans="1:18">
      <c r="A20" t="s">
        <v>17</v>
      </c>
      <c r="B20">
        <v>9</v>
      </c>
      <c r="C20" t="str">
        <f>VLOOKUP(A20,EventTypeTable!A:B,MATCH(EventTypeTable!$B$1,EventTypeTable!$A$1:$B$1,0),0)</f>
        <v>세개 중 하나 사기1</v>
      </c>
      <c r="D20" t="str">
        <f t="shared" ca="1" si="8"/>
        <v/>
      </c>
      <c r="I20">
        <f ca="1">IF(ISBLANK(OFFSET($H20,-($B20-1),0)),"",
IF($B20=1,MATCH(OFFSET($H20,-($B20-1),0),[1]ShopProductTable!$A:$A,0),
OFFSET(I20,-1,0)+OFFSET(K20,-1,0)
))</f>
        <v>9</v>
      </c>
      <c r="J20">
        <f t="shared" ca="1" si="1"/>
        <v>20</v>
      </c>
      <c r="K20">
        <f ca="1">IF($J20-1+4=28,1,
IF(LEN(OFFSET([1]ShopProductTable!$A$1,$I20-1,$J20-1+4))=0,1,0))</f>
        <v>0</v>
      </c>
      <c r="L20" t="str">
        <f t="shared" ca="1" si="7"/>
        <v>cu</v>
      </c>
      <c r="M20" t="str">
        <f ca="1">OFFSET([1]ShopProductTable!$A$1,$I20-1,$J20)</f>
        <v>재화</v>
      </c>
      <c r="N20" t="str">
        <f ca="1">OFFSET([1]ShopProductTable!$A$1,$I20-1,$J20+1)</f>
        <v>EN</v>
      </c>
      <c r="O20">
        <f ca="1">OFFSET([1]ShopProductTable!$A$1,$I20-1,$J20+2)</f>
        <v>150</v>
      </c>
      <c r="P20" t="str">
        <f t="shared" ca="1" si="3"/>
        <v>cu</v>
      </c>
      <c r="Q20" t="str">
        <f t="shared" ca="1" si="4"/>
        <v>EN</v>
      </c>
      <c r="R20">
        <f t="shared" ca="1" si="5"/>
        <v>150</v>
      </c>
    </row>
    <row r="21" spans="1:18">
      <c r="A21" t="s">
        <v>2</v>
      </c>
      <c r="B21">
        <v>10</v>
      </c>
      <c r="C21" t="str">
        <f>VLOOKUP(A21,EventTypeTable!A:B,MATCH(EventTypeTable!$B$1,EventTypeTable!$A$1:$B$1,0),0)</f>
        <v>세개 중 하나 사기1</v>
      </c>
      <c r="D21" t="str">
        <f t="shared" ref="D21" ca="1" si="9">IF(ISBLANK(E21),"",
VLOOKUP(E21,OFFSET(INDIRECT("$A:$B"),0,MATCH(E$1&amp;"_Verify",INDIRECT("$1:$1"),0)-1),2,0)
)</f>
        <v/>
      </c>
      <c r="I21">
        <f ca="1">IF(ISBLANK(OFFSET($H21,-($B21-1),0)),"",
IF($B21=1,MATCH(OFFSET($H21,-($B21-1),0),[1]ShopProductTable!$A:$A,0),
OFFSET(I21,-1,0)+OFFSET(K21,-1,0)
))</f>
        <v>9</v>
      </c>
      <c r="J21">
        <f t="shared" ca="1" si="1"/>
        <v>24</v>
      </c>
      <c r="K21">
        <f ca="1">IF($J21-1+4=28,1,
IF(LEN(OFFSET([1]ShopProductTable!$A$1,$I21-1,$J21-1+4))=0,1,0))</f>
        <v>1</v>
      </c>
      <c r="L21" t="str">
        <f t="shared" ca="1" si="7"/>
        <v>cu</v>
      </c>
      <c r="M21" t="str">
        <f ca="1">OFFSET([1]ShopProductTable!$A$1,$I21-1,$J21)</f>
        <v>재화</v>
      </c>
      <c r="N21" t="str">
        <f ca="1">OFFSET([1]ShopProductTable!$A$1,$I21-1,$J21+1)</f>
        <v>EN</v>
      </c>
      <c r="O21">
        <f ca="1">OFFSET([1]ShopProductTable!$A$1,$I21-1,$J21+2)</f>
        <v>300</v>
      </c>
      <c r="P21" t="str">
        <f t="shared" ca="1" si="3"/>
        <v>cu</v>
      </c>
      <c r="Q21" t="str">
        <f t="shared" ca="1" si="4"/>
        <v>EN</v>
      </c>
      <c r="R21">
        <f t="shared" ca="1" si="5"/>
        <v>300</v>
      </c>
    </row>
    <row r="22" spans="1:18">
      <c r="A22" t="s">
        <v>0</v>
      </c>
      <c r="B22">
        <v>1</v>
      </c>
      <c r="C22" t="str">
        <f>VLOOKUP(A22,EventTypeTable!A:B,MATCH(EventTypeTable!$B$1,EventTypeTable!$A$1:$B$1,0),0)</f>
        <v>빅부스트 패키지1</v>
      </c>
      <c r="D22" t="str">
        <f t="shared" ca="1" si="0"/>
        <v/>
      </c>
      <c r="H22" t="s">
        <v>102</v>
      </c>
      <c r="I22">
        <f ca="1">IF(ISBLANK(OFFSET($H22,-($B22-1),0)),"",
IF($B22=1,MATCH(OFFSET($H22,-($B22-1),0),[1]ShopProductTable!$A:$A,0),
OFFSET(I22,-1,0)+OFFSET(K22,-1,0)
))</f>
        <v>3</v>
      </c>
      <c r="J22">
        <f t="shared" ca="1" si="1"/>
        <v>12</v>
      </c>
      <c r="K22">
        <f ca="1">IF($J22-1+4=28,1,
IF(LEN(OFFSET([1]ShopProductTable!$A$1,$I22-1,$J22-1+4))=0,1,0))</f>
        <v>0</v>
      </c>
      <c r="L22" t="str">
        <f t="shared" ca="1" si="7"/>
        <v>cu</v>
      </c>
      <c r="M22" t="str">
        <f ca="1">OFFSET([1]ShopProductTable!$A$1,$I22-1,$J22)</f>
        <v>재화</v>
      </c>
      <c r="N22" t="str">
        <f ca="1">OFFSET([1]ShopProductTable!$A$1,$I22-1,$J22+1)</f>
        <v>EN</v>
      </c>
      <c r="O22">
        <f ca="1">OFFSET([1]ShopProductTable!$A$1,$I22-1,$J22+2)</f>
        <v>600</v>
      </c>
      <c r="P22" t="str">
        <f t="shared" ca="1" si="3"/>
        <v>cu</v>
      </c>
      <c r="Q22" t="str">
        <f t="shared" ca="1" si="4"/>
        <v>EN</v>
      </c>
      <c r="R22">
        <f t="shared" ca="1" si="5"/>
        <v>600</v>
      </c>
    </row>
    <row r="23" spans="1:18">
      <c r="A23" t="s">
        <v>89</v>
      </c>
      <c r="B23">
        <v>2</v>
      </c>
      <c r="C23" t="str">
        <f>VLOOKUP(A23,EventTypeTable!A:B,MATCH(EventTypeTable!$B$1,EventTypeTable!$A$1:$B$1,0),0)</f>
        <v>빅부스트 패키지1</v>
      </c>
      <c r="D23" t="str">
        <f t="shared" ref="D23" ca="1" si="10">IF(ISBLANK(E23),"",
VLOOKUP(E23,OFFSET(INDIRECT("$A:$B"),0,MATCH(E$1&amp;"_Verify",INDIRECT("$1:$1"),0)-1),2,0)
)</f>
        <v/>
      </c>
      <c r="I23">
        <f ca="1">IF(ISBLANK(OFFSET($H23,-($B23-1),0)),"",
IF($B23=1,MATCH(OFFSET($H23,-($B23-1),0),[1]ShopProductTable!$A:$A,0),
OFFSET(I23,-1,0)+OFFSET(K23,-1,0)
))</f>
        <v>3</v>
      </c>
      <c r="J23">
        <f t="shared" ca="1" si="1"/>
        <v>16</v>
      </c>
      <c r="K23">
        <f ca="1">IF($J23-1+4=28,1,
IF(LEN(OFFSET([1]ShopProductTable!$A$1,$I23-1,$J23-1+4))=0,1,0))</f>
        <v>1</v>
      </c>
      <c r="L23" t="str">
        <f t="shared" ref="L23" ca="1" si="11">IF(ISBLANK(M23),"",
VLOOKUP(M23,OFFSET(INDIRECT("$A:$B"),0,MATCH(M$1&amp;"_Verify",INDIRECT("$1:$1"),0)-1),2,0)
)</f>
        <v>cu</v>
      </c>
      <c r="M23" t="str">
        <f ca="1">OFFSET([1]ShopProductTable!$A$1,$I23-1,$J23)</f>
        <v>재화</v>
      </c>
      <c r="N23" t="str">
        <f ca="1">OFFSET([1]ShopProductTable!$A$1,$I23-1,$J23+1)</f>
        <v>GO</v>
      </c>
      <c r="O23">
        <f ca="1">OFFSET([1]ShopProductTable!$A$1,$I23-1,$J23+2)</f>
        <v>50000</v>
      </c>
      <c r="P23" t="str">
        <f t="shared" ca="1" si="3"/>
        <v>cu</v>
      </c>
      <c r="Q23" t="str">
        <f t="shared" ca="1" si="4"/>
        <v>GO</v>
      </c>
      <c r="R23">
        <f t="shared" ca="1" si="5"/>
        <v>50000</v>
      </c>
    </row>
    <row r="24" spans="1:18">
      <c r="A24" t="s">
        <v>18</v>
      </c>
      <c r="B24">
        <v>1</v>
      </c>
      <c r="C24" t="str">
        <f>VLOOKUP(A24,EventTypeTable!A:B,MATCH(EventTypeTable!$B$1,EventTypeTable!$A$1:$B$1,0),0)</f>
        <v>올모스트 데어1</v>
      </c>
      <c r="D24" t="str">
        <f t="shared" ca="1" si="0"/>
        <v>cu</v>
      </c>
      <c r="E24" t="s">
        <v>24</v>
      </c>
      <c r="F24" t="s">
        <v>33</v>
      </c>
      <c r="G24">
        <v>100</v>
      </c>
      <c r="I24" t="str">
        <f ca="1">IF(ISBLANK(OFFSET($H24,-($B24-1),0)),"",
IF($B24=1,MATCH(OFFSET($H24,-($B24-1),0),[1]ShopProductTable!$A:$A,0),
OFFSET(I24,-1,0)+OFFSET(K24,-1,0)
))</f>
        <v/>
      </c>
      <c r="J24">
        <f t="shared" ca="1" si="1"/>
        <v>12</v>
      </c>
      <c r="K24" t="str">
        <f ca="1">IF(ISBLANK(OFFSET($H24,-($B24-1),0)),"",
IF($J24-1+4=28,1,
IF(LEN(OFFSET([1]ShopProductTable!$A$1,$I24-1,$J24-1+4))=0,1,0)))</f>
        <v/>
      </c>
      <c r="L24" t="str">
        <f ca="1">IF(LEN(M24)=0,"",
VLOOKUP(M24,OFFSET(INDIRECT("$A:$B"),0,MATCH(M$1&amp;"_Verify",INDIRECT("$1:$1"),0)-1),2,0)
)</f>
        <v/>
      </c>
      <c r="M24" t="str">
        <f ca="1">IF(LEN($I24)=0,"",
OFFSET([1]ShopProductTable!$A$1,$I24-1,$J24))</f>
        <v/>
      </c>
      <c r="N24" t="str">
        <f ca="1">IF(LEN($I24)=0,"",
OFFSET([1]ShopProductTable!$A$1,$I24-1,$J24))</f>
        <v/>
      </c>
      <c r="O24" t="str">
        <f ca="1">IF(LEN($I24)=0,"",
OFFSET([1]ShopProductTable!$A$1,$I24-1,$J24))</f>
        <v/>
      </c>
      <c r="P24" t="str">
        <f t="shared" ca="1" si="3"/>
        <v>cu</v>
      </c>
      <c r="Q24" t="str">
        <f t="shared" si="4"/>
        <v>EN</v>
      </c>
      <c r="R24">
        <f t="shared" si="5"/>
        <v>100</v>
      </c>
    </row>
  </sheetData>
  <phoneticPr fontId="1" type="noConversion"/>
  <dataValidations count="1">
    <dataValidation type="list" allowBlank="1" showInputMessage="1" showErrorMessage="1" sqref="E2:E2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109</v>
      </c>
      <c r="B1" t="s">
        <v>110</v>
      </c>
      <c r="C1" t="s">
        <v>107</v>
      </c>
      <c r="D1" t="s">
        <v>94</v>
      </c>
      <c r="F1" t="s">
        <v>111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2022-09-19T16:38:45Z</dcterms:modified>
</cp:coreProperties>
</file>