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8F4B1FC7-946E-4F7A-823F-275A0EF65A80}" xr6:coauthVersionLast="47" xr6:coauthVersionMax="47" xr10:uidLastSave="{00000000-0000-0000-0000-000000000000}"/>
  <bookViews>
    <workbookView xWindow="150" yWindow="645" windowWidth="13515" windowHeight="14265" firstSheet="1" activeTab="1" xr2:uid="{D1402D74-4AB6-4804-BD75-5AE34C39A27D}"/>
  </bookViews>
  <sheets>
    <sheet name="Gacha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EventPointRewardTable!$A$1:$AD$613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E24" i="1"/>
  <c r="E7" i="1" l="1"/>
  <c r="E23" i="1"/>
  <c r="G574" i="3" l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534" i="3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454" i="3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14" i="3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374" i="3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334" i="3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294" i="3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214" i="3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174" i="3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116" i="3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70" i="3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35" i="3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2" i="3"/>
  <c r="G3" i="3" l="1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H34" i="3" s="1"/>
  <c r="G494" i="3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254" i="3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W33" i="3"/>
  <c r="W613" i="3"/>
  <c r="V613" i="3"/>
  <c r="T613" i="3"/>
  <c r="S613" i="3"/>
  <c r="W612" i="3"/>
  <c r="V612" i="3"/>
  <c r="T612" i="3"/>
  <c r="S612" i="3"/>
  <c r="W611" i="3"/>
  <c r="V611" i="3"/>
  <c r="T611" i="3"/>
  <c r="S611" i="3"/>
  <c r="W610" i="3"/>
  <c r="V610" i="3"/>
  <c r="T610" i="3"/>
  <c r="S610" i="3"/>
  <c r="W609" i="3"/>
  <c r="V609" i="3"/>
  <c r="T609" i="3"/>
  <c r="S609" i="3"/>
  <c r="W608" i="3"/>
  <c r="V608" i="3"/>
  <c r="T608" i="3"/>
  <c r="S608" i="3"/>
  <c r="W607" i="3"/>
  <c r="V607" i="3"/>
  <c r="T607" i="3"/>
  <c r="S607" i="3"/>
  <c r="W606" i="3"/>
  <c r="V606" i="3"/>
  <c r="T606" i="3"/>
  <c r="S606" i="3"/>
  <c r="W605" i="3"/>
  <c r="V605" i="3"/>
  <c r="T605" i="3"/>
  <c r="S605" i="3"/>
  <c r="W604" i="3"/>
  <c r="V604" i="3"/>
  <c r="T604" i="3"/>
  <c r="S604" i="3"/>
  <c r="W603" i="3"/>
  <c r="V603" i="3"/>
  <c r="T603" i="3"/>
  <c r="S603" i="3"/>
  <c r="W602" i="3"/>
  <c r="V602" i="3"/>
  <c r="T602" i="3"/>
  <c r="S602" i="3"/>
  <c r="W601" i="3"/>
  <c r="V601" i="3"/>
  <c r="T601" i="3"/>
  <c r="S601" i="3"/>
  <c r="W600" i="3"/>
  <c r="V600" i="3"/>
  <c r="T600" i="3"/>
  <c r="S600" i="3"/>
  <c r="W599" i="3"/>
  <c r="V599" i="3"/>
  <c r="T599" i="3"/>
  <c r="S599" i="3"/>
  <c r="W598" i="3"/>
  <c r="V598" i="3"/>
  <c r="T598" i="3"/>
  <c r="S598" i="3"/>
  <c r="W597" i="3"/>
  <c r="V597" i="3"/>
  <c r="T597" i="3"/>
  <c r="S597" i="3"/>
  <c r="W596" i="3"/>
  <c r="V596" i="3"/>
  <c r="T596" i="3"/>
  <c r="S596" i="3"/>
  <c r="W595" i="3"/>
  <c r="V595" i="3"/>
  <c r="T595" i="3"/>
  <c r="S595" i="3"/>
  <c r="W594" i="3"/>
  <c r="V594" i="3"/>
  <c r="T594" i="3"/>
  <c r="S594" i="3"/>
  <c r="W593" i="3"/>
  <c r="V593" i="3"/>
  <c r="T593" i="3"/>
  <c r="S593" i="3"/>
  <c r="W592" i="3"/>
  <c r="V592" i="3"/>
  <c r="T592" i="3"/>
  <c r="S592" i="3"/>
  <c r="W591" i="3"/>
  <c r="V591" i="3"/>
  <c r="T591" i="3"/>
  <c r="S591" i="3"/>
  <c r="W590" i="3"/>
  <c r="V590" i="3"/>
  <c r="T590" i="3"/>
  <c r="S590" i="3"/>
  <c r="W589" i="3"/>
  <c r="V589" i="3"/>
  <c r="T589" i="3"/>
  <c r="S589" i="3"/>
  <c r="W588" i="3"/>
  <c r="V588" i="3"/>
  <c r="T588" i="3"/>
  <c r="S588" i="3"/>
  <c r="W587" i="3"/>
  <c r="V587" i="3"/>
  <c r="T587" i="3"/>
  <c r="S587" i="3"/>
  <c r="W586" i="3"/>
  <c r="V586" i="3"/>
  <c r="T586" i="3"/>
  <c r="S586" i="3"/>
  <c r="W585" i="3"/>
  <c r="V585" i="3"/>
  <c r="T585" i="3"/>
  <c r="S585" i="3"/>
  <c r="W584" i="3"/>
  <c r="V584" i="3"/>
  <c r="T584" i="3"/>
  <c r="S584" i="3"/>
  <c r="W583" i="3"/>
  <c r="V583" i="3"/>
  <c r="T583" i="3"/>
  <c r="S583" i="3"/>
  <c r="W582" i="3"/>
  <c r="V582" i="3"/>
  <c r="T582" i="3"/>
  <c r="S582" i="3"/>
  <c r="W581" i="3"/>
  <c r="V581" i="3"/>
  <c r="T581" i="3"/>
  <c r="S581" i="3"/>
  <c r="W580" i="3"/>
  <c r="V580" i="3"/>
  <c r="T580" i="3"/>
  <c r="S580" i="3"/>
  <c r="W579" i="3"/>
  <c r="V579" i="3"/>
  <c r="T579" i="3"/>
  <c r="S579" i="3"/>
  <c r="W578" i="3"/>
  <c r="V578" i="3"/>
  <c r="T578" i="3"/>
  <c r="S578" i="3"/>
  <c r="W577" i="3"/>
  <c r="V577" i="3"/>
  <c r="T577" i="3"/>
  <c r="S577" i="3"/>
  <c r="W576" i="3"/>
  <c r="V576" i="3"/>
  <c r="T576" i="3"/>
  <c r="S576" i="3"/>
  <c r="W575" i="3"/>
  <c r="V575" i="3"/>
  <c r="T575" i="3"/>
  <c r="S575" i="3"/>
  <c r="W574" i="3"/>
  <c r="V574" i="3"/>
  <c r="T574" i="3"/>
  <c r="S574" i="3"/>
  <c r="W573" i="3"/>
  <c r="V573" i="3"/>
  <c r="T573" i="3"/>
  <c r="S573" i="3"/>
  <c r="W572" i="3"/>
  <c r="V572" i="3"/>
  <c r="T572" i="3"/>
  <c r="S572" i="3"/>
  <c r="W571" i="3"/>
  <c r="V571" i="3"/>
  <c r="T571" i="3"/>
  <c r="S571" i="3"/>
  <c r="W570" i="3"/>
  <c r="V570" i="3"/>
  <c r="T570" i="3"/>
  <c r="S570" i="3"/>
  <c r="W569" i="3"/>
  <c r="V569" i="3"/>
  <c r="T569" i="3"/>
  <c r="S569" i="3"/>
  <c r="W568" i="3"/>
  <c r="V568" i="3"/>
  <c r="T568" i="3"/>
  <c r="S568" i="3"/>
  <c r="W567" i="3"/>
  <c r="V567" i="3"/>
  <c r="T567" i="3"/>
  <c r="S567" i="3"/>
  <c r="W566" i="3"/>
  <c r="V566" i="3"/>
  <c r="T566" i="3"/>
  <c r="S566" i="3"/>
  <c r="W565" i="3"/>
  <c r="V565" i="3"/>
  <c r="T565" i="3"/>
  <c r="S565" i="3"/>
  <c r="W564" i="3"/>
  <c r="V564" i="3"/>
  <c r="T564" i="3"/>
  <c r="S564" i="3"/>
  <c r="W563" i="3"/>
  <c r="V563" i="3"/>
  <c r="T563" i="3"/>
  <c r="S563" i="3"/>
  <c r="W562" i="3"/>
  <c r="V562" i="3"/>
  <c r="T562" i="3"/>
  <c r="S562" i="3"/>
  <c r="W561" i="3"/>
  <c r="V561" i="3"/>
  <c r="T561" i="3"/>
  <c r="S561" i="3"/>
  <c r="W560" i="3"/>
  <c r="V560" i="3"/>
  <c r="T560" i="3"/>
  <c r="S560" i="3"/>
  <c r="W559" i="3"/>
  <c r="V559" i="3"/>
  <c r="T559" i="3"/>
  <c r="S559" i="3"/>
  <c r="W558" i="3"/>
  <c r="V558" i="3"/>
  <c r="T558" i="3"/>
  <c r="S558" i="3"/>
  <c r="W557" i="3"/>
  <c r="V557" i="3"/>
  <c r="T557" i="3"/>
  <c r="S557" i="3"/>
  <c r="W556" i="3"/>
  <c r="V556" i="3"/>
  <c r="T556" i="3"/>
  <c r="S556" i="3"/>
  <c r="W555" i="3"/>
  <c r="V555" i="3"/>
  <c r="T555" i="3"/>
  <c r="S555" i="3"/>
  <c r="W554" i="3"/>
  <c r="V554" i="3"/>
  <c r="T554" i="3"/>
  <c r="S554" i="3"/>
  <c r="W553" i="3"/>
  <c r="V553" i="3"/>
  <c r="T553" i="3"/>
  <c r="S553" i="3"/>
  <c r="W552" i="3"/>
  <c r="V552" i="3"/>
  <c r="T552" i="3"/>
  <c r="S552" i="3"/>
  <c r="W551" i="3"/>
  <c r="V551" i="3"/>
  <c r="T551" i="3"/>
  <c r="S551" i="3"/>
  <c r="W550" i="3"/>
  <c r="V550" i="3"/>
  <c r="T550" i="3"/>
  <c r="S550" i="3"/>
  <c r="W549" i="3"/>
  <c r="V549" i="3"/>
  <c r="T549" i="3"/>
  <c r="S549" i="3"/>
  <c r="W548" i="3"/>
  <c r="V548" i="3"/>
  <c r="T548" i="3"/>
  <c r="S548" i="3"/>
  <c r="W547" i="3"/>
  <c r="V547" i="3"/>
  <c r="T547" i="3"/>
  <c r="S547" i="3"/>
  <c r="W546" i="3"/>
  <c r="V546" i="3"/>
  <c r="T546" i="3"/>
  <c r="S546" i="3"/>
  <c r="W545" i="3"/>
  <c r="V545" i="3"/>
  <c r="T545" i="3"/>
  <c r="S545" i="3"/>
  <c r="W544" i="3"/>
  <c r="V544" i="3"/>
  <c r="T544" i="3"/>
  <c r="S544" i="3"/>
  <c r="W543" i="3"/>
  <c r="V543" i="3"/>
  <c r="T543" i="3"/>
  <c r="S543" i="3"/>
  <c r="W542" i="3"/>
  <c r="V542" i="3"/>
  <c r="T542" i="3"/>
  <c r="S542" i="3"/>
  <c r="W541" i="3"/>
  <c r="V541" i="3"/>
  <c r="T541" i="3"/>
  <c r="S541" i="3"/>
  <c r="W540" i="3"/>
  <c r="V540" i="3"/>
  <c r="T540" i="3"/>
  <c r="S540" i="3"/>
  <c r="W539" i="3"/>
  <c r="V539" i="3"/>
  <c r="T539" i="3"/>
  <c r="S539" i="3"/>
  <c r="W538" i="3"/>
  <c r="V538" i="3"/>
  <c r="T538" i="3"/>
  <c r="S538" i="3"/>
  <c r="W537" i="3"/>
  <c r="V537" i="3"/>
  <c r="T537" i="3"/>
  <c r="S537" i="3"/>
  <c r="W536" i="3"/>
  <c r="V536" i="3"/>
  <c r="T536" i="3"/>
  <c r="S536" i="3"/>
  <c r="W535" i="3"/>
  <c r="V535" i="3"/>
  <c r="T535" i="3"/>
  <c r="S535" i="3"/>
  <c r="W534" i="3"/>
  <c r="V534" i="3"/>
  <c r="T534" i="3"/>
  <c r="S534" i="3"/>
  <c r="W533" i="3"/>
  <c r="V533" i="3"/>
  <c r="T533" i="3"/>
  <c r="S533" i="3"/>
  <c r="W532" i="3"/>
  <c r="V532" i="3"/>
  <c r="T532" i="3"/>
  <c r="S532" i="3"/>
  <c r="W531" i="3"/>
  <c r="V531" i="3"/>
  <c r="T531" i="3"/>
  <c r="S531" i="3"/>
  <c r="W530" i="3"/>
  <c r="V530" i="3"/>
  <c r="T530" i="3"/>
  <c r="S530" i="3"/>
  <c r="W529" i="3"/>
  <c r="V529" i="3"/>
  <c r="T529" i="3"/>
  <c r="S529" i="3"/>
  <c r="W528" i="3"/>
  <c r="V528" i="3"/>
  <c r="T528" i="3"/>
  <c r="S528" i="3"/>
  <c r="W527" i="3"/>
  <c r="V527" i="3"/>
  <c r="T527" i="3"/>
  <c r="S527" i="3"/>
  <c r="W526" i="3"/>
  <c r="V526" i="3"/>
  <c r="T526" i="3"/>
  <c r="S526" i="3"/>
  <c r="W525" i="3"/>
  <c r="V525" i="3"/>
  <c r="T525" i="3"/>
  <c r="S525" i="3"/>
  <c r="W524" i="3"/>
  <c r="V524" i="3"/>
  <c r="T524" i="3"/>
  <c r="S524" i="3"/>
  <c r="W523" i="3"/>
  <c r="V523" i="3"/>
  <c r="T523" i="3"/>
  <c r="S523" i="3"/>
  <c r="W522" i="3"/>
  <c r="V522" i="3"/>
  <c r="T522" i="3"/>
  <c r="S522" i="3"/>
  <c r="W521" i="3"/>
  <c r="V521" i="3"/>
  <c r="T521" i="3"/>
  <c r="S521" i="3"/>
  <c r="W520" i="3"/>
  <c r="V520" i="3"/>
  <c r="T520" i="3"/>
  <c r="S520" i="3"/>
  <c r="W519" i="3"/>
  <c r="V519" i="3"/>
  <c r="T519" i="3"/>
  <c r="S519" i="3"/>
  <c r="W518" i="3"/>
  <c r="V518" i="3"/>
  <c r="T518" i="3"/>
  <c r="S518" i="3"/>
  <c r="W517" i="3"/>
  <c r="V517" i="3"/>
  <c r="T517" i="3"/>
  <c r="S517" i="3"/>
  <c r="W516" i="3"/>
  <c r="V516" i="3"/>
  <c r="T516" i="3"/>
  <c r="S516" i="3"/>
  <c r="W515" i="3"/>
  <c r="V515" i="3"/>
  <c r="T515" i="3"/>
  <c r="S515" i="3"/>
  <c r="W514" i="3"/>
  <c r="V514" i="3"/>
  <c r="T514" i="3"/>
  <c r="S514" i="3"/>
  <c r="W513" i="3"/>
  <c r="V513" i="3"/>
  <c r="T513" i="3"/>
  <c r="S513" i="3"/>
  <c r="W512" i="3"/>
  <c r="V512" i="3"/>
  <c r="T512" i="3"/>
  <c r="S512" i="3"/>
  <c r="W511" i="3"/>
  <c r="V511" i="3"/>
  <c r="T511" i="3"/>
  <c r="S511" i="3"/>
  <c r="W510" i="3"/>
  <c r="V510" i="3"/>
  <c r="T510" i="3"/>
  <c r="S510" i="3"/>
  <c r="W509" i="3"/>
  <c r="V509" i="3"/>
  <c r="T509" i="3"/>
  <c r="S509" i="3"/>
  <c r="W508" i="3"/>
  <c r="V508" i="3"/>
  <c r="T508" i="3"/>
  <c r="S508" i="3"/>
  <c r="W507" i="3"/>
  <c r="V507" i="3"/>
  <c r="T507" i="3"/>
  <c r="S507" i="3"/>
  <c r="W506" i="3"/>
  <c r="V506" i="3"/>
  <c r="T506" i="3"/>
  <c r="S506" i="3"/>
  <c r="W505" i="3"/>
  <c r="V505" i="3"/>
  <c r="T505" i="3"/>
  <c r="S505" i="3"/>
  <c r="W504" i="3"/>
  <c r="V504" i="3"/>
  <c r="T504" i="3"/>
  <c r="S504" i="3"/>
  <c r="W503" i="3"/>
  <c r="V503" i="3"/>
  <c r="T503" i="3"/>
  <c r="S503" i="3"/>
  <c r="W502" i="3"/>
  <c r="V502" i="3"/>
  <c r="T502" i="3"/>
  <c r="S502" i="3"/>
  <c r="W501" i="3"/>
  <c r="V501" i="3"/>
  <c r="T501" i="3"/>
  <c r="S501" i="3"/>
  <c r="W500" i="3"/>
  <c r="V500" i="3"/>
  <c r="T500" i="3"/>
  <c r="S500" i="3"/>
  <c r="W499" i="3"/>
  <c r="V499" i="3"/>
  <c r="T499" i="3"/>
  <c r="S499" i="3"/>
  <c r="W498" i="3"/>
  <c r="V498" i="3"/>
  <c r="T498" i="3"/>
  <c r="S498" i="3"/>
  <c r="W497" i="3"/>
  <c r="V497" i="3"/>
  <c r="T497" i="3"/>
  <c r="S497" i="3"/>
  <c r="W496" i="3"/>
  <c r="V496" i="3"/>
  <c r="T496" i="3"/>
  <c r="S496" i="3"/>
  <c r="W495" i="3"/>
  <c r="V495" i="3"/>
  <c r="T495" i="3"/>
  <c r="S495" i="3"/>
  <c r="W494" i="3"/>
  <c r="V494" i="3"/>
  <c r="T494" i="3"/>
  <c r="S494" i="3"/>
  <c r="W493" i="3"/>
  <c r="V493" i="3"/>
  <c r="T493" i="3"/>
  <c r="S493" i="3"/>
  <c r="W492" i="3"/>
  <c r="V492" i="3"/>
  <c r="T492" i="3"/>
  <c r="S492" i="3"/>
  <c r="W491" i="3"/>
  <c r="V491" i="3"/>
  <c r="T491" i="3"/>
  <c r="S491" i="3"/>
  <c r="W490" i="3"/>
  <c r="V490" i="3"/>
  <c r="T490" i="3"/>
  <c r="S490" i="3"/>
  <c r="W489" i="3"/>
  <c r="V489" i="3"/>
  <c r="T489" i="3"/>
  <c r="S489" i="3"/>
  <c r="W488" i="3"/>
  <c r="V488" i="3"/>
  <c r="T488" i="3"/>
  <c r="S488" i="3"/>
  <c r="W487" i="3"/>
  <c r="V487" i="3"/>
  <c r="T487" i="3"/>
  <c r="S487" i="3"/>
  <c r="W486" i="3"/>
  <c r="V486" i="3"/>
  <c r="T486" i="3"/>
  <c r="S486" i="3"/>
  <c r="W485" i="3"/>
  <c r="V485" i="3"/>
  <c r="T485" i="3"/>
  <c r="S485" i="3"/>
  <c r="W484" i="3"/>
  <c r="V484" i="3"/>
  <c r="T484" i="3"/>
  <c r="S484" i="3"/>
  <c r="W483" i="3"/>
  <c r="V483" i="3"/>
  <c r="T483" i="3"/>
  <c r="S483" i="3"/>
  <c r="W482" i="3"/>
  <c r="V482" i="3"/>
  <c r="T482" i="3"/>
  <c r="S482" i="3"/>
  <c r="W481" i="3"/>
  <c r="V481" i="3"/>
  <c r="T481" i="3"/>
  <c r="S481" i="3"/>
  <c r="W480" i="3"/>
  <c r="V480" i="3"/>
  <c r="T480" i="3"/>
  <c r="S480" i="3"/>
  <c r="W479" i="3"/>
  <c r="V479" i="3"/>
  <c r="T479" i="3"/>
  <c r="S479" i="3"/>
  <c r="W478" i="3"/>
  <c r="V478" i="3"/>
  <c r="T478" i="3"/>
  <c r="S478" i="3"/>
  <c r="W477" i="3"/>
  <c r="V477" i="3"/>
  <c r="T477" i="3"/>
  <c r="S477" i="3"/>
  <c r="W476" i="3"/>
  <c r="V476" i="3"/>
  <c r="T476" i="3"/>
  <c r="S476" i="3"/>
  <c r="W475" i="3"/>
  <c r="V475" i="3"/>
  <c r="T475" i="3"/>
  <c r="S475" i="3"/>
  <c r="W474" i="3"/>
  <c r="V474" i="3"/>
  <c r="T474" i="3"/>
  <c r="S474" i="3"/>
  <c r="W473" i="3"/>
  <c r="V473" i="3"/>
  <c r="T473" i="3"/>
  <c r="S473" i="3"/>
  <c r="W472" i="3"/>
  <c r="V472" i="3"/>
  <c r="T472" i="3"/>
  <c r="S472" i="3"/>
  <c r="W471" i="3"/>
  <c r="V471" i="3"/>
  <c r="T471" i="3"/>
  <c r="S471" i="3"/>
  <c r="W470" i="3"/>
  <c r="V470" i="3"/>
  <c r="T470" i="3"/>
  <c r="S470" i="3"/>
  <c r="W469" i="3"/>
  <c r="V469" i="3"/>
  <c r="T469" i="3"/>
  <c r="S469" i="3"/>
  <c r="W468" i="3"/>
  <c r="V468" i="3"/>
  <c r="T468" i="3"/>
  <c r="S468" i="3"/>
  <c r="W467" i="3"/>
  <c r="V467" i="3"/>
  <c r="T467" i="3"/>
  <c r="S467" i="3"/>
  <c r="W466" i="3"/>
  <c r="V466" i="3"/>
  <c r="T466" i="3"/>
  <c r="S466" i="3"/>
  <c r="W465" i="3"/>
  <c r="V465" i="3"/>
  <c r="T465" i="3"/>
  <c r="S465" i="3"/>
  <c r="W464" i="3"/>
  <c r="V464" i="3"/>
  <c r="T464" i="3"/>
  <c r="S464" i="3"/>
  <c r="W463" i="3"/>
  <c r="V463" i="3"/>
  <c r="T463" i="3"/>
  <c r="S463" i="3"/>
  <c r="W462" i="3"/>
  <c r="V462" i="3"/>
  <c r="T462" i="3"/>
  <c r="S462" i="3"/>
  <c r="W461" i="3"/>
  <c r="V461" i="3"/>
  <c r="T461" i="3"/>
  <c r="S461" i="3"/>
  <c r="W460" i="3"/>
  <c r="V460" i="3"/>
  <c r="T460" i="3"/>
  <c r="S460" i="3"/>
  <c r="W459" i="3"/>
  <c r="V459" i="3"/>
  <c r="T459" i="3"/>
  <c r="S459" i="3"/>
  <c r="W458" i="3"/>
  <c r="V458" i="3"/>
  <c r="T458" i="3"/>
  <c r="S458" i="3"/>
  <c r="W457" i="3"/>
  <c r="V457" i="3"/>
  <c r="T457" i="3"/>
  <c r="S457" i="3"/>
  <c r="W456" i="3"/>
  <c r="V456" i="3"/>
  <c r="T456" i="3"/>
  <c r="S456" i="3"/>
  <c r="W455" i="3"/>
  <c r="V455" i="3"/>
  <c r="T455" i="3"/>
  <c r="S455" i="3"/>
  <c r="W454" i="3"/>
  <c r="V454" i="3"/>
  <c r="T454" i="3"/>
  <c r="S454" i="3"/>
  <c r="W453" i="3"/>
  <c r="V453" i="3"/>
  <c r="T453" i="3"/>
  <c r="S453" i="3"/>
  <c r="W452" i="3"/>
  <c r="V452" i="3"/>
  <c r="T452" i="3"/>
  <c r="S452" i="3"/>
  <c r="W451" i="3"/>
  <c r="V451" i="3"/>
  <c r="T451" i="3"/>
  <c r="S451" i="3"/>
  <c r="W450" i="3"/>
  <c r="V450" i="3"/>
  <c r="T450" i="3"/>
  <c r="S450" i="3"/>
  <c r="W449" i="3"/>
  <c r="V449" i="3"/>
  <c r="T449" i="3"/>
  <c r="S449" i="3"/>
  <c r="W448" i="3"/>
  <c r="V448" i="3"/>
  <c r="T448" i="3"/>
  <c r="S448" i="3"/>
  <c r="W447" i="3"/>
  <c r="V447" i="3"/>
  <c r="T447" i="3"/>
  <c r="S447" i="3"/>
  <c r="W446" i="3"/>
  <c r="V446" i="3"/>
  <c r="T446" i="3"/>
  <c r="S446" i="3"/>
  <c r="W445" i="3"/>
  <c r="V445" i="3"/>
  <c r="T445" i="3"/>
  <c r="S445" i="3"/>
  <c r="W444" i="3"/>
  <c r="V444" i="3"/>
  <c r="T444" i="3"/>
  <c r="S444" i="3"/>
  <c r="W443" i="3"/>
  <c r="V443" i="3"/>
  <c r="T443" i="3"/>
  <c r="S443" i="3"/>
  <c r="W442" i="3"/>
  <c r="V442" i="3"/>
  <c r="T442" i="3"/>
  <c r="S442" i="3"/>
  <c r="W441" i="3"/>
  <c r="V441" i="3"/>
  <c r="T441" i="3"/>
  <c r="S441" i="3"/>
  <c r="W440" i="3"/>
  <c r="V440" i="3"/>
  <c r="T440" i="3"/>
  <c r="S440" i="3"/>
  <c r="W439" i="3"/>
  <c r="V439" i="3"/>
  <c r="T439" i="3"/>
  <c r="S439" i="3"/>
  <c r="W438" i="3"/>
  <c r="V438" i="3"/>
  <c r="T438" i="3"/>
  <c r="S438" i="3"/>
  <c r="W437" i="3"/>
  <c r="V437" i="3"/>
  <c r="T437" i="3"/>
  <c r="S437" i="3"/>
  <c r="W436" i="3"/>
  <c r="V436" i="3"/>
  <c r="T436" i="3"/>
  <c r="S436" i="3"/>
  <c r="W435" i="3"/>
  <c r="V435" i="3"/>
  <c r="T435" i="3"/>
  <c r="S435" i="3"/>
  <c r="W434" i="3"/>
  <c r="V434" i="3"/>
  <c r="T434" i="3"/>
  <c r="S434" i="3"/>
  <c r="W433" i="3"/>
  <c r="V433" i="3"/>
  <c r="T433" i="3"/>
  <c r="S433" i="3"/>
  <c r="W432" i="3"/>
  <c r="V432" i="3"/>
  <c r="T432" i="3"/>
  <c r="S432" i="3"/>
  <c r="W431" i="3"/>
  <c r="V431" i="3"/>
  <c r="T431" i="3"/>
  <c r="S431" i="3"/>
  <c r="W430" i="3"/>
  <c r="V430" i="3"/>
  <c r="T430" i="3"/>
  <c r="S430" i="3"/>
  <c r="W429" i="3"/>
  <c r="V429" i="3"/>
  <c r="T429" i="3"/>
  <c r="S429" i="3"/>
  <c r="W428" i="3"/>
  <c r="V428" i="3"/>
  <c r="T428" i="3"/>
  <c r="S428" i="3"/>
  <c r="W427" i="3"/>
  <c r="V427" i="3"/>
  <c r="T427" i="3"/>
  <c r="S427" i="3"/>
  <c r="W426" i="3"/>
  <c r="V426" i="3"/>
  <c r="T426" i="3"/>
  <c r="S426" i="3"/>
  <c r="W425" i="3"/>
  <c r="V425" i="3"/>
  <c r="T425" i="3"/>
  <c r="S425" i="3"/>
  <c r="W424" i="3"/>
  <c r="V424" i="3"/>
  <c r="T424" i="3"/>
  <c r="S424" i="3"/>
  <c r="W423" i="3"/>
  <c r="V423" i="3"/>
  <c r="T423" i="3"/>
  <c r="S423" i="3"/>
  <c r="W422" i="3"/>
  <c r="V422" i="3"/>
  <c r="T422" i="3"/>
  <c r="S422" i="3"/>
  <c r="W421" i="3"/>
  <c r="V421" i="3"/>
  <c r="T421" i="3"/>
  <c r="S421" i="3"/>
  <c r="W420" i="3"/>
  <c r="V420" i="3"/>
  <c r="T420" i="3"/>
  <c r="S420" i="3"/>
  <c r="W419" i="3"/>
  <c r="V419" i="3"/>
  <c r="T419" i="3"/>
  <c r="S419" i="3"/>
  <c r="W418" i="3"/>
  <c r="V418" i="3"/>
  <c r="T418" i="3"/>
  <c r="S418" i="3"/>
  <c r="W417" i="3"/>
  <c r="V417" i="3"/>
  <c r="T417" i="3"/>
  <c r="S417" i="3"/>
  <c r="W416" i="3"/>
  <c r="V416" i="3"/>
  <c r="T416" i="3"/>
  <c r="S416" i="3"/>
  <c r="W415" i="3"/>
  <c r="V415" i="3"/>
  <c r="T415" i="3"/>
  <c r="S415" i="3"/>
  <c r="W414" i="3"/>
  <c r="V414" i="3"/>
  <c r="T414" i="3"/>
  <c r="S414" i="3"/>
  <c r="W413" i="3"/>
  <c r="V413" i="3"/>
  <c r="T413" i="3"/>
  <c r="S413" i="3"/>
  <c r="W412" i="3"/>
  <c r="V412" i="3"/>
  <c r="T412" i="3"/>
  <c r="S412" i="3"/>
  <c r="W411" i="3"/>
  <c r="V411" i="3"/>
  <c r="T411" i="3"/>
  <c r="S411" i="3"/>
  <c r="W410" i="3"/>
  <c r="V410" i="3"/>
  <c r="T410" i="3"/>
  <c r="S410" i="3"/>
  <c r="W409" i="3"/>
  <c r="V409" i="3"/>
  <c r="T409" i="3"/>
  <c r="S409" i="3"/>
  <c r="W408" i="3"/>
  <c r="V408" i="3"/>
  <c r="T408" i="3"/>
  <c r="S408" i="3"/>
  <c r="W407" i="3"/>
  <c r="V407" i="3"/>
  <c r="T407" i="3"/>
  <c r="S407" i="3"/>
  <c r="W406" i="3"/>
  <c r="V406" i="3"/>
  <c r="T406" i="3"/>
  <c r="S406" i="3"/>
  <c r="W405" i="3"/>
  <c r="V405" i="3"/>
  <c r="T405" i="3"/>
  <c r="S405" i="3"/>
  <c r="W404" i="3"/>
  <c r="V404" i="3"/>
  <c r="T404" i="3"/>
  <c r="S404" i="3"/>
  <c r="W403" i="3"/>
  <c r="V403" i="3"/>
  <c r="T403" i="3"/>
  <c r="S403" i="3"/>
  <c r="W402" i="3"/>
  <c r="V402" i="3"/>
  <c r="T402" i="3"/>
  <c r="S402" i="3"/>
  <c r="W401" i="3"/>
  <c r="V401" i="3"/>
  <c r="T401" i="3"/>
  <c r="S401" i="3"/>
  <c r="W400" i="3"/>
  <c r="V400" i="3"/>
  <c r="T400" i="3"/>
  <c r="S400" i="3"/>
  <c r="W399" i="3"/>
  <c r="V399" i="3"/>
  <c r="T399" i="3"/>
  <c r="S399" i="3"/>
  <c r="W398" i="3"/>
  <c r="V398" i="3"/>
  <c r="T398" i="3"/>
  <c r="S398" i="3"/>
  <c r="W397" i="3"/>
  <c r="V397" i="3"/>
  <c r="T397" i="3"/>
  <c r="S397" i="3"/>
  <c r="W396" i="3"/>
  <c r="V396" i="3"/>
  <c r="T396" i="3"/>
  <c r="S396" i="3"/>
  <c r="W395" i="3"/>
  <c r="V395" i="3"/>
  <c r="T395" i="3"/>
  <c r="S395" i="3"/>
  <c r="W394" i="3"/>
  <c r="V394" i="3"/>
  <c r="T394" i="3"/>
  <c r="S394" i="3"/>
  <c r="W393" i="3"/>
  <c r="V393" i="3"/>
  <c r="T393" i="3"/>
  <c r="S393" i="3"/>
  <c r="W392" i="3"/>
  <c r="V392" i="3"/>
  <c r="T392" i="3"/>
  <c r="S392" i="3"/>
  <c r="W391" i="3"/>
  <c r="V391" i="3"/>
  <c r="T391" i="3"/>
  <c r="S391" i="3"/>
  <c r="W390" i="3"/>
  <c r="V390" i="3"/>
  <c r="T390" i="3"/>
  <c r="S390" i="3"/>
  <c r="W389" i="3"/>
  <c r="V389" i="3"/>
  <c r="T389" i="3"/>
  <c r="S389" i="3"/>
  <c r="W388" i="3"/>
  <c r="V388" i="3"/>
  <c r="T388" i="3"/>
  <c r="S388" i="3"/>
  <c r="W387" i="3"/>
  <c r="V387" i="3"/>
  <c r="T387" i="3"/>
  <c r="S387" i="3"/>
  <c r="W386" i="3"/>
  <c r="V386" i="3"/>
  <c r="T386" i="3"/>
  <c r="S386" i="3"/>
  <c r="W385" i="3"/>
  <c r="V385" i="3"/>
  <c r="T385" i="3"/>
  <c r="S385" i="3"/>
  <c r="W384" i="3"/>
  <c r="V384" i="3"/>
  <c r="T384" i="3"/>
  <c r="S384" i="3"/>
  <c r="W383" i="3"/>
  <c r="V383" i="3"/>
  <c r="T383" i="3"/>
  <c r="S383" i="3"/>
  <c r="W382" i="3"/>
  <c r="V382" i="3"/>
  <c r="T382" i="3"/>
  <c r="S382" i="3"/>
  <c r="W381" i="3"/>
  <c r="V381" i="3"/>
  <c r="T381" i="3"/>
  <c r="S381" i="3"/>
  <c r="W380" i="3"/>
  <c r="V380" i="3"/>
  <c r="T380" i="3"/>
  <c r="S380" i="3"/>
  <c r="W379" i="3"/>
  <c r="V379" i="3"/>
  <c r="T379" i="3"/>
  <c r="S379" i="3"/>
  <c r="W378" i="3"/>
  <c r="V378" i="3"/>
  <c r="T378" i="3"/>
  <c r="S378" i="3"/>
  <c r="W377" i="3"/>
  <c r="V377" i="3"/>
  <c r="T377" i="3"/>
  <c r="S377" i="3"/>
  <c r="W376" i="3"/>
  <c r="V376" i="3"/>
  <c r="T376" i="3"/>
  <c r="S376" i="3"/>
  <c r="W375" i="3"/>
  <c r="V375" i="3"/>
  <c r="T375" i="3"/>
  <c r="S375" i="3"/>
  <c r="W374" i="3"/>
  <c r="V374" i="3"/>
  <c r="T374" i="3"/>
  <c r="S374" i="3"/>
  <c r="W373" i="3"/>
  <c r="V373" i="3"/>
  <c r="T373" i="3"/>
  <c r="S373" i="3"/>
  <c r="W372" i="3"/>
  <c r="V372" i="3"/>
  <c r="T372" i="3"/>
  <c r="S372" i="3"/>
  <c r="W371" i="3"/>
  <c r="V371" i="3"/>
  <c r="T371" i="3"/>
  <c r="S371" i="3"/>
  <c r="W370" i="3"/>
  <c r="V370" i="3"/>
  <c r="T370" i="3"/>
  <c r="S370" i="3"/>
  <c r="W369" i="3"/>
  <c r="V369" i="3"/>
  <c r="T369" i="3"/>
  <c r="S369" i="3"/>
  <c r="W368" i="3"/>
  <c r="V368" i="3"/>
  <c r="T368" i="3"/>
  <c r="S368" i="3"/>
  <c r="W367" i="3"/>
  <c r="V367" i="3"/>
  <c r="T367" i="3"/>
  <c r="S367" i="3"/>
  <c r="W366" i="3"/>
  <c r="V366" i="3"/>
  <c r="T366" i="3"/>
  <c r="S366" i="3"/>
  <c r="W365" i="3"/>
  <c r="V365" i="3"/>
  <c r="T365" i="3"/>
  <c r="S365" i="3"/>
  <c r="W364" i="3"/>
  <c r="V364" i="3"/>
  <c r="T364" i="3"/>
  <c r="S364" i="3"/>
  <c r="W363" i="3"/>
  <c r="V363" i="3"/>
  <c r="T363" i="3"/>
  <c r="S363" i="3"/>
  <c r="W362" i="3"/>
  <c r="V362" i="3"/>
  <c r="T362" i="3"/>
  <c r="S362" i="3"/>
  <c r="W361" i="3"/>
  <c r="V361" i="3"/>
  <c r="T361" i="3"/>
  <c r="S361" i="3"/>
  <c r="W360" i="3"/>
  <c r="V360" i="3"/>
  <c r="T360" i="3"/>
  <c r="S360" i="3"/>
  <c r="W359" i="3"/>
  <c r="V359" i="3"/>
  <c r="T359" i="3"/>
  <c r="S359" i="3"/>
  <c r="W358" i="3"/>
  <c r="V358" i="3"/>
  <c r="T358" i="3"/>
  <c r="S358" i="3"/>
  <c r="W357" i="3"/>
  <c r="V357" i="3"/>
  <c r="T357" i="3"/>
  <c r="S357" i="3"/>
  <c r="W356" i="3"/>
  <c r="V356" i="3"/>
  <c r="T356" i="3"/>
  <c r="S356" i="3"/>
  <c r="W355" i="3"/>
  <c r="V355" i="3"/>
  <c r="T355" i="3"/>
  <c r="S355" i="3"/>
  <c r="W354" i="3"/>
  <c r="V354" i="3"/>
  <c r="T354" i="3"/>
  <c r="S354" i="3"/>
  <c r="W353" i="3"/>
  <c r="V353" i="3"/>
  <c r="T353" i="3"/>
  <c r="S353" i="3"/>
  <c r="W352" i="3"/>
  <c r="V352" i="3"/>
  <c r="T352" i="3"/>
  <c r="S352" i="3"/>
  <c r="W351" i="3"/>
  <c r="V351" i="3"/>
  <c r="T351" i="3"/>
  <c r="S351" i="3"/>
  <c r="W350" i="3"/>
  <c r="V350" i="3"/>
  <c r="T350" i="3"/>
  <c r="S350" i="3"/>
  <c r="W349" i="3"/>
  <c r="V349" i="3"/>
  <c r="T349" i="3"/>
  <c r="S349" i="3"/>
  <c r="W348" i="3"/>
  <c r="V348" i="3"/>
  <c r="T348" i="3"/>
  <c r="S348" i="3"/>
  <c r="W347" i="3"/>
  <c r="V347" i="3"/>
  <c r="T347" i="3"/>
  <c r="S347" i="3"/>
  <c r="W346" i="3"/>
  <c r="V346" i="3"/>
  <c r="T346" i="3"/>
  <c r="S346" i="3"/>
  <c r="W345" i="3"/>
  <c r="V345" i="3"/>
  <c r="T345" i="3"/>
  <c r="S345" i="3"/>
  <c r="W344" i="3"/>
  <c r="V344" i="3"/>
  <c r="T344" i="3"/>
  <c r="S344" i="3"/>
  <c r="W343" i="3"/>
  <c r="V343" i="3"/>
  <c r="T343" i="3"/>
  <c r="S343" i="3"/>
  <c r="W342" i="3"/>
  <c r="V342" i="3"/>
  <c r="T342" i="3"/>
  <c r="S342" i="3"/>
  <c r="W341" i="3"/>
  <c r="V341" i="3"/>
  <c r="T341" i="3"/>
  <c r="S341" i="3"/>
  <c r="W340" i="3"/>
  <c r="V340" i="3"/>
  <c r="T340" i="3"/>
  <c r="S340" i="3"/>
  <c r="W339" i="3"/>
  <c r="V339" i="3"/>
  <c r="T339" i="3"/>
  <c r="S339" i="3"/>
  <c r="W338" i="3"/>
  <c r="V338" i="3"/>
  <c r="T338" i="3"/>
  <c r="S338" i="3"/>
  <c r="W337" i="3"/>
  <c r="V337" i="3"/>
  <c r="T337" i="3"/>
  <c r="S337" i="3"/>
  <c r="W336" i="3"/>
  <c r="V336" i="3"/>
  <c r="T336" i="3"/>
  <c r="S336" i="3"/>
  <c r="W335" i="3"/>
  <c r="V335" i="3"/>
  <c r="T335" i="3"/>
  <c r="S335" i="3"/>
  <c r="W334" i="3"/>
  <c r="V334" i="3"/>
  <c r="T334" i="3"/>
  <c r="S334" i="3"/>
  <c r="W333" i="3"/>
  <c r="V333" i="3"/>
  <c r="T333" i="3"/>
  <c r="S333" i="3"/>
  <c r="W332" i="3"/>
  <c r="V332" i="3"/>
  <c r="T332" i="3"/>
  <c r="S332" i="3"/>
  <c r="W331" i="3"/>
  <c r="V331" i="3"/>
  <c r="T331" i="3"/>
  <c r="S331" i="3"/>
  <c r="W330" i="3"/>
  <c r="V330" i="3"/>
  <c r="T330" i="3"/>
  <c r="S330" i="3"/>
  <c r="W329" i="3"/>
  <c r="V329" i="3"/>
  <c r="T329" i="3"/>
  <c r="S329" i="3"/>
  <c r="W328" i="3"/>
  <c r="V328" i="3"/>
  <c r="T328" i="3"/>
  <c r="S328" i="3"/>
  <c r="W327" i="3"/>
  <c r="V327" i="3"/>
  <c r="T327" i="3"/>
  <c r="S327" i="3"/>
  <c r="W326" i="3"/>
  <c r="V326" i="3"/>
  <c r="T326" i="3"/>
  <c r="S326" i="3"/>
  <c r="W325" i="3"/>
  <c r="V325" i="3"/>
  <c r="T325" i="3"/>
  <c r="S325" i="3"/>
  <c r="W324" i="3"/>
  <c r="V324" i="3"/>
  <c r="T324" i="3"/>
  <c r="S324" i="3"/>
  <c r="W323" i="3"/>
  <c r="V323" i="3"/>
  <c r="T323" i="3"/>
  <c r="S323" i="3"/>
  <c r="W322" i="3"/>
  <c r="V322" i="3"/>
  <c r="T322" i="3"/>
  <c r="S322" i="3"/>
  <c r="W321" i="3"/>
  <c r="V321" i="3"/>
  <c r="T321" i="3"/>
  <c r="S321" i="3"/>
  <c r="W320" i="3"/>
  <c r="V320" i="3"/>
  <c r="T320" i="3"/>
  <c r="S320" i="3"/>
  <c r="W319" i="3"/>
  <c r="V319" i="3"/>
  <c r="T319" i="3"/>
  <c r="S319" i="3"/>
  <c r="W318" i="3"/>
  <c r="V318" i="3"/>
  <c r="T318" i="3"/>
  <c r="S318" i="3"/>
  <c r="W317" i="3"/>
  <c r="V317" i="3"/>
  <c r="T317" i="3"/>
  <c r="S317" i="3"/>
  <c r="W316" i="3"/>
  <c r="V316" i="3"/>
  <c r="T316" i="3"/>
  <c r="S316" i="3"/>
  <c r="W315" i="3"/>
  <c r="V315" i="3"/>
  <c r="T315" i="3"/>
  <c r="S315" i="3"/>
  <c r="W314" i="3"/>
  <c r="V314" i="3"/>
  <c r="T314" i="3"/>
  <c r="S314" i="3"/>
  <c r="W313" i="3"/>
  <c r="V313" i="3"/>
  <c r="T313" i="3"/>
  <c r="S313" i="3"/>
  <c r="W312" i="3"/>
  <c r="V312" i="3"/>
  <c r="T312" i="3"/>
  <c r="S312" i="3"/>
  <c r="W311" i="3"/>
  <c r="V311" i="3"/>
  <c r="T311" i="3"/>
  <c r="S311" i="3"/>
  <c r="W310" i="3"/>
  <c r="V310" i="3"/>
  <c r="T310" i="3"/>
  <c r="S310" i="3"/>
  <c r="W309" i="3"/>
  <c r="V309" i="3"/>
  <c r="T309" i="3"/>
  <c r="S309" i="3"/>
  <c r="W308" i="3"/>
  <c r="V308" i="3"/>
  <c r="T308" i="3"/>
  <c r="S308" i="3"/>
  <c r="W307" i="3"/>
  <c r="V307" i="3"/>
  <c r="T307" i="3"/>
  <c r="S307" i="3"/>
  <c r="W306" i="3"/>
  <c r="V306" i="3"/>
  <c r="T306" i="3"/>
  <c r="S306" i="3"/>
  <c r="W305" i="3"/>
  <c r="V305" i="3"/>
  <c r="T305" i="3"/>
  <c r="S305" i="3"/>
  <c r="W304" i="3"/>
  <c r="V304" i="3"/>
  <c r="T304" i="3"/>
  <c r="S304" i="3"/>
  <c r="W303" i="3"/>
  <c r="V303" i="3"/>
  <c r="T303" i="3"/>
  <c r="S303" i="3"/>
  <c r="W302" i="3"/>
  <c r="V302" i="3"/>
  <c r="T302" i="3"/>
  <c r="S302" i="3"/>
  <c r="W301" i="3"/>
  <c r="V301" i="3"/>
  <c r="T301" i="3"/>
  <c r="S301" i="3"/>
  <c r="W300" i="3"/>
  <c r="V300" i="3"/>
  <c r="T300" i="3"/>
  <c r="S300" i="3"/>
  <c r="W299" i="3"/>
  <c r="V299" i="3"/>
  <c r="T299" i="3"/>
  <c r="S299" i="3"/>
  <c r="W298" i="3"/>
  <c r="V298" i="3"/>
  <c r="T298" i="3"/>
  <c r="S298" i="3"/>
  <c r="W297" i="3"/>
  <c r="V297" i="3"/>
  <c r="T297" i="3"/>
  <c r="S297" i="3"/>
  <c r="W296" i="3"/>
  <c r="V296" i="3"/>
  <c r="T296" i="3"/>
  <c r="S296" i="3"/>
  <c r="W295" i="3"/>
  <c r="V295" i="3"/>
  <c r="T295" i="3"/>
  <c r="S295" i="3"/>
  <c r="W294" i="3"/>
  <c r="V294" i="3"/>
  <c r="T294" i="3"/>
  <c r="S294" i="3"/>
  <c r="W293" i="3"/>
  <c r="V293" i="3"/>
  <c r="T293" i="3"/>
  <c r="S293" i="3"/>
  <c r="W292" i="3"/>
  <c r="V292" i="3"/>
  <c r="T292" i="3"/>
  <c r="S292" i="3"/>
  <c r="W291" i="3"/>
  <c r="V291" i="3"/>
  <c r="T291" i="3"/>
  <c r="S291" i="3"/>
  <c r="W290" i="3"/>
  <c r="V290" i="3"/>
  <c r="T290" i="3"/>
  <c r="S290" i="3"/>
  <c r="W289" i="3"/>
  <c r="V289" i="3"/>
  <c r="T289" i="3"/>
  <c r="S289" i="3"/>
  <c r="W288" i="3"/>
  <c r="V288" i="3"/>
  <c r="T288" i="3"/>
  <c r="S288" i="3"/>
  <c r="W287" i="3"/>
  <c r="V287" i="3"/>
  <c r="T287" i="3"/>
  <c r="S287" i="3"/>
  <c r="W286" i="3"/>
  <c r="V286" i="3"/>
  <c r="T286" i="3"/>
  <c r="S286" i="3"/>
  <c r="W285" i="3"/>
  <c r="V285" i="3"/>
  <c r="T285" i="3"/>
  <c r="S285" i="3"/>
  <c r="W284" i="3"/>
  <c r="V284" i="3"/>
  <c r="T284" i="3"/>
  <c r="S284" i="3"/>
  <c r="W283" i="3"/>
  <c r="V283" i="3"/>
  <c r="T283" i="3"/>
  <c r="S283" i="3"/>
  <c r="W282" i="3"/>
  <c r="V282" i="3"/>
  <c r="T282" i="3"/>
  <c r="S282" i="3"/>
  <c r="W281" i="3"/>
  <c r="V281" i="3"/>
  <c r="T281" i="3"/>
  <c r="S281" i="3"/>
  <c r="W280" i="3"/>
  <c r="V280" i="3"/>
  <c r="T280" i="3"/>
  <c r="S280" i="3"/>
  <c r="W279" i="3"/>
  <c r="V279" i="3"/>
  <c r="T279" i="3"/>
  <c r="S279" i="3"/>
  <c r="W278" i="3"/>
  <c r="V278" i="3"/>
  <c r="T278" i="3"/>
  <c r="S278" i="3"/>
  <c r="W277" i="3"/>
  <c r="V277" i="3"/>
  <c r="T277" i="3"/>
  <c r="S277" i="3"/>
  <c r="W276" i="3"/>
  <c r="V276" i="3"/>
  <c r="T276" i="3"/>
  <c r="S276" i="3"/>
  <c r="W275" i="3"/>
  <c r="V275" i="3"/>
  <c r="T275" i="3"/>
  <c r="S275" i="3"/>
  <c r="W274" i="3"/>
  <c r="V274" i="3"/>
  <c r="T274" i="3"/>
  <c r="S274" i="3"/>
  <c r="W273" i="3"/>
  <c r="V273" i="3"/>
  <c r="T273" i="3"/>
  <c r="S273" i="3"/>
  <c r="W272" i="3"/>
  <c r="V272" i="3"/>
  <c r="T272" i="3"/>
  <c r="S272" i="3"/>
  <c r="W271" i="3"/>
  <c r="V271" i="3"/>
  <c r="T271" i="3"/>
  <c r="S271" i="3"/>
  <c r="W270" i="3"/>
  <c r="V270" i="3"/>
  <c r="T270" i="3"/>
  <c r="S270" i="3"/>
  <c r="W269" i="3"/>
  <c r="V269" i="3"/>
  <c r="T269" i="3"/>
  <c r="S269" i="3"/>
  <c r="W268" i="3"/>
  <c r="V268" i="3"/>
  <c r="T268" i="3"/>
  <c r="S268" i="3"/>
  <c r="W267" i="3"/>
  <c r="V267" i="3"/>
  <c r="T267" i="3"/>
  <c r="S267" i="3"/>
  <c r="W266" i="3"/>
  <c r="V266" i="3"/>
  <c r="T266" i="3"/>
  <c r="S266" i="3"/>
  <c r="W265" i="3"/>
  <c r="V265" i="3"/>
  <c r="T265" i="3"/>
  <c r="S265" i="3"/>
  <c r="W264" i="3"/>
  <c r="V264" i="3"/>
  <c r="T264" i="3"/>
  <c r="S264" i="3"/>
  <c r="W263" i="3"/>
  <c r="V263" i="3"/>
  <c r="T263" i="3"/>
  <c r="S263" i="3"/>
  <c r="W262" i="3"/>
  <c r="V262" i="3"/>
  <c r="T262" i="3"/>
  <c r="S262" i="3"/>
  <c r="W261" i="3"/>
  <c r="V261" i="3"/>
  <c r="T261" i="3"/>
  <c r="S261" i="3"/>
  <c r="W260" i="3"/>
  <c r="V260" i="3"/>
  <c r="T260" i="3"/>
  <c r="S260" i="3"/>
  <c r="W259" i="3"/>
  <c r="V259" i="3"/>
  <c r="T259" i="3"/>
  <c r="S259" i="3"/>
  <c r="W258" i="3"/>
  <c r="V258" i="3"/>
  <c r="T258" i="3"/>
  <c r="S258" i="3"/>
  <c r="W257" i="3"/>
  <c r="V257" i="3"/>
  <c r="T257" i="3"/>
  <c r="S257" i="3"/>
  <c r="W256" i="3"/>
  <c r="V256" i="3"/>
  <c r="T256" i="3"/>
  <c r="S256" i="3"/>
  <c r="W255" i="3"/>
  <c r="V255" i="3"/>
  <c r="T255" i="3"/>
  <c r="S255" i="3"/>
  <c r="W254" i="3"/>
  <c r="V254" i="3"/>
  <c r="T254" i="3"/>
  <c r="S254" i="3"/>
  <c r="W253" i="3"/>
  <c r="V253" i="3"/>
  <c r="T253" i="3"/>
  <c r="S253" i="3"/>
  <c r="W252" i="3"/>
  <c r="V252" i="3"/>
  <c r="T252" i="3"/>
  <c r="S252" i="3"/>
  <c r="W251" i="3"/>
  <c r="V251" i="3"/>
  <c r="T251" i="3"/>
  <c r="S251" i="3"/>
  <c r="W250" i="3"/>
  <c r="V250" i="3"/>
  <c r="T250" i="3"/>
  <c r="S250" i="3"/>
  <c r="W249" i="3"/>
  <c r="V249" i="3"/>
  <c r="T249" i="3"/>
  <c r="S249" i="3"/>
  <c r="W248" i="3"/>
  <c r="V248" i="3"/>
  <c r="T248" i="3"/>
  <c r="S248" i="3"/>
  <c r="W247" i="3"/>
  <c r="V247" i="3"/>
  <c r="T247" i="3"/>
  <c r="S247" i="3"/>
  <c r="W246" i="3"/>
  <c r="V246" i="3"/>
  <c r="T246" i="3"/>
  <c r="S246" i="3"/>
  <c r="W245" i="3"/>
  <c r="V245" i="3"/>
  <c r="T245" i="3"/>
  <c r="S245" i="3"/>
  <c r="W244" i="3"/>
  <c r="V244" i="3"/>
  <c r="T244" i="3"/>
  <c r="S244" i="3"/>
  <c r="W243" i="3"/>
  <c r="V243" i="3"/>
  <c r="T243" i="3"/>
  <c r="S243" i="3"/>
  <c r="W242" i="3"/>
  <c r="V242" i="3"/>
  <c r="T242" i="3"/>
  <c r="S242" i="3"/>
  <c r="W241" i="3"/>
  <c r="V241" i="3"/>
  <c r="T241" i="3"/>
  <c r="S241" i="3"/>
  <c r="W240" i="3"/>
  <c r="V240" i="3"/>
  <c r="T240" i="3"/>
  <c r="S240" i="3"/>
  <c r="W239" i="3"/>
  <c r="V239" i="3"/>
  <c r="T239" i="3"/>
  <c r="S239" i="3"/>
  <c r="W238" i="3"/>
  <c r="V238" i="3"/>
  <c r="T238" i="3"/>
  <c r="S238" i="3"/>
  <c r="W237" i="3"/>
  <c r="V237" i="3"/>
  <c r="T237" i="3"/>
  <c r="S237" i="3"/>
  <c r="W236" i="3"/>
  <c r="V236" i="3"/>
  <c r="T236" i="3"/>
  <c r="S236" i="3"/>
  <c r="W235" i="3"/>
  <c r="V235" i="3"/>
  <c r="T235" i="3"/>
  <c r="S235" i="3"/>
  <c r="W234" i="3"/>
  <c r="V234" i="3"/>
  <c r="T234" i="3"/>
  <c r="S234" i="3"/>
  <c r="W233" i="3"/>
  <c r="V233" i="3"/>
  <c r="T233" i="3"/>
  <c r="S233" i="3"/>
  <c r="W232" i="3"/>
  <c r="V232" i="3"/>
  <c r="T232" i="3"/>
  <c r="S232" i="3"/>
  <c r="W231" i="3"/>
  <c r="V231" i="3"/>
  <c r="T231" i="3"/>
  <c r="S231" i="3"/>
  <c r="W230" i="3"/>
  <c r="V230" i="3"/>
  <c r="T230" i="3"/>
  <c r="S230" i="3"/>
  <c r="W229" i="3"/>
  <c r="V229" i="3"/>
  <c r="T229" i="3"/>
  <c r="S229" i="3"/>
  <c r="W228" i="3"/>
  <c r="V228" i="3"/>
  <c r="T228" i="3"/>
  <c r="S228" i="3"/>
  <c r="W227" i="3"/>
  <c r="V227" i="3"/>
  <c r="T227" i="3"/>
  <c r="S227" i="3"/>
  <c r="W226" i="3"/>
  <c r="V226" i="3"/>
  <c r="T226" i="3"/>
  <c r="S226" i="3"/>
  <c r="W225" i="3"/>
  <c r="V225" i="3"/>
  <c r="T225" i="3"/>
  <c r="S225" i="3"/>
  <c r="W224" i="3"/>
  <c r="V224" i="3"/>
  <c r="T224" i="3"/>
  <c r="S224" i="3"/>
  <c r="W223" i="3"/>
  <c r="V223" i="3"/>
  <c r="T223" i="3"/>
  <c r="S223" i="3"/>
  <c r="W222" i="3"/>
  <c r="V222" i="3"/>
  <c r="T222" i="3"/>
  <c r="S222" i="3"/>
  <c r="W221" i="3"/>
  <c r="V221" i="3"/>
  <c r="T221" i="3"/>
  <c r="S221" i="3"/>
  <c r="W220" i="3"/>
  <c r="V220" i="3"/>
  <c r="T220" i="3"/>
  <c r="S220" i="3"/>
  <c r="W219" i="3"/>
  <c r="V219" i="3"/>
  <c r="T219" i="3"/>
  <c r="S219" i="3"/>
  <c r="W218" i="3"/>
  <c r="V218" i="3"/>
  <c r="T218" i="3"/>
  <c r="S218" i="3"/>
  <c r="W217" i="3"/>
  <c r="V217" i="3"/>
  <c r="T217" i="3"/>
  <c r="S217" i="3"/>
  <c r="W216" i="3"/>
  <c r="V216" i="3"/>
  <c r="T216" i="3"/>
  <c r="S216" i="3"/>
  <c r="W215" i="3"/>
  <c r="V215" i="3"/>
  <c r="T215" i="3"/>
  <c r="S215" i="3"/>
  <c r="W214" i="3"/>
  <c r="V214" i="3"/>
  <c r="T214" i="3"/>
  <c r="S214" i="3"/>
  <c r="W213" i="3"/>
  <c r="V213" i="3"/>
  <c r="T213" i="3"/>
  <c r="S213" i="3"/>
  <c r="W212" i="3"/>
  <c r="V212" i="3"/>
  <c r="T212" i="3"/>
  <c r="S212" i="3"/>
  <c r="W211" i="3"/>
  <c r="V211" i="3"/>
  <c r="T211" i="3"/>
  <c r="S211" i="3"/>
  <c r="W210" i="3"/>
  <c r="V210" i="3"/>
  <c r="T210" i="3"/>
  <c r="S210" i="3"/>
  <c r="W209" i="3"/>
  <c r="V209" i="3"/>
  <c r="T209" i="3"/>
  <c r="S209" i="3"/>
  <c r="W208" i="3"/>
  <c r="V208" i="3"/>
  <c r="T208" i="3"/>
  <c r="S208" i="3"/>
  <c r="W207" i="3"/>
  <c r="V207" i="3"/>
  <c r="T207" i="3"/>
  <c r="S207" i="3"/>
  <c r="W206" i="3"/>
  <c r="V206" i="3"/>
  <c r="T206" i="3"/>
  <c r="S206" i="3"/>
  <c r="W205" i="3"/>
  <c r="V205" i="3"/>
  <c r="T205" i="3"/>
  <c r="S205" i="3"/>
  <c r="W204" i="3"/>
  <c r="V204" i="3"/>
  <c r="T204" i="3"/>
  <c r="S204" i="3"/>
  <c r="W203" i="3"/>
  <c r="V203" i="3"/>
  <c r="T203" i="3"/>
  <c r="S203" i="3"/>
  <c r="W202" i="3"/>
  <c r="V202" i="3"/>
  <c r="T202" i="3"/>
  <c r="S202" i="3"/>
  <c r="W201" i="3"/>
  <c r="V201" i="3"/>
  <c r="T201" i="3"/>
  <c r="S201" i="3"/>
  <c r="W200" i="3"/>
  <c r="V200" i="3"/>
  <c r="T200" i="3"/>
  <c r="S200" i="3"/>
  <c r="W199" i="3"/>
  <c r="V199" i="3"/>
  <c r="T199" i="3"/>
  <c r="S199" i="3"/>
  <c r="W198" i="3"/>
  <c r="V198" i="3"/>
  <c r="T198" i="3"/>
  <c r="S198" i="3"/>
  <c r="W197" i="3"/>
  <c r="V197" i="3"/>
  <c r="T197" i="3"/>
  <c r="S197" i="3"/>
  <c r="W196" i="3"/>
  <c r="V196" i="3"/>
  <c r="T196" i="3"/>
  <c r="S196" i="3"/>
  <c r="W195" i="3"/>
  <c r="V195" i="3"/>
  <c r="T195" i="3"/>
  <c r="S195" i="3"/>
  <c r="W194" i="3"/>
  <c r="V194" i="3"/>
  <c r="T194" i="3"/>
  <c r="S194" i="3"/>
  <c r="W193" i="3"/>
  <c r="V193" i="3"/>
  <c r="T193" i="3"/>
  <c r="S193" i="3"/>
  <c r="W192" i="3"/>
  <c r="V192" i="3"/>
  <c r="T192" i="3"/>
  <c r="S192" i="3"/>
  <c r="W191" i="3"/>
  <c r="V191" i="3"/>
  <c r="T191" i="3"/>
  <c r="S191" i="3"/>
  <c r="W190" i="3"/>
  <c r="V190" i="3"/>
  <c r="T190" i="3"/>
  <c r="S190" i="3"/>
  <c r="W189" i="3"/>
  <c r="V189" i="3"/>
  <c r="T189" i="3"/>
  <c r="S189" i="3"/>
  <c r="W188" i="3"/>
  <c r="V188" i="3"/>
  <c r="T188" i="3"/>
  <c r="S188" i="3"/>
  <c r="W187" i="3"/>
  <c r="V187" i="3"/>
  <c r="T187" i="3"/>
  <c r="S187" i="3"/>
  <c r="W186" i="3"/>
  <c r="V186" i="3"/>
  <c r="T186" i="3"/>
  <c r="S186" i="3"/>
  <c r="W185" i="3"/>
  <c r="V185" i="3"/>
  <c r="T185" i="3"/>
  <c r="S185" i="3"/>
  <c r="W184" i="3"/>
  <c r="V184" i="3"/>
  <c r="T184" i="3"/>
  <c r="S184" i="3"/>
  <c r="W183" i="3"/>
  <c r="V183" i="3"/>
  <c r="T183" i="3"/>
  <c r="S183" i="3"/>
  <c r="W182" i="3"/>
  <c r="V182" i="3"/>
  <c r="T182" i="3"/>
  <c r="S182" i="3"/>
  <c r="W181" i="3"/>
  <c r="V181" i="3"/>
  <c r="T181" i="3"/>
  <c r="S181" i="3"/>
  <c r="W180" i="3"/>
  <c r="V180" i="3"/>
  <c r="T180" i="3"/>
  <c r="S180" i="3"/>
  <c r="W179" i="3"/>
  <c r="V179" i="3"/>
  <c r="T179" i="3"/>
  <c r="S179" i="3"/>
  <c r="W178" i="3"/>
  <c r="V178" i="3"/>
  <c r="T178" i="3"/>
  <c r="S178" i="3"/>
  <c r="W177" i="3"/>
  <c r="V177" i="3"/>
  <c r="T177" i="3"/>
  <c r="S177" i="3"/>
  <c r="W176" i="3"/>
  <c r="V176" i="3"/>
  <c r="T176" i="3"/>
  <c r="S176" i="3"/>
  <c r="W175" i="3"/>
  <c r="V175" i="3"/>
  <c r="T175" i="3"/>
  <c r="S175" i="3"/>
  <c r="W174" i="3"/>
  <c r="V174" i="3"/>
  <c r="T174" i="3"/>
  <c r="S174" i="3"/>
  <c r="W173" i="3"/>
  <c r="V173" i="3"/>
  <c r="T173" i="3"/>
  <c r="S173" i="3"/>
  <c r="W172" i="3"/>
  <c r="V172" i="3"/>
  <c r="T172" i="3"/>
  <c r="S172" i="3"/>
  <c r="W171" i="3"/>
  <c r="V171" i="3"/>
  <c r="T171" i="3"/>
  <c r="S171" i="3"/>
  <c r="W170" i="3"/>
  <c r="V170" i="3"/>
  <c r="T170" i="3"/>
  <c r="S170" i="3"/>
  <c r="W169" i="3"/>
  <c r="V169" i="3"/>
  <c r="T169" i="3"/>
  <c r="S169" i="3"/>
  <c r="W168" i="3"/>
  <c r="V168" i="3"/>
  <c r="T168" i="3"/>
  <c r="S168" i="3"/>
  <c r="W167" i="3"/>
  <c r="V167" i="3"/>
  <c r="T167" i="3"/>
  <c r="S167" i="3"/>
  <c r="W166" i="3"/>
  <c r="V166" i="3"/>
  <c r="T166" i="3"/>
  <c r="S166" i="3"/>
  <c r="W165" i="3"/>
  <c r="V165" i="3"/>
  <c r="T165" i="3"/>
  <c r="S165" i="3"/>
  <c r="W164" i="3"/>
  <c r="V164" i="3"/>
  <c r="T164" i="3"/>
  <c r="S164" i="3"/>
  <c r="W163" i="3"/>
  <c r="V163" i="3"/>
  <c r="T163" i="3"/>
  <c r="S163" i="3"/>
  <c r="W162" i="3"/>
  <c r="V162" i="3"/>
  <c r="T162" i="3"/>
  <c r="S162" i="3"/>
  <c r="W161" i="3"/>
  <c r="V161" i="3"/>
  <c r="T161" i="3"/>
  <c r="S161" i="3"/>
  <c r="W160" i="3"/>
  <c r="V160" i="3"/>
  <c r="T160" i="3"/>
  <c r="S160" i="3"/>
  <c r="W159" i="3"/>
  <c r="V159" i="3"/>
  <c r="T159" i="3"/>
  <c r="S159" i="3"/>
  <c r="W158" i="3"/>
  <c r="V158" i="3"/>
  <c r="T158" i="3"/>
  <c r="S158" i="3"/>
  <c r="W157" i="3"/>
  <c r="V157" i="3"/>
  <c r="T157" i="3"/>
  <c r="S157" i="3"/>
  <c r="W156" i="3"/>
  <c r="V156" i="3"/>
  <c r="T156" i="3"/>
  <c r="S156" i="3"/>
  <c r="W155" i="3"/>
  <c r="V155" i="3"/>
  <c r="T155" i="3"/>
  <c r="S155" i="3"/>
  <c r="W154" i="3"/>
  <c r="V154" i="3"/>
  <c r="T154" i="3"/>
  <c r="S154" i="3"/>
  <c r="W153" i="3"/>
  <c r="V153" i="3"/>
  <c r="T153" i="3"/>
  <c r="S153" i="3"/>
  <c r="W152" i="3"/>
  <c r="V152" i="3"/>
  <c r="T152" i="3"/>
  <c r="S152" i="3"/>
  <c r="W151" i="3"/>
  <c r="V151" i="3"/>
  <c r="T151" i="3"/>
  <c r="S151" i="3"/>
  <c r="W150" i="3"/>
  <c r="V150" i="3"/>
  <c r="T150" i="3"/>
  <c r="S150" i="3"/>
  <c r="W149" i="3"/>
  <c r="V149" i="3"/>
  <c r="T149" i="3"/>
  <c r="S149" i="3"/>
  <c r="W148" i="3"/>
  <c r="V148" i="3"/>
  <c r="T148" i="3"/>
  <c r="S148" i="3"/>
  <c r="W147" i="3"/>
  <c r="V147" i="3"/>
  <c r="T147" i="3"/>
  <c r="S147" i="3"/>
  <c r="W146" i="3"/>
  <c r="V146" i="3"/>
  <c r="T146" i="3"/>
  <c r="S146" i="3"/>
  <c r="W145" i="3"/>
  <c r="V145" i="3"/>
  <c r="T145" i="3"/>
  <c r="S145" i="3"/>
  <c r="W144" i="3"/>
  <c r="V144" i="3"/>
  <c r="T144" i="3"/>
  <c r="S144" i="3"/>
  <c r="W143" i="3"/>
  <c r="V143" i="3"/>
  <c r="T143" i="3"/>
  <c r="S143" i="3"/>
  <c r="W142" i="3"/>
  <c r="V142" i="3"/>
  <c r="T142" i="3"/>
  <c r="S142" i="3"/>
  <c r="W141" i="3"/>
  <c r="V141" i="3"/>
  <c r="T141" i="3"/>
  <c r="S141" i="3"/>
  <c r="W140" i="3"/>
  <c r="V140" i="3"/>
  <c r="T140" i="3"/>
  <c r="S140" i="3"/>
  <c r="W139" i="3"/>
  <c r="V139" i="3"/>
  <c r="T139" i="3"/>
  <c r="S139" i="3"/>
  <c r="W138" i="3"/>
  <c r="V138" i="3"/>
  <c r="T138" i="3"/>
  <c r="S138" i="3"/>
  <c r="W137" i="3"/>
  <c r="V137" i="3"/>
  <c r="T137" i="3"/>
  <c r="S137" i="3"/>
  <c r="W136" i="3"/>
  <c r="V136" i="3"/>
  <c r="T136" i="3"/>
  <c r="S136" i="3"/>
  <c r="W135" i="3"/>
  <c r="V135" i="3"/>
  <c r="T135" i="3"/>
  <c r="S135" i="3"/>
  <c r="W134" i="3"/>
  <c r="V134" i="3"/>
  <c r="T134" i="3"/>
  <c r="S134" i="3"/>
  <c r="W133" i="3"/>
  <c r="V133" i="3"/>
  <c r="T133" i="3"/>
  <c r="S133" i="3"/>
  <c r="W132" i="3"/>
  <c r="V132" i="3"/>
  <c r="T132" i="3"/>
  <c r="S132" i="3"/>
  <c r="W131" i="3"/>
  <c r="V131" i="3"/>
  <c r="T131" i="3"/>
  <c r="S131" i="3"/>
  <c r="W130" i="3"/>
  <c r="V130" i="3"/>
  <c r="T130" i="3"/>
  <c r="S130" i="3"/>
  <c r="W129" i="3"/>
  <c r="V129" i="3"/>
  <c r="T129" i="3"/>
  <c r="S129" i="3"/>
  <c r="W128" i="3"/>
  <c r="V128" i="3"/>
  <c r="T128" i="3"/>
  <c r="S128" i="3"/>
  <c r="W127" i="3"/>
  <c r="V127" i="3"/>
  <c r="T127" i="3"/>
  <c r="S127" i="3"/>
  <c r="W126" i="3"/>
  <c r="V126" i="3"/>
  <c r="T126" i="3"/>
  <c r="S126" i="3"/>
  <c r="W125" i="3"/>
  <c r="V125" i="3"/>
  <c r="T125" i="3"/>
  <c r="S125" i="3"/>
  <c r="W124" i="3"/>
  <c r="V124" i="3"/>
  <c r="T124" i="3"/>
  <c r="S124" i="3"/>
  <c r="W123" i="3"/>
  <c r="V123" i="3"/>
  <c r="T123" i="3"/>
  <c r="S123" i="3"/>
  <c r="W122" i="3"/>
  <c r="V122" i="3"/>
  <c r="T122" i="3"/>
  <c r="S122" i="3"/>
  <c r="W121" i="3"/>
  <c r="V121" i="3"/>
  <c r="T121" i="3"/>
  <c r="S121" i="3"/>
  <c r="W120" i="3"/>
  <c r="V120" i="3"/>
  <c r="T120" i="3"/>
  <c r="S120" i="3"/>
  <c r="W119" i="3"/>
  <c r="V119" i="3"/>
  <c r="T119" i="3"/>
  <c r="S119" i="3"/>
  <c r="W118" i="3"/>
  <c r="V118" i="3"/>
  <c r="T118" i="3"/>
  <c r="S118" i="3"/>
  <c r="W117" i="3"/>
  <c r="V117" i="3"/>
  <c r="T117" i="3"/>
  <c r="S117" i="3"/>
  <c r="W116" i="3"/>
  <c r="V116" i="3"/>
  <c r="T116" i="3"/>
  <c r="S116" i="3"/>
  <c r="W115" i="3"/>
  <c r="V115" i="3"/>
  <c r="T115" i="3"/>
  <c r="S115" i="3"/>
  <c r="W114" i="3"/>
  <c r="V114" i="3"/>
  <c r="T114" i="3"/>
  <c r="S114" i="3"/>
  <c r="W113" i="3"/>
  <c r="V113" i="3"/>
  <c r="T113" i="3"/>
  <c r="S113" i="3"/>
  <c r="W112" i="3"/>
  <c r="V112" i="3"/>
  <c r="T112" i="3"/>
  <c r="S112" i="3"/>
  <c r="W111" i="3"/>
  <c r="V111" i="3"/>
  <c r="T111" i="3"/>
  <c r="S111" i="3"/>
  <c r="W110" i="3"/>
  <c r="V110" i="3"/>
  <c r="T110" i="3"/>
  <c r="S110" i="3"/>
  <c r="W109" i="3"/>
  <c r="V109" i="3"/>
  <c r="T109" i="3"/>
  <c r="S109" i="3"/>
  <c r="W108" i="3"/>
  <c r="V108" i="3"/>
  <c r="T108" i="3"/>
  <c r="S108" i="3"/>
  <c r="W107" i="3"/>
  <c r="V107" i="3"/>
  <c r="T107" i="3"/>
  <c r="S107" i="3"/>
  <c r="W106" i="3"/>
  <c r="V106" i="3"/>
  <c r="T106" i="3"/>
  <c r="S106" i="3"/>
  <c r="W105" i="3"/>
  <c r="V105" i="3"/>
  <c r="T105" i="3"/>
  <c r="S105" i="3"/>
  <c r="W104" i="3"/>
  <c r="V104" i="3"/>
  <c r="T104" i="3"/>
  <c r="S104" i="3"/>
  <c r="W103" i="3"/>
  <c r="V103" i="3"/>
  <c r="T103" i="3"/>
  <c r="S103" i="3"/>
  <c r="W102" i="3"/>
  <c r="V102" i="3"/>
  <c r="T102" i="3"/>
  <c r="S102" i="3"/>
  <c r="W101" i="3"/>
  <c r="V101" i="3"/>
  <c r="T101" i="3"/>
  <c r="S101" i="3"/>
  <c r="W100" i="3"/>
  <c r="V100" i="3"/>
  <c r="T100" i="3"/>
  <c r="S100" i="3"/>
  <c r="W99" i="3"/>
  <c r="V99" i="3"/>
  <c r="T99" i="3"/>
  <c r="S99" i="3"/>
  <c r="W98" i="3"/>
  <c r="V98" i="3"/>
  <c r="T98" i="3"/>
  <c r="S98" i="3"/>
  <c r="W97" i="3"/>
  <c r="V97" i="3"/>
  <c r="T97" i="3"/>
  <c r="S97" i="3"/>
  <c r="W96" i="3"/>
  <c r="V96" i="3"/>
  <c r="T96" i="3"/>
  <c r="S96" i="3"/>
  <c r="W95" i="3"/>
  <c r="V95" i="3"/>
  <c r="T95" i="3"/>
  <c r="S95" i="3"/>
  <c r="W94" i="3"/>
  <c r="V94" i="3"/>
  <c r="T94" i="3"/>
  <c r="S94" i="3"/>
  <c r="W93" i="3"/>
  <c r="V93" i="3"/>
  <c r="T93" i="3"/>
  <c r="S93" i="3"/>
  <c r="W92" i="3"/>
  <c r="V92" i="3"/>
  <c r="T92" i="3"/>
  <c r="S92" i="3"/>
  <c r="W91" i="3"/>
  <c r="V91" i="3"/>
  <c r="T91" i="3"/>
  <c r="S91" i="3"/>
  <c r="W90" i="3"/>
  <c r="V90" i="3"/>
  <c r="T90" i="3"/>
  <c r="S90" i="3"/>
  <c r="W89" i="3"/>
  <c r="V89" i="3"/>
  <c r="T89" i="3"/>
  <c r="S89" i="3"/>
  <c r="W88" i="3"/>
  <c r="V88" i="3"/>
  <c r="T88" i="3"/>
  <c r="S88" i="3"/>
  <c r="W87" i="3"/>
  <c r="V87" i="3"/>
  <c r="T87" i="3"/>
  <c r="S87" i="3"/>
  <c r="W86" i="3"/>
  <c r="V86" i="3"/>
  <c r="T86" i="3"/>
  <c r="S86" i="3"/>
  <c r="W85" i="3"/>
  <c r="V85" i="3"/>
  <c r="T85" i="3"/>
  <c r="S85" i="3"/>
  <c r="W84" i="3"/>
  <c r="V84" i="3"/>
  <c r="T84" i="3"/>
  <c r="S84" i="3"/>
  <c r="W83" i="3"/>
  <c r="V83" i="3"/>
  <c r="T83" i="3"/>
  <c r="S83" i="3"/>
  <c r="W82" i="3"/>
  <c r="V82" i="3"/>
  <c r="T82" i="3"/>
  <c r="S82" i="3"/>
  <c r="W81" i="3"/>
  <c r="V81" i="3"/>
  <c r="T81" i="3"/>
  <c r="S81" i="3"/>
  <c r="W80" i="3"/>
  <c r="V80" i="3"/>
  <c r="T80" i="3"/>
  <c r="S80" i="3"/>
  <c r="W79" i="3"/>
  <c r="V79" i="3"/>
  <c r="T79" i="3"/>
  <c r="S79" i="3"/>
  <c r="W78" i="3"/>
  <c r="V78" i="3"/>
  <c r="T78" i="3"/>
  <c r="S78" i="3"/>
  <c r="W77" i="3"/>
  <c r="V77" i="3"/>
  <c r="T77" i="3"/>
  <c r="S77" i="3"/>
  <c r="W76" i="3"/>
  <c r="V76" i="3"/>
  <c r="T76" i="3"/>
  <c r="S76" i="3"/>
  <c r="W75" i="3"/>
  <c r="V75" i="3"/>
  <c r="T75" i="3"/>
  <c r="S75" i="3"/>
  <c r="W74" i="3"/>
  <c r="V74" i="3"/>
  <c r="T74" i="3"/>
  <c r="S74" i="3"/>
  <c r="W73" i="3"/>
  <c r="V73" i="3"/>
  <c r="T73" i="3"/>
  <c r="S73" i="3"/>
  <c r="W72" i="3"/>
  <c r="V72" i="3"/>
  <c r="T72" i="3"/>
  <c r="S72" i="3"/>
  <c r="W71" i="3"/>
  <c r="V71" i="3"/>
  <c r="T71" i="3"/>
  <c r="S71" i="3"/>
  <c r="W70" i="3"/>
  <c r="V70" i="3"/>
  <c r="T70" i="3"/>
  <c r="S70" i="3"/>
  <c r="W69" i="3"/>
  <c r="V69" i="3"/>
  <c r="T69" i="3"/>
  <c r="S69" i="3"/>
  <c r="W68" i="3"/>
  <c r="V68" i="3"/>
  <c r="T68" i="3"/>
  <c r="S68" i="3"/>
  <c r="W67" i="3"/>
  <c r="V67" i="3"/>
  <c r="T67" i="3"/>
  <c r="S67" i="3"/>
  <c r="W66" i="3"/>
  <c r="V66" i="3"/>
  <c r="T66" i="3"/>
  <c r="S66" i="3"/>
  <c r="W65" i="3"/>
  <c r="V65" i="3"/>
  <c r="T65" i="3"/>
  <c r="S65" i="3"/>
  <c r="W64" i="3"/>
  <c r="V64" i="3"/>
  <c r="T64" i="3"/>
  <c r="S64" i="3"/>
  <c r="W63" i="3"/>
  <c r="V63" i="3"/>
  <c r="T63" i="3"/>
  <c r="S63" i="3"/>
  <c r="W62" i="3"/>
  <c r="V62" i="3"/>
  <c r="T62" i="3"/>
  <c r="S62" i="3"/>
  <c r="W61" i="3"/>
  <c r="V61" i="3"/>
  <c r="T61" i="3"/>
  <c r="S61" i="3"/>
  <c r="W60" i="3"/>
  <c r="V60" i="3"/>
  <c r="T60" i="3"/>
  <c r="S60" i="3"/>
  <c r="W59" i="3"/>
  <c r="V59" i="3"/>
  <c r="T59" i="3"/>
  <c r="S59" i="3"/>
  <c r="W58" i="3"/>
  <c r="V58" i="3"/>
  <c r="T58" i="3"/>
  <c r="S58" i="3"/>
  <c r="W57" i="3"/>
  <c r="V57" i="3"/>
  <c r="T57" i="3"/>
  <c r="S57" i="3"/>
  <c r="W56" i="3"/>
  <c r="V56" i="3"/>
  <c r="T56" i="3"/>
  <c r="S56" i="3"/>
  <c r="W55" i="3"/>
  <c r="V55" i="3"/>
  <c r="T55" i="3"/>
  <c r="S55" i="3"/>
  <c r="W54" i="3"/>
  <c r="V54" i="3"/>
  <c r="T54" i="3"/>
  <c r="S54" i="3"/>
  <c r="W53" i="3"/>
  <c r="V53" i="3"/>
  <c r="T53" i="3"/>
  <c r="S53" i="3"/>
  <c r="W52" i="3"/>
  <c r="V52" i="3"/>
  <c r="T52" i="3"/>
  <c r="S52" i="3"/>
  <c r="W51" i="3"/>
  <c r="V51" i="3"/>
  <c r="T51" i="3"/>
  <c r="S51" i="3"/>
  <c r="W50" i="3"/>
  <c r="V50" i="3"/>
  <c r="T50" i="3"/>
  <c r="S50" i="3"/>
  <c r="W49" i="3"/>
  <c r="V49" i="3"/>
  <c r="T49" i="3"/>
  <c r="S49" i="3"/>
  <c r="W48" i="3"/>
  <c r="V48" i="3"/>
  <c r="T48" i="3"/>
  <c r="S48" i="3"/>
  <c r="W47" i="3"/>
  <c r="V47" i="3"/>
  <c r="T47" i="3"/>
  <c r="S47" i="3"/>
  <c r="W46" i="3"/>
  <c r="V46" i="3"/>
  <c r="T46" i="3"/>
  <c r="S46" i="3"/>
  <c r="W45" i="3"/>
  <c r="V45" i="3"/>
  <c r="T45" i="3"/>
  <c r="S45" i="3"/>
  <c r="W44" i="3"/>
  <c r="V44" i="3"/>
  <c r="T44" i="3"/>
  <c r="S44" i="3"/>
  <c r="W43" i="3"/>
  <c r="V43" i="3"/>
  <c r="T43" i="3"/>
  <c r="S43" i="3"/>
  <c r="W42" i="3"/>
  <c r="V42" i="3"/>
  <c r="T42" i="3"/>
  <c r="S42" i="3"/>
  <c r="W41" i="3"/>
  <c r="V41" i="3"/>
  <c r="T41" i="3"/>
  <c r="S41" i="3"/>
  <c r="W40" i="3"/>
  <c r="V40" i="3"/>
  <c r="T40" i="3"/>
  <c r="S40" i="3"/>
  <c r="W39" i="3"/>
  <c r="V39" i="3"/>
  <c r="T39" i="3"/>
  <c r="S39" i="3"/>
  <c r="W38" i="3"/>
  <c r="V38" i="3"/>
  <c r="T38" i="3"/>
  <c r="S38" i="3"/>
  <c r="W37" i="3"/>
  <c r="V37" i="3"/>
  <c r="T37" i="3"/>
  <c r="S37" i="3"/>
  <c r="W36" i="3"/>
  <c r="V36" i="3"/>
  <c r="T36" i="3"/>
  <c r="S36" i="3"/>
  <c r="W35" i="3"/>
  <c r="V35" i="3"/>
  <c r="T35" i="3"/>
  <c r="S35" i="3"/>
  <c r="W34" i="3"/>
  <c r="V34" i="3"/>
  <c r="T34" i="3"/>
  <c r="S34" i="3"/>
  <c r="V33" i="3"/>
  <c r="T33" i="3"/>
  <c r="S33" i="3"/>
  <c r="W32" i="3"/>
  <c r="V32" i="3"/>
  <c r="T32" i="3"/>
  <c r="S32" i="3"/>
  <c r="W31" i="3"/>
  <c r="V31" i="3"/>
  <c r="T31" i="3"/>
  <c r="S31" i="3"/>
  <c r="W30" i="3"/>
  <c r="V30" i="3"/>
  <c r="T30" i="3"/>
  <c r="S30" i="3"/>
  <c r="W29" i="3"/>
  <c r="V29" i="3"/>
  <c r="T29" i="3"/>
  <c r="S29" i="3"/>
  <c r="W28" i="3"/>
  <c r="V28" i="3"/>
  <c r="T28" i="3"/>
  <c r="S28" i="3"/>
  <c r="W27" i="3"/>
  <c r="V27" i="3"/>
  <c r="T27" i="3"/>
  <c r="S27" i="3"/>
  <c r="W26" i="3"/>
  <c r="V26" i="3"/>
  <c r="T26" i="3"/>
  <c r="S26" i="3"/>
  <c r="W25" i="3"/>
  <c r="V25" i="3"/>
  <c r="T25" i="3"/>
  <c r="S25" i="3"/>
  <c r="W24" i="3"/>
  <c r="V24" i="3"/>
  <c r="T24" i="3"/>
  <c r="S24" i="3"/>
  <c r="W23" i="3"/>
  <c r="V23" i="3"/>
  <c r="T23" i="3"/>
  <c r="S23" i="3"/>
  <c r="W22" i="3"/>
  <c r="V22" i="3"/>
  <c r="T22" i="3"/>
  <c r="S22" i="3"/>
  <c r="W21" i="3"/>
  <c r="V21" i="3"/>
  <c r="T21" i="3"/>
  <c r="S21" i="3"/>
  <c r="W20" i="3"/>
  <c r="V20" i="3"/>
  <c r="T20" i="3"/>
  <c r="S20" i="3"/>
  <c r="W19" i="3"/>
  <c r="V19" i="3"/>
  <c r="T19" i="3"/>
  <c r="S19" i="3"/>
  <c r="W18" i="3"/>
  <c r="V18" i="3"/>
  <c r="T18" i="3"/>
  <c r="S18" i="3"/>
  <c r="W17" i="3"/>
  <c r="V17" i="3"/>
  <c r="T17" i="3"/>
  <c r="S17" i="3"/>
  <c r="W16" i="3"/>
  <c r="V16" i="3"/>
  <c r="T16" i="3"/>
  <c r="S16" i="3"/>
  <c r="W15" i="3"/>
  <c r="V15" i="3"/>
  <c r="T15" i="3"/>
  <c r="S15" i="3"/>
  <c r="W14" i="3"/>
  <c r="V14" i="3"/>
  <c r="T14" i="3"/>
  <c r="S14" i="3"/>
  <c r="W13" i="3"/>
  <c r="V13" i="3"/>
  <c r="T13" i="3"/>
  <c r="S13" i="3"/>
  <c r="W12" i="3"/>
  <c r="V12" i="3"/>
  <c r="T12" i="3"/>
  <c r="S12" i="3"/>
  <c r="W11" i="3"/>
  <c r="V11" i="3"/>
  <c r="T11" i="3"/>
  <c r="S11" i="3"/>
  <c r="W10" i="3"/>
  <c r="V10" i="3"/>
  <c r="T10" i="3"/>
  <c r="S10" i="3"/>
  <c r="W9" i="3"/>
  <c r="V9" i="3"/>
  <c r="T9" i="3"/>
  <c r="S9" i="3"/>
  <c r="W8" i="3"/>
  <c r="V8" i="3"/>
  <c r="T8" i="3"/>
  <c r="S8" i="3"/>
  <c r="W7" i="3"/>
  <c r="V7" i="3"/>
  <c r="T7" i="3"/>
  <c r="S7" i="3"/>
  <c r="W6" i="3"/>
  <c r="V6" i="3"/>
  <c r="T6" i="3"/>
  <c r="S6" i="3"/>
  <c r="W5" i="3"/>
  <c r="V5" i="3"/>
  <c r="T5" i="3"/>
  <c r="S5" i="3"/>
  <c r="W4" i="3"/>
  <c r="V4" i="3"/>
  <c r="T4" i="3"/>
  <c r="S4" i="3"/>
  <c r="W3" i="3"/>
  <c r="V3" i="3"/>
  <c r="T3" i="3"/>
  <c r="S3" i="3"/>
  <c r="W2" i="3"/>
  <c r="V2" i="3"/>
  <c r="T2" i="3"/>
  <c r="S2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D574" i="3"/>
  <c r="D575" i="3" s="1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D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D334" i="3"/>
  <c r="D335" i="3" s="1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D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H70" i="3"/>
  <c r="H35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D35" i="3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E69" i="3" s="1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E34" i="3" s="1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9" i="3" l="1"/>
  <c r="E27" i="3"/>
  <c r="E44" i="3"/>
  <c r="E62" i="3"/>
  <c r="E4" i="3"/>
  <c r="E22" i="3"/>
  <c r="E39" i="3"/>
  <c r="E57" i="3"/>
  <c r="E10" i="3"/>
  <c r="E28" i="3"/>
  <c r="E45" i="3"/>
  <c r="E63" i="3"/>
  <c r="E15" i="3"/>
  <c r="E33" i="3"/>
  <c r="E50" i="3"/>
  <c r="E68" i="3"/>
  <c r="E16" i="3"/>
  <c r="E51" i="3"/>
  <c r="E3" i="3"/>
  <c r="E21" i="3"/>
  <c r="E38" i="3"/>
  <c r="E56" i="3"/>
  <c r="D70" i="3"/>
  <c r="D116" i="3"/>
  <c r="D174" i="3"/>
  <c r="D414" i="3"/>
  <c r="D254" i="3"/>
  <c r="E2" i="3"/>
  <c r="E8" i="3"/>
  <c r="E14" i="3"/>
  <c r="E20" i="3"/>
  <c r="E26" i="3"/>
  <c r="E32" i="3"/>
  <c r="E37" i="3"/>
  <c r="E43" i="3"/>
  <c r="E49" i="3"/>
  <c r="E55" i="3"/>
  <c r="E61" i="3"/>
  <c r="E67" i="3"/>
  <c r="E334" i="3"/>
  <c r="E5" i="3"/>
  <c r="E11" i="3"/>
  <c r="E17" i="3"/>
  <c r="E23" i="3"/>
  <c r="E29" i="3"/>
  <c r="E40" i="3"/>
  <c r="E46" i="3"/>
  <c r="E52" i="3"/>
  <c r="E58" i="3"/>
  <c r="E64" i="3"/>
  <c r="D336" i="3"/>
  <c r="E335" i="3"/>
  <c r="D535" i="3"/>
  <c r="E534" i="3"/>
  <c r="E6" i="3"/>
  <c r="E12" i="3"/>
  <c r="E18" i="3"/>
  <c r="E24" i="3"/>
  <c r="E30" i="3"/>
  <c r="E35" i="3"/>
  <c r="E41" i="3"/>
  <c r="E47" i="3"/>
  <c r="E53" i="3"/>
  <c r="E59" i="3"/>
  <c r="E65" i="3"/>
  <c r="D374" i="3"/>
  <c r="D576" i="3"/>
  <c r="E575" i="3"/>
  <c r="D295" i="3"/>
  <c r="E294" i="3"/>
  <c r="D494" i="3"/>
  <c r="E7" i="3"/>
  <c r="E13" i="3"/>
  <c r="E19" i="3"/>
  <c r="E25" i="3"/>
  <c r="E31" i="3"/>
  <c r="E36" i="3"/>
  <c r="E42" i="3"/>
  <c r="E48" i="3"/>
  <c r="E54" i="3"/>
  <c r="E60" i="3"/>
  <c r="E66" i="3"/>
  <c r="E574" i="3"/>
  <c r="H116" i="3"/>
  <c r="H4" i="3"/>
  <c r="H10" i="3"/>
  <c r="H16" i="3"/>
  <c r="H22" i="3"/>
  <c r="H28" i="3"/>
  <c r="H5" i="3"/>
  <c r="H11" i="3"/>
  <c r="H17" i="3"/>
  <c r="H23" i="3"/>
  <c r="H29" i="3"/>
  <c r="H6" i="3"/>
  <c r="H12" i="3"/>
  <c r="H18" i="3"/>
  <c r="H24" i="3"/>
  <c r="H30" i="3"/>
  <c r="H7" i="3"/>
  <c r="H13" i="3"/>
  <c r="H19" i="3"/>
  <c r="H25" i="3"/>
  <c r="H31" i="3"/>
  <c r="H2" i="3"/>
  <c r="H8" i="3"/>
  <c r="H14" i="3"/>
  <c r="H20" i="3"/>
  <c r="H26" i="3"/>
  <c r="H32" i="3"/>
  <c r="H3" i="3"/>
  <c r="H9" i="3"/>
  <c r="H15" i="3"/>
  <c r="H21" i="3"/>
  <c r="H27" i="3"/>
  <c r="H33" i="3"/>
  <c r="D495" i="3" l="1"/>
  <c r="E494" i="3"/>
  <c r="D375" i="3"/>
  <c r="E374" i="3"/>
  <c r="D296" i="3"/>
  <c r="E295" i="3"/>
  <c r="D536" i="3"/>
  <c r="E535" i="3"/>
  <c r="D255" i="3"/>
  <c r="E254" i="3"/>
  <c r="D117" i="3"/>
  <c r="E116" i="3"/>
  <c r="D175" i="3"/>
  <c r="E174" i="3"/>
  <c r="D577" i="3"/>
  <c r="E576" i="3"/>
  <c r="D337" i="3"/>
  <c r="E336" i="3"/>
  <c r="D415" i="3"/>
  <c r="E414" i="3"/>
  <c r="D71" i="3"/>
  <c r="E70" i="3"/>
  <c r="H174" i="3"/>
  <c r="H36" i="3"/>
  <c r="H71" i="3"/>
  <c r="D176" i="3" l="1"/>
  <c r="E175" i="3"/>
  <c r="D118" i="3"/>
  <c r="E117" i="3"/>
  <c r="D297" i="3"/>
  <c r="E296" i="3"/>
  <c r="D72" i="3"/>
  <c r="E71" i="3"/>
  <c r="D578" i="3"/>
  <c r="E577" i="3"/>
  <c r="D256" i="3"/>
  <c r="E255" i="3"/>
  <c r="D376" i="3"/>
  <c r="E375" i="3"/>
  <c r="D338" i="3"/>
  <c r="E337" i="3"/>
  <c r="D416" i="3"/>
  <c r="E415" i="3"/>
  <c r="D537" i="3"/>
  <c r="E536" i="3"/>
  <c r="D496" i="3"/>
  <c r="E495" i="3"/>
  <c r="H175" i="3"/>
  <c r="H117" i="3"/>
  <c r="H118" i="3"/>
  <c r="H72" i="3"/>
  <c r="H37" i="3"/>
  <c r="D417" i="3" l="1"/>
  <c r="E416" i="3"/>
  <c r="D339" i="3"/>
  <c r="E338" i="3"/>
  <c r="D579" i="3"/>
  <c r="E578" i="3"/>
  <c r="D119" i="3"/>
  <c r="E118" i="3"/>
  <c r="D298" i="3"/>
  <c r="E297" i="3"/>
  <c r="D257" i="3"/>
  <c r="E256" i="3"/>
  <c r="D497" i="3"/>
  <c r="E496" i="3"/>
  <c r="D538" i="3"/>
  <c r="E537" i="3"/>
  <c r="D377" i="3"/>
  <c r="E376" i="3"/>
  <c r="D73" i="3"/>
  <c r="E72" i="3"/>
  <c r="D177" i="3"/>
  <c r="E176" i="3"/>
  <c r="H176" i="3"/>
  <c r="H119" i="3"/>
  <c r="H38" i="3"/>
  <c r="H73" i="3"/>
  <c r="N349" i="3"/>
  <c r="N371" i="3"/>
  <c r="I171" i="3"/>
  <c r="I600" i="3"/>
  <c r="I415" i="3"/>
  <c r="N478" i="3"/>
  <c r="N297" i="3"/>
  <c r="N412" i="3"/>
  <c r="N430" i="3"/>
  <c r="N305" i="3"/>
  <c r="I446" i="3"/>
  <c r="N284" i="3"/>
  <c r="I534" i="3"/>
  <c r="I420" i="3"/>
  <c r="N63" i="3"/>
  <c r="N263" i="3"/>
  <c r="N487" i="3"/>
  <c r="I522" i="3"/>
  <c r="N450" i="3"/>
  <c r="I187" i="3"/>
  <c r="I359" i="3"/>
  <c r="I565" i="3"/>
  <c r="N540" i="3"/>
  <c r="N151" i="3"/>
  <c r="I71" i="3"/>
  <c r="N324" i="3"/>
  <c r="N611" i="3"/>
  <c r="I120" i="3"/>
  <c r="N563" i="3"/>
  <c r="I64" i="3"/>
  <c r="I220" i="3"/>
  <c r="N277" i="3"/>
  <c r="I251" i="3"/>
  <c r="I400" i="3"/>
  <c r="N213" i="3"/>
  <c r="N492" i="3"/>
  <c r="N65" i="3"/>
  <c r="N289" i="3"/>
  <c r="N199" i="3"/>
  <c r="N160" i="3"/>
  <c r="N419" i="3"/>
  <c r="N214" i="3"/>
  <c r="N343" i="3"/>
  <c r="I128" i="3"/>
  <c r="N300" i="3"/>
  <c r="N599" i="3"/>
  <c r="I554" i="3"/>
  <c r="N61" i="3"/>
  <c r="N367" i="3"/>
  <c r="I584" i="3"/>
  <c r="I579" i="3"/>
  <c r="N83" i="3"/>
  <c r="I188" i="3"/>
  <c r="N86" i="3"/>
  <c r="I118" i="3"/>
  <c r="I324" i="3"/>
  <c r="N200" i="3"/>
  <c r="N489" i="3"/>
  <c r="N393" i="3"/>
  <c r="N421" i="3"/>
  <c r="N390" i="3"/>
  <c r="N398" i="3"/>
  <c r="N78" i="3"/>
  <c r="N193" i="3"/>
  <c r="I442" i="3"/>
  <c r="I282" i="3"/>
  <c r="N414" i="3"/>
  <c r="N432" i="3"/>
  <c r="I105" i="3"/>
  <c r="I114" i="3"/>
  <c r="N227" i="3"/>
  <c r="I113" i="3"/>
  <c r="I449" i="3"/>
  <c r="N70" i="3"/>
  <c r="I192" i="3"/>
  <c r="N232" i="3"/>
  <c r="N443" i="3"/>
  <c r="N360" i="3"/>
  <c r="I227" i="3"/>
  <c r="I524" i="3"/>
  <c r="I391" i="3"/>
  <c r="N152" i="3"/>
  <c r="I46" i="3"/>
  <c r="N413" i="3"/>
  <c r="I407" i="3"/>
  <c r="N126" i="3"/>
  <c r="I568" i="3"/>
  <c r="N15" i="3"/>
  <c r="N564" i="3"/>
  <c r="I372" i="3"/>
  <c r="N449" i="3"/>
  <c r="N249" i="3"/>
  <c r="N409" i="3"/>
  <c r="N509" i="3"/>
  <c r="I308" i="3"/>
  <c r="I574" i="3"/>
  <c r="I455" i="3"/>
  <c r="I264" i="3"/>
  <c r="I569" i="3"/>
  <c r="N425" i="3"/>
  <c r="I138" i="3"/>
  <c r="N323" i="3"/>
  <c r="N397" i="3"/>
  <c r="N216" i="3"/>
  <c r="I344" i="3"/>
  <c r="I77" i="3"/>
  <c r="N426" i="3"/>
  <c r="N262" i="3"/>
  <c r="N573" i="3"/>
  <c r="I331" i="3"/>
  <c r="I237" i="3"/>
  <c r="I604" i="3"/>
  <c r="I599" i="3"/>
  <c r="I261" i="3"/>
  <c r="I23" i="3"/>
  <c r="N566" i="3"/>
  <c r="N43" i="3"/>
  <c r="I170" i="3"/>
  <c r="I404" i="3"/>
  <c r="I314" i="3"/>
  <c r="I352" i="3"/>
  <c r="N245" i="3"/>
  <c r="N280" i="3"/>
  <c r="I601" i="3"/>
  <c r="I371" i="3"/>
  <c r="I339" i="3"/>
  <c r="I52" i="3"/>
  <c r="N92" i="3"/>
  <c r="N405" i="3"/>
  <c r="I426" i="3"/>
  <c r="I76" i="3"/>
  <c r="N511" i="3"/>
  <c r="I181" i="3"/>
  <c r="N556" i="3"/>
  <c r="N338" i="3"/>
  <c r="I358" i="3"/>
  <c r="I289" i="3"/>
  <c r="N296" i="3"/>
  <c r="N172" i="3"/>
  <c r="I317" i="3"/>
  <c r="I51" i="3"/>
  <c r="I592" i="3"/>
  <c r="I197" i="3"/>
  <c r="I223" i="3"/>
  <c r="N31" i="3"/>
  <c r="I169" i="3"/>
  <c r="I440" i="3"/>
  <c r="N536" i="3"/>
  <c r="N270" i="3"/>
  <c r="I590" i="3"/>
  <c r="N2" i="3"/>
  <c r="N248" i="3"/>
  <c r="N428" i="3"/>
  <c r="I241" i="3"/>
  <c r="N124" i="3"/>
  <c r="N149" i="3"/>
  <c r="N495" i="3"/>
  <c r="I384" i="3"/>
  <c r="I7" i="3"/>
  <c r="N25" i="3"/>
  <c r="N139" i="3"/>
  <c r="I418" i="3"/>
  <c r="I161" i="3"/>
  <c r="N143" i="3"/>
  <c r="I492" i="3"/>
  <c r="I461" i="3"/>
  <c r="I503" i="3"/>
  <c r="N555" i="3"/>
  <c r="N45" i="3"/>
  <c r="I180" i="3"/>
  <c r="I263" i="3"/>
  <c r="I66" i="3"/>
  <c r="I107" i="3"/>
  <c r="N469" i="3"/>
  <c r="N146" i="3"/>
  <c r="N570" i="3"/>
  <c r="I499" i="3"/>
  <c r="N526" i="3"/>
  <c r="N58" i="3"/>
  <c r="I464" i="3"/>
  <c r="N522" i="3"/>
  <c r="N175" i="3"/>
  <c r="I608" i="3"/>
  <c r="I612" i="3"/>
  <c r="N463" i="3"/>
  <c r="N497" i="3"/>
  <c r="N400" i="3"/>
  <c r="I257" i="3"/>
  <c r="N215" i="3"/>
  <c r="I512" i="3"/>
  <c r="I414" i="3"/>
  <c r="I56" i="3"/>
  <c r="N376" i="3"/>
  <c r="N236" i="3"/>
  <c r="I320" i="3"/>
  <c r="I151" i="3"/>
  <c r="N347" i="3"/>
  <c r="N396" i="3"/>
  <c r="N356" i="3"/>
  <c r="I396" i="3"/>
  <c r="I246" i="3"/>
  <c r="I18" i="3"/>
  <c r="I425" i="3"/>
  <c r="I273" i="3"/>
  <c r="N474" i="3"/>
  <c r="N212" i="3"/>
  <c r="I238" i="3"/>
  <c r="N220" i="3"/>
  <c r="I276" i="3"/>
  <c r="I312" i="3"/>
  <c r="I301" i="3"/>
  <c r="N553" i="3"/>
  <c r="I486" i="3"/>
  <c r="N326" i="3"/>
  <c r="N520" i="3"/>
  <c r="I336" i="3"/>
  <c r="N81" i="3"/>
  <c r="I126" i="3"/>
  <c r="I156" i="3"/>
  <c r="N176" i="3"/>
  <c r="I354" i="3"/>
  <c r="I88" i="3"/>
  <c r="N67" i="3"/>
  <c r="I191" i="3"/>
  <c r="I53" i="3"/>
  <c r="N391" i="3"/>
  <c r="I374" i="3"/>
  <c r="N431" i="3"/>
  <c r="N116" i="3"/>
  <c r="N47" i="3"/>
  <c r="I267" i="3"/>
  <c r="I467" i="3"/>
  <c r="I153" i="3"/>
  <c r="I410" i="3"/>
  <c r="I164" i="3"/>
  <c r="N313" i="3"/>
  <c r="I362" i="3"/>
  <c r="N466" i="3"/>
  <c r="N389" i="3"/>
  <c r="I96" i="3"/>
  <c r="I87" i="3"/>
  <c r="I355" i="3"/>
  <c r="N541" i="3"/>
  <c r="I211" i="3"/>
  <c r="I468" i="3"/>
  <c r="N7" i="3"/>
  <c r="N382" i="3"/>
  <c r="N445" i="3"/>
  <c r="N460" i="3"/>
  <c r="I155" i="3"/>
  <c r="I163" i="3"/>
  <c r="I496" i="3"/>
  <c r="I382" i="3"/>
  <c r="N13" i="3"/>
  <c r="I427" i="3"/>
  <c r="I345" i="3"/>
  <c r="I48" i="3"/>
  <c r="I526" i="3"/>
  <c r="N314" i="3"/>
  <c r="N348" i="3"/>
  <c r="N182" i="3"/>
  <c r="I215" i="3"/>
  <c r="I351" i="3"/>
  <c r="I262" i="3"/>
  <c r="N507" i="3"/>
  <c r="I179" i="3"/>
  <c r="I561" i="3"/>
  <c r="I550" i="3"/>
  <c r="I134" i="3"/>
  <c r="I445" i="3"/>
  <c r="N538" i="3"/>
  <c r="N57" i="3"/>
  <c r="I173" i="3"/>
  <c r="I275" i="3"/>
  <c r="I547" i="3"/>
  <c r="I593" i="3"/>
  <c r="I117" i="3"/>
  <c r="I259" i="3"/>
  <c r="N494" i="3"/>
  <c r="N578" i="3"/>
  <c r="N292" i="3"/>
  <c r="I326" i="3"/>
  <c r="I174" i="3"/>
  <c r="N330" i="3"/>
  <c r="I409" i="3"/>
  <c r="I286" i="3"/>
  <c r="N406" i="3"/>
  <c r="N524" i="3"/>
  <c r="N304" i="3"/>
  <c r="N584" i="3"/>
  <c r="N518" i="3"/>
  <c r="N410" i="3"/>
  <c r="N203" i="3"/>
  <c r="I284" i="3"/>
  <c r="I507" i="3"/>
  <c r="I456" i="3"/>
  <c r="N404" i="3"/>
  <c r="I475" i="3"/>
  <c r="I532" i="3"/>
  <c r="N482" i="3"/>
  <c r="N337" i="3"/>
  <c r="I399" i="3"/>
  <c r="I42" i="3"/>
  <c r="I508" i="3"/>
  <c r="I280" i="3"/>
  <c r="I216" i="3"/>
  <c r="N434" i="3"/>
  <c r="N440" i="3"/>
  <c r="N118" i="3"/>
  <c r="N327" i="3"/>
  <c r="I485" i="3"/>
  <c r="I379" i="3"/>
  <c r="N294" i="3"/>
  <c r="I553" i="3"/>
  <c r="I417" i="3"/>
  <c r="N219" i="3"/>
  <c r="N355" i="3"/>
  <c r="N211" i="3"/>
  <c r="I31" i="3"/>
  <c r="I411" i="3"/>
  <c r="I498" i="3"/>
  <c r="I307" i="3"/>
  <c r="I78" i="3"/>
  <c r="I454" i="3"/>
  <c r="N587" i="3"/>
  <c r="I283" i="3"/>
  <c r="I130" i="3"/>
  <c r="N273" i="3"/>
  <c r="I357" i="3"/>
  <c r="I68" i="3"/>
  <c r="I214" i="3"/>
  <c r="N184" i="3"/>
  <c r="N218" i="3"/>
  <c r="N591" i="3"/>
  <c r="N171" i="3"/>
  <c r="I43" i="3"/>
  <c r="N173" i="3"/>
  <c r="N32" i="3"/>
  <c r="I328" i="3"/>
  <c r="I222" i="3"/>
  <c r="N546" i="3"/>
  <c r="I523" i="3"/>
  <c r="N113" i="3"/>
  <c r="I438" i="3"/>
  <c r="N223" i="3"/>
  <c r="I470" i="3"/>
  <c r="N583" i="3"/>
  <c r="N366" i="3"/>
  <c r="N418" i="3"/>
  <c r="I200" i="3"/>
  <c r="I201" i="3"/>
  <c r="I225" i="3"/>
  <c r="N485" i="3"/>
  <c r="I448" i="3"/>
  <c r="I520" i="3"/>
  <c r="I255" i="3"/>
  <c r="I124" i="3"/>
  <c r="I493" i="3"/>
  <c r="I194" i="3"/>
  <c r="N444" i="3"/>
  <c r="N417" i="3"/>
  <c r="N268" i="3"/>
  <c r="N291" i="3"/>
  <c r="N69" i="3"/>
  <c r="N386" i="3"/>
  <c r="N568" i="3"/>
  <c r="N22" i="3"/>
  <c r="N5" i="3"/>
  <c r="N561" i="3"/>
  <c r="I611" i="3"/>
  <c r="I141" i="3"/>
  <c r="N155" i="3"/>
  <c r="I195" i="3"/>
  <c r="I90" i="3"/>
  <c r="N312" i="3"/>
  <c r="I111" i="3"/>
  <c r="N488" i="3"/>
  <c r="I594" i="3"/>
  <c r="I41" i="3"/>
  <c r="N269" i="3"/>
  <c r="N378" i="3"/>
  <c r="I102" i="3"/>
  <c r="N23" i="3"/>
  <c r="I202" i="3"/>
  <c r="I452" i="3"/>
  <c r="N557" i="3"/>
  <c r="N159" i="3"/>
  <c r="N607" i="3"/>
  <c r="N50" i="3"/>
  <c r="I327" i="3"/>
  <c r="I428" i="3"/>
  <c r="I313" i="3"/>
  <c r="N523" i="3"/>
  <c r="N233" i="3"/>
  <c r="N17" i="3"/>
  <c r="I441" i="3"/>
  <c r="N75" i="3"/>
  <c r="N539" i="3"/>
  <c r="I19" i="3"/>
  <c r="N329" i="3"/>
  <c r="I575" i="3"/>
  <c r="I205" i="3"/>
  <c r="N339" i="3"/>
  <c r="N255" i="3"/>
  <c r="N258" i="3"/>
  <c r="I589" i="3"/>
  <c r="I226" i="3"/>
  <c r="I62" i="3"/>
  <c r="N283" i="3"/>
  <c r="I249" i="3"/>
  <c r="I39" i="3"/>
  <c r="I578" i="3"/>
  <c r="I234" i="3"/>
  <c r="N295" i="3"/>
  <c r="N148" i="3"/>
  <c r="I106" i="3"/>
  <c r="N316" i="3"/>
  <c r="I109" i="3"/>
  <c r="I513" i="3"/>
  <c r="N424" i="3"/>
  <c r="N402" i="3"/>
  <c r="I401" i="3"/>
  <c r="N3" i="3"/>
  <c r="I434" i="3"/>
  <c r="N547" i="3"/>
  <c r="N109" i="3"/>
  <c r="N610" i="3"/>
  <c r="I332" i="3"/>
  <c r="I244" i="3"/>
  <c r="N38" i="3"/>
  <c r="I528" i="3"/>
  <c r="N439" i="3"/>
  <c r="N281" i="3"/>
  <c r="I178" i="3"/>
  <c r="N72" i="3"/>
  <c r="N167" i="3"/>
  <c r="N308" i="3"/>
  <c r="N287" i="3"/>
  <c r="I437" i="3"/>
  <c r="I518" i="3"/>
  <c r="N384" i="3"/>
  <c r="N201" i="3"/>
  <c r="I33" i="3"/>
  <c r="N237" i="3"/>
  <c r="I397" i="3"/>
  <c r="N480" i="3"/>
  <c r="I166" i="3"/>
  <c r="I47" i="3"/>
  <c r="I288" i="3"/>
  <c r="N608" i="3"/>
  <c r="I603" i="3"/>
  <c r="I497" i="3"/>
  <c r="I577" i="3"/>
  <c r="N133" i="3"/>
  <c r="N600" i="3"/>
  <c r="N433" i="3"/>
  <c r="I28" i="3"/>
  <c r="I177" i="3"/>
  <c r="I22" i="3"/>
  <c r="N191" i="3"/>
  <c r="N230" i="3"/>
  <c r="N180" i="3"/>
  <c r="N147" i="3"/>
  <c r="I394" i="3"/>
  <c r="I8" i="3"/>
  <c r="N550" i="3"/>
  <c r="I24" i="3"/>
  <c r="I122" i="3"/>
  <c r="N35" i="3"/>
  <c r="I585" i="3"/>
  <c r="I16" i="3"/>
  <c r="N452" i="3"/>
  <c r="I551" i="3"/>
  <c r="I133" i="3"/>
  <c r="I484" i="3"/>
  <c r="I243" i="3"/>
  <c r="N325" i="3"/>
  <c r="I363" i="3"/>
  <c r="N264" i="3"/>
  <c r="N613" i="3"/>
  <c r="N192" i="3"/>
  <c r="I530" i="3"/>
  <c r="N331" i="3"/>
  <c r="I383" i="3"/>
  <c r="I168" i="3"/>
  <c r="I136" i="3"/>
  <c r="I605" i="3"/>
  <c r="N353" i="3"/>
  <c r="I573" i="3"/>
  <c r="N106" i="3"/>
  <c r="N468" i="3"/>
  <c r="N361" i="3"/>
  <c r="I416" i="3"/>
  <c r="I59" i="3"/>
  <c r="I305" i="3"/>
  <c r="I338" i="3"/>
  <c r="N528" i="3"/>
  <c r="I347" i="3"/>
  <c r="I92" i="3"/>
  <c r="N456" i="3"/>
  <c r="N241" i="3"/>
  <c r="N222" i="3"/>
  <c r="N99" i="3"/>
  <c r="N423" i="3"/>
  <c r="I93" i="3"/>
  <c r="I103" i="3"/>
  <c r="N436" i="3"/>
  <c r="N74" i="3"/>
  <c r="I422" i="3"/>
  <c r="N142" i="3"/>
  <c r="N582" i="3"/>
  <c r="I95" i="3"/>
  <c r="I509" i="3"/>
  <c r="N609" i="3"/>
  <c r="I392" i="3"/>
  <c r="N562" i="3"/>
  <c r="N136" i="3"/>
  <c r="N44" i="3"/>
  <c r="I386" i="3"/>
  <c r="I325" i="3"/>
  <c r="I387" i="3"/>
  <c r="I293" i="3"/>
  <c r="I84" i="3"/>
  <c r="N357" i="3"/>
  <c r="I212" i="3"/>
  <c r="I321" i="3"/>
  <c r="N571" i="3"/>
  <c r="I403" i="3"/>
  <c r="I15" i="3"/>
  <c r="N132" i="3"/>
  <c r="I395" i="3"/>
  <c r="I487" i="3"/>
  <c r="I73" i="3"/>
  <c r="N533" i="3"/>
  <c r="I494" i="3"/>
  <c r="N87" i="3"/>
  <c r="I81" i="3"/>
  <c r="I548" i="3"/>
  <c r="I131" i="3"/>
  <c r="N572" i="3"/>
  <c r="N612" i="3"/>
  <c r="I342" i="3"/>
  <c r="N307" i="3"/>
  <c r="I510" i="3"/>
  <c r="I299" i="3"/>
  <c r="I233" i="3"/>
  <c r="N483" i="3"/>
  <c r="I57" i="3"/>
  <c r="N527" i="3"/>
  <c r="N604" i="3"/>
  <c r="I242" i="3"/>
  <c r="I101" i="3"/>
  <c r="I82" i="3"/>
  <c r="I562" i="3"/>
  <c r="N473" i="3"/>
  <c r="I58" i="3"/>
  <c r="N411" i="3"/>
  <c r="I85" i="3"/>
  <c r="N127" i="3"/>
  <c r="N272" i="3"/>
  <c r="N188" i="3"/>
  <c r="N253" i="3"/>
  <c r="I405" i="3"/>
  <c r="I576" i="3"/>
  <c r="I272" i="3"/>
  <c r="I221" i="3"/>
  <c r="N91" i="3"/>
  <c r="N501" i="3"/>
  <c r="N110" i="3"/>
  <c r="N54" i="3"/>
  <c r="I193" i="3"/>
  <c r="N279" i="3"/>
  <c r="N202" i="3"/>
  <c r="I35" i="3"/>
  <c r="N250" i="3"/>
  <c r="N19" i="3"/>
  <c r="N93" i="3"/>
  <c r="N484" i="3"/>
  <c r="N603" i="3"/>
  <c r="N108" i="3"/>
  <c r="I182" i="3"/>
  <c r="N461" i="3"/>
  <c r="I55" i="3"/>
  <c r="N352" i="3"/>
  <c r="N438" i="3"/>
  <c r="N229" i="3"/>
  <c r="N242" i="3"/>
  <c r="N33" i="3"/>
  <c r="I175" i="3"/>
  <c r="N576" i="3"/>
  <c r="I457" i="3"/>
  <c r="I381" i="3"/>
  <c r="N186" i="3"/>
  <c r="N11" i="3"/>
  <c r="I504" i="3"/>
  <c r="N394" i="3"/>
  <c r="N345" i="3"/>
  <c r="N549" i="3"/>
  <c r="I112" i="3"/>
  <c r="I144" i="3"/>
  <c r="N256" i="3"/>
  <c r="N302" i="3"/>
  <c r="N164" i="3"/>
  <c r="N458" i="3"/>
  <c r="I443" i="3"/>
  <c r="N569" i="3"/>
  <c r="N117" i="3"/>
  <c r="I213" i="3"/>
  <c r="N554" i="3"/>
  <c r="I458" i="3"/>
  <c r="I373" i="3"/>
  <c r="I479" i="3"/>
  <c r="N519" i="3"/>
  <c r="N321" i="3"/>
  <c r="I67" i="3"/>
  <c r="I385" i="3"/>
  <c r="N427" i="3"/>
  <c r="N340" i="3"/>
  <c r="I147" i="3"/>
  <c r="I353" i="3"/>
  <c r="I250" i="3"/>
  <c r="N209" i="3"/>
  <c r="N462" i="3"/>
  <c r="I256" i="3"/>
  <c r="N598" i="3"/>
  <c r="N455" i="3"/>
  <c r="I158" i="3"/>
  <c r="I406" i="3"/>
  <c r="I435" i="3"/>
  <c r="I235" i="3"/>
  <c r="I297" i="3"/>
  <c r="N224" i="3"/>
  <c r="I150" i="3"/>
  <c r="N21" i="3"/>
  <c r="I595" i="3"/>
  <c r="N286" i="3"/>
  <c r="N465" i="3"/>
  <c r="I230" i="3"/>
  <c r="N9" i="3"/>
  <c r="N301" i="3"/>
  <c r="I329" i="3"/>
  <c r="I79" i="3"/>
  <c r="I198" i="3"/>
  <c r="I564" i="3"/>
  <c r="N505" i="3"/>
  <c r="N336" i="3"/>
  <c r="I474" i="3"/>
  <c r="N4" i="3"/>
  <c r="N486" i="3"/>
  <c r="I149" i="3"/>
  <c r="N346" i="3"/>
  <c r="I489" i="3"/>
  <c r="N228" i="3"/>
  <c r="N235" i="3"/>
  <c r="N24" i="3"/>
  <c r="I571" i="3"/>
  <c r="I165" i="3"/>
  <c r="I281" i="3"/>
  <c r="N225" i="3"/>
  <c r="I104" i="3"/>
  <c r="I2" i="3"/>
  <c r="I366" i="3"/>
  <c r="N369" i="3"/>
  <c r="I333" i="3"/>
  <c r="N196" i="3"/>
  <c r="I296" i="3"/>
  <c r="I6" i="3"/>
  <c r="I516" i="3"/>
  <c r="I473" i="3"/>
  <c r="I60" i="3"/>
  <c r="I207" i="3"/>
  <c r="I433" i="3"/>
  <c r="I598" i="3"/>
  <c r="I471" i="3"/>
  <c r="N217" i="3"/>
  <c r="N153" i="3"/>
  <c r="N399" i="3"/>
  <c r="N401" i="3"/>
  <c r="N311" i="3"/>
  <c r="I135" i="3"/>
  <c r="N95" i="3"/>
  <c r="N560" i="3"/>
  <c r="N257" i="3"/>
  <c r="N53" i="3"/>
  <c r="N100" i="3"/>
  <c r="N39" i="3"/>
  <c r="N500" i="3"/>
  <c r="N435" i="3"/>
  <c r="N579" i="3"/>
  <c r="N594" i="3"/>
  <c r="N471" i="3"/>
  <c r="N602" i="3"/>
  <c r="N567" i="3"/>
  <c r="I271" i="3"/>
  <c r="I199" i="3"/>
  <c r="N437" i="3"/>
  <c r="I495" i="3"/>
  <c r="N350" i="3"/>
  <c r="I538" i="3"/>
  <c r="N123" i="3"/>
  <c r="N457" i="3"/>
  <c r="I9" i="3"/>
  <c r="I196" i="3"/>
  <c r="N85" i="3"/>
  <c r="N210" i="3"/>
  <c r="N107" i="3"/>
  <c r="I419" i="3"/>
  <c r="I481" i="3"/>
  <c r="I465" i="3"/>
  <c r="N34" i="3"/>
  <c r="N310" i="3"/>
  <c r="N510" i="3"/>
  <c r="I26" i="3"/>
  <c r="N52" i="3"/>
  <c r="N89" i="3"/>
  <c r="N543" i="3"/>
  <c r="I115" i="3"/>
  <c r="N204" i="3"/>
  <c r="N374" i="3"/>
  <c r="I350" i="3"/>
  <c r="I560" i="3"/>
  <c r="I129" i="3"/>
  <c r="I531" i="3"/>
  <c r="I557" i="3"/>
  <c r="I157" i="3"/>
  <c r="N130" i="3"/>
  <c r="I219" i="3"/>
  <c r="I376" i="3"/>
  <c r="N354" i="3"/>
  <c r="N28" i="3"/>
  <c r="N207" i="3"/>
  <c r="N82" i="3"/>
  <c r="I360" i="3"/>
  <c r="N90" i="3"/>
  <c r="N590" i="3"/>
  <c r="N271" i="3"/>
  <c r="N453" i="3"/>
  <c r="N535" i="3"/>
  <c r="I500" i="3"/>
  <c r="I364" i="3"/>
  <c r="I11" i="3"/>
  <c r="N197" i="3"/>
  <c r="I13" i="3"/>
  <c r="I519" i="3"/>
  <c r="N51" i="3"/>
  <c r="N499" i="3"/>
  <c r="I189" i="3"/>
  <c r="N48" i="3"/>
  <c r="I606" i="3"/>
  <c r="I204" i="3"/>
  <c r="N341" i="3"/>
  <c r="N240" i="3"/>
  <c r="N137" i="3"/>
  <c r="I3" i="3"/>
  <c r="I525" i="3"/>
  <c r="N551" i="3"/>
  <c r="N605" i="3"/>
  <c r="I162" i="3"/>
  <c r="N303" i="3"/>
  <c r="I248" i="3"/>
  <c r="I413" i="3"/>
  <c r="N174" i="3"/>
  <c r="I514" i="3"/>
  <c r="N365" i="3"/>
  <c r="N244" i="3"/>
  <c r="I285" i="3"/>
  <c r="N10" i="3"/>
  <c r="I477" i="3"/>
  <c r="I190" i="3"/>
  <c r="I588" i="3"/>
  <c r="I377" i="3"/>
  <c r="N76" i="3"/>
  <c r="N112" i="3"/>
  <c r="N502" i="3"/>
  <c r="N481" i="3"/>
  <c r="I291" i="3"/>
  <c r="I65" i="3"/>
  <c r="N84" i="3"/>
  <c r="I260" i="3"/>
  <c r="N392" i="3"/>
  <c r="N537" i="3"/>
  <c r="I32" i="3"/>
  <c r="I119" i="3"/>
  <c r="I50" i="3"/>
  <c r="I580" i="3"/>
  <c r="N60" i="3"/>
  <c r="N243" i="3"/>
  <c r="I463" i="3"/>
  <c r="N195" i="3"/>
  <c r="I268" i="3"/>
  <c r="N359" i="3"/>
  <c r="N37" i="3"/>
  <c r="I378" i="3"/>
  <c r="N94" i="3"/>
  <c r="N514" i="3"/>
  <c r="N267" i="3"/>
  <c r="N234" i="3"/>
  <c r="I502" i="3"/>
  <c r="N145" i="3"/>
  <c r="I334" i="3"/>
  <c r="N358" i="3"/>
  <c r="N128" i="3"/>
  <c r="N586" i="3"/>
  <c r="I490" i="3"/>
  <c r="N512" i="3"/>
  <c r="I123" i="3"/>
  <c r="I172" i="3"/>
  <c r="N416" i="3"/>
  <c r="N29" i="3"/>
  <c r="I72" i="3"/>
  <c r="N503" i="3"/>
  <c r="I146" i="3"/>
  <c r="I430" i="3"/>
  <c r="I423" i="3"/>
  <c r="I318" i="3"/>
  <c r="N363" i="3"/>
  <c r="N372" i="3"/>
  <c r="I27" i="3"/>
  <c r="I591" i="3"/>
  <c r="N238" i="3"/>
  <c r="I517" i="3"/>
  <c r="N111" i="3"/>
  <c r="N475" i="3"/>
  <c r="I393" i="3"/>
  <c r="N589" i="3"/>
  <c r="I572" i="3"/>
  <c r="N166" i="3"/>
  <c r="I61" i="3"/>
  <c r="N158" i="3"/>
  <c r="N221" i="3"/>
  <c r="N593" i="3"/>
  <c r="I315" i="3"/>
  <c r="N134" i="3"/>
  <c r="N470" i="3"/>
  <c r="I287" i="3"/>
  <c r="I295" i="3"/>
  <c r="N491" i="3"/>
  <c r="I236" i="3"/>
  <c r="I89" i="3"/>
  <c r="I542" i="3"/>
  <c r="I184" i="3"/>
  <c r="I432" i="3"/>
  <c r="N532" i="3"/>
  <c r="N575" i="3"/>
  <c r="N80" i="3"/>
  <c r="I402" i="3"/>
  <c r="I412" i="3"/>
  <c r="N239" i="3"/>
  <c r="I483" i="3"/>
  <c r="I349" i="3"/>
  <c r="N504" i="3"/>
  <c r="I537" i="3"/>
  <c r="I343" i="3"/>
  <c r="I25" i="3"/>
  <c r="N189" i="3"/>
  <c r="N56" i="3"/>
  <c r="N55" i="3"/>
  <c r="N521" i="3"/>
  <c r="I501" i="3"/>
  <c r="N88" i="3"/>
  <c r="I439" i="3"/>
  <c r="N103" i="3"/>
  <c r="I94" i="3"/>
  <c r="N154" i="3"/>
  <c r="I274" i="3"/>
  <c r="N16" i="3"/>
  <c r="N351" i="3"/>
  <c r="I142" i="3"/>
  <c r="I535" i="3"/>
  <c r="N169" i="3"/>
  <c r="I529" i="3"/>
  <c r="N467" i="3"/>
  <c r="I447" i="3"/>
  <c r="I270" i="3"/>
  <c r="N344" i="3"/>
  <c r="N194" i="3"/>
  <c r="N335" i="3"/>
  <c r="I521" i="3"/>
  <c r="I478" i="3"/>
  <c r="I29" i="3"/>
  <c r="N6" i="3"/>
  <c r="I491" i="3"/>
  <c r="I140" i="3"/>
  <c r="N185" i="3"/>
  <c r="I70" i="3"/>
  <c r="N332" i="3"/>
  <c r="I278" i="3"/>
  <c r="N46" i="3"/>
  <c r="I266" i="3"/>
  <c r="N187" i="3"/>
  <c r="I303" i="3"/>
  <c r="I476" i="3"/>
  <c r="N585" i="3"/>
  <c r="I302" i="3"/>
  <c r="N79" i="3"/>
  <c r="N101" i="3"/>
  <c r="I488" i="3"/>
  <c r="I127" i="3"/>
  <c r="I586" i="3"/>
  <c r="I49" i="3"/>
  <c r="I37" i="3"/>
  <c r="N516" i="3"/>
  <c r="N8" i="3"/>
  <c r="I209" i="3"/>
  <c r="N120" i="3"/>
  <c r="N260" i="3"/>
  <c r="N261" i="3"/>
  <c r="I97" i="3"/>
  <c r="N98" i="3"/>
  <c r="N125" i="3"/>
  <c r="I279" i="3"/>
  <c r="I398" i="3"/>
  <c r="I356" i="3"/>
  <c r="N288" i="3"/>
  <c r="I511" i="3"/>
  <c r="N513" i="3"/>
  <c r="N472" i="3"/>
  <c r="I462" i="3"/>
  <c r="N496" i="3"/>
  <c r="I388" i="3"/>
  <c r="I17" i="3"/>
  <c r="N459" i="3"/>
  <c r="I148" i="3"/>
  <c r="N251" i="3"/>
  <c r="N298" i="3"/>
  <c r="I348" i="3"/>
  <c r="N548" i="3"/>
  <c r="I154" i="3"/>
  <c r="N368" i="3"/>
  <c r="N77" i="3"/>
  <c r="I247" i="3"/>
  <c r="I323" i="3"/>
  <c r="N464" i="3"/>
  <c r="I30" i="3"/>
  <c r="I539" i="3"/>
  <c r="N246" i="3"/>
  <c r="N162" i="3"/>
  <c r="N265" i="3"/>
  <c r="N333" i="3"/>
  <c r="N208" i="3"/>
  <c r="I152" i="3"/>
  <c r="I368" i="3"/>
  <c r="N577" i="3"/>
  <c r="N163" i="3"/>
  <c r="I558" i="3"/>
  <c r="N293" i="3"/>
  <c r="N129" i="3"/>
  <c r="I337" i="3"/>
  <c r="I45" i="3"/>
  <c r="I160" i="3"/>
  <c r="I610" i="3"/>
  <c r="I365" i="3"/>
  <c r="I277" i="3"/>
  <c r="I533" i="3"/>
  <c r="N542" i="3"/>
  <c r="N121" i="3"/>
  <c r="I587" i="3"/>
  <c r="I346" i="3"/>
  <c r="I240" i="3"/>
  <c r="I185" i="3"/>
  <c r="I330" i="3"/>
  <c r="I541" i="3"/>
  <c r="N157" i="3"/>
  <c r="N342" i="3"/>
  <c r="N490" i="3"/>
  <c r="N71" i="3"/>
  <c r="N373" i="3"/>
  <c r="N247" i="3"/>
  <c r="N138" i="3"/>
  <c r="N403" i="3"/>
  <c r="N97" i="3"/>
  <c r="I429" i="3"/>
  <c r="I12" i="3"/>
  <c r="I210" i="3"/>
  <c r="I472" i="3"/>
  <c r="I570" i="3"/>
  <c r="N198" i="3"/>
  <c r="N168" i="3"/>
  <c r="I232" i="3"/>
  <c r="N285" i="3"/>
  <c r="N259" i="3"/>
  <c r="N115" i="3"/>
  <c r="N385" i="3"/>
  <c r="I453" i="3"/>
  <c r="N370" i="3"/>
  <c r="N429" i="3"/>
  <c r="I14" i="3"/>
  <c r="N141" i="3"/>
  <c r="I482" i="3"/>
  <c r="I306" i="3"/>
  <c r="I208" i="3"/>
  <c r="I36" i="3"/>
  <c r="N274" i="3"/>
  <c r="I137" i="3"/>
  <c r="N42" i="3"/>
  <c r="N508" i="3"/>
  <c r="N479" i="3"/>
  <c r="I369" i="3"/>
  <c r="N231" i="3"/>
  <c r="I186" i="3"/>
  <c r="I253" i="3"/>
  <c r="I583" i="3"/>
  <c r="N530" i="3"/>
  <c r="I99" i="3"/>
  <c r="I167" i="3"/>
  <c r="N420" i="3"/>
  <c r="N442" i="3"/>
  <c r="N165" i="3"/>
  <c r="N26" i="3"/>
  <c r="N131" i="3"/>
  <c r="I245" i="3"/>
  <c r="I21" i="3"/>
  <c r="N383" i="3"/>
  <c r="I459" i="3"/>
  <c r="I86" i="3"/>
  <c r="N290" i="3"/>
  <c r="I34" i="3"/>
  <c r="I98" i="3"/>
  <c r="I460" i="3"/>
  <c r="N183" i="3"/>
  <c r="N364" i="3"/>
  <c r="N387" i="3"/>
  <c r="N451" i="3"/>
  <c r="I424" i="3"/>
  <c r="I310" i="3"/>
  <c r="I480" i="3"/>
  <c r="N178" i="3"/>
  <c r="I203" i="3"/>
  <c r="N144" i="3"/>
  <c r="N597" i="3"/>
  <c r="I540" i="3"/>
  <c r="N252" i="3"/>
  <c r="I143" i="3"/>
  <c r="I602" i="3"/>
  <c r="I450" i="3"/>
  <c r="I607" i="3"/>
  <c r="I139" i="3"/>
  <c r="N150" i="3"/>
  <c r="I466" i="3"/>
  <c r="N96" i="3"/>
  <c r="N596" i="3"/>
  <c r="N318" i="3"/>
  <c r="I536" i="3"/>
  <c r="N41" i="3"/>
  <c r="N12" i="3"/>
  <c r="I559" i="3"/>
  <c r="I451" i="3"/>
  <c r="I567" i="3"/>
  <c r="I224" i="3"/>
  <c r="I563" i="3"/>
  <c r="N119" i="3"/>
  <c r="N40" i="3"/>
  <c r="I367" i="3"/>
  <c r="I254" i="3"/>
  <c r="I546" i="3"/>
  <c r="I319" i="3"/>
  <c r="I421" i="3"/>
  <c r="I132" i="3"/>
  <c r="N534" i="3"/>
  <c r="N299" i="3"/>
  <c r="I555" i="3"/>
  <c r="N606" i="3"/>
  <c r="I218" i="3"/>
  <c r="I38" i="3"/>
  <c r="N334" i="3"/>
  <c r="N441" i="3"/>
  <c r="I335" i="3"/>
  <c r="N73" i="3"/>
  <c r="I231" i="3"/>
  <c r="N114" i="3"/>
  <c r="I294" i="3"/>
  <c r="N558" i="3"/>
  <c r="I322" i="3"/>
  <c r="N454" i="3"/>
  <c r="I506" i="3"/>
  <c r="N319" i="3"/>
  <c r="I217" i="3"/>
  <c r="I549" i="3"/>
  <c r="I110" i="3"/>
  <c r="I258" i="3"/>
  <c r="I4" i="3"/>
  <c r="N254" i="3"/>
  <c r="I436" i="3"/>
  <c r="N375" i="3"/>
  <c r="I40" i="3"/>
  <c r="N493" i="3"/>
  <c r="I83" i="3"/>
  <c r="I431" i="3"/>
  <c r="I108" i="3"/>
  <c r="N388" i="3"/>
  <c r="I556" i="3"/>
  <c r="I469" i="3"/>
  <c r="I298" i="3"/>
  <c r="I309" i="3"/>
  <c r="I239" i="3"/>
  <c r="N395" i="3"/>
  <c r="I75" i="3"/>
  <c r="I265" i="3"/>
  <c r="N226" i="3"/>
  <c r="I10" i="3"/>
  <c r="N309" i="3"/>
  <c r="N177" i="3"/>
  <c r="I5" i="3"/>
  <c r="I228" i="3"/>
  <c r="I408" i="3"/>
  <c r="N588" i="3"/>
  <c r="I121" i="3"/>
  <c r="I91" i="3"/>
  <c r="N328" i="3"/>
  <c r="I361" i="3"/>
  <c r="I20" i="3"/>
  <c r="N140" i="3"/>
  <c r="I159" i="3"/>
  <c r="I74" i="3"/>
  <c r="N306" i="3"/>
  <c r="N544" i="3"/>
  <c r="N407" i="3"/>
  <c r="N102" i="3"/>
  <c r="N105" i="3"/>
  <c r="N59" i="3"/>
  <c r="N379" i="3"/>
  <c r="I229" i="3"/>
  <c r="I176" i="3"/>
  <c r="N552" i="3"/>
  <c r="N592" i="3"/>
  <c r="N529" i="3"/>
  <c r="N601" i="3"/>
  <c r="N18" i="3"/>
  <c r="N545" i="3"/>
  <c r="I581" i="3"/>
  <c r="I269" i="3"/>
  <c r="I596" i="3"/>
  <c r="N515" i="3"/>
  <c r="N476" i="3"/>
  <c r="N135" i="3"/>
  <c r="N377" i="3"/>
  <c r="N49" i="3"/>
  <c r="I515" i="3"/>
  <c r="N20" i="3"/>
  <c r="N422" i="3"/>
  <c r="N506" i="3"/>
  <c r="N36" i="3"/>
  <c r="N574" i="3"/>
  <c r="I316" i="3"/>
  <c r="N62" i="3"/>
  <c r="I69" i="3"/>
  <c r="I80" i="3"/>
  <c r="I380" i="3"/>
  <c r="I370" i="3"/>
  <c r="I543" i="3"/>
  <c r="N415" i="3"/>
  <c r="N122" i="3"/>
  <c r="N317" i="3"/>
  <c r="N181" i="3"/>
  <c r="N278" i="3"/>
  <c r="I544" i="3"/>
  <c r="I300" i="3"/>
  <c r="N179" i="3"/>
  <c r="I145" i="3"/>
  <c r="N498" i="3"/>
  <c r="N380" i="3"/>
  <c r="I44" i="3"/>
  <c r="N381" i="3"/>
  <c r="N581" i="3"/>
  <c r="N580" i="3"/>
  <c r="N64" i="3"/>
  <c r="I183" i="3"/>
  <c r="N266" i="3"/>
  <c r="I54" i="3"/>
  <c r="I340" i="3"/>
  <c r="I292" i="3"/>
  <c r="I311" i="3"/>
  <c r="I116" i="3"/>
  <c r="N448" i="3"/>
  <c r="I545" i="3"/>
  <c r="N282" i="3"/>
  <c r="N315" i="3"/>
  <c r="N595" i="3"/>
  <c r="N161" i="3"/>
  <c r="N205" i="3"/>
  <c r="I290" i="3"/>
  <c r="N104" i="3"/>
  <c r="I390" i="3"/>
  <c r="N206" i="3"/>
  <c r="I63" i="3"/>
  <c r="N565" i="3"/>
  <c r="I125" i="3"/>
  <c r="N477" i="3"/>
  <c r="N14" i="3"/>
  <c r="I341" i="3"/>
  <c r="N531" i="3"/>
  <c r="N156" i="3"/>
  <c r="N408" i="3"/>
  <c r="I252" i="3"/>
  <c r="I206" i="3"/>
  <c r="I582" i="3"/>
  <c r="I100" i="3"/>
  <c r="N320" i="3"/>
  <c r="N170" i="3"/>
  <c r="I552" i="3"/>
  <c r="I444" i="3"/>
  <c r="N517" i="3"/>
  <c r="I389" i="3"/>
  <c r="N190" i="3"/>
  <c r="N30" i="3"/>
  <c r="I609" i="3"/>
  <c r="I505" i="3"/>
  <c r="N27" i="3"/>
  <c r="I304" i="3"/>
  <c r="N275" i="3"/>
  <c r="N362" i="3"/>
  <c r="I597" i="3"/>
  <c r="N322" i="3"/>
  <c r="N68" i="3"/>
  <c r="N559" i="3"/>
  <c r="N66" i="3"/>
  <c r="N447" i="3"/>
  <c r="N446" i="3"/>
  <c r="I527" i="3"/>
  <c r="N525" i="3"/>
  <c r="I566" i="3"/>
  <c r="I375" i="3"/>
  <c r="N276" i="3"/>
  <c r="I613" i="3"/>
  <c r="R613" i="3" l="1"/>
  <c r="U276" i="3"/>
  <c r="R375" i="3"/>
  <c r="R566" i="3"/>
  <c r="U525" i="3"/>
  <c r="R527" i="3"/>
  <c r="U446" i="3"/>
  <c r="U447" i="3"/>
  <c r="U66" i="3"/>
  <c r="U559" i="3"/>
  <c r="U68" i="3"/>
  <c r="U322" i="3"/>
  <c r="R597" i="3"/>
  <c r="U362" i="3"/>
  <c r="U275" i="3"/>
  <c r="R304" i="3"/>
  <c r="U27" i="3"/>
  <c r="R505" i="3"/>
  <c r="R609" i="3"/>
  <c r="U30" i="3"/>
  <c r="U190" i="3"/>
  <c r="R389" i="3"/>
  <c r="U517" i="3"/>
  <c r="R444" i="3"/>
  <c r="R552" i="3"/>
  <c r="U170" i="3"/>
  <c r="U320" i="3"/>
  <c r="R100" i="3"/>
  <c r="R582" i="3"/>
  <c r="R206" i="3"/>
  <c r="R252" i="3"/>
  <c r="U408" i="3"/>
  <c r="U156" i="3"/>
  <c r="U531" i="3"/>
  <c r="R341" i="3"/>
  <c r="U14" i="3"/>
  <c r="U477" i="3"/>
  <c r="R125" i="3"/>
  <c r="U565" i="3"/>
  <c r="R63" i="3"/>
  <c r="U206" i="3"/>
  <c r="R390" i="3"/>
  <c r="U104" i="3"/>
  <c r="R290" i="3"/>
  <c r="U205" i="3"/>
  <c r="U161" i="3"/>
  <c r="U595" i="3"/>
  <c r="U315" i="3"/>
  <c r="U282" i="3"/>
  <c r="R545" i="3"/>
  <c r="U448" i="3"/>
  <c r="R116" i="3"/>
  <c r="Y116" i="3"/>
  <c r="Z116" i="3" s="1"/>
  <c r="R311" i="3"/>
  <c r="R292" i="3"/>
  <c r="R340" i="3"/>
  <c r="R54" i="3"/>
  <c r="U266" i="3"/>
  <c r="R183" i="3"/>
  <c r="U64" i="3"/>
  <c r="U580" i="3"/>
  <c r="U581" i="3"/>
  <c r="U381" i="3"/>
  <c r="R44" i="3"/>
  <c r="U380" i="3"/>
  <c r="U498" i="3"/>
  <c r="R145" i="3"/>
  <c r="U179" i="3"/>
  <c r="R300" i="3"/>
  <c r="R544" i="3"/>
  <c r="U278" i="3"/>
  <c r="U181" i="3"/>
  <c r="U317" i="3"/>
  <c r="U122" i="3"/>
  <c r="U415" i="3"/>
  <c r="R543" i="3"/>
  <c r="R370" i="3"/>
  <c r="R380" i="3"/>
  <c r="R80" i="3"/>
  <c r="R69" i="3"/>
  <c r="U62" i="3"/>
  <c r="R316" i="3"/>
  <c r="U574" i="3"/>
  <c r="U36" i="3"/>
  <c r="U506" i="3"/>
  <c r="U422" i="3"/>
  <c r="U20" i="3"/>
  <c r="R515" i="3"/>
  <c r="U49" i="3"/>
  <c r="U377" i="3"/>
  <c r="U135" i="3"/>
  <c r="U476" i="3"/>
  <c r="U515" i="3"/>
  <c r="R596" i="3"/>
  <c r="R269" i="3"/>
  <c r="R581" i="3"/>
  <c r="U545" i="3"/>
  <c r="U18" i="3"/>
  <c r="U601" i="3"/>
  <c r="U529" i="3"/>
  <c r="U592" i="3"/>
  <c r="U552" i="3"/>
  <c r="R176" i="3"/>
  <c r="R229" i="3"/>
  <c r="U379" i="3"/>
  <c r="U59" i="3"/>
  <c r="U105" i="3"/>
  <c r="U102" i="3"/>
  <c r="U407" i="3"/>
  <c r="U544" i="3"/>
  <c r="U306" i="3"/>
  <c r="R74" i="3"/>
  <c r="R159" i="3"/>
  <c r="U140" i="3"/>
  <c r="Y20" i="3"/>
  <c r="Z20" i="3" s="1"/>
  <c r="R20" i="3"/>
  <c r="R361" i="3"/>
  <c r="U328" i="3"/>
  <c r="R91" i="3"/>
  <c r="R121" i="3"/>
  <c r="U588" i="3"/>
  <c r="R408" i="3"/>
  <c r="R228" i="3"/>
  <c r="R5" i="3"/>
  <c r="Y5" i="3"/>
  <c r="Z5" i="3" s="1"/>
  <c r="U177" i="3"/>
  <c r="U309" i="3"/>
  <c r="Y10" i="3"/>
  <c r="Z10" i="3" s="1"/>
  <c r="R10" i="3"/>
  <c r="U226" i="3"/>
  <c r="R265" i="3"/>
  <c r="R75" i="3"/>
  <c r="U395" i="3"/>
  <c r="R239" i="3"/>
  <c r="R309" i="3"/>
  <c r="R298" i="3"/>
  <c r="R469" i="3"/>
  <c r="R556" i="3"/>
  <c r="U388" i="3"/>
  <c r="R108" i="3"/>
  <c r="R431" i="3"/>
  <c r="R83" i="3"/>
  <c r="U493" i="3"/>
  <c r="R40" i="3"/>
  <c r="U375" i="3"/>
  <c r="R436" i="3"/>
  <c r="U254" i="3"/>
  <c r="R4" i="3"/>
  <c r="Y4" i="3"/>
  <c r="Z4" i="3" s="1"/>
  <c r="R258" i="3"/>
  <c r="R110" i="3"/>
  <c r="R549" i="3"/>
  <c r="R217" i="3"/>
  <c r="U319" i="3"/>
  <c r="R506" i="3"/>
  <c r="U454" i="3"/>
  <c r="R322" i="3"/>
  <c r="U558" i="3"/>
  <c r="R294" i="3"/>
  <c r="U114" i="3"/>
  <c r="R231" i="3"/>
  <c r="U73" i="3"/>
  <c r="R335" i="3"/>
  <c r="U441" i="3"/>
  <c r="U334" i="3"/>
  <c r="R38" i="3"/>
  <c r="R218" i="3"/>
  <c r="U606" i="3"/>
  <c r="R555" i="3"/>
  <c r="U299" i="3"/>
  <c r="U534" i="3"/>
  <c r="R132" i="3"/>
  <c r="R421" i="3"/>
  <c r="R319" i="3"/>
  <c r="R546" i="3"/>
  <c r="R254" i="3"/>
  <c r="R367" i="3"/>
  <c r="U40" i="3"/>
  <c r="U119" i="3"/>
  <c r="R563" i="3"/>
  <c r="R224" i="3"/>
  <c r="R567" i="3"/>
  <c r="R451" i="3"/>
  <c r="R559" i="3"/>
  <c r="U12" i="3"/>
  <c r="U41" i="3"/>
  <c r="R536" i="3"/>
  <c r="U318" i="3"/>
  <c r="U596" i="3"/>
  <c r="U96" i="3"/>
  <c r="R466" i="3"/>
  <c r="U150" i="3"/>
  <c r="R139" i="3"/>
  <c r="R607" i="3"/>
  <c r="R450" i="3"/>
  <c r="R602" i="3"/>
  <c r="R143" i="3"/>
  <c r="U252" i="3"/>
  <c r="R540" i="3"/>
  <c r="U597" i="3"/>
  <c r="U144" i="3"/>
  <c r="R203" i="3"/>
  <c r="U178" i="3"/>
  <c r="R480" i="3"/>
  <c r="R310" i="3"/>
  <c r="R424" i="3"/>
  <c r="U451" i="3"/>
  <c r="U387" i="3"/>
  <c r="U364" i="3"/>
  <c r="U183" i="3"/>
  <c r="R460" i="3"/>
  <c r="R98" i="3"/>
  <c r="Y34" i="3"/>
  <c r="Z34" i="3" s="1"/>
  <c r="R34" i="3"/>
  <c r="U290" i="3"/>
  <c r="R86" i="3"/>
  <c r="R459" i="3"/>
  <c r="U383" i="3"/>
  <c r="Y21" i="3"/>
  <c r="Z21" i="3" s="1"/>
  <c r="R21" i="3"/>
  <c r="R245" i="3"/>
  <c r="U131" i="3"/>
  <c r="U26" i="3"/>
  <c r="U165" i="3"/>
  <c r="U442" i="3"/>
  <c r="U420" i="3"/>
  <c r="R167" i="3"/>
  <c r="R99" i="3"/>
  <c r="U530" i="3"/>
  <c r="R583" i="3"/>
  <c r="R253" i="3"/>
  <c r="R186" i="3"/>
  <c r="U231" i="3"/>
  <c r="R369" i="3"/>
  <c r="U479" i="3"/>
  <c r="U508" i="3"/>
  <c r="U42" i="3"/>
  <c r="R137" i="3"/>
  <c r="U274" i="3"/>
  <c r="R36" i="3"/>
  <c r="Y36" i="3"/>
  <c r="Z36" i="3" s="1"/>
  <c r="R208" i="3"/>
  <c r="R306" i="3"/>
  <c r="R482" i="3"/>
  <c r="U141" i="3"/>
  <c r="R14" i="3"/>
  <c r="Y14" i="3"/>
  <c r="Z14" i="3" s="1"/>
  <c r="U429" i="3"/>
  <c r="U370" i="3"/>
  <c r="R453" i="3"/>
  <c r="U385" i="3"/>
  <c r="U115" i="3"/>
  <c r="U259" i="3"/>
  <c r="U285" i="3"/>
  <c r="R232" i="3"/>
  <c r="U168" i="3"/>
  <c r="U198" i="3"/>
  <c r="R570" i="3"/>
  <c r="R472" i="3"/>
  <c r="R210" i="3"/>
  <c r="Y12" i="3"/>
  <c r="Z12" i="3" s="1"/>
  <c r="R12" i="3"/>
  <c r="R429" i="3"/>
  <c r="U97" i="3"/>
  <c r="U403" i="3"/>
  <c r="U138" i="3"/>
  <c r="U247" i="3"/>
  <c r="U373" i="3"/>
  <c r="U71" i="3"/>
  <c r="U490" i="3"/>
  <c r="U342" i="3"/>
  <c r="U157" i="3"/>
  <c r="R541" i="3"/>
  <c r="R330" i="3"/>
  <c r="R185" i="3"/>
  <c r="R240" i="3"/>
  <c r="R346" i="3"/>
  <c r="R587" i="3"/>
  <c r="U121" i="3"/>
  <c r="U542" i="3"/>
  <c r="R533" i="3"/>
  <c r="R277" i="3"/>
  <c r="R365" i="3"/>
  <c r="R610" i="3"/>
  <c r="R160" i="3"/>
  <c r="R45" i="3"/>
  <c r="R337" i="3"/>
  <c r="U129" i="3"/>
  <c r="U293" i="3"/>
  <c r="R558" i="3"/>
  <c r="U163" i="3"/>
  <c r="U577" i="3"/>
  <c r="R368" i="3"/>
  <c r="R152" i="3"/>
  <c r="U208" i="3"/>
  <c r="U333" i="3"/>
  <c r="U265" i="3"/>
  <c r="U162" i="3"/>
  <c r="U246" i="3"/>
  <c r="R539" i="3"/>
  <c r="Y30" i="3"/>
  <c r="Z30" i="3" s="1"/>
  <c r="R30" i="3"/>
  <c r="U464" i="3"/>
  <c r="R323" i="3"/>
  <c r="R247" i="3"/>
  <c r="U77" i="3"/>
  <c r="U368" i="3"/>
  <c r="R154" i="3"/>
  <c r="U548" i="3"/>
  <c r="R348" i="3"/>
  <c r="U298" i="3"/>
  <c r="U251" i="3"/>
  <c r="R148" i="3"/>
  <c r="U459" i="3"/>
  <c r="R17" i="3"/>
  <c r="Y17" i="3"/>
  <c r="Z17" i="3" s="1"/>
  <c r="R388" i="3"/>
  <c r="U496" i="3"/>
  <c r="R462" i="3"/>
  <c r="U472" i="3"/>
  <c r="U513" i="3"/>
  <c r="R511" i="3"/>
  <c r="U288" i="3"/>
  <c r="R356" i="3"/>
  <c r="R398" i="3"/>
  <c r="R279" i="3"/>
  <c r="U125" i="3"/>
  <c r="U98" i="3"/>
  <c r="R97" i="3"/>
  <c r="U261" i="3"/>
  <c r="U260" i="3"/>
  <c r="U120" i="3"/>
  <c r="R209" i="3"/>
  <c r="U8" i="3"/>
  <c r="U516" i="3"/>
  <c r="R37" i="3"/>
  <c r="Y37" i="3"/>
  <c r="Z37" i="3" s="1"/>
  <c r="R49" i="3"/>
  <c r="R586" i="3"/>
  <c r="R127" i="3"/>
  <c r="R488" i="3"/>
  <c r="U101" i="3"/>
  <c r="U79" i="3"/>
  <c r="R302" i="3"/>
  <c r="U585" i="3"/>
  <c r="R476" i="3"/>
  <c r="R303" i="3"/>
  <c r="U187" i="3"/>
  <c r="R266" i="3"/>
  <c r="U46" i="3"/>
  <c r="R278" i="3"/>
  <c r="U332" i="3"/>
  <c r="R70" i="3"/>
  <c r="Y70" i="3"/>
  <c r="Z70" i="3" s="1"/>
  <c r="U185" i="3"/>
  <c r="R140" i="3"/>
  <c r="R491" i="3"/>
  <c r="U6" i="3"/>
  <c r="R29" i="3"/>
  <c r="Y29" i="3"/>
  <c r="Z29" i="3" s="1"/>
  <c r="R478" i="3"/>
  <c r="R521" i="3"/>
  <c r="U335" i="3"/>
  <c r="U194" i="3"/>
  <c r="U344" i="3"/>
  <c r="R270" i="3"/>
  <c r="R447" i="3"/>
  <c r="U467" i="3"/>
  <c r="R529" i="3"/>
  <c r="U169" i="3"/>
  <c r="R535" i="3"/>
  <c r="R142" i="3"/>
  <c r="U351" i="3"/>
  <c r="U16" i="3"/>
  <c r="R274" i="3"/>
  <c r="U154" i="3"/>
  <c r="R94" i="3"/>
  <c r="U103" i="3"/>
  <c r="R439" i="3"/>
  <c r="U88" i="3"/>
  <c r="R501" i="3"/>
  <c r="U521" i="3"/>
  <c r="U55" i="3"/>
  <c r="U56" i="3"/>
  <c r="U189" i="3"/>
  <c r="R25" i="3"/>
  <c r="Y25" i="3"/>
  <c r="Z25" i="3" s="1"/>
  <c r="R343" i="3"/>
  <c r="R537" i="3"/>
  <c r="U504" i="3"/>
  <c r="R349" i="3"/>
  <c r="R483" i="3"/>
  <c r="U239" i="3"/>
  <c r="R412" i="3"/>
  <c r="R402" i="3"/>
  <c r="U80" i="3"/>
  <c r="U575" i="3"/>
  <c r="U532" i="3"/>
  <c r="R432" i="3"/>
  <c r="R184" i="3"/>
  <c r="R542" i="3"/>
  <c r="R89" i="3"/>
  <c r="R236" i="3"/>
  <c r="U491" i="3"/>
  <c r="R295" i="3"/>
  <c r="R287" i="3"/>
  <c r="U470" i="3"/>
  <c r="U134" i="3"/>
  <c r="R315" i="3"/>
  <c r="U593" i="3"/>
  <c r="U221" i="3"/>
  <c r="U158" i="3"/>
  <c r="R61" i="3"/>
  <c r="U166" i="3"/>
  <c r="R572" i="3"/>
  <c r="U589" i="3"/>
  <c r="R393" i="3"/>
  <c r="U475" i="3"/>
  <c r="U111" i="3"/>
  <c r="R517" i="3"/>
  <c r="U238" i="3"/>
  <c r="R591" i="3"/>
  <c r="Y27" i="3"/>
  <c r="Z27" i="3" s="1"/>
  <c r="R27" i="3"/>
  <c r="U372" i="3"/>
  <c r="U363" i="3"/>
  <c r="R318" i="3"/>
  <c r="R423" i="3"/>
  <c r="R430" i="3"/>
  <c r="R146" i="3"/>
  <c r="U503" i="3"/>
  <c r="R72" i="3"/>
  <c r="U29" i="3"/>
  <c r="U416" i="3"/>
  <c r="R172" i="3"/>
  <c r="R123" i="3"/>
  <c r="U512" i="3"/>
  <c r="R490" i="3"/>
  <c r="U586" i="3"/>
  <c r="U128" i="3"/>
  <c r="U358" i="3"/>
  <c r="R334" i="3"/>
  <c r="U145" i="3"/>
  <c r="R502" i="3"/>
  <c r="U234" i="3"/>
  <c r="U267" i="3"/>
  <c r="U514" i="3"/>
  <c r="U94" i="3"/>
  <c r="R378" i="3"/>
  <c r="U37" i="3"/>
  <c r="U359" i="3"/>
  <c r="R268" i="3"/>
  <c r="U195" i="3"/>
  <c r="R463" i="3"/>
  <c r="U243" i="3"/>
  <c r="U60" i="3"/>
  <c r="R580" i="3"/>
  <c r="R50" i="3"/>
  <c r="R119" i="3"/>
  <c r="R32" i="3"/>
  <c r="Y32" i="3"/>
  <c r="Z32" i="3" s="1"/>
  <c r="U537" i="3"/>
  <c r="U392" i="3"/>
  <c r="R260" i="3"/>
  <c r="U84" i="3"/>
  <c r="R65" i="3"/>
  <c r="R291" i="3"/>
  <c r="U481" i="3"/>
  <c r="U502" i="3"/>
  <c r="U112" i="3"/>
  <c r="U76" i="3"/>
  <c r="R377" i="3"/>
  <c r="R588" i="3"/>
  <c r="R190" i="3"/>
  <c r="R477" i="3"/>
  <c r="U10" i="3"/>
  <c r="R285" i="3"/>
  <c r="U244" i="3"/>
  <c r="U365" i="3"/>
  <c r="R514" i="3"/>
  <c r="U174" i="3"/>
  <c r="R413" i="3"/>
  <c r="R248" i="3"/>
  <c r="U303" i="3"/>
  <c r="R162" i="3"/>
  <c r="U605" i="3"/>
  <c r="U551" i="3"/>
  <c r="R525" i="3"/>
  <c r="R3" i="3"/>
  <c r="Y3" i="3"/>
  <c r="Z3" i="3" s="1"/>
  <c r="U137" i="3"/>
  <c r="U240" i="3"/>
  <c r="U341" i="3"/>
  <c r="R204" i="3"/>
  <c r="R606" i="3"/>
  <c r="U48" i="3"/>
  <c r="R189" i="3"/>
  <c r="U499" i="3"/>
  <c r="U51" i="3"/>
  <c r="R519" i="3"/>
  <c r="R13" i="3"/>
  <c r="Y13" i="3"/>
  <c r="Z13" i="3" s="1"/>
  <c r="U197" i="3"/>
  <c r="R11" i="3"/>
  <c r="Y11" i="3"/>
  <c r="Z11" i="3" s="1"/>
  <c r="R364" i="3"/>
  <c r="R500" i="3"/>
  <c r="U535" i="3"/>
  <c r="U453" i="3"/>
  <c r="U271" i="3"/>
  <c r="U590" i="3"/>
  <c r="U90" i="3"/>
  <c r="R360" i="3"/>
  <c r="U82" i="3"/>
  <c r="U207" i="3"/>
  <c r="U28" i="3"/>
  <c r="U354" i="3"/>
  <c r="R376" i="3"/>
  <c r="R219" i="3"/>
  <c r="U130" i="3"/>
  <c r="R157" i="3"/>
  <c r="R557" i="3"/>
  <c r="R531" i="3"/>
  <c r="R129" i="3"/>
  <c r="R560" i="3"/>
  <c r="R350" i="3"/>
  <c r="U374" i="3"/>
  <c r="U204" i="3"/>
  <c r="R115" i="3"/>
  <c r="U543" i="3"/>
  <c r="U89" i="3"/>
  <c r="U52" i="3"/>
  <c r="Y26" i="3"/>
  <c r="Z26" i="3" s="1"/>
  <c r="R26" i="3"/>
  <c r="U510" i="3"/>
  <c r="U310" i="3"/>
  <c r="U34" i="3"/>
  <c r="R465" i="3"/>
  <c r="R481" i="3"/>
  <c r="R419" i="3"/>
  <c r="U107" i="3"/>
  <c r="U210" i="3"/>
  <c r="U85" i="3"/>
  <c r="R196" i="3"/>
  <c r="R9" i="3"/>
  <c r="Y9" i="3"/>
  <c r="Z9" i="3" s="1"/>
  <c r="U457" i="3"/>
  <c r="U123" i="3"/>
  <c r="R538" i="3"/>
  <c r="U350" i="3"/>
  <c r="R495" i="3"/>
  <c r="U437" i="3"/>
  <c r="R199" i="3"/>
  <c r="R271" i="3"/>
  <c r="U567" i="3"/>
  <c r="U602" i="3"/>
  <c r="U471" i="3"/>
  <c r="U594" i="3"/>
  <c r="U579" i="3"/>
  <c r="U435" i="3"/>
  <c r="U500" i="3"/>
  <c r="U39" i="3"/>
  <c r="U100" i="3"/>
  <c r="U53" i="3"/>
  <c r="U257" i="3"/>
  <c r="U560" i="3"/>
  <c r="U95" i="3"/>
  <c r="R135" i="3"/>
  <c r="U311" i="3"/>
  <c r="U401" i="3"/>
  <c r="U399" i="3"/>
  <c r="U153" i="3"/>
  <c r="U217" i="3"/>
  <c r="R471" i="3"/>
  <c r="R598" i="3"/>
  <c r="R433" i="3"/>
  <c r="R207" i="3"/>
  <c r="R60" i="3"/>
  <c r="R473" i="3"/>
  <c r="R516" i="3"/>
  <c r="R6" i="3"/>
  <c r="Y6" i="3"/>
  <c r="Z6" i="3" s="1"/>
  <c r="R296" i="3"/>
  <c r="U196" i="3"/>
  <c r="R333" i="3"/>
  <c r="U369" i="3"/>
  <c r="R366" i="3"/>
  <c r="Y2" i="3"/>
  <c r="Z2" i="3" s="1"/>
  <c r="AA2" i="3" s="1"/>
  <c r="R2" i="3"/>
  <c r="R104" i="3"/>
  <c r="U225" i="3"/>
  <c r="R281" i="3"/>
  <c r="R165" i="3"/>
  <c r="R571" i="3"/>
  <c r="U24" i="3"/>
  <c r="U235" i="3"/>
  <c r="U228" i="3"/>
  <c r="R489" i="3"/>
  <c r="U346" i="3"/>
  <c r="R149" i="3"/>
  <c r="U486" i="3"/>
  <c r="U4" i="3"/>
  <c r="R474" i="3"/>
  <c r="U336" i="3"/>
  <c r="U505" i="3"/>
  <c r="R564" i="3"/>
  <c r="R198" i="3"/>
  <c r="R79" i="3"/>
  <c r="R329" i="3"/>
  <c r="U301" i="3"/>
  <c r="U9" i="3"/>
  <c r="R230" i="3"/>
  <c r="U465" i="3"/>
  <c r="U286" i="3"/>
  <c r="R595" i="3"/>
  <c r="U21" i="3"/>
  <c r="R150" i="3"/>
  <c r="U224" i="3"/>
  <c r="R297" i="3"/>
  <c r="R235" i="3"/>
  <c r="R435" i="3"/>
  <c r="R406" i="3"/>
  <c r="R158" i="3"/>
  <c r="U455" i="3"/>
  <c r="U598" i="3"/>
  <c r="R256" i="3"/>
  <c r="U462" i="3"/>
  <c r="U209" i="3"/>
  <c r="R250" i="3"/>
  <c r="R353" i="3"/>
  <c r="R147" i="3"/>
  <c r="U340" i="3"/>
  <c r="U427" i="3"/>
  <c r="R385" i="3"/>
  <c r="R67" i="3"/>
  <c r="U321" i="3"/>
  <c r="U519" i="3"/>
  <c r="R479" i="3"/>
  <c r="R373" i="3"/>
  <c r="R458" i="3"/>
  <c r="U554" i="3"/>
  <c r="R213" i="3"/>
  <c r="U117" i="3"/>
  <c r="U569" i="3"/>
  <c r="R443" i="3"/>
  <c r="U458" i="3"/>
  <c r="U164" i="3"/>
  <c r="U302" i="3"/>
  <c r="U256" i="3"/>
  <c r="R144" i="3"/>
  <c r="R112" i="3"/>
  <c r="U549" i="3"/>
  <c r="U345" i="3"/>
  <c r="U394" i="3"/>
  <c r="R504" i="3"/>
  <c r="U11" i="3"/>
  <c r="U186" i="3"/>
  <c r="R381" i="3"/>
  <c r="R457" i="3"/>
  <c r="U576" i="3"/>
  <c r="R175" i="3"/>
  <c r="Y175" i="3"/>
  <c r="Z175" i="3" s="1"/>
  <c r="U33" i="3"/>
  <c r="U242" i="3"/>
  <c r="U229" i="3"/>
  <c r="U438" i="3"/>
  <c r="U352" i="3"/>
  <c r="R55" i="3"/>
  <c r="U461" i="3"/>
  <c r="R182" i="3"/>
  <c r="U108" i="3"/>
  <c r="U603" i="3"/>
  <c r="U484" i="3"/>
  <c r="U93" i="3"/>
  <c r="U19" i="3"/>
  <c r="U250" i="3"/>
  <c r="R35" i="3"/>
  <c r="Y35" i="3"/>
  <c r="Z35" i="3" s="1"/>
  <c r="U202" i="3"/>
  <c r="U279" i="3"/>
  <c r="R193" i="3"/>
  <c r="U54" i="3"/>
  <c r="U110" i="3"/>
  <c r="U501" i="3"/>
  <c r="U91" i="3"/>
  <c r="R221" i="3"/>
  <c r="R272" i="3"/>
  <c r="R576" i="3"/>
  <c r="R405" i="3"/>
  <c r="U253" i="3"/>
  <c r="U188" i="3"/>
  <c r="U272" i="3"/>
  <c r="U127" i="3"/>
  <c r="R85" i="3"/>
  <c r="U411" i="3"/>
  <c r="R58" i="3"/>
  <c r="U473" i="3"/>
  <c r="R562" i="3"/>
  <c r="R82" i="3"/>
  <c r="R101" i="3"/>
  <c r="R242" i="3"/>
  <c r="U604" i="3"/>
  <c r="U527" i="3"/>
  <c r="R57" i="3"/>
  <c r="U483" i="3"/>
  <c r="R233" i="3"/>
  <c r="R299" i="3"/>
  <c r="R510" i="3"/>
  <c r="U307" i="3"/>
  <c r="R342" i="3"/>
  <c r="U612" i="3"/>
  <c r="U572" i="3"/>
  <c r="R131" i="3"/>
  <c r="R548" i="3"/>
  <c r="R81" i="3"/>
  <c r="U87" i="3"/>
  <c r="R494" i="3"/>
  <c r="U533" i="3"/>
  <c r="R73" i="3"/>
  <c r="R487" i="3"/>
  <c r="R395" i="3"/>
  <c r="U132" i="3"/>
  <c r="Y15" i="3"/>
  <c r="Z15" i="3" s="1"/>
  <c r="R15" i="3"/>
  <c r="R403" i="3"/>
  <c r="U571" i="3"/>
  <c r="R321" i="3"/>
  <c r="R212" i="3"/>
  <c r="U357" i="3"/>
  <c r="R84" i="3"/>
  <c r="R293" i="3"/>
  <c r="R387" i="3"/>
  <c r="R325" i="3"/>
  <c r="R386" i="3"/>
  <c r="U44" i="3"/>
  <c r="U136" i="3"/>
  <c r="U562" i="3"/>
  <c r="R392" i="3"/>
  <c r="U609" i="3"/>
  <c r="R509" i="3"/>
  <c r="R95" i="3"/>
  <c r="U582" i="3"/>
  <c r="U142" i="3"/>
  <c r="R422" i="3"/>
  <c r="U74" i="3"/>
  <c r="U436" i="3"/>
  <c r="R103" i="3"/>
  <c r="R93" i="3"/>
  <c r="U423" i="3"/>
  <c r="U99" i="3"/>
  <c r="U222" i="3"/>
  <c r="U241" i="3"/>
  <c r="U456" i="3"/>
  <c r="R92" i="3"/>
  <c r="R347" i="3"/>
  <c r="U528" i="3"/>
  <c r="R338" i="3"/>
  <c r="R305" i="3"/>
  <c r="R59" i="3"/>
  <c r="R416" i="3"/>
  <c r="U361" i="3"/>
  <c r="U468" i="3"/>
  <c r="U106" i="3"/>
  <c r="R573" i="3"/>
  <c r="U353" i="3"/>
  <c r="R605" i="3"/>
  <c r="R136" i="3"/>
  <c r="R168" i="3"/>
  <c r="R383" i="3"/>
  <c r="U331" i="3"/>
  <c r="R530" i="3"/>
  <c r="U192" i="3"/>
  <c r="U613" i="3"/>
  <c r="U264" i="3"/>
  <c r="R363" i="3"/>
  <c r="U325" i="3"/>
  <c r="R243" i="3"/>
  <c r="R484" i="3"/>
  <c r="R133" i="3"/>
  <c r="R551" i="3"/>
  <c r="U452" i="3"/>
  <c r="Y16" i="3"/>
  <c r="Z16" i="3" s="1"/>
  <c r="R16" i="3"/>
  <c r="R585" i="3"/>
  <c r="U35" i="3"/>
  <c r="R122" i="3"/>
  <c r="Y24" i="3"/>
  <c r="Z24" i="3" s="1"/>
  <c r="R24" i="3"/>
  <c r="U550" i="3"/>
  <c r="Y8" i="3"/>
  <c r="Z8" i="3" s="1"/>
  <c r="R8" i="3"/>
  <c r="R394" i="3"/>
  <c r="U147" i="3"/>
  <c r="U180" i="3"/>
  <c r="U230" i="3"/>
  <c r="U191" i="3"/>
  <c r="Y22" i="3"/>
  <c r="Z22" i="3" s="1"/>
  <c r="R22" i="3"/>
  <c r="R177" i="3"/>
  <c r="Y28" i="3"/>
  <c r="Z28" i="3" s="1"/>
  <c r="R28" i="3"/>
  <c r="U433" i="3"/>
  <c r="U600" i="3"/>
  <c r="U133" i="3"/>
  <c r="R577" i="3"/>
  <c r="R497" i="3"/>
  <c r="R603" i="3"/>
  <c r="U608" i="3"/>
  <c r="R288" i="3"/>
  <c r="R47" i="3"/>
  <c r="R166" i="3"/>
  <c r="U480" i="3"/>
  <c r="R397" i="3"/>
  <c r="U237" i="3"/>
  <c r="Y33" i="3"/>
  <c r="Z33" i="3" s="1"/>
  <c r="R33" i="3"/>
  <c r="U201" i="3"/>
  <c r="U384" i="3"/>
  <c r="R518" i="3"/>
  <c r="R437" i="3"/>
  <c r="U287" i="3"/>
  <c r="U308" i="3"/>
  <c r="U167" i="3"/>
  <c r="U72" i="3"/>
  <c r="R178" i="3"/>
  <c r="U281" i="3"/>
  <c r="U439" i="3"/>
  <c r="R528" i="3"/>
  <c r="U38" i="3"/>
  <c r="R244" i="3"/>
  <c r="R332" i="3"/>
  <c r="U610" i="3"/>
  <c r="U109" i="3"/>
  <c r="U547" i="3"/>
  <c r="R434" i="3"/>
  <c r="U3" i="3"/>
  <c r="R401" i="3"/>
  <c r="U402" i="3"/>
  <c r="U424" i="3"/>
  <c r="R513" i="3"/>
  <c r="R109" i="3"/>
  <c r="U316" i="3"/>
  <c r="R106" i="3"/>
  <c r="U148" i="3"/>
  <c r="U295" i="3"/>
  <c r="R234" i="3"/>
  <c r="R578" i="3"/>
  <c r="R39" i="3"/>
  <c r="R249" i="3"/>
  <c r="U283" i="3"/>
  <c r="R62" i="3"/>
  <c r="R226" i="3"/>
  <c r="R589" i="3"/>
  <c r="U258" i="3"/>
  <c r="U255" i="3"/>
  <c r="U339" i="3"/>
  <c r="R205" i="3"/>
  <c r="R575" i="3"/>
  <c r="U329" i="3"/>
  <c r="Y19" i="3"/>
  <c r="Z19" i="3" s="1"/>
  <c r="R19" i="3"/>
  <c r="U539" i="3"/>
  <c r="U75" i="3"/>
  <c r="R441" i="3"/>
  <c r="U17" i="3"/>
  <c r="U233" i="3"/>
  <c r="U523" i="3"/>
  <c r="R313" i="3"/>
  <c r="R428" i="3"/>
  <c r="R327" i="3"/>
  <c r="U50" i="3"/>
  <c r="U607" i="3"/>
  <c r="U159" i="3"/>
  <c r="U557" i="3"/>
  <c r="R452" i="3"/>
  <c r="R202" i="3"/>
  <c r="U23" i="3"/>
  <c r="R102" i="3"/>
  <c r="U378" i="3"/>
  <c r="U269" i="3"/>
  <c r="R41" i="3"/>
  <c r="R594" i="3"/>
  <c r="U488" i="3"/>
  <c r="R111" i="3"/>
  <c r="U312" i="3"/>
  <c r="R90" i="3"/>
  <c r="R195" i="3"/>
  <c r="U155" i="3"/>
  <c r="R141" i="3"/>
  <c r="R611" i="3"/>
  <c r="U561" i="3"/>
  <c r="U5" i="3"/>
  <c r="U22" i="3"/>
  <c r="U568" i="3"/>
  <c r="U386" i="3"/>
  <c r="U69" i="3"/>
  <c r="U291" i="3"/>
  <c r="U268" i="3"/>
  <c r="U417" i="3"/>
  <c r="U444" i="3"/>
  <c r="R194" i="3"/>
  <c r="R493" i="3"/>
  <c r="R124" i="3"/>
  <c r="R255" i="3"/>
  <c r="R520" i="3"/>
  <c r="R448" i="3"/>
  <c r="U485" i="3"/>
  <c r="R225" i="3"/>
  <c r="R201" i="3"/>
  <c r="R200" i="3"/>
  <c r="U418" i="3"/>
  <c r="U366" i="3"/>
  <c r="U583" i="3"/>
  <c r="R470" i="3"/>
  <c r="U223" i="3"/>
  <c r="R438" i="3"/>
  <c r="U113" i="3"/>
  <c r="R523" i="3"/>
  <c r="U546" i="3"/>
  <c r="R222" i="3"/>
  <c r="R328" i="3"/>
  <c r="U32" i="3"/>
  <c r="U173" i="3"/>
  <c r="R43" i="3"/>
  <c r="U171" i="3"/>
  <c r="U591" i="3"/>
  <c r="U218" i="3"/>
  <c r="U184" i="3"/>
  <c r="R214" i="3"/>
  <c r="R68" i="3"/>
  <c r="R357" i="3"/>
  <c r="U273" i="3"/>
  <c r="R130" i="3"/>
  <c r="R283" i="3"/>
  <c r="U587" i="3"/>
  <c r="R454" i="3"/>
  <c r="R78" i="3"/>
  <c r="R307" i="3"/>
  <c r="R498" i="3"/>
  <c r="R411" i="3"/>
  <c r="R31" i="3"/>
  <c r="Y31" i="3"/>
  <c r="Z31" i="3" s="1"/>
  <c r="U211" i="3"/>
  <c r="U355" i="3"/>
  <c r="U219" i="3"/>
  <c r="R417" i="3"/>
  <c r="R553" i="3"/>
  <c r="U294" i="3"/>
  <c r="R379" i="3"/>
  <c r="R485" i="3"/>
  <c r="U327" i="3"/>
  <c r="U118" i="3"/>
  <c r="U440" i="3"/>
  <c r="U434" i="3"/>
  <c r="R216" i="3"/>
  <c r="R280" i="3"/>
  <c r="R508" i="3"/>
  <c r="R42" i="3"/>
  <c r="R399" i="3"/>
  <c r="U337" i="3"/>
  <c r="U482" i="3"/>
  <c r="R532" i="3"/>
  <c r="R475" i="3"/>
  <c r="U404" i="3"/>
  <c r="R456" i="3"/>
  <c r="R507" i="3"/>
  <c r="R284" i="3"/>
  <c r="U203" i="3"/>
  <c r="U410" i="3"/>
  <c r="U518" i="3"/>
  <c r="U584" i="3"/>
  <c r="U304" i="3"/>
  <c r="U524" i="3"/>
  <c r="U406" i="3"/>
  <c r="R286" i="3"/>
  <c r="R409" i="3"/>
  <c r="U330" i="3"/>
  <c r="R174" i="3"/>
  <c r="Y174" i="3"/>
  <c r="Z174" i="3" s="1"/>
  <c r="R326" i="3"/>
  <c r="U292" i="3"/>
  <c r="U578" i="3"/>
  <c r="U494" i="3"/>
  <c r="R259" i="3"/>
  <c r="Y117" i="3"/>
  <c r="Z117" i="3" s="1"/>
  <c r="R117" i="3"/>
  <c r="R593" i="3"/>
  <c r="R547" i="3"/>
  <c r="R275" i="3"/>
  <c r="R173" i="3"/>
  <c r="U57" i="3"/>
  <c r="U538" i="3"/>
  <c r="R445" i="3"/>
  <c r="R134" i="3"/>
  <c r="R550" i="3"/>
  <c r="R561" i="3"/>
  <c r="R179" i="3"/>
  <c r="U507" i="3"/>
  <c r="R262" i="3"/>
  <c r="R351" i="3"/>
  <c r="R215" i="3"/>
  <c r="U182" i="3"/>
  <c r="U348" i="3"/>
  <c r="U314" i="3"/>
  <c r="R526" i="3"/>
  <c r="R48" i="3"/>
  <c r="R345" i="3"/>
  <c r="R427" i="3"/>
  <c r="U13" i="3"/>
  <c r="R382" i="3"/>
  <c r="R496" i="3"/>
  <c r="R163" i="3"/>
  <c r="R155" i="3"/>
  <c r="U460" i="3"/>
  <c r="U445" i="3"/>
  <c r="U382" i="3"/>
  <c r="U7" i="3"/>
  <c r="R468" i="3"/>
  <c r="R211" i="3"/>
  <c r="U541" i="3"/>
  <c r="R355" i="3"/>
  <c r="R87" i="3"/>
  <c r="R96" i="3"/>
  <c r="U389" i="3"/>
  <c r="U466" i="3"/>
  <c r="R362" i="3"/>
  <c r="U313" i="3"/>
  <c r="R164" i="3"/>
  <c r="R410" i="3"/>
  <c r="R153" i="3"/>
  <c r="R467" i="3"/>
  <c r="R267" i="3"/>
  <c r="U47" i="3"/>
  <c r="U116" i="3"/>
  <c r="U431" i="3"/>
  <c r="R374" i="3"/>
  <c r="U391" i="3"/>
  <c r="R53" i="3"/>
  <c r="R191" i="3"/>
  <c r="U67" i="3"/>
  <c r="R88" i="3"/>
  <c r="R354" i="3"/>
  <c r="U176" i="3"/>
  <c r="R156" i="3"/>
  <c r="R126" i="3"/>
  <c r="U81" i="3"/>
  <c r="R336" i="3"/>
  <c r="U520" i="3"/>
  <c r="U326" i="3"/>
  <c r="R486" i="3"/>
  <c r="U553" i="3"/>
  <c r="R301" i="3"/>
  <c r="R312" i="3"/>
  <c r="R276" i="3"/>
  <c r="U220" i="3"/>
  <c r="R238" i="3"/>
  <c r="U212" i="3"/>
  <c r="U474" i="3"/>
  <c r="R273" i="3"/>
  <c r="R425" i="3"/>
  <c r="Y18" i="3"/>
  <c r="Z18" i="3" s="1"/>
  <c r="R18" i="3"/>
  <c r="R246" i="3"/>
  <c r="R396" i="3"/>
  <c r="U356" i="3"/>
  <c r="U396" i="3"/>
  <c r="U347" i="3"/>
  <c r="R151" i="3"/>
  <c r="R320" i="3"/>
  <c r="U236" i="3"/>
  <c r="U376" i="3"/>
  <c r="R56" i="3"/>
  <c r="R414" i="3"/>
  <c r="R512" i="3"/>
  <c r="U215" i="3"/>
  <c r="R257" i="3"/>
  <c r="U400" i="3"/>
  <c r="U497" i="3"/>
  <c r="U463" i="3"/>
  <c r="R612" i="3"/>
  <c r="R608" i="3"/>
  <c r="U175" i="3"/>
  <c r="U522" i="3"/>
  <c r="R464" i="3"/>
  <c r="U58" i="3"/>
  <c r="U526" i="3"/>
  <c r="R499" i="3"/>
  <c r="U570" i="3"/>
  <c r="U146" i="3"/>
  <c r="U469" i="3"/>
  <c r="R107" i="3"/>
  <c r="R66" i="3"/>
  <c r="R263" i="3"/>
  <c r="R180" i="3"/>
  <c r="U45" i="3"/>
  <c r="U555" i="3"/>
  <c r="R503" i="3"/>
  <c r="R461" i="3"/>
  <c r="R492" i="3"/>
  <c r="U143" i="3"/>
  <c r="R161" i="3"/>
  <c r="R418" i="3"/>
  <c r="U139" i="3"/>
  <c r="U25" i="3"/>
  <c r="Y7" i="3"/>
  <c r="Z7" i="3" s="1"/>
  <c r="R7" i="3"/>
  <c r="R384" i="3"/>
  <c r="U495" i="3"/>
  <c r="U149" i="3"/>
  <c r="U124" i="3"/>
  <c r="R241" i="3"/>
  <c r="U428" i="3"/>
  <c r="U248" i="3"/>
  <c r="U2" i="3"/>
  <c r="R590" i="3"/>
  <c r="U270" i="3"/>
  <c r="U536" i="3"/>
  <c r="R440" i="3"/>
  <c r="R169" i="3"/>
  <c r="U31" i="3"/>
  <c r="R223" i="3"/>
  <c r="R197" i="3"/>
  <c r="R592" i="3"/>
  <c r="R51" i="3"/>
  <c r="R317" i="3"/>
  <c r="U172" i="3"/>
  <c r="U296" i="3"/>
  <c r="R289" i="3"/>
  <c r="R358" i="3"/>
  <c r="U338" i="3"/>
  <c r="U556" i="3"/>
  <c r="R181" i="3"/>
  <c r="U511" i="3"/>
  <c r="R76" i="3"/>
  <c r="R426" i="3"/>
  <c r="U405" i="3"/>
  <c r="U92" i="3"/>
  <c r="R52" i="3"/>
  <c r="R339" i="3"/>
  <c r="R371" i="3"/>
  <c r="R601" i="3"/>
  <c r="U280" i="3"/>
  <c r="U245" i="3"/>
  <c r="R352" i="3"/>
  <c r="R314" i="3"/>
  <c r="R404" i="3"/>
  <c r="R170" i="3"/>
  <c r="U43" i="3"/>
  <c r="U566" i="3"/>
  <c r="R23" i="3"/>
  <c r="Y23" i="3"/>
  <c r="Z23" i="3" s="1"/>
  <c r="R261" i="3"/>
  <c r="R599" i="3"/>
  <c r="R604" i="3"/>
  <c r="R237" i="3"/>
  <c r="R331" i="3"/>
  <c r="U573" i="3"/>
  <c r="U262" i="3"/>
  <c r="U426" i="3"/>
  <c r="R77" i="3"/>
  <c r="R344" i="3"/>
  <c r="U216" i="3"/>
  <c r="U397" i="3"/>
  <c r="U323" i="3"/>
  <c r="R138" i="3"/>
  <c r="U425" i="3"/>
  <c r="R569" i="3"/>
  <c r="R264" i="3"/>
  <c r="R455" i="3"/>
  <c r="R574" i="3"/>
  <c r="R308" i="3"/>
  <c r="U509" i="3"/>
  <c r="U409" i="3"/>
  <c r="U249" i="3"/>
  <c r="U449" i="3"/>
  <c r="R372" i="3"/>
  <c r="U564" i="3"/>
  <c r="U15" i="3"/>
  <c r="R568" i="3"/>
  <c r="U126" i="3"/>
  <c r="R407" i="3"/>
  <c r="U413" i="3"/>
  <c r="R46" i="3"/>
  <c r="U152" i="3"/>
  <c r="R391" i="3"/>
  <c r="R524" i="3"/>
  <c r="R227" i="3"/>
  <c r="U360" i="3"/>
  <c r="U443" i="3"/>
  <c r="U232" i="3"/>
  <c r="R192" i="3"/>
  <c r="U70" i="3"/>
  <c r="R449" i="3"/>
  <c r="R113" i="3"/>
  <c r="U227" i="3"/>
  <c r="R114" i="3"/>
  <c r="R105" i="3"/>
  <c r="U432" i="3"/>
  <c r="U414" i="3"/>
  <c r="R282" i="3"/>
  <c r="R442" i="3"/>
  <c r="U193" i="3"/>
  <c r="U78" i="3"/>
  <c r="U398" i="3"/>
  <c r="U390" i="3"/>
  <c r="U421" i="3"/>
  <c r="U393" i="3"/>
  <c r="U489" i="3"/>
  <c r="U200" i="3"/>
  <c r="R324" i="3"/>
  <c r="R118" i="3"/>
  <c r="U86" i="3"/>
  <c r="R188" i="3"/>
  <c r="U83" i="3"/>
  <c r="R579" i="3"/>
  <c r="R584" i="3"/>
  <c r="U367" i="3"/>
  <c r="U61" i="3"/>
  <c r="R554" i="3"/>
  <c r="U599" i="3"/>
  <c r="U300" i="3"/>
  <c r="R128" i="3"/>
  <c r="U343" i="3"/>
  <c r="U214" i="3"/>
  <c r="U419" i="3"/>
  <c r="U160" i="3"/>
  <c r="U199" i="3"/>
  <c r="U289" i="3"/>
  <c r="U65" i="3"/>
  <c r="U492" i="3"/>
  <c r="U213" i="3"/>
  <c r="R400" i="3"/>
  <c r="R251" i="3"/>
  <c r="U277" i="3"/>
  <c r="R220" i="3"/>
  <c r="R64" i="3"/>
  <c r="U563" i="3"/>
  <c r="R120" i="3"/>
  <c r="U611" i="3"/>
  <c r="U324" i="3"/>
  <c r="R71" i="3"/>
  <c r="Y71" i="3"/>
  <c r="Z71" i="3" s="1"/>
  <c r="U151" i="3"/>
  <c r="U540" i="3"/>
  <c r="R565" i="3"/>
  <c r="R359" i="3"/>
  <c r="R187" i="3"/>
  <c r="U450" i="3"/>
  <c r="R522" i="3"/>
  <c r="U487" i="3"/>
  <c r="U263" i="3"/>
  <c r="U63" i="3"/>
  <c r="R420" i="3"/>
  <c r="R534" i="3"/>
  <c r="U284" i="3"/>
  <c r="R446" i="3"/>
  <c r="U305" i="3"/>
  <c r="U430" i="3"/>
  <c r="U412" i="3"/>
  <c r="U297" i="3"/>
  <c r="U478" i="3"/>
  <c r="R415" i="3"/>
  <c r="R600" i="3"/>
  <c r="R171" i="3"/>
  <c r="U371" i="3"/>
  <c r="U349" i="3"/>
  <c r="Y118" i="3"/>
  <c r="Z118" i="3" s="1"/>
  <c r="Y72" i="3"/>
  <c r="Z72" i="3" s="1"/>
  <c r="Y38" i="3"/>
  <c r="Z38" i="3" s="1"/>
  <c r="Y176" i="3"/>
  <c r="Z176" i="3" s="1"/>
  <c r="D378" i="3"/>
  <c r="E377" i="3"/>
  <c r="D580" i="3"/>
  <c r="E579" i="3"/>
  <c r="D258" i="3"/>
  <c r="E257" i="3"/>
  <c r="D178" i="3"/>
  <c r="E177" i="3"/>
  <c r="D539" i="3"/>
  <c r="E538" i="3"/>
  <c r="D299" i="3"/>
  <c r="E298" i="3"/>
  <c r="D340" i="3"/>
  <c r="E339" i="3"/>
  <c r="D74" i="3"/>
  <c r="E73" i="3"/>
  <c r="Y73" i="3" s="1"/>
  <c r="Z73" i="3" s="1"/>
  <c r="D498" i="3"/>
  <c r="E497" i="3"/>
  <c r="D120" i="3"/>
  <c r="E119" i="3"/>
  <c r="Y119" i="3" s="1"/>
  <c r="Z119" i="3" s="1"/>
  <c r="D418" i="3"/>
  <c r="E417" i="3"/>
  <c r="H177" i="3"/>
  <c r="H120" i="3"/>
  <c r="H74" i="3"/>
  <c r="H39" i="3"/>
  <c r="Y39" i="3" s="1"/>
  <c r="AA3" i="3" l="1"/>
  <c r="AD2" i="3" s="1"/>
  <c r="AB2" i="3" s="1"/>
  <c r="X2" i="3"/>
  <c r="X3" i="3" s="1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AC2" i="3"/>
  <c r="AC3" i="3" s="1"/>
  <c r="Z39" i="3"/>
  <c r="Y177" i="3"/>
  <c r="Z177" i="3" s="1"/>
  <c r="D499" i="3"/>
  <c r="E498" i="3"/>
  <c r="D300" i="3"/>
  <c r="E299" i="3"/>
  <c r="D259" i="3"/>
  <c r="E258" i="3"/>
  <c r="D419" i="3"/>
  <c r="E418" i="3"/>
  <c r="D75" i="3"/>
  <c r="E74" i="3"/>
  <c r="Y74" i="3" s="1"/>
  <c r="Z74" i="3" s="1"/>
  <c r="D540" i="3"/>
  <c r="E539" i="3"/>
  <c r="D581" i="3"/>
  <c r="E580" i="3"/>
  <c r="D121" i="3"/>
  <c r="E120" i="3"/>
  <c r="Y120" i="3" s="1"/>
  <c r="Z120" i="3" s="1"/>
  <c r="D341" i="3"/>
  <c r="E340" i="3"/>
  <c r="D179" i="3"/>
  <c r="E178" i="3"/>
  <c r="D379" i="3"/>
  <c r="E378" i="3"/>
  <c r="H178" i="3"/>
  <c r="H121" i="3"/>
  <c r="H40" i="3"/>
  <c r="Y40" i="3" s="1"/>
  <c r="H75" i="3"/>
  <c r="AA4" i="3" l="1"/>
  <c r="AD3" i="3" s="1"/>
  <c r="AB3" i="3" s="1"/>
  <c r="AC4" i="3"/>
  <c r="X40" i="3"/>
  <c r="Z40" i="3"/>
  <c r="Y178" i="3"/>
  <c r="Z178" i="3" s="1"/>
  <c r="D342" i="3"/>
  <c r="E341" i="3"/>
  <c r="D541" i="3"/>
  <c r="E540" i="3"/>
  <c r="D260" i="3"/>
  <c r="E259" i="3"/>
  <c r="D380" i="3"/>
  <c r="E379" i="3"/>
  <c r="D122" i="3"/>
  <c r="E121" i="3"/>
  <c r="Y121" i="3" s="1"/>
  <c r="Z121" i="3" s="1"/>
  <c r="D76" i="3"/>
  <c r="E75" i="3"/>
  <c r="Y75" i="3" s="1"/>
  <c r="Z75" i="3" s="1"/>
  <c r="D301" i="3"/>
  <c r="E300" i="3"/>
  <c r="D180" i="3"/>
  <c r="E179" i="3"/>
  <c r="D582" i="3"/>
  <c r="E581" i="3"/>
  <c r="D420" i="3"/>
  <c r="E419" i="3"/>
  <c r="D500" i="3"/>
  <c r="E499" i="3"/>
  <c r="H179" i="3"/>
  <c r="H122" i="3"/>
  <c r="H76" i="3"/>
  <c r="H41" i="3"/>
  <c r="Y41" i="3" s="1"/>
  <c r="AA5" i="3" l="1"/>
  <c r="AD4" i="3" s="1"/>
  <c r="AB4" i="3" s="1"/>
  <c r="AC5" i="3"/>
  <c r="X41" i="3"/>
  <c r="Z41" i="3"/>
  <c r="Y179" i="3"/>
  <c r="Z179" i="3" s="1"/>
  <c r="D583" i="3"/>
  <c r="E582" i="3"/>
  <c r="D77" i="3"/>
  <c r="E76" i="3"/>
  <c r="Y76" i="3" s="1"/>
  <c r="Z76" i="3" s="1"/>
  <c r="D261" i="3"/>
  <c r="E260" i="3"/>
  <c r="D501" i="3"/>
  <c r="E500" i="3"/>
  <c r="D181" i="3"/>
  <c r="E180" i="3"/>
  <c r="D123" i="3"/>
  <c r="E122" i="3"/>
  <c r="Y122" i="3" s="1"/>
  <c r="Z122" i="3" s="1"/>
  <c r="D542" i="3"/>
  <c r="E541" i="3"/>
  <c r="D421" i="3"/>
  <c r="E420" i="3"/>
  <c r="D302" i="3"/>
  <c r="E301" i="3"/>
  <c r="D381" i="3"/>
  <c r="E380" i="3"/>
  <c r="D343" i="3"/>
  <c r="E342" i="3"/>
  <c r="H180" i="3"/>
  <c r="H123" i="3"/>
  <c r="H42" i="3"/>
  <c r="Y42" i="3" s="1"/>
  <c r="H77" i="3"/>
  <c r="AC6" i="3" l="1"/>
  <c r="AA6" i="3"/>
  <c r="AA7" i="3" s="1"/>
  <c r="X42" i="3"/>
  <c r="Z42" i="3"/>
  <c r="Y180" i="3"/>
  <c r="Z180" i="3" s="1"/>
  <c r="D303" i="3"/>
  <c r="E302" i="3"/>
  <c r="D262" i="3"/>
  <c r="E261" i="3"/>
  <c r="D124" i="3"/>
  <c r="E123" i="3"/>
  <c r="Y123" i="3" s="1"/>
  <c r="Z123" i="3" s="1"/>
  <c r="D344" i="3"/>
  <c r="E343" i="3"/>
  <c r="D422" i="3"/>
  <c r="E421" i="3"/>
  <c r="D182" i="3"/>
  <c r="E181" i="3"/>
  <c r="D78" i="3"/>
  <c r="E77" i="3"/>
  <c r="Y77" i="3" s="1"/>
  <c r="Z77" i="3" s="1"/>
  <c r="D382" i="3"/>
  <c r="E381" i="3"/>
  <c r="D543" i="3"/>
  <c r="E542" i="3"/>
  <c r="D502" i="3"/>
  <c r="E501" i="3"/>
  <c r="D584" i="3"/>
  <c r="E583" i="3"/>
  <c r="H181" i="3"/>
  <c r="H124" i="3"/>
  <c r="H78" i="3"/>
  <c r="H43" i="3"/>
  <c r="Y43" i="3" s="1"/>
  <c r="AC7" i="3" l="1"/>
  <c r="AC8" i="3" s="1"/>
  <c r="AD5" i="3"/>
  <c r="AB5" i="3" s="1"/>
  <c r="X43" i="3"/>
  <c r="Z43" i="3"/>
  <c r="AA8" i="3"/>
  <c r="AD7" i="3" s="1"/>
  <c r="AD6" i="3"/>
  <c r="Y181" i="3"/>
  <c r="Z181" i="3" s="1"/>
  <c r="D544" i="3"/>
  <c r="E543" i="3"/>
  <c r="D183" i="3"/>
  <c r="E182" i="3"/>
  <c r="D125" i="3"/>
  <c r="E124" i="3"/>
  <c r="Y124" i="3" s="1"/>
  <c r="Z124" i="3" s="1"/>
  <c r="D585" i="3"/>
  <c r="E584" i="3"/>
  <c r="D383" i="3"/>
  <c r="E382" i="3"/>
  <c r="D423" i="3"/>
  <c r="E422" i="3"/>
  <c r="D263" i="3"/>
  <c r="E262" i="3"/>
  <c r="D503" i="3"/>
  <c r="E502" i="3"/>
  <c r="D79" i="3"/>
  <c r="E78" i="3"/>
  <c r="Y78" i="3" s="1"/>
  <c r="Z78" i="3" s="1"/>
  <c r="D345" i="3"/>
  <c r="E344" i="3"/>
  <c r="D304" i="3"/>
  <c r="E303" i="3"/>
  <c r="H182" i="3"/>
  <c r="H125" i="3"/>
  <c r="H44" i="3"/>
  <c r="Y44" i="3" s="1"/>
  <c r="H79" i="3"/>
  <c r="AB6" i="3" l="1"/>
  <c r="AB7" i="3" s="1"/>
  <c r="X44" i="3"/>
  <c r="Z44" i="3"/>
  <c r="AA9" i="3"/>
  <c r="AC9" i="3"/>
  <c r="Y182" i="3"/>
  <c r="Z182" i="3" s="1"/>
  <c r="D424" i="3"/>
  <c r="E423" i="3"/>
  <c r="D126" i="3"/>
  <c r="E125" i="3"/>
  <c r="Y125" i="3" s="1"/>
  <c r="Z125" i="3" s="1"/>
  <c r="D80" i="3"/>
  <c r="E79" i="3"/>
  <c r="Y79" i="3" s="1"/>
  <c r="Z79" i="3" s="1"/>
  <c r="D305" i="3"/>
  <c r="E304" i="3"/>
  <c r="D504" i="3"/>
  <c r="E503" i="3"/>
  <c r="D384" i="3"/>
  <c r="E383" i="3"/>
  <c r="D184" i="3"/>
  <c r="E183" i="3"/>
  <c r="D346" i="3"/>
  <c r="E345" i="3"/>
  <c r="D264" i="3"/>
  <c r="E263" i="3"/>
  <c r="D586" i="3"/>
  <c r="E585" i="3"/>
  <c r="D545" i="3"/>
  <c r="E544" i="3"/>
  <c r="H183" i="3"/>
  <c r="H126" i="3"/>
  <c r="H80" i="3"/>
  <c r="H45" i="3"/>
  <c r="Y45" i="3" s="1"/>
  <c r="AC10" i="3" l="1"/>
  <c r="AA10" i="3"/>
  <c r="AD8" i="3"/>
  <c r="AB8" i="3" s="1"/>
  <c r="X45" i="3"/>
  <c r="Z45" i="3"/>
  <c r="Y183" i="3"/>
  <c r="Z183" i="3" s="1"/>
  <c r="D81" i="3"/>
  <c r="E80" i="3"/>
  <c r="Y80" i="3" s="1"/>
  <c r="Z80" i="3" s="1"/>
  <c r="D265" i="3"/>
  <c r="E264" i="3"/>
  <c r="D546" i="3"/>
  <c r="E545" i="3"/>
  <c r="D347" i="3"/>
  <c r="E346" i="3"/>
  <c r="D505" i="3"/>
  <c r="E504" i="3"/>
  <c r="D127" i="3"/>
  <c r="E126" i="3"/>
  <c r="Y126" i="3" s="1"/>
  <c r="Z126" i="3" s="1"/>
  <c r="D385" i="3"/>
  <c r="E384" i="3"/>
  <c r="D587" i="3"/>
  <c r="E586" i="3"/>
  <c r="D185" i="3"/>
  <c r="E184" i="3"/>
  <c r="D306" i="3"/>
  <c r="E305" i="3"/>
  <c r="D425" i="3"/>
  <c r="E424" i="3"/>
  <c r="H184" i="3"/>
  <c r="H127" i="3"/>
  <c r="H46" i="3"/>
  <c r="Y46" i="3" s="1"/>
  <c r="H81" i="3"/>
  <c r="AC11" i="3" l="1"/>
  <c r="AA11" i="3"/>
  <c r="AD10" i="3" s="1"/>
  <c r="X46" i="3"/>
  <c r="Z46" i="3"/>
  <c r="AD9" i="3"/>
  <c r="AB9" i="3" s="1"/>
  <c r="Y184" i="3"/>
  <c r="Z184" i="3" s="1"/>
  <c r="D547" i="3"/>
  <c r="E546" i="3"/>
  <c r="D186" i="3"/>
  <c r="E185" i="3"/>
  <c r="D128" i="3"/>
  <c r="E127" i="3"/>
  <c r="Y127" i="3" s="1"/>
  <c r="Z127" i="3" s="1"/>
  <c r="D266" i="3"/>
  <c r="E265" i="3"/>
  <c r="D426" i="3"/>
  <c r="E425" i="3"/>
  <c r="D588" i="3"/>
  <c r="E587" i="3"/>
  <c r="D506" i="3"/>
  <c r="E505" i="3"/>
  <c r="D307" i="3"/>
  <c r="E306" i="3"/>
  <c r="D386" i="3"/>
  <c r="E385" i="3"/>
  <c r="D348" i="3"/>
  <c r="E347" i="3"/>
  <c r="D82" i="3"/>
  <c r="E81" i="3"/>
  <c r="Y81" i="3" s="1"/>
  <c r="Z81" i="3" s="1"/>
  <c r="H185" i="3"/>
  <c r="H128" i="3"/>
  <c r="H82" i="3"/>
  <c r="H47" i="3"/>
  <c r="Y47" i="3" s="1"/>
  <c r="AB10" i="3" l="1"/>
  <c r="AA12" i="3"/>
  <c r="AC12" i="3"/>
  <c r="X47" i="3"/>
  <c r="Z47" i="3"/>
  <c r="Y185" i="3"/>
  <c r="Z185" i="3" s="1"/>
  <c r="D387" i="3"/>
  <c r="E386" i="3"/>
  <c r="D589" i="3"/>
  <c r="E588" i="3"/>
  <c r="D129" i="3"/>
  <c r="E128" i="3"/>
  <c r="Y128" i="3" s="1"/>
  <c r="Z128" i="3" s="1"/>
  <c r="D507" i="3"/>
  <c r="E506" i="3"/>
  <c r="D83" i="3"/>
  <c r="E82" i="3"/>
  <c r="Y82" i="3" s="1"/>
  <c r="Z82" i="3" s="1"/>
  <c r="D308" i="3"/>
  <c r="E307" i="3"/>
  <c r="D427" i="3"/>
  <c r="E426" i="3"/>
  <c r="D187" i="3"/>
  <c r="E186" i="3"/>
  <c r="D349" i="3"/>
  <c r="E348" i="3"/>
  <c r="D267" i="3"/>
  <c r="E266" i="3"/>
  <c r="D548" i="3"/>
  <c r="E547" i="3"/>
  <c r="H186" i="3"/>
  <c r="H129" i="3"/>
  <c r="H83" i="3"/>
  <c r="H48" i="3"/>
  <c r="Y48" i="3" s="1"/>
  <c r="X48" i="3" l="1"/>
  <c r="Z48" i="3"/>
  <c r="AA13" i="3"/>
  <c r="AC13" i="3"/>
  <c r="AD11" i="3"/>
  <c r="AB11" i="3" s="1"/>
  <c r="Y186" i="3"/>
  <c r="Z186" i="3" s="1"/>
  <c r="D508" i="3"/>
  <c r="E507" i="3"/>
  <c r="D350" i="3"/>
  <c r="E349" i="3"/>
  <c r="D130" i="3"/>
  <c r="E129" i="3"/>
  <c r="Y129" i="3" s="1"/>
  <c r="Z129" i="3" s="1"/>
  <c r="D428" i="3"/>
  <c r="E427" i="3"/>
  <c r="D309" i="3"/>
  <c r="E308" i="3"/>
  <c r="D268" i="3"/>
  <c r="E267" i="3"/>
  <c r="D549" i="3"/>
  <c r="E548" i="3"/>
  <c r="D188" i="3"/>
  <c r="E187" i="3"/>
  <c r="D84" i="3"/>
  <c r="E83" i="3"/>
  <c r="Y83" i="3" s="1"/>
  <c r="Z83" i="3" s="1"/>
  <c r="D590" i="3"/>
  <c r="E589" i="3"/>
  <c r="D388" i="3"/>
  <c r="E387" i="3"/>
  <c r="H187" i="3"/>
  <c r="H130" i="3"/>
  <c r="H49" i="3"/>
  <c r="Y49" i="3" s="1"/>
  <c r="H84" i="3"/>
  <c r="X49" i="3" l="1"/>
  <c r="Z49" i="3"/>
  <c r="AA14" i="3"/>
  <c r="AD13" i="3" s="1"/>
  <c r="AC14" i="3"/>
  <c r="AD12" i="3"/>
  <c r="AB12" i="3" s="1"/>
  <c r="Y187" i="3"/>
  <c r="Z187" i="3" s="1"/>
  <c r="D550" i="3"/>
  <c r="E549" i="3"/>
  <c r="D429" i="3"/>
  <c r="E428" i="3"/>
  <c r="D509" i="3"/>
  <c r="E508" i="3"/>
  <c r="D131" i="3"/>
  <c r="E130" i="3"/>
  <c r="Y130" i="3" s="1"/>
  <c r="Z130" i="3" s="1"/>
  <c r="D591" i="3"/>
  <c r="E590" i="3"/>
  <c r="D85" i="3"/>
  <c r="E84" i="3"/>
  <c r="Y84" i="3" s="1"/>
  <c r="Z84" i="3" s="1"/>
  <c r="D269" i="3"/>
  <c r="E268" i="3"/>
  <c r="D389" i="3"/>
  <c r="E388" i="3"/>
  <c r="D189" i="3"/>
  <c r="E188" i="3"/>
  <c r="D310" i="3"/>
  <c r="E309" i="3"/>
  <c r="D351" i="3"/>
  <c r="E350" i="3"/>
  <c r="H188" i="3"/>
  <c r="H131" i="3"/>
  <c r="H85" i="3"/>
  <c r="H50" i="3"/>
  <c r="Y50" i="3" s="1"/>
  <c r="AB13" i="3" l="1"/>
  <c r="AA15" i="3"/>
  <c r="AC15" i="3"/>
  <c r="X50" i="3"/>
  <c r="Z50" i="3"/>
  <c r="Y188" i="3"/>
  <c r="Z188" i="3" s="1"/>
  <c r="D311" i="3"/>
  <c r="E310" i="3"/>
  <c r="D190" i="3"/>
  <c r="E189" i="3"/>
  <c r="D86" i="3"/>
  <c r="E85" i="3"/>
  <c r="Y85" i="3" s="1"/>
  <c r="Z85" i="3" s="1"/>
  <c r="D510" i="3"/>
  <c r="E509" i="3"/>
  <c r="D551" i="3"/>
  <c r="E550" i="3"/>
  <c r="D132" i="3"/>
  <c r="E131" i="3"/>
  <c r="Y131" i="3" s="1"/>
  <c r="Z131" i="3" s="1"/>
  <c r="D390" i="3"/>
  <c r="E389" i="3"/>
  <c r="D592" i="3"/>
  <c r="E591" i="3"/>
  <c r="D430" i="3"/>
  <c r="E429" i="3"/>
  <c r="D270" i="3"/>
  <c r="E269" i="3"/>
  <c r="D352" i="3"/>
  <c r="E351" i="3"/>
  <c r="H189" i="3"/>
  <c r="H132" i="3"/>
  <c r="H51" i="3"/>
  <c r="Y51" i="3" s="1"/>
  <c r="H86" i="3"/>
  <c r="AC16" i="3" l="1"/>
  <c r="AA16" i="3"/>
  <c r="X51" i="3"/>
  <c r="Z51" i="3"/>
  <c r="AD14" i="3"/>
  <c r="AB14" i="3" s="1"/>
  <c r="Y189" i="3"/>
  <c r="Z189" i="3" s="1"/>
  <c r="D271" i="3"/>
  <c r="E270" i="3"/>
  <c r="D87" i="3"/>
  <c r="E86" i="3"/>
  <c r="Y86" i="3" s="1"/>
  <c r="Z86" i="3" s="1"/>
  <c r="D391" i="3"/>
  <c r="E390" i="3"/>
  <c r="D133" i="3"/>
  <c r="E132" i="3"/>
  <c r="Y132" i="3" s="1"/>
  <c r="Z132" i="3" s="1"/>
  <c r="D353" i="3"/>
  <c r="E352" i="3"/>
  <c r="D593" i="3"/>
  <c r="E592" i="3"/>
  <c r="D552" i="3"/>
  <c r="E551" i="3"/>
  <c r="D191" i="3"/>
  <c r="E190" i="3"/>
  <c r="D431" i="3"/>
  <c r="E430" i="3"/>
  <c r="D511" i="3"/>
  <c r="E510" i="3"/>
  <c r="D312" i="3"/>
  <c r="E311" i="3"/>
  <c r="H190" i="3"/>
  <c r="H133" i="3"/>
  <c r="H87" i="3"/>
  <c r="H52" i="3"/>
  <c r="Y52" i="3" s="1"/>
  <c r="X52" i="3" l="1"/>
  <c r="Z52" i="3"/>
  <c r="AC17" i="3"/>
  <c r="AA17" i="3"/>
  <c r="AD16" i="3" s="1"/>
  <c r="AD15" i="3"/>
  <c r="AB15" i="3" s="1"/>
  <c r="Y190" i="3"/>
  <c r="Z190" i="3" s="1"/>
  <c r="D594" i="3"/>
  <c r="E593" i="3"/>
  <c r="D392" i="3"/>
  <c r="E391" i="3"/>
  <c r="D432" i="3"/>
  <c r="E431" i="3"/>
  <c r="D192" i="3"/>
  <c r="E191" i="3"/>
  <c r="D354" i="3"/>
  <c r="E353" i="3"/>
  <c r="D88" i="3"/>
  <c r="E87" i="3"/>
  <c r="Y87" i="3" s="1"/>
  <c r="Z87" i="3" s="1"/>
  <c r="D313" i="3"/>
  <c r="E312" i="3"/>
  <c r="D512" i="3"/>
  <c r="E511" i="3"/>
  <c r="D553" i="3"/>
  <c r="E552" i="3"/>
  <c r="D134" i="3"/>
  <c r="E133" i="3"/>
  <c r="Y133" i="3" s="1"/>
  <c r="Z133" i="3" s="1"/>
  <c r="D272" i="3"/>
  <c r="E271" i="3"/>
  <c r="H191" i="3"/>
  <c r="H134" i="3"/>
  <c r="H53" i="3"/>
  <c r="Y53" i="3" s="1"/>
  <c r="H88" i="3"/>
  <c r="AB16" i="3" l="1"/>
  <c r="AC18" i="3"/>
  <c r="AA18" i="3"/>
  <c r="X53" i="3"/>
  <c r="Z53" i="3"/>
  <c r="Y191" i="3"/>
  <c r="Z191" i="3" s="1"/>
  <c r="D314" i="3"/>
  <c r="E313" i="3"/>
  <c r="D433" i="3"/>
  <c r="E432" i="3"/>
  <c r="D135" i="3"/>
  <c r="E134" i="3"/>
  <c r="Y134" i="3" s="1"/>
  <c r="Z134" i="3" s="1"/>
  <c r="D193" i="3"/>
  <c r="E192" i="3"/>
  <c r="D554" i="3"/>
  <c r="E553" i="3"/>
  <c r="D273" i="3"/>
  <c r="E272" i="3"/>
  <c r="D513" i="3"/>
  <c r="E512" i="3"/>
  <c r="D355" i="3"/>
  <c r="E354" i="3"/>
  <c r="D393" i="3"/>
  <c r="E392" i="3"/>
  <c r="D595" i="3"/>
  <c r="E594" i="3"/>
  <c r="D89" i="3"/>
  <c r="E88" i="3"/>
  <c r="Y88" i="3" s="1"/>
  <c r="Z88" i="3" s="1"/>
  <c r="H192" i="3"/>
  <c r="H135" i="3"/>
  <c r="H89" i="3"/>
  <c r="H54" i="3"/>
  <c r="Y54" i="3" s="1"/>
  <c r="X54" i="3" l="1"/>
  <c r="Z54" i="3"/>
  <c r="AA19" i="3"/>
  <c r="AC19" i="3"/>
  <c r="AD17" i="3"/>
  <c r="AB17" i="3" s="1"/>
  <c r="Y192" i="3"/>
  <c r="Z192" i="3" s="1"/>
  <c r="D315" i="3"/>
  <c r="E314" i="3"/>
  <c r="D596" i="3"/>
  <c r="E595" i="3"/>
  <c r="D194" i="3"/>
  <c r="E193" i="3"/>
  <c r="D274" i="3"/>
  <c r="E273" i="3"/>
  <c r="D434" i="3"/>
  <c r="E433" i="3"/>
  <c r="D514" i="3"/>
  <c r="E513" i="3"/>
  <c r="D394" i="3"/>
  <c r="E393" i="3"/>
  <c r="D136" i="3"/>
  <c r="E135" i="3"/>
  <c r="Y135" i="3" s="1"/>
  <c r="Z135" i="3" s="1"/>
  <c r="D90" i="3"/>
  <c r="E89" i="3"/>
  <c r="Y89" i="3" s="1"/>
  <c r="Z89" i="3" s="1"/>
  <c r="D356" i="3"/>
  <c r="E355" i="3"/>
  <c r="D555" i="3"/>
  <c r="E554" i="3"/>
  <c r="H193" i="3"/>
  <c r="H136" i="3"/>
  <c r="H55" i="3"/>
  <c r="Y55" i="3" s="1"/>
  <c r="H90" i="3"/>
  <c r="AA20" i="3" l="1"/>
  <c r="AD19" i="3" s="1"/>
  <c r="AC20" i="3"/>
  <c r="X55" i="3"/>
  <c r="Z55" i="3"/>
  <c r="AD18" i="3"/>
  <c r="AB18" i="3" s="1"/>
  <c r="Y193" i="3"/>
  <c r="Z193" i="3" s="1"/>
  <c r="D91" i="3"/>
  <c r="E90" i="3"/>
  <c r="Y90" i="3" s="1"/>
  <c r="Z90" i="3" s="1"/>
  <c r="D195" i="3"/>
  <c r="E194" i="3"/>
  <c r="D515" i="3"/>
  <c r="E514" i="3"/>
  <c r="D556" i="3"/>
  <c r="E555" i="3"/>
  <c r="D137" i="3"/>
  <c r="E136" i="3"/>
  <c r="Y136" i="3" s="1"/>
  <c r="Z136" i="3" s="1"/>
  <c r="D435" i="3"/>
  <c r="E434" i="3"/>
  <c r="D597" i="3"/>
  <c r="E596" i="3"/>
  <c r="D357" i="3"/>
  <c r="E356" i="3"/>
  <c r="D395" i="3"/>
  <c r="E394" i="3"/>
  <c r="D275" i="3"/>
  <c r="E274" i="3"/>
  <c r="D316" i="3"/>
  <c r="E315" i="3"/>
  <c r="H194" i="3"/>
  <c r="H137" i="3"/>
  <c r="H91" i="3"/>
  <c r="H56" i="3"/>
  <c r="Y56" i="3" s="1"/>
  <c r="AB19" i="3" l="1"/>
  <c r="AA21" i="3"/>
  <c r="AD20" i="3" s="1"/>
  <c r="AC21" i="3"/>
  <c r="X56" i="3"/>
  <c r="Z56" i="3"/>
  <c r="Y194" i="3"/>
  <c r="Z194" i="3" s="1"/>
  <c r="D396" i="3"/>
  <c r="E395" i="3"/>
  <c r="D436" i="3"/>
  <c r="E435" i="3"/>
  <c r="D358" i="3"/>
  <c r="E357" i="3"/>
  <c r="D196" i="3"/>
  <c r="E195" i="3"/>
  <c r="D516" i="3"/>
  <c r="E515" i="3"/>
  <c r="D317" i="3"/>
  <c r="E316" i="3"/>
  <c r="D138" i="3"/>
  <c r="E137" i="3"/>
  <c r="Y137" i="3" s="1"/>
  <c r="Z137" i="3" s="1"/>
  <c r="D276" i="3"/>
  <c r="E275" i="3"/>
  <c r="D598" i="3"/>
  <c r="E597" i="3"/>
  <c r="D557" i="3"/>
  <c r="E556" i="3"/>
  <c r="D92" i="3"/>
  <c r="E91" i="3"/>
  <c r="Y91" i="3" s="1"/>
  <c r="Z91" i="3" s="1"/>
  <c r="H195" i="3"/>
  <c r="H138" i="3"/>
  <c r="H57" i="3"/>
  <c r="Y57" i="3" s="1"/>
  <c r="H92" i="3"/>
  <c r="AB20" i="3" l="1"/>
  <c r="X57" i="3"/>
  <c r="Z57" i="3"/>
  <c r="AC22" i="3"/>
  <c r="AA22" i="3"/>
  <c r="AD21" i="3" s="1"/>
  <c r="Y195" i="3"/>
  <c r="Z195" i="3" s="1"/>
  <c r="D359" i="3"/>
  <c r="E358" i="3"/>
  <c r="D318" i="3"/>
  <c r="E317" i="3"/>
  <c r="D517" i="3"/>
  <c r="E516" i="3"/>
  <c r="D599" i="3"/>
  <c r="E598" i="3"/>
  <c r="D93" i="3"/>
  <c r="E92" i="3"/>
  <c r="Y92" i="3" s="1"/>
  <c r="Z92" i="3" s="1"/>
  <c r="D277" i="3"/>
  <c r="E276" i="3"/>
  <c r="D437" i="3"/>
  <c r="E436" i="3"/>
  <c r="D558" i="3"/>
  <c r="E557" i="3"/>
  <c r="D139" i="3"/>
  <c r="E138" i="3"/>
  <c r="Y138" i="3" s="1"/>
  <c r="Z138" i="3" s="1"/>
  <c r="D197" i="3"/>
  <c r="E196" i="3"/>
  <c r="D397" i="3"/>
  <c r="E396" i="3"/>
  <c r="H196" i="3"/>
  <c r="H139" i="3"/>
  <c r="H93" i="3"/>
  <c r="H58" i="3"/>
  <c r="Y58" i="3" s="1"/>
  <c r="AB21" i="3" l="1"/>
  <c r="X58" i="3"/>
  <c r="Z58" i="3"/>
  <c r="AA23" i="3"/>
  <c r="AD22" i="3" s="1"/>
  <c r="AC23" i="3"/>
  <c r="Y196" i="3"/>
  <c r="Z196" i="3" s="1"/>
  <c r="D518" i="3"/>
  <c r="E517" i="3"/>
  <c r="D278" i="3"/>
  <c r="E277" i="3"/>
  <c r="D319" i="3"/>
  <c r="E318" i="3"/>
  <c r="D140" i="3"/>
  <c r="E139" i="3"/>
  <c r="Y139" i="3" s="1"/>
  <c r="Z139" i="3" s="1"/>
  <c r="D559" i="3"/>
  <c r="E558" i="3"/>
  <c r="D398" i="3"/>
  <c r="E397" i="3"/>
  <c r="D94" i="3"/>
  <c r="E93" i="3"/>
  <c r="Y93" i="3" s="1"/>
  <c r="Z93" i="3" s="1"/>
  <c r="D198" i="3"/>
  <c r="E197" i="3"/>
  <c r="D438" i="3"/>
  <c r="E437" i="3"/>
  <c r="D600" i="3"/>
  <c r="E599" i="3"/>
  <c r="D360" i="3"/>
  <c r="E359" i="3"/>
  <c r="H197" i="3"/>
  <c r="H140" i="3"/>
  <c r="H94" i="3"/>
  <c r="H59" i="3"/>
  <c r="Y59" i="3" s="1"/>
  <c r="AB22" i="3" l="1"/>
  <c r="AA24" i="3"/>
  <c r="AC24" i="3"/>
  <c r="X59" i="3"/>
  <c r="Z59" i="3"/>
  <c r="Y197" i="3"/>
  <c r="Z197" i="3" s="1"/>
  <c r="D601" i="3"/>
  <c r="E600" i="3"/>
  <c r="D519" i="3"/>
  <c r="E518" i="3"/>
  <c r="D439" i="3"/>
  <c r="E438" i="3"/>
  <c r="D141" i="3"/>
  <c r="E140" i="3"/>
  <c r="Y140" i="3" s="1"/>
  <c r="Z140" i="3" s="1"/>
  <c r="D399" i="3"/>
  <c r="E398" i="3"/>
  <c r="D199" i="3"/>
  <c r="E198" i="3"/>
  <c r="D279" i="3"/>
  <c r="E278" i="3"/>
  <c r="D95" i="3"/>
  <c r="E94" i="3"/>
  <c r="Y94" i="3" s="1"/>
  <c r="Z94" i="3" s="1"/>
  <c r="D320" i="3"/>
  <c r="E319" i="3"/>
  <c r="D361" i="3"/>
  <c r="E360" i="3"/>
  <c r="D560" i="3"/>
  <c r="E559" i="3"/>
  <c r="H198" i="3"/>
  <c r="H141" i="3"/>
  <c r="H60" i="3"/>
  <c r="Y60" i="3" s="1"/>
  <c r="H95" i="3"/>
  <c r="X60" i="3" l="1"/>
  <c r="Z60" i="3"/>
  <c r="AC25" i="3"/>
  <c r="AA25" i="3"/>
  <c r="AD23" i="3"/>
  <c r="AB23" i="3" s="1"/>
  <c r="Y198" i="3"/>
  <c r="Z198" i="3" s="1"/>
  <c r="D440" i="3"/>
  <c r="E439" i="3"/>
  <c r="D321" i="3"/>
  <c r="E320" i="3"/>
  <c r="D96" i="3"/>
  <c r="E95" i="3"/>
  <c r="Y95" i="3" s="1"/>
  <c r="Z95" i="3" s="1"/>
  <c r="D520" i="3"/>
  <c r="E519" i="3"/>
  <c r="D200" i="3"/>
  <c r="E199" i="3"/>
  <c r="D400" i="3"/>
  <c r="E399" i="3"/>
  <c r="D561" i="3"/>
  <c r="E560" i="3"/>
  <c r="D362" i="3"/>
  <c r="E361" i="3"/>
  <c r="D280" i="3"/>
  <c r="E279" i="3"/>
  <c r="D142" i="3"/>
  <c r="E141" i="3"/>
  <c r="Y141" i="3" s="1"/>
  <c r="Z141" i="3" s="1"/>
  <c r="D602" i="3"/>
  <c r="E601" i="3"/>
  <c r="H199" i="3"/>
  <c r="H142" i="3"/>
  <c r="H61" i="3"/>
  <c r="Y61" i="3" s="1"/>
  <c r="H96" i="3"/>
  <c r="X61" i="3" l="1"/>
  <c r="Z61" i="3"/>
  <c r="AA26" i="3"/>
  <c r="AD25" i="3" s="1"/>
  <c r="AC26" i="3"/>
  <c r="AD24" i="3"/>
  <c r="AB24" i="3" s="1"/>
  <c r="Y199" i="3"/>
  <c r="Z199" i="3" s="1"/>
  <c r="D281" i="3"/>
  <c r="E280" i="3"/>
  <c r="D401" i="3"/>
  <c r="E400" i="3"/>
  <c r="D97" i="3"/>
  <c r="E96" i="3"/>
  <c r="Y96" i="3" s="1"/>
  <c r="Z96" i="3" s="1"/>
  <c r="D603" i="3"/>
  <c r="E602" i="3"/>
  <c r="D363" i="3"/>
  <c r="E362" i="3"/>
  <c r="D201" i="3"/>
  <c r="E200" i="3"/>
  <c r="D322" i="3"/>
  <c r="E321" i="3"/>
  <c r="D143" i="3"/>
  <c r="E142" i="3"/>
  <c r="Y142" i="3" s="1"/>
  <c r="Z142" i="3" s="1"/>
  <c r="D562" i="3"/>
  <c r="E561" i="3"/>
  <c r="D521" i="3"/>
  <c r="E520" i="3"/>
  <c r="D441" i="3"/>
  <c r="E440" i="3"/>
  <c r="H200" i="3"/>
  <c r="H143" i="3"/>
  <c r="H97" i="3"/>
  <c r="H62" i="3"/>
  <c r="Y62" i="3" s="1"/>
  <c r="AB25" i="3" l="1"/>
  <c r="AA27" i="3"/>
  <c r="AD26" i="3" s="1"/>
  <c r="AC27" i="3"/>
  <c r="X62" i="3"/>
  <c r="Z62" i="3"/>
  <c r="Y200" i="3"/>
  <c r="Z200" i="3" s="1"/>
  <c r="D563" i="3"/>
  <c r="E562" i="3"/>
  <c r="D202" i="3"/>
  <c r="E201" i="3"/>
  <c r="D98" i="3"/>
  <c r="E97" i="3"/>
  <c r="Y97" i="3" s="1"/>
  <c r="Z97" i="3" s="1"/>
  <c r="D442" i="3"/>
  <c r="E441" i="3"/>
  <c r="D144" i="3"/>
  <c r="E143" i="3"/>
  <c r="Y143" i="3" s="1"/>
  <c r="Z143" i="3" s="1"/>
  <c r="D364" i="3"/>
  <c r="E363" i="3"/>
  <c r="D402" i="3"/>
  <c r="E401" i="3"/>
  <c r="D522" i="3"/>
  <c r="E521" i="3"/>
  <c r="D323" i="3"/>
  <c r="E322" i="3"/>
  <c r="D604" i="3"/>
  <c r="E603" i="3"/>
  <c r="D282" i="3"/>
  <c r="E281" i="3"/>
  <c r="H201" i="3"/>
  <c r="H144" i="3"/>
  <c r="H63" i="3"/>
  <c r="Y63" i="3" s="1"/>
  <c r="H98" i="3"/>
  <c r="AB26" i="3" l="1"/>
  <c r="X63" i="3"/>
  <c r="Z63" i="3"/>
  <c r="AC28" i="3"/>
  <c r="AA28" i="3"/>
  <c r="AD27" i="3" s="1"/>
  <c r="Y201" i="3"/>
  <c r="Z201" i="3" s="1"/>
  <c r="D605" i="3"/>
  <c r="E604" i="3"/>
  <c r="D564" i="3"/>
  <c r="E563" i="3"/>
  <c r="D403" i="3"/>
  <c r="E402" i="3"/>
  <c r="D324" i="3"/>
  <c r="E323" i="3"/>
  <c r="D99" i="3"/>
  <c r="E98" i="3"/>
  <c r="Y98" i="3" s="1"/>
  <c r="Z98" i="3" s="1"/>
  <c r="D443" i="3"/>
  <c r="E442" i="3"/>
  <c r="D365" i="3"/>
  <c r="E364" i="3"/>
  <c r="D523" i="3"/>
  <c r="E522" i="3"/>
  <c r="D145" i="3"/>
  <c r="E144" i="3"/>
  <c r="Y144" i="3" s="1"/>
  <c r="Z144" i="3" s="1"/>
  <c r="D203" i="3"/>
  <c r="E202" i="3"/>
  <c r="D283" i="3"/>
  <c r="E282" i="3"/>
  <c r="H202" i="3"/>
  <c r="H145" i="3"/>
  <c r="H64" i="3"/>
  <c r="Y64" i="3" s="1"/>
  <c r="H99" i="3"/>
  <c r="AB27" i="3" l="1"/>
  <c r="AA29" i="3"/>
  <c r="AD28" i="3" s="1"/>
  <c r="AC29" i="3"/>
  <c r="X64" i="3"/>
  <c r="Z64" i="3"/>
  <c r="Y202" i="3"/>
  <c r="Z202" i="3" s="1"/>
  <c r="D366" i="3"/>
  <c r="E365" i="3"/>
  <c r="D325" i="3"/>
  <c r="E324" i="3"/>
  <c r="D606" i="3"/>
  <c r="E605" i="3"/>
  <c r="D204" i="3"/>
  <c r="E203" i="3"/>
  <c r="D146" i="3"/>
  <c r="E145" i="3"/>
  <c r="Y145" i="3" s="1"/>
  <c r="Z145" i="3" s="1"/>
  <c r="D404" i="3"/>
  <c r="E403" i="3"/>
  <c r="D444" i="3"/>
  <c r="E443" i="3"/>
  <c r="D284" i="3"/>
  <c r="E283" i="3"/>
  <c r="D524" i="3"/>
  <c r="E523" i="3"/>
  <c r="D100" i="3"/>
  <c r="E99" i="3"/>
  <c r="Y99" i="3" s="1"/>
  <c r="Z99" i="3" s="1"/>
  <c r="D565" i="3"/>
  <c r="E564" i="3"/>
  <c r="H203" i="3"/>
  <c r="H146" i="3"/>
  <c r="H100" i="3"/>
  <c r="H65" i="3"/>
  <c r="Y65" i="3" s="1"/>
  <c r="AB28" i="3" l="1"/>
  <c r="X65" i="3"/>
  <c r="Z65" i="3"/>
  <c r="AA30" i="3"/>
  <c r="AC30" i="3"/>
  <c r="Y203" i="3"/>
  <c r="Z203" i="3" s="1"/>
  <c r="D101" i="3"/>
  <c r="E100" i="3"/>
  <c r="Y100" i="3" s="1"/>
  <c r="Z100" i="3" s="1"/>
  <c r="D445" i="3"/>
  <c r="E444" i="3"/>
  <c r="D205" i="3"/>
  <c r="E204" i="3"/>
  <c r="D367" i="3"/>
  <c r="E366" i="3"/>
  <c r="D525" i="3"/>
  <c r="E524" i="3"/>
  <c r="D405" i="3"/>
  <c r="E404" i="3"/>
  <c r="D607" i="3"/>
  <c r="E606" i="3"/>
  <c r="D566" i="3"/>
  <c r="E565" i="3"/>
  <c r="D285" i="3"/>
  <c r="E284" i="3"/>
  <c r="D147" i="3"/>
  <c r="E146" i="3"/>
  <c r="Y146" i="3" s="1"/>
  <c r="Z146" i="3" s="1"/>
  <c r="D326" i="3"/>
  <c r="E325" i="3"/>
  <c r="H204" i="3"/>
  <c r="H147" i="3"/>
  <c r="H66" i="3"/>
  <c r="Y66" i="3" s="1"/>
  <c r="H101" i="3"/>
  <c r="X66" i="3" l="1"/>
  <c r="Z66" i="3"/>
  <c r="AC31" i="3"/>
  <c r="AA31" i="3"/>
  <c r="AD30" i="3" s="1"/>
  <c r="AD29" i="3"/>
  <c r="AB29" i="3" s="1"/>
  <c r="Y204" i="3"/>
  <c r="Z204" i="3" s="1"/>
  <c r="D286" i="3"/>
  <c r="E285" i="3"/>
  <c r="D406" i="3"/>
  <c r="E405" i="3"/>
  <c r="D206" i="3"/>
  <c r="E205" i="3"/>
  <c r="D327" i="3"/>
  <c r="E326" i="3"/>
  <c r="D567" i="3"/>
  <c r="E566" i="3"/>
  <c r="D526" i="3"/>
  <c r="E525" i="3"/>
  <c r="D446" i="3"/>
  <c r="E445" i="3"/>
  <c r="D148" i="3"/>
  <c r="E147" i="3"/>
  <c r="Y147" i="3" s="1"/>
  <c r="Z147" i="3" s="1"/>
  <c r="D608" i="3"/>
  <c r="E607" i="3"/>
  <c r="D368" i="3"/>
  <c r="E367" i="3"/>
  <c r="D102" i="3"/>
  <c r="E101" i="3"/>
  <c r="Y101" i="3" s="1"/>
  <c r="Z101" i="3" s="1"/>
  <c r="H205" i="3"/>
  <c r="H148" i="3"/>
  <c r="H67" i="3"/>
  <c r="Y67" i="3" s="1"/>
  <c r="H102" i="3"/>
  <c r="AB30" i="3" l="1"/>
  <c r="X67" i="3"/>
  <c r="Z67" i="3"/>
  <c r="AA32" i="3"/>
  <c r="AD31" i="3" s="1"/>
  <c r="AC32" i="3"/>
  <c r="Y205" i="3"/>
  <c r="Z205" i="3" s="1"/>
  <c r="D447" i="3"/>
  <c r="E446" i="3"/>
  <c r="D328" i="3"/>
  <c r="E327" i="3"/>
  <c r="D287" i="3"/>
  <c r="E286" i="3"/>
  <c r="D609" i="3"/>
  <c r="E608" i="3"/>
  <c r="D527" i="3"/>
  <c r="E526" i="3"/>
  <c r="D103" i="3"/>
  <c r="E102" i="3"/>
  <c r="Y102" i="3" s="1"/>
  <c r="Z102" i="3" s="1"/>
  <c r="D149" i="3"/>
  <c r="E148" i="3"/>
  <c r="Y148" i="3" s="1"/>
  <c r="Z148" i="3" s="1"/>
  <c r="D568" i="3"/>
  <c r="E567" i="3"/>
  <c r="D369" i="3"/>
  <c r="E368" i="3"/>
  <c r="D207" i="3"/>
  <c r="E206" i="3"/>
  <c r="D407" i="3"/>
  <c r="E406" i="3"/>
  <c r="H206" i="3"/>
  <c r="H149" i="3"/>
  <c r="H68" i="3"/>
  <c r="Y68" i="3" s="1"/>
  <c r="H69" i="3"/>
  <c r="Y69" i="3" s="1"/>
  <c r="Z69" i="3" s="1"/>
  <c r="H103" i="3"/>
  <c r="X68" i="3" l="1"/>
  <c r="X69" i="3" s="1"/>
  <c r="Z68" i="3"/>
  <c r="AA33" i="3"/>
  <c r="AD32" i="3" s="1"/>
  <c r="AC33" i="3"/>
  <c r="AB31" i="3"/>
  <c r="Y206" i="3"/>
  <c r="Z206" i="3" s="1"/>
  <c r="D208" i="3"/>
  <c r="E207" i="3"/>
  <c r="D448" i="3"/>
  <c r="E447" i="3"/>
  <c r="D610" i="3"/>
  <c r="E609" i="3"/>
  <c r="D370" i="3"/>
  <c r="E369" i="3"/>
  <c r="D288" i="3"/>
  <c r="E287" i="3"/>
  <c r="D150" i="3"/>
  <c r="E149" i="3"/>
  <c r="Y149" i="3" s="1"/>
  <c r="Z149" i="3" s="1"/>
  <c r="D104" i="3"/>
  <c r="E103" i="3"/>
  <c r="Y103" i="3" s="1"/>
  <c r="Z103" i="3" s="1"/>
  <c r="D408" i="3"/>
  <c r="E407" i="3"/>
  <c r="D569" i="3"/>
  <c r="E568" i="3"/>
  <c r="D528" i="3"/>
  <c r="E527" i="3"/>
  <c r="D329" i="3"/>
  <c r="E328" i="3"/>
  <c r="H207" i="3"/>
  <c r="H150" i="3"/>
  <c r="H104" i="3"/>
  <c r="X70" i="3" l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AB32" i="3"/>
  <c r="AC34" i="3"/>
  <c r="AA34" i="3"/>
  <c r="Y207" i="3"/>
  <c r="Z207" i="3" s="1"/>
  <c r="D449" i="3"/>
  <c r="E448" i="3"/>
  <c r="D371" i="3"/>
  <c r="E370" i="3"/>
  <c r="D409" i="3"/>
  <c r="E408" i="3"/>
  <c r="D105" i="3"/>
  <c r="E104" i="3"/>
  <c r="Y104" i="3" s="1"/>
  <c r="D209" i="3"/>
  <c r="E208" i="3"/>
  <c r="D151" i="3"/>
  <c r="E150" i="3"/>
  <c r="Y150" i="3" s="1"/>
  <c r="Z150" i="3" s="1"/>
  <c r="D611" i="3"/>
  <c r="E610" i="3"/>
  <c r="D330" i="3"/>
  <c r="E329" i="3"/>
  <c r="D289" i="3"/>
  <c r="E288" i="3"/>
  <c r="D529" i="3"/>
  <c r="E528" i="3"/>
  <c r="D570" i="3"/>
  <c r="E569" i="3"/>
  <c r="H208" i="3"/>
  <c r="H151" i="3"/>
  <c r="H105" i="3"/>
  <c r="AD33" i="3" l="1"/>
  <c r="AB33" i="3" s="1"/>
  <c r="X104" i="3"/>
  <c r="Z104" i="3"/>
  <c r="Y208" i="3"/>
  <c r="Z208" i="3" s="1"/>
  <c r="D571" i="3"/>
  <c r="E570" i="3"/>
  <c r="D331" i="3"/>
  <c r="E330" i="3"/>
  <c r="D210" i="3"/>
  <c r="E209" i="3"/>
  <c r="D372" i="3"/>
  <c r="E371" i="3"/>
  <c r="D530" i="3"/>
  <c r="E529" i="3"/>
  <c r="D612" i="3"/>
  <c r="E611" i="3"/>
  <c r="D106" i="3"/>
  <c r="E105" i="3"/>
  <c r="Y105" i="3" s="1"/>
  <c r="D450" i="3"/>
  <c r="E449" i="3"/>
  <c r="D290" i="3"/>
  <c r="E289" i="3"/>
  <c r="D152" i="3"/>
  <c r="E151" i="3"/>
  <c r="Y151" i="3" s="1"/>
  <c r="Z151" i="3" s="1"/>
  <c r="D410" i="3"/>
  <c r="E409" i="3"/>
  <c r="H209" i="3"/>
  <c r="H152" i="3"/>
  <c r="H106" i="3"/>
  <c r="X105" i="3" l="1"/>
  <c r="Z105" i="3"/>
  <c r="AC35" i="3"/>
  <c r="AA35" i="3"/>
  <c r="AD34" i="3" s="1"/>
  <c r="AB34" i="3" s="1"/>
  <c r="Y209" i="3"/>
  <c r="Z209" i="3" s="1"/>
  <c r="D411" i="3"/>
  <c r="E410" i="3"/>
  <c r="D531" i="3"/>
  <c r="E530" i="3"/>
  <c r="D107" i="3"/>
  <c r="E106" i="3"/>
  <c r="Y106" i="3" s="1"/>
  <c r="D373" i="3"/>
  <c r="E373" i="3" s="1"/>
  <c r="E372" i="3"/>
  <c r="D572" i="3"/>
  <c r="E571" i="3"/>
  <c r="D451" i="3"/>
  <c r="E450" i="3"/>
  <c r="D332" i="3"/>
  <c r="E331" i="3"/>
  <c r="D153" i="3"/>
  <c r="E152" i="3"/>
  <c r="Y152" i="3" s="1"/>
  <c r="Z152" i="3" s="1"/>
  <c r="D291" i="3"/>
  <c r="E290" i="3"/>
  <c r="D613" i="3"/>
  <c r="E613" i="3" s="1"/>
  <c r="E612" i="3"/>
  <c r="D211" i="3"/>
  <c r="E210" i="3"/>
  <c r="H210" i="3"/>
  <c r="H153" i="3"/>
  <c r="H107" i="3"/>
  <c r="AC36" i="3" l="1"/>
  <c r="AA36" i="3"/>
  <c r="X106" i="3"/>
  <c r="Z106" i="3"/>
  <c r="Y210" i="3"/>
  <c r="Z210" i="3" s="1"/>
  <c r="D333" i="3"/>
  <c r="E333" i="3" s="1"/>
  <c r="E332" i="3"/>
  <c r="D412" i="3"/>
  <c r="E411" i="3"/>
  <c r="D292" i="3"/>
  <c r="E291" i="3"/>
  <c r="D452" i="3"/>
  <c r="E451" i="3"/>
  <c r="D108" i="3"/>
  <c r="E107" i="3"/>
  <c r="Y107" i="3" s="1"/>
  <c r="D212" i="3"/>
  <c r="E211" i="3"/>
  <c r="D154" i="3"/>
  <c r="E153" i="3"/>
  <c r="Y153" i="3" s="1"/>
  <c r="Z153" i="3" s="1"/>
  <c r="D573" i="3"/>
  <c r="E573" i="3" s="1"/>
  <c r="E572" i="3"/>
  <c r="D532" i="3"/>
  <c r="E531" i="3"/>
  <c r="H211" i="3"/>
  <c r="H154" i="3"/>
  <c r="H108" i="3"/>
  <c r="X107" i="3" l="1"/>
  <c r="Z107" i="3"/>
  <c r="AA37" i="3"/>
  <c r="AD36" i="3" s="1"/>
  <c r="AC37" i="3"/>
  <c r="AD35" i="3"/>
  <c r="AB35" i="3" s="1"/>
  <c r="Y211" i="3"/>
  <c r="Z211" i="3" s="1"/>
  <c r="D453" i="3"/>
  <c r="E452" i="3"/>
  <c r="D293" i="3"/>
  <c r="E293" i="3" s="1"/>
  <c r="E292" i="3"/>
  <c r="D413" i="3"/>
  <c r="E413" i="3" s="1"/>
  <c r="E412" i="3"/>
  <c r="D155" i="3"/>
  <c r="E154" i="3"/>
  <c r="Y154" i="3" s="1"/>
  <c r="Z154" i="3" s="1"/>
  <c r="D533" i="3"/>
  <c r="E533" i="3" s="1"/>
  <c r="E532" i="3"/>
  <c r="D213" i="3"/>
  <c r="E212" i="3"/>
  <c r="D109" i="3"/>
  <c r="E108" i="3"/>
  <c r="Y108" i="3" s="1"/>
  <c r="H212" i="3"/>
  <c r="H155" i="3"/>
  <c r="H109" i="3"/>
  <c r="AB36" i="3" l="1"/>
  <c r="AA38" i="3"/>
  <c r="AD37" i="3" s="1"/>
  <c r="AC38" i="3"/>
  <c r="X108" i="3"/>
  <c r="Z108" i="3"/>
  <c r="Y212" i="3"/>
  <c r="Z212" i="3" s="1"/>
  <c r="D110" i="3"/>
  <c r="E109" i="3"/>
  <c r="Y109" i="3" s="1"/>
  <c r="D156" i="3"/>
  <c r="E155" i="3"/>
  <c r="Y155" i="3" s="1"/>
  <c r="Z155" i="3" s="1"/>
  <c r="E453" i="3"/>
  <c r="E213" i="3"/>
  <c r="H213" i="3"/>
  <c r="H156" i="3"/>
  <c r="H110" i="3"/>
  <c r="AB37" i="3" l="1"/>
  <c r="X109" i="3"/>
  <c r="Z109" i="3"/>
  <c r="AC39" i="3"/>
  <c r="AA39" i="3"/>
  <c r="AD38" i="3" s="1"/>
  <c r="Y213" i="3"/>
  <c r="Z213" i="3" s="1"/>
  <c r="D111" i="3"/>
  <c r="E110" i="3"/>
  <c r="Y110" i="3" s="1"/>
  <c r="D214" i="3"/>
  <c r="D157" i="3"/>
  <c r="E156" i="3"/>
  <c r="Y156" i="3" s="1"/>
  <c r="Z156" i="3" s="1"/>
  <c r="D454" i="3"/>
  <c r="H157" i="3"/>
  <c r="H111" i="3"/>
  <c r="AB38" i="3" l="1"/>
  <c r="AA40" i="3"/>
  <c r="AC40" i="3"/>
  <c r="X110" i="3"/>
  <c r="Z110" i="3"/>
  <c r="D455" i="3"/>
  <c r="E454" i="3"/>
  <c r="D112" i="3"/>
  <c r="E111" i="3"/>
  <c r="Y111" i="3" s="1"/>
  <c r="D158" i="3"/>
  <c r="E157" i="3"/>
  <c r="Y157" i="3" s="1"/>
  <c r="Z157" i="3" s="1"/>
  <c r="D215" i="3"/>
  <c r="E214" i="3"/>
  <c r="H214" i="3"/>
  <c r="H158" i="3"/>
  <c r="H112" i="3"/>
  <c r="AA41" i="3" l="1"/>
  <c r="AD40" i="3" s="1"/>
  <c r="AC41" i="3"/>
  <c r="X111" i="3"/>
  <c r="Z111" i="3"/>
  <c r="AD39" i="3"/>
  <c r="AB39" i="3" s="1"/>
  <c r="Y214" i="3"/>
  <c r="Z214" i="3" s="1"/>
  <c r="D113" i="3"/>
  <c r="E112" i="3"/>
  <c r="Y112" i="3" s="1"/>
  <c r="D216" i="3"/>
  <c r="E215" i="3"/>
  <c r="D456" i="3"/>
  <c r="E455" i="3"/>
  <c r="D159" i="3"/>
  <c r="E158" i="3"/>
  <c r="Y158" i="3" s="1"/>
  <c r="Z158" i="3" s="1"/>
  <c r="H215" i="3"/>
  <c r="H159" i="3"/>
  <c r="H113" i="3"/>
  <c r="AB40" i="3" l="1"/>
  <c r="X112" i="3"/>
  <c r="Z112" i="3"/>
  <c r="AA42" i="3"/>
  <c r="AD41" i="3" s="1"/>
  <c r="AC42" i="3"/>
  <c r="Y215" i="3"/>
  <c r="Z215" i="3" s="1"/>
  <c r="D457" i="3"/>
  <c r="E456" i="3"/>
  <c r="D217" i="3"/>
  <c r="E216" i="3"/>
  <c r="D160" i="3"/>
  <c r="E159" i="3"/>
  <c r="Y159" i="3" s="1"/>
  <c r="Z159" i="3" s="1"/>
  <c r="D114" i="3"/>
  <c r="E113" i="3"/>
  <c r="Y113" i="3" s="1"/>
  <c r="H216" i="3"/>
  <c r="H160" i="3"/>
  <c r="H115" i="3"/>
  <c r="H114" i="3"/>
  <c r="AB41" i="3" l="1"/>
  <c r="AC43" i="3"/>
  <c r="AA43" i="3"/>
  <c r="AD42" i="3" s="1"/>
  <c r="X113" i="3"/>
  <c r="Z113" i="3"/>
  <c r="Y216" i="3"/>
  <c r="Z216" i="3" s="1"/>
  <c r="D458" i="3"/>
  <c r="E457" i="3"/>
  <c r="D218" i="3"/>
  <c r="E217" i="3"/>
  <c r="D115" i="3"/>
  <c r="E115" i="3" s="1"/>
  <c r="Y115" i="3" s="1"/>
  <c r="Z115" i="3" s="1"/>
  <c r="E114" i="3"/>
  <c r="Y114" i="3" s="1"/>
  <c r="D161" i="3"/>
  <c r="E160" i="3"/>
  <c r="Y160" i="3" s="1"/>
  <c r="Z160" i="3" s="1"/>
  <c r="H217" i="3"/>
  <c r="H161" i="3"/>
  <c r="AB42" i="3" l="1"/>
  <c r="AC44" i="3"/>
  <c r="AA44" i="3"/>
  <c r="X114" i="3"/>
  <c r="X115" i="3" s="1"/>
  <c r="Z114" i="3"/>
  <c r="Y217" i="3"/>
  <c r="Z217" i="3" s="1"/>
  <c r="D219" i="3"/>
  <c r="E218" i="3"/>
  <c r="D162" i="3"/>
  <c r="E161" i="3"/>
  <c r="Y161" i="3" s="1"/>
  <c r="Z161" i="3" s="1"/>
  <c r="D459" i="3"/>
  <c r="E458" i="3"/>
  <c r="H218" i="3"/>
  <c r="H162" i="3"/>
  <c r="X116" i="3" l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AC45" i="3"/>
  <c r="AA45" i="3"/>
  <c r="AD43" i="3"/>
  <c r="AB43" i="3" s="1"/>
  <c r="Y218" i="3"/>
  <c r="Z218" i="3" s="1"/>
  <c r="D460" i="3"/>
  <c r="E459" i="3"/>
  <c r="D220" i="3"/>
  <c r="E219" i="3"/>
  <c r="D163" i="3"/>
  <c r="E162" i="3"/>
  <c r="Y162" i="3" s="1"/>
  <c r="H219" i="3"/>
  <c r="H163" i="3"/>
  <c r="X162" i="3" l="1"/>
  <c r="Z162" i="3"/>
  <c r="AA46" i="3"/>
  <c r="AC46" i="3"/>
  <c r="AD44" i="3"/>
  <c r="AB44" i="3" s="1"/>
  <c r="Y219" i="3"/>
  <c r="Z219" i="3" s="1"/>
  <c r="D461" i="3"/>
  <c r="E460" i="3"/>
  <c r="D164" i="3"/>
  <c r="E163" i="3"/>
  <c r="Y163" i="3" s="1"/>
  <c r="D221" i="3"/>
  <c r="E220" i="3"/>
  <c r="H220" i="3"/>
  <c r="H164" i="3"/>
  <c r="AA47" i="3" l="1"/>
  <c r="AD46" i="3" s="1"/>
  <c r="AC47" i="3"/>
  <c r="AD45" i="3"/>
  <c r="AB45" i="3" s="1"/>
  <c r="X163" i="3"/>
  <c r="Z163" i="3"/>
  <c r="Y220" i="3"/>
  <c r="Z220" i="3" s="1"/>
  <c r="D165" i="3"/>
  <c r="E164" i="3"/>
  <c r="Y164" i="3" s="1"/>
  <c r="D462" i="3"/>
  <c r="E461" i="3"/>
  <c r="D222" i="3"/>
  <c r="E221" i="3"/>
  <c r="H221" i="3"/>
  <c r="H165" i="3"/>
  <c r="AB46" i="3" l="1"/>
  <c r="AA48" i="3"/>
  <c r="AD47" i="3" s="1"/>
  <c r="AC48" i="3"/>
  <c r="X164" i="3"/>
  <c r="Z164" i="3"/>
  <c r="Y221" i="3"/>
  <c r="Z221" i="3" s="1"/>
  <c r="D223" i="3"/>
  <c r="E222" i="3"/>
  <c r="D463" i="3"/>
  <c r="E462" i="3"/>
  <c r="D166" i="3"/>
  <c r="E165" i="3"/>
  <c r="Y165" i="3" s="1"/>
  <c r="H222" i="3"/>
  <c r="H166" i="3"/>
  <c r="AB47" i="3" l="1"/>
  <c r="X165" i="3"/>
  <c r="Z165" i="3"/>
  <c r="AC49" i="3"/>
  <c r="AA49" i="3"/>
  <c r="AD48" i="3" s="1"/>
  <c r="Y222" i="3"/>
  <c r="Z222" i="3" s="1"/>
  <c r="D167" i="3"/>
  <c r="E166" i="3"/>
  <c r="Y166" i="3" s="1"/>
  <c r="D464" i="3"/>
  <c r="E463" i="3"/>
  <c r="D224" i="3"/>
  <c r="E223" i="3"/>
  <c r="H223" i="3"/>
  <c r="H167" i="3"/>
  <c r="AB48" i="3" l="1"/>
  <c r="AC50" i="3"/>
  <c r="AA50" i="3"/>
  <c r="X166" i="3"/>
  <c r="Z166" i="3"/>
  <c r="Y223" i="3"/>
  <c r="Z223" i="3" s="1"/>
  <c r="D465" i="3"/>
  <c r="E464" i="3"/>
  <c r="D225" i="3"/>
  <c r="E224" i="3"/>
  <c r="D168" i="3"/>
  <c r="E167" i="3"/>
  <c r="Y167" i="3" s="1"/>
  <c r="H224" i="3"/>
  <c r="H168" i="3"/>
  <c r="Y224" i="3" l="1"/>
  <c r="Z224" i="3" s="1"/>
  <c r="AC51" i="3"/>
  <c r="AA51" i="3"/>
  <c r="AD49" i="3"/>
  <c r="AB49" i="3" s="1"/>
  <c r="X167" i="3"/>
  <c r="Z167" i="3"/>
  <c r="D226" i="3"/>
  <c r="E225" i="3"/>
  <c r="D169" i="3"/>
  <c r="E168" i="3"/>
  <c r="Y168" i="3" s="1"/>
  <c r="D466" i="3"/>
  <c r="E465" i="3"/>
  <c r="H225" i="3"/>
  <c r="H169" i="3"/>
  <c r="AA52" i="3" l="1"/>
  <c r="AC52" i="3"/>
  <c r="X168" i="3"/>
  <c r="Z168" i="3"/>
  <c r="AD50" i="3"/>
  <c r="AB50" i="3" s="1"/>
  <c r="Y225" i="3"/>
  <c r="Z225" i="3" s="1"/>
  <c r="D170" i="3"/>
  <c r="E169" i="3"/>
  <c r="Y169" i="3" s="1"/>
  <c r="D467" i="3"/>
  <c r="E466" i="3"/>
  <c r="D227" i="3"/>
  <c r="E226" i="3"/>
  <c r="H226" i="3"/>
  <c r="H170" i="3"/>
  <c r="AA53" i="3" l="1"/>
  <c r="AD52" i="3" s="1"/>
  <c r="AC53" i="3"/>
  <c r="AD51" i="3"/>
  <c r="AB51" i="3" s="1"/>
  <c r="X169" i="3"/>
  <c r="Z169" i="3"/>
  <c r="Y226" i="3"/>
  <c r="Z226" i="3" s="1"/>
  <c r="D468" i="3"/>
  <c r="E467" i="3"/>
  <c r="D228" i="3"/>
  <c r="E227" i="3"/>
  <c r="D171" i="3"/>
  <c r="E170" i="3"/>
  <c r="Y170" i="3" s="1"/>
  <c r="H227" i="3"/>
  <c r="H171" i="3"/>
  <c r="Y227" i="3" l="1"/>
  <c r="Z227" i="3" s="1"/>
  <c r="AB52" i="3"/>
  <c r="X170" i="3"/>
  <c r="Z170" i="3"/>
  <c r="AA54" i="3"/>
  <c r="AD53" i="3" s="1"/>
  <c r="AC54" i="3"/>
  <c r="D172" i="3"/>
  <c r="E171" i="3"/>
  <c r="Y171" i="3" s="1"/>
  <c r="D229" i="3"/>
  <c r="E228" i="3"/>
  <c r="D469" i="3"/>
  <c r="E468" i="3"/>
  <c r="H228" i="3"/>
  <c r="H173" i="3"/>
  <c r="H172" i="3"/>
  <c r="AB53" i="3" l="1"/>
  <c r="Y228" i="3"/>
  <c r="Z228" i="3" s="1"/>
  <c r="AC55" i="3"/>
  <c r="AA55" i="3"/>
  <c r="AD54" i="3" s="1"/>
  <c r="X171" i="3"/>
  <c r="Z171" i="3"/>
  <c r="D230" i="3"/>
  <c r="E229" i="3"/>
  <c r="D470" i="3"/>
  <c r="E469" i="3"/>
  <c r="D173" i="3"/>
  <c r="E173" i="3" s="1"/>
  <c r="Y173" i="3" s="1"/>
  <c r="Z173" i="3" s="1"/>
  <c r="E172" i="3"/>
  <c r="Y172" i="3" s="1"/>
  <c r="H229" i="3"/>
  <c r="AB54" i="3" l="1"/>
  <c r="X172" i="3"/>
  <c r="X173" i="3" s="1"/>
  <c r="Z172" i="3"/>
  <c r="AC56" i="3"/>
  <c r="AA56" i="3"/>
  <c r="Y229" i="3"/>
  <c r="D471" i="3"/>
  <c r="E470" i="3"/>
  <c r="D231" i="3"/>
  <c r="E230" i="3"/>
  <c r="H230" i="3"/>
  <c r="X174" i="3" l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Y230" i="3"/>
  <c r="Z230" i="3" s="1"/>
  <c r="AC57" i="3"/>
  <c r="AA57" i="3"/>
  <c r="AD55" i="3"/>
  <c r="AB55" i="3" s="1"/>
  <c r="Z229" i="3"/>
  <c r="D232" i="3"/>
  <c r="E231" i="3"/>
  <c r="D472" i="3"/>
  <c r="E471" i="3"/>
  <c r="H231" i="3"/>
  <c r="X214" i="3" l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AA58" i="3"/>
  <c r="AC58" i="3"/>
  <c r="AD56" i="3"/>
  <c r="AB56" i="3" s="1"/>
  <c r="Y231" i="3"/>
  <c r="D473" i="3"/>
  <c r="E472" i="3"/>
  <c r="D233" i="3"/>
  <c r="E232" i="3"/>
  <c r="H232" i="3"/>
  <c r="Y232" i="3" l="1"/>
  <c r="Z232" i="3" s="1"/>
  <c r="X231" i="3"/>
  <c r="Z231" i="3"/>
  <c r="AA59" i="3"/>
  <c r="AD58" i="3" s="1"/>
  <c r="AC59" i="3"/>
  <c r="AD57" i="3"/>
  <c r="AB57" i="3" s="1"/>
  <c r="D474" i="3"/>
  <c r="E473" i="3"/>
  <c r="D234" i="3"/>
  <c r="E233" i="3"/>
  <c r="H233" i="3"/>
  <c r="X232" i="3" l="1"/>
  <c r="Y233" i="3"/>
  <c r="Z233" i="3" s="1"/>
  <c r="AB58" i="3"/>
  <c r="AA60" i="3"/>
  <c r="AD59" i="3" s="1"/>
  <c r="AC60" i="3"/>
  <c r="D475" i="3"/>
  <c r="E474" i="3"/>
  <c r="D235" i="3"/>
  <c r="E234" i="3"/>
  <c r="H234" i="3"/>
  <c r="AB59" i="3" l="1"/>
  <c r="X233" i="3"/>
  <c r="AC61" i="3"/>
  <c r="AA61" i="3"/>
  <c r="AD60" i="3" s="1"/>
  <c r="Y234" i="3"/>
  <c r="D236" i="3"/>
  <c r="E235" i="3"/>
  <c r="D476" i="3"/>
  <c r="E475" i="3"/>
  <c r="H235" i="3"/>
  <c r="AB60" i="3" l="1"/>
  <c r="AC62" i="3"/>
  <c r="AA62" i="3"/>
  <c r="X234" i="3"/>
  <c r="Z234" i="3"/>
  <c r="Y235" i="3"/>
  <c r="D477" i="3"/>
  <c r="E476" i="3"/>
  <c r="D237" i="3"/>
  <c r="E236" i="3"/>
  <c r="H236" i="3"/>
  <c r="AC63" i="3" l="1"/>
  <c r="AA63" i="3"/>
  <c r="AD61" i="3"/>
  <c r="AB61" i="3" s="1"/>
  <c r="X235" i="3"/>
  <c r="Z235" i="3"/>
  <c r="Y236" i="3"/>
  <c r="D478" i="3"/>
  <c r="E477" i="3"/>
  <c r="D238" i="3"/>
  <c r="E237" i="3"/>
  <c r="H237" i="3"/>
  <c r="AA64" i="3" l="1"/>
  <c r="AC64" i="3"/>
  <c r="X236" i="3"/>
  <c r="Z236" i="3"/>
  <c r="AD62" i="3"/>
  <c r="AB62" i="3" s="1"/>
  <c r="Y237" i="3"/>
  <c r="D239" i="3"/>
  <c r="E238" i="3"/>
  <c r="D479" i="3"/>
  <c r="E478" i="3"/>
  <c r="H238" i="3"/>
  <c r="AA65" i="3" l="1"/>
  <c r="AD64" i="3" s="1"/>
  <c r="AC65" i="3"/>
  <c r="X237" i="3"/>
  <c r="Z237" i="3"/>
  <c r="AD63" i="3"/>
  <c r="AB63" i="3" s="1"/>
  <c r="Y238" i="3"/>
  <c r="D240" i="3"/>
  <c r="E239" i="3"/>
  <c r="D480" i="3"/>
  <c r="E479" i="3"/>
  <c r="H239" i="3"/>
  <c r="AB64" i="3" l="1"/>
  <c r="AA66" i="3"/>
  <c r="AD65" i="3" s="1"/>
  <c r="AC66" i="3"/>
  <c r="X238" i="3"/>
  <c r="Z238" i="3"/>
  <c r="Y239" i="3"/>
  <c r="D481" i="3"/>
  <c r="E480" i="3"/>
  <c r="D241" i="3"/>
  <c r="E240" i="3"/>
  <c r="H240" i="3"/>
  <c r="AB65" i="3" l="1"/>
  <c r="AC67" i="3"/>
  <c r="AA67" i="3"/>
  <c r="AD66" i="3" s="1"/>
  <c r="X239" i="3"/>
  <c r="Z239" i="3"/>
  <c r="Y240" i="3"/>
  <c r="D242" i="3"/>
  <c r="E241" i="3"/>
  <c r="D482" i="3"/>
  <c r="E481" i="3"/>
  <c r="H241" i="3"/>
  <c r="AB66" i="3" l="1"/>
  <c r="AC68" i="3"/>
  <c r="AA68" i="3"/>
  <c r="X240" i="3"/>
  <c r="Z240" i="3"/>
  <c r="Y241" i="3"/>
  <c r="D483" i="3"/>
  <c r="E482" i="3"/>
  <c r="D243" i="3"/>
  <c r="E242" i="3"/>
  <c r="H242" i="3"/>
  <c r="AC69" i="3" l="1"/>
  <c r="AA69" i="3"/>
  <c r="AD67" i="3"/>
  <c r="AB67" i="3" s="1"/>
  <c r="X241" i="3"/>
  <c r="Z241" i="3"/>
  <c r="Y242" i="3"/>
  <c r="D244" i="3"/>
  <c r="E243" i="3"/>
  <c r="D484" i="3"/>
  <c r="E483" i="3"/>
  <c r="H243" i="3"/>
  <c r="X242" i="3" l="1"/>
  <c r="Z242" i="3"/>
  <c r="AD68" i="3"/>
  <c r="AB68" i="3" s="1"/>
  <c r="Y243" i="3"/>
  <c r="D485" i="3"/>
  <c r="E484" i="3"/>
  <c r="D245" i="3"/>
  <c r="E244" i="3"/>
  <c r="H244" i="3"/>
  <c r="Y244" i="3" l="1"/>
  <c r="Z244" i="3" s="1"/>
  <c r="AA70" i="3"/>
  <c r="AD69" i="3" s="1"/>
  <c r="AB69" i="3" s="1"/>
  <c r="AC70" i="3"/>
  <c r="X243" i="3"/>
  <c r="Z243" i="3"/>
  <c r="D246" i="3"/>
  <c r="E245" i="3"/>
  <c r="D486" i="3"/>
  <c r="E485" i="3"/>
  <c r="H245" i="3"/>
  <c r="X244" i="3" l="1"/>
  <c r="AA71" i="3"/>
  <c r="AD70" i="3" s="1"/>
  <c r="AC71" i="3"/>
  <c r="Y245" i="3"/>
  <c r="D487" i="3"/>
  <c r="E486" i="3"/>
  <c r="D247" i="3"/>
  <c r="E246" i="3"/>
  <c r="H246" i="3"/>
  <c r="AB70" i="3" l="1"/>
  <c r="AC72" i="3"/>
  <c r="AA72" i="3"/>
  <c r="AD71" i="3" s="1"/>
  <c r="X245" i="3"/>
  <c r="Z245" i="3"/>
  <c r="Y246" i="3"/>
  <c r="D488" i="3"/>
  <c r="E487" i="3"/>
  <c r="D248" i="3"/>
  <c r="E247" i="3"/>
  <c r="H247" i="3"/>
  <c r="Y247" i="3" l="1"/>
  <c r="Z247" i="3" s="1"/>
  <c r="AB71" i="3"/>
  <c r="AC73" i="3"/>
  <c r="AA73" i="3"/>
  <c r="X246" i="3"/>
  <c r="Z246" i="3"/>
  <c r="D249" i="3"/>
  <c r="E248" i="3"/>
  <c r="D489" i="3"/>
  <c r="E488" i="3"/>
  <c r="H248" i="3"/>
  <c r="X247" i="3" l="1"/>
  <c r="AC74" i="3"/>
  <c r="AA74" i="3"/>
  <c r="AD72" i="3"/>
  <c r="AB72" i="3" s="1"/>
  <c r="Y248" i="3"/>
  <c r="D490" i="3"/>
  <c r="E489" i="3"/>
  <c r="D250" i="3"/>
  <c r="E249" i="3"/>
  <c r="H249" i="3"/>
  <c r="Y249" i="3" l="1"/>
  <c r="Z249" i="3" s="1"/>
  <c r="X248" i="3"/>
  <c r="Z248" i="3"/>
  <c r="AA75" i="3"/>
  <c r="AC75" i="3"/>
  <c r="AD73" i="3"/>
  <c r="AB73" i="3" s="1"/>
  <c r="D251" i="3"/>
  <c r="E250" i="3"/>
  <c r="D491" i="3"/>
  <c r="E490" i="3"/>
  <c r="H250" i="3"/>
  <c r="X249" i="3" l="1"/>
  <c r="AA76" i="3"/>
  <c r="AD75" i="3" s="1"/>
  <c r="AC76" i="3"/>
  <c r="AD74" i="3"/>
  <c r="AB74" i="3" s="1"/>
  <c r="Y250" i="3"/>
  <c r="D252" i="3"/>
  <c r="E251" i="3"/>
  <c r="D492" i="3"/>
  <c r="E491" i="3"/>
  <c r="H251" i="3"/>
  <c r="AB75" i="3" l="1"/>
  <c r="X250" i="3"/>
  <c r="Z250" i="3"/>
  <c r="AA77" i="3"/>
  <c r="AD76" i="3" s="1"/>
  <c r="AC77" i="3"/>
  <c r="Y251" i="3"/>
  <c r="D493" i="3"/>
  <c r="E493" i="3" s="1"/>
  <c r="E492" i="3"/>
  <c r="D253" i="3"/>
  <c r="E253" i="3" s="1"/>
  <c r="E252" i="3"/>
  <c r="H252" i="3"/>
  <c r="AB76" i="3" l="1"/>
  <c r="AC78" i="3"/>
  <c r="AA78" i="3"/>
  <c r="AD77" i="3" s="1"/>
  <c r="X251" i="3"/>
  <c r="Z251" i="3"/>
  <c r="Y252" i="3"/>
  <c r="H253" i="3"/>
  <c r="Y253" i="3" s="1"/>
  <c r="Z253" i="3" s="1"/>
  <c r="AB77" i="3" l="1"/>
  <c r="AC79" i="3"/>
  <c r="AA79" i="3"/>
  <c r="X252" i="3"/>
  <c r="X253" i="3" s="1"/>
  <c r="Z252" i="3"/>
  <c r="AC80" i="3" l="1"/>
  <c r="AA80" i="3"/>
  <c r="AD78" i="3"/>
  <c r="AB78" i="3" s="1"/>
  <c r="H254" i="3"/>
  <c r="Y254" i="3" s="1"/>
  <c r="Z254" i="3" s="1"/>
  <c r="AA81" i="3" l="1"/>
  <c r="AC81" i="3"/>
  <c r="AD79" i="3"/>
  <c r="AB79" i="3" s="1"/>
  <c r="X254" i="3"/>
  <c r="H255" i="3"/>
  <c r="Y255" i="3" s="1"/>
  <c r="Z255" i="3" s="1"/>
  <c r="AA82" i="3" l="1"/>
  <c r="AD81" i="3" s="1"/>
  <c r="AC82" i="3"/>
  <c r="AD80" i="3"/>
  <c r="AB80" i="3" s="1"/>
  <c r="X255" i="3"/>
  <c r="H256" i="3"/>
  <c r="Y256" i="3" s="1"/>
  <c r="Z256" i="3" s="1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AB81" i="3" l="1"/>
  <c r="AA83" i="3"/>
  <c r="AD82" i="3" s="1"/>
  <c r="AC83" i="3"/>
  <c r="X256" i="3"/>
  <c r="H257" i="3"/>
  <c r="Y257" i="3" s="1"/>
  <c r="Z257" i="3" s="1"/>
  <c r="AB82" i="3" l="1"/>
  <c r="AC84" i="3"/>
  <c r="AA84" i="3"/>
  <c r="AD83" i="3" s="1"/>
  <c r="X257" i="3"/>
  <c r="H258" i="3"/>
  <c r="Y258" i="3" s="1"/>
  <c r="Z258" i="3" s="1"/>
  <c r="AB83" i="3" l="1"/>
  <c r="AC85" i="3"/>
  <c r="AA85" i="3"/>
  <c r="X258" i="3"/>
  <c r="H259" i="3"/>
  <c r="Y259" i="3" s="1"/>
  <c r="Z259" i="3" s="1"/>
  <c r="AC86" i="3" l="1"/>
  <c r="AA86" i="3"/>
  <c r="AD84" i="3"/>
  <c r="AB84" i="3" s="1"/>
  <c r="X259" i="3"/>
  <c r="H260" i="3"/>
  <c r="Y260" i="3" s="1"/>
  <c r="Z260" i="3" s="1"/>
  <c r="AA87" i="3" l="1"/>
  <c r="AC87" i="3"/>
  <c r="AD85" i="3"/>
  <c r="AB85" i="3" s="1"/>
  <c r="X260" i="3"/>
  <c r="H261" i="3"/>
  <c r="Y261" i="3" s="1"/>
  <c r="Z261" i="3" s="1"/>
  <c r="AA88" i="3" l="1"/>
  <c r="AD87" i="3" s="1"/>
  <c r="AC88" i="3"/>
  <c r="AD86" i="3"/>
  <c r="AB86" i="3" s="1"/>
  <c r="X261" i="3"/>
  <c r="H262" i="3"/>
  <c r="Y262" i="3" s="1"/>
  <c r="Z262" i="3" s="1"/>
  <c r="AB87" i="3" l="1"/>
  <c r="AA89" i="3"/>
  <c r="AD88" i="3" s="1"/>
  <c r="AC89" i="3"/>
  <c r="X262" i="3"/>
  <c r="H263" i="3"/>
  <c r="Y263" i="3" s="1"/>
  <c r="Z263" i="3" s="1"/>
  <c r="AB88" i="3" l="1"/>
  <c r="AC90" i="3"/>
  <c r="AA90" i="3"/>
  <c r="X263" i="3"/>
  <c r="H264" i="3"/>
  <c r="Y264" i="3" s="1"/>
  <c r="Z264" i="3" s="1"/>
  <c r="AC91" i="3" l="1"/>
  <c r="AA91" i="3"/>
  <c r="AD89" i="3"/>
  <c r="AB89" i="3" s="1"/>
  <c r="X264" i="3"/>
  <c r="H265" i="3"/>
  <c r="Y265" i="3" s="1"/>
  <c r="Z265" i="3" s="1"/>
  <c r="AC92" i="3" l="1"/>
  <c r="AA92" i="3"/>
  <c r="AD90" i="3"/>
  <c r="AB90" i="3" s="1"/>
  <c r="X265" i="3"/>
  <c r="H266" i="3"/>
  <c r="Y266" i="3" s="1"/>
  <c r="Z266" i="3" s="1"/>
  <c r="AA93" i="3" l="1"/>
  <c r="AC93" i="3"/>
  <c r="AD91" i="3"/>
  <c r="AB91" i="3" s="1"/>
  <c r="X266" i="3"/>
  <c r="H267" i="3"/>
  <c r="Y267" i="3" s="1"/>
  <c r="Z267" i="3" s="1"/>
  <c r="AA94" i="3" l="1"/>
  <c r="AD93" i="3" s="1"/>
  <c r="AC94" i="3"/>
  <c r="AD92" i="3"/>
  <c r="AB92" i="3" s="1"/>
  <c r="X267" i="3"/>
  <c r="H268" i="3"/>
  <c r="Y268" i="3" s="1"/>
  <c r="Z268" i="3" s="1"/>
  <c r="AB93" i="3" l="1"/>
  <c r="AA95" i="3"/>
  <c r="AC95" i="3"/>
  <c r="X268" i="3"/>
  <c r="H269" i="3"/>
  <c r="Y269" i="3" s="1"/>
  <c r="Z269" i="3" s="1"/>
  <c r="AC96" i="3" l="1"/>
  <c r="AA96" i="3"/>
  <c r="AD95" i="3" s="1"/>
  <c r="AD94" i="3"/>
  <c r="AB94" i="3" s="1"/>
  <c r="X269" i="3"/>
  <c r="H270" i="3"/>
  <c r="Y270" i="3" s="1"/>
  <c r="Z270" i="3" s="1"/>
  <c r="AB95" i="3" l="1"/>
  <c r="AC97" i="3"/>
  <c r="AA97" i="3"/>
  <c r="X270" i="3"/>
  <c r="H271" i="3"/>
  <c r="Y271" i="3" s="1"/>
  <c r="Z271" i="3" s="1"/>
  <c r="AC98" i="3" l="1"/>
  <c r="AA98" i="3"/>
  <c r="AD96" i="3"/>
  <c r="AB96" i="3" s="1"/>
  <c r="X271" i="3"/>
  <c r="H272" i="3"/>
  <c r="Y272" i="3" s="1"/>
  <c r="Z272" i="3" s="1"/>
  <c r="AA99" i="3" l="1"/>
  <c r="AC99" i="3"/>
  <c r="AD97" i="3"/>
  <c r="AB97" i="3" s="1"/>
  <c r="X272" i="3"/>
  <c r="H273" i="3"/>
  <c r="Y273" i="3" s="1"/>
  <c r="Z273" i="3" s="1"/>
  <c r="AA100" i="3" l="1"/>
  <c r="AD99" i="3" s="1"/>
  <c r="AC100" i="3"/>
  <c r="AD98" i="3"/>
  <c r="AB98" i="3" s="1"/>
  <c r="X273" i="3"/>
  <c r="H274" i="3"/>
  <c r="Y274" i="3" s="1"/>
  <c r="Z274" i="3" s="1"/>
  <c r="AB99" i="3" l="1"/>
  <c r="AA101" i="3"/>
  <c r="AD100" i="3" s="1"/>
  <c r="AC101" i="3"/>
  <c r="X274" i="3"/>
  <c r="H275" i="3"/>
  <c r="Y275" i="3" s="1"/>
  <c r="Z275" i="3" s="1"/>
  <c r="AB100" i="3" l="1"/>
  <c r="AC102" i="3"/>
  <c r="AA102" i="3"/>
  <c r="AD101" i="3" s="1"/>
  <c r="X275" i="3"/>
  <c r="H276" i="3"/>
  <c r="Y276" i="3" s="1"/>
  <c r="Z276" i="3" s="1"/>
  <c r="AB101" i="3" l="1"/>
  <c r="AC103" i="3"/>
  <c r="AA103" i="3"/>
  <c r="X276" i="3"/>
  <c r="H277" i="3"/>
  <c r="Y277" i="3" s="1"/>
  <c r="Z277" i="3" s="1"/>
  <c r="AC104" i="3" l="1"/>
  <c r="AA104" i="3"/>
  <c r="AD102" i="3"/>
  <c r="AB102" i="3" s="1"/>
  <c r="X277" i="3"/>
  <c r="H278" i="3"/>
  <c r="Y278" i="3" s="1"/>
  <c r="Z278" i="3" s="1"/>
  <c r="AA105" i="3" l="1"/>
  <c r="AC105" i="3"/>
  <c r="AD103" i="3"/>
  <c r="AB103" i="3" s="1"/>
  <c r="X278" i="3"/>
  <c r="H279" i="3"/>
  <c r="Y279" i="3" s="1"/>
  <c r="Z279" i="3" s="1"/>
  <c r="AA106" i="3" l="1"/>
  <c r="AD105" i="3" s="1"/>
  <c r="AC106" i="3"/>
  <c r="AD104" i="3"/>
  <c r="AB104" i="3" s="1"/>
  <c r="X279" i="3"/>
  <c r="H280" i="3"/>
  <c r="Y280" i="3" s="1"/>
  <c r="Z280" i="3" s="1"/>
  <c r="AB105" i="3" l="1"/>
  <c r="AA107" i="3"/>
  <c r="AD106" i="3" s="1"/>
  <c r="AC107" i="3"/>
  <c r="X280" i="3"/>
  <c r="H281" i="3"/>
  <c r="Y281" i="3" s="1"/>
  <c r="Z281" i="3" s="1"/>
  <c r="AB106" i="3" l="1"/>
  <c r="AC108" i="3"/>
  <c r="AA108" i="3"/>
  <c r="AD107" i="3" s="1"/>
  <c r="X281" i="3"/>
  <c r="H282" i="3"/>
  <c r="Y282" i="3" s="1"/>
  <c r="Z282" i="3" s="1"/>
  <c r="AB107" i="3" l="1"/>
  <c r="AC109" i="3"/>
  <c r="AA109" i="3"/>
  <c r="X282" i="3"/>
  <c r="H283" i="3"/>
  <c r="Y283" i="3" s="1"/>
  <c r="Z283" i="3" s="1"/>
  <c r="AC110" i="3" l="1"/>
  <c r="AA110" i="3"/>
  <c r="AD108" i="3"/>
  <c r="AB108" i="3" s="1"/>
  <c r="X283" i="3"/>
  <c r="H284" i="3"/>
  <c r="Y284" i="3" s="1"/>
  <c r="Z284" i="3" s="1"/>
  <c r="AA111" i="3" l="1"/>
  <c r="AC111" i="3"/>
  <c r="AD109" i="3"/>
  <c r="AB109" i="3" s="1"/>
  <c r="X284" i="3"/>
  <c r="H285" i="3"/>
  <c r="Y285" i="3" s="1"/>
  <c r="Z285" i="3" s="1"/>
  <c r="AA112" i="3" l="1"/>
  <c r="AD111" i="3" s="1"/>
  <c r="AC112" i="3"/>
  <c r="AD110" i="3"/>
  <c r="AB110" i="3" s="1"/>
  <c r="X285" i="3"/>
  <c r="H286" i="3"/>
  <c r="Y286" i="3" s="1"/>
  <c r="Z286" i="3" s="1"/>
  <c r="AB111" i="3" l="1"/>
  <c r="AA113" i="3"/>
  <c r="AD112" i="3" s="1"/>
  <c r="AC113" i="3"/>
  <c r="X286" i="3"/>
  <c r="H287" i="3"/>
  <c r="Y287" i="3" s="1"/>
  <c r="Z287" i="3" s="1"/>
  <c r="AB112" i="3" l="1"/>
  <c r="AC114" i="3"/>
  <c r="AA114" i="3"/>
  <c r="X287" i="3"/>
  <c r="H288" i="3"/>
  <c r="Y288" i="3" s="1"/>
  <c r="Z288" i="3" s="1"/>
  <c r="AC115" i="3" l="1"/>
  <c r="AA115" i="3"/>
  <c r="AD113" i="3"/>
  <c r="AB113" i="3" s="1"/>
  <c r="X288" i="3"/>
  <c r="H289" i="3"/>
  <c r="Y289" i="3" s="1"/>
  <c r="Z289" i="3" s="1"/>
  <c r="AD114" i="3" l="1"/>
  <c r="AB114" i="3" s="1"/>
  <c r="X289" i="3"/>
  <c r="H290" i="3"/>
  <c r="Y290" i="3" s="1"/>
  <c r="Z290" i="3" s="1"/>
  <c r="AA116" i="3" l="1"/>
  <c r="AD115" i="3" s="1"/>
  <c r="AB115" i="3" s="1"/>
  <c r="AC116" i="3"/>
  <c r="X290" i="3"/>
  <c r="H291" i="3"/>
  <c r="Y291" i="3" s="1"/>
  <c r="Z291" i="3" s="1"/>
  <c r="J16" i="2"/>
  <c r="R16" i="2" s="1"/>
  <c r="I16" i="2"/>
  <c r="Q16" i="2" s="1"/>
  <c r="H16" i="2"/>
  <c r="P16" i="2" s="1"/>
  <c r="G16" i="2"/>
  <c r="O16" i="2" s="1"/>
  <c r="F16" i="2"/>
  <c r="N16" i="2" s="1"/>
  <c r="E16" i="2"/>
  <c r="M16" i="2" s="1"/>
  <c r="J15" i="2"/>
  <c r="R15" i="2" s="1"/>
  <c r="I15" i="2"/>
  <c r="Q15" i="2" s="1"/>
  <c r="H15" i="2"/>
  <c r="P15" i="2" s="1"/>
  <c r="G15" i="2"/>
  <c r="O15" i="2" s="1"/>
  <c r="F15" i="2"/>
  <c r="N15" i="2" s="1"/>
  <c r="E15" i="2"/>
  <c r="M15" i="2" s="1"/>
  <c r="J14" i="2"/>
  <c r="R14" i="2" s="1"/>
  <c r="I14" i="2"/>
  <c r="Q14" i="2" s="1"/>
  <c r="H14" i="2"/>
  <c r="P14" i="2" s="1"/>
  <c r="G14" i="2"/>
  <c r="O14" i="2" s="1"/>
  <c r="F14" i="2"/>
  <c r="N14" i="2" s="1"/>
  <c r="E14" i="2"/>
  <c r="M14" i="2" s="1"/>
  <c r="J13" i="2"/>
  <c r="R13" i="2" s="1"/>
  <c r="I13" i="2"/>
  <c r="Q13" i="2" s="1"/>
  <c r="H13" i="2"/>
  <c r="P13" i="2" s="1"/>
  <c r="G13" i="2"/>
  <c r="O13" i="2" s="1"/>
  <c r="F13" i="2"/>
  <c r="N13" i="2" s="1"/>
  <c r="E13" i="2"/>
  <c r="M13" i="2" s="1"/>
  <c r="J12" i="2"/>
  <c r="R12" i="2" s="1"/>
  <c r="I12" i="2"/>
  <c r="Q12" i="2" s="1"/>
  <c r="H12" i="2"/>
  <c r="P12" i="2" s="1"/>
  <c r="G12" i="2"/>
  <c r="O12" i="2" s="1"/>
  <c r="F12" i="2"/>
  <c r="N12" i="2" s="1"/>
  <c r="E12" i="2"/>
  <c r="M12" i="2" s="1"/>
  <c r="J11" i="2"/>
  <c r="R11" i="2" s="1"/>
  <c r="I11" i="2"/>
  <c r="Q11" i="2" s="1"/>
  <c r="H11" i="2"/>
  <c r="P11" i="2" s="1"/>
  <c r="G11" i="2"/>
  <c r="O11" i="2" s="1"/>
  <c r="F11" i="2"/>
  <c r="N11" i="2" s="1"/>
  <c r="E11" i="2"/>
  <c r="M11" i="2" s="1"/>
  <c r="J10" i="2"/>
  <c r="R10" i="2" s="1"/>
  <c r="I10" i="2"/>
  <c r="Q10" i="2" s="1"/>
  <c r="H10" i="2"/>
  <c r="P10" i="2" s="1"/>
  <c r="G10" i="2"/>
  <c r="O10" i="2" s="1"/>
  <c r="F10" i="2"/>
  <c r="N10" i="2" s="1"/>
  <c r="E10" i="2"/>
  <c r="M10" i="2" s="1"/>
  <c r="J9" i="2"/>
  <c r="R9" i="2" s="1"/>
  <c r="I9" i="2"/>
  <c r="Q9" i="2" s="1"/>
  <c r="H9" i="2"/>
  <c r="P9" i="2" s="1"/>
  <c r="G9" i="2"/>
  <c r="O9" i="2" s="1"/>
  <c r="F9" i="2"/>
  <c r="N9" i="2" s="1"/>
  <c r="E9" i="2"/>
  <c r="M9" i="2" s="1"/>
  <c r="J8" i="2"/>
  <c r="R8" i="2" s="1"/>
  <c r="I8" i="2"/>
  <c r="Q8" i="2" s="1"/>
  <c r="H8" i="2"/>
  <c r="P8" i="2" s="1"/>
  <c r="G8" i="2"/>
  <c r="O8" i="2" s="1"/>
  <c r="F8" i="2"/>
  <c r="N8" i="2" s="1"/>
  <c r="E8" i="2"/>
  <c r="M8" i="2" s="1"/>
  <c r="J7" i="2"/>
  <c r="R7" i="2" s="1"/>
  <c r="I7" i="2"/>
  <c r="Q7" i="2" s="1"/>
  <c r="H7" i="2"/>
  <c r="P7" i="2" s="1"/>
  <c r="G7" i="2"/>
  <c r="O7" i="2" s="1"/>
  <c r="F7" i="2"/>
  <c r="N7" i="2" s="1"/>
  <c r="E7" i="2"/>
  <c r="M7" i="2" s="1"/>
  <c r="J6" i="2"/>
  <c r="R6" i="2" s="1"/>
  <c r="I6" i="2"/>
  <c r="Q6" i="2" s="1"/>
  <c r="H6" i="2"/>
  <c r="P6" i="2" s="1"/>
  <c r="G6" i="2"/>
  <c r="O6" i="2" s="1"/>
  <c r="F6" i="2"/>
  <c r="N6" i="2" s="1"/>
  <c r="E6" i="2"/>
  <c r="M6" i="2" s="1"/>
  <c r="J5" i="2"/>
  <c r="R5" i="2" s="1"/>
  <c r="I5" i="2"/>
  <c r="Q5" i="2" s="1"/>
  <c r="H5" i="2"/>
  <c r="P5" i="2" s="1"/>
  <c r="G5" i="2"/>
  <c r="O5" i="2" s="1"/>
  <c r="F5" i="2"/>
  <c r="N5" i="2" s="1"/>
  <c r="E5" i="2"/>
  <c r="M5" i="2" s="1"/>
  <c r="J4" i="2"/>
  <c r="R4" i="2" s="1"/>
  <c r="I4" i="2"/>
  <c r="Q4" i="2" s="1"/>
  <c r="H4" i="2"/>
  <c r="P4" i="2" s="1"/>
  <c r="G4" i="2"/>
  <c r="O4" i="2" s="1"/>
  <c r="F4" i="2"/>
  <c r="N4" i="2" s="1"/>
  <c r="E4" i="2"/>
  <c r="M4" i="2" s="1"/>
  <c r="J3" i="2"/>
  <c r="R3" i="2" s="1"/>
  <c r="I3" i="2"/>
  <c r="Q3" i="2" s="1"/>
  <c r="H3" i="2"/>
  <c r="P3" i="2" s="1"/>
  <c r="G3" i="2"/>
  <c r="O3" i="2" s="1"/>
  <c r="F3" i="2"/>
  <c r="N3" i="2" s="1"/>
  <c r="E3" i="2"/>
  <c r="M3" i="2" s="1"/>
  <c r="J2" i="2"/>
  <c r="R2" i="2" s="1"/>
  <c r="I2" i="2"/>
  <c r="Q2" i="2" s="1"/>
  <c r="H2" i="2"/>
  <c r="P2" i="2" s="1"/>
  <c r="G2" i="2"/>
  <c r="O2" i="2" s="1"/>
  <c r="F2" i="2"/>
  <c r="N2" i="2" s="1"/>
  <c r="E2" i="2"/>
  <c r="M2" i="2" s="1"/>
  <c r="D16" i="2"/>
  <c r="D15" i="2"/>
  <c r="D14" i="2"/>
  <c r="D13" i="2"/>
  <c r="D12" i="2"/>
  <c r="Y12" i="2" s="1"/>
  <c r="D11" i="2"/>
  <c r="D10" i="2"/>
  <c r="D9" i="2"/>
  <c r="D8" i="2"/>
  <c r="D7" i="2"/>
  <c r="D6" i="2"/>
  <c r="Y6" i="2" s="1"/>
  <c r="D5" i="2"/>
  <c r="D4" i="2"/>
  <c r="D3" i="2"/>
  <c r="D2" i="2"/>
  <c r="AA117" i="3" l="1"/>
  <c r="AD116" i="3" s="1"/>
  <c r="AC117" i="3"/>
  <c r="X291" i="3"/>
  <c r="H292" i="3"/>
  <c r="Y292" i="3" s="1"/>
  <c r="Z292" i="3" s="1"/>
  <c r="Y13" i="2"/>
  <c r="Y5" i="2"/>
  <c r="Y11" i="2"/>
  <c r="Y2" i="2"/>
  <c r="X2" i="2" s="1"/>
  <c r="Y8" i="2"/>
  <c r="Y14" i="2"/>
  <c r="Y3" i="2"/>
  <c r="Y9" i="2"/>
  <c r="Y15" i="2"/>
  <c r="Y7" i="2"/>
  <c r="Y4" i="2"/>
  <c r="Y10" i="2"/>
  <c r="Y16" i="2"/>
  <c r="AB116" i="3" l="1"/>
  <c r="AA118" i="3"/>
  <c r="AD117" i="3" s="1"/>
  <c r="AC118" i="3"/>
  <c r="X292" i="3"/>
  <c r="H293" i="3"/>
  <c r="Y293" i="3" s="1"/>
  <c r="Z293" i="3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AB117" i="3" l="1"/>
  <c r="AC119" i="3"/>
  <c r="AA119" i="3"/>
  <c r="AD118" i="3" s="1"/>
  <c r="X293" i="3"/>
  <c r="AA2" i="2"/>
  <c r="AB118" i="3" l="1"/>
  <c r="AC120" i="3"/>
  <c r="AA120" i="3"/>
  <c r="H294" i="3"/>
  <c r="Y294" i="3" s="1"/>
  <c r="Z294" i="3" s="1"/>
  <c r="AC121" i="3" l="1"/>
  <c r="AA121" i="3"/>
  <c r="AD119" i="3"/>
  <c r="AB119" i="3" s="1"/>
  <c r="X294" i="3"/>
  <c r="H295" i="3"/>
  <c r="Y295" i="3" s="1"/>
  <c r="Z295" i="3" s="1"/>
  <c r="AA122" i="3" l="1"/>
  <c r="AC122" i="3"/>
  <c r="AD120" i="3"/>
  <c r="AB120" i="3" s="1"/>
  <c r="X295" i="3"/>
  <c r="H296" i="3"/>
  <c r="Y296" i="3" s="1"/>
  <c r="Z296" i="3" s="1"/>
  <c r="AA123" i="3" l="1"/>
  <c r="AD122" i="3" s="1"/>
  <c r="AC123" i="3"/>
  <c r="AD121" i="3"/>
  <c r="AB121" i="3" s="1"/>
  <c r="X296" i="3"/>
  <c r="H297" i="3"/>
  <c r="Y297" i="3" s="1"/>
  <c r="Z297" i="3" s="1"/>
  <c r="AB122" i="3" l="1"/>
  <c r="AA124" i="3"/>
  <c r="AD123" i="3" s="1"/>
  <c r="AC124" i="3"/>
  <c r="X297" i="3"/>
  <c r="H298" i="3"/>
  <c r="Y298" i="3" s="1"/>
  <c r="Z298" i="3" s="1"/>
  <c r="AB123" i="3" l="1"/>
  <c r="AC125" i="3"/>
  <c r="AA125" i="3"/>
  <c r="AD124" i="3" s="1"/>
  <c r="X298" i="3"/>
  <c r="H299" i="3"/>
  <c r="Y299" i="3" s="1"/>
  <c r="Z299" i="3" s="1"/>
  <c r="AB124" i="3" l="1"/>
  <c r="AC126" i="3"/>
  <c r="AA126" i="3"/>
  <c r="AD125" i="3" s="1"/>
  <c r="X299" i="3"/>
  <c r="H300" i="3"/>
  <c r="Y300" i="3" s="1"/>
  <c r="Z300" i="3" s="1"/>
  <c r="AB125" i="3" l="1"/>
  <c r="AC127" i="3"/>
  <c r="AA127" i="3"/>
  <c r="AD126" i="3" s="1"/>
  <c r="X300" i="3"/>
  <c r="H301" i="3"/>
  <c r="Y301" i="3" s="1"/>
  <c r="Z301" i="3" s="1"/>
  <c r="AB126" i="3" l="1"/>
  <c r="AC128" i="3"/>
  <c r="AA128" i="3"/>
  <c r="X301" i="3"/>
  <c r="H302" i="3"/>
  <c r="Y302" i="3" s="1"/>
  <c r="Z302" i="3" s="1"/>
  <c r="AA129" i="3" l="1"/>
  <c r="AD128" i="3" s="1"/>
  <c r="AC129" i="3"/>
  <c r="AD127" i="3"/>
  <c r="AB127" i="3" s="1"/>
  <c r="X302" i="3"/>
  <c r="H303" i="3"/>
  <c r="Y303" i="3" s="1"/>
  <c r="Z303" i="3" s="1"/>
  <c r="AB128" i="3" l="1"/>
  <c r="AA130" i="3"/>
  <c r="AD129" i="3" s="1"/>
  <c r="AC130" i="3"/>
  <c r="X303" i="3"/>
  <c r="H304" i="3"/>
  <c r="Y304" i="3" s="1"/>
  <c r="Z304" i="3" s="1"/>
  <c r="AC131" i="3" l="1"/>
  <c r="AA131" i="3"/>
  <c r="AD130" i="3" s="1"/>
  <c r="AB129" i="3"/>
  <c r="X304" i="3"/>
  <c r="H305" i="3"/>
  <c r="Y305" i="3" s="1"/>
  <c r="Z305" i="3" s="1"/>
  <c r="AB130" i="3" l="1"/>
  <c r="AC132" i="3"/>
  <c r="AA132" i="3"/>
  <c r="AD131" i="3" s="1"/>
  <c r="X305" i="3"/>
  <c r="H306" i="3"/>
  <c r="Y306" i="3" s="1"/>
  <c r="Z306" i="3" s="1"/>
  <c r="AB131" i="3" l="1"/>
  <c r="AC133" i="3"/>
  <c r="AA133" i="3"/>
  <c r="X306" i="3"/>
  <c r="H307" i="3"/>
  <c r="Y307" i="3" s="1"/>
  <c r="Z307" i="3" s="1"/>
  <c r="AC134" i="3" l="1"/>
  <c r="AA134" i="3"/>
  <c r="AD133" i="3" s="1"/>
  <c r="AD132" i="3"/>
  <c r="AB132" i="3" s="1"/>
  <c r="X307" i="3"/>
  <c r="H308" i="3"/>
  <c r="Y308" i="3" s="1"/>
  <c r="Z308" i="3" s="1"/>
  <c r="AB133" i="3" l="1"/>
  <c r="AA135" i="3"/>
  <c r="AD134" i="3" s="1"/>
  <c r="AC135" i="3"/>
  <c r="X308" i="3"/>
  <c r="H309" i="3"/>
  <c r="Y309" i="3" s="1"/>
  <c r="Z309" i="3" s="1"/>
  <c r="AB134" i="3" l="1"/>
  <c r="AA136" i="3"/>
  <c r="AD135" i="3" s="1"/>
  <c r="AC136" i="3"/>
  <c r="X309" i="3"/>
  <c r="H310" i="3"/>
  <c r="Y310" i="3" s="1"/>
  <c r="Z310" i="3" s="1"/>
  <c r="AB135" i="3" l="1"/>
  <c r="AC137" i="3"/>
  <c r="AA137" i="3"/>
  <c r="AD136" i="3" s="1"/>
  <c r="X310" i="3"/>
  <c r="H311" i="3"/>
  <c r="Y311" i="3" s="1"/>
  <c r="Z311" i="3" s="1"/>
  <c r="AB136" i="3" l="1"/>
  <c r="AC138" i="3"/>
  <c r="AA138" i="3"/>
  <c r="AD137" i="3" s="1"/>
  <c r="X311" i="3"/>
  <c r="H312" i="3"/>
  <c r="Y312" i="3" s="1"/>
  <c r="Z312" i="3" s="1"/>
  <c r="AB137" i="3" l="1"/>
  <c r="AC139" i="3"/>
  <c r="AA139" i="3"/>
  <c r="X312" i="3"/>
  <c r="H313" i="3"/>
  <c r="Y313" i="3" s="1"/>
  <c r="Z313" i="3" s="1"/>
  <c r="AC140" i="3" l="1"/>
  <c r="AA140" i="3"/>
  <c r="AD138" i="3"/>
  <c r="AB138" i="3" s="1"/>
  <c r="X313" i="3"/>
  <c r="H314" i="3"/>
  <c r="Y314" i="3" s="1"/>
  <c r="Z314" i="3" s="1"/>
  <c r="AA141" i="3" l="1"/>
  <c r="AD140" i="3" s="1"/>
  <c r="AC141" i="3"/>
  <c r="AD139" i="3"/>
  <c r="AB139" i="3" s="1"/>
  <c r="X314" i="3"/>
  <c r="H315" i="3"/>
  <c r="Y315" i="3" s="1"/>
  <c r="Z315" i="3" s="1"/>
  <c r="AB140" i="3" l="1"/>
  <c r="AA142" i="3"/>
  <c r="AD141" i="3" s="1"/>
  <c r="AC142" i="3"/>
  <c r="X315" i="3"/>
  <c r="H316" i="3"/>
  <c r="Y316" i="3" s="1"/>
  <c r="Z316" i="3" s="1"/>
  <c r="AB141" i="3" l="1"/>
  <c r="AC143" i="3"/>
  <c r="AA143" i="3"/>
  <c r="AD142" i="3" s="1"/>
  <c r="X316" i="3"/>
  <c r="H317" i="3"/>
  <c r="Y317" i="3" s="1"/>
  <c r="Z317" i="3" s="1"/>
  <c r="AB142" i="3" l="1"/>
  <c r="AC144" i="3"/>
  <c r="AA144" i="3"/>
  <c r="AD143" i="3" s="1"/>
  <c r="X317" i="3"/>
  <c r="H318" i="3"/>
  <c r="Y318" i="3" s="1"/>
  <c r="Z318" i="3" s="1"/>
  <c r="AB143" i="3" l="1"/>
  <c r="AC145" i="3"/>
  <c r="AA145" i="3"/>
  <c r="X318" i="3"/>
  <c r="H319" i="3"/>
  <c r="Y319" i="3" s="1"/>
  <c r="Z319" i="3" s="1"/>
  <c r="AC146" i="3" l="1"/>
  <c r="AA146" i="3"/>
  <c r="AD144" i="3"/>
  <c r="AB144" i="3" s="1"/>
  <c r="X319" i="3"/>
  <c r="H320" i="3"/>
  <c r="Y320" i="3" s="1"/>
  <c r="Z320" i="3" s="1"/>
  <c r="AA147" i="3" l="1"/>
  <c r="AD146" i="3" s="1"/>
  <c r="AC147" i="3"/>
  <c r="AD145" i="3"/>
  <c r="AB145" i="3" s="1"/>
  <c r="X320" i="3"/>
  <c r="H321" i="3"/>
  <c r="Y321" i="3" s="1"/>
  <c r="Z321" i="3" s="1"/>
  <c r="AB146" i="3" l="1"/>
  <c r="AA148" i="3"/>
  <c r="AD147" i="3" s="1"/>
  <c r="AC148" i="3"/>
  <c r="X321" i="3"/>
  <c r="H322" i="3"/>
  <c r="Y322" i="3" s="1"/>
  <c r="Z322" i="3" s="1"/>
  <c r="AB147" i="3" l="1"/>
  <c r="AC149" i="3"/>
  <c r="AA149" i="3"/>
  <c r="AD148" i="3" s="1"/>
  <c r="X322" i="3"/>
  <c r="H323" i="3"/>
  <c r="Y323" i="3" s="1"/>
  <c r="Z323" i="3" s="1"/>
  <c r="AB148" i="3" l="1"/>
  <c r="AC150" i="3"/>
  <c r="AA150" i="3"/>
  <c r="AD149" i="3" s="1"/>
  <c r="X323" i="3"/>
  <c r="H324" i="3"/>
  <c r="Y324" i="3" s="1"/>
  <c r="Z324" i="3" s="1"/>
  <c r="AB149" i="3" l="1"/>
  <c r="AC151" i="3"/>
  <c r="AA151" i="3"/>
  <c r="X324" i="3"/>
  <c r="H325" i="3"/>
  <c r="Y325" i="3" s="1"/>
  <c r="Z325" i="3" s="1"/>
  <c r="AC152" i="3" l="1"/>
  <c r="AA152" i="3"/>
  <c r="AD150" i="3"/>
  <c r="AB150" i="3" s="1"/>
  <c r="X325" i="3"/>
  <c r="H326" i="3"/>
  <c r="Y326" i="3" s="1"/>
  <c r="Z326" i="3" s="1"/>
  <c r="AA153" i="3" l="1"/>
  <c r="AD152" i="3" s="1"/>
  <c r="AC153" i="3"/>
  <c r="AD151" i="3"/>
  <c r="AB151" i="3" s="1"/>
  <c r="X326" i="3"/>
  <c r="H327" i="3"/>
  <c r="Y327" i="3" s="1"/>
  <c r="Z327" i="3" s="1"/>
  <c r="AB152" i="3" l="1"/>
  <c r="AA154" i="3"/>
  <c r="AD153" i="3" s="1"/>
  <c r="AC154" i="3"/>
  <c r="X327" i="3"/>
  <c r="H328" i="3"/>
  <c r="Y328" i="3" s="1"/>
  <c r="Z328" i="3" s="1"/>
  <c r="AB153" i="3" l="1"/>
  <c r="AC155" i="3"/>
  <c r="AA155" i="3"/>
  <c r="AD154" i="3" s="1"/>
  <c r="X328" i="3"/>
  <c r="H329" i="3"/>
  <c r="Y329" i="3" s="1"/>
  <c r="Z329" i="3" s="1"/>
  <c r="AB154" i="3" l="1"/>
  <c r="AC156" i="3"/>
  <c r="AA156" i="3"/>
  <c r="AD155" i="3" s="1"/>
  <c r="X329" i="3"/>
  <c r="H330" i="3"/>
  <c r="Y330" i="3" s="1"/>
  <c r="Z330" i="3" s="1"/>
  <c r="AB155" i="3" l="1"/>
  <c r="AC157" i="3"/>
  <c r="AA157" i="3"/>
  <c r="X330" i="3"/>
  <c r="H331" i="3"/>
  <c r="Y331" i="3" s="1"/>
  <c r="Z331" i="3" s="1"/>
  <c r="AC158" i="3" l="1"/>
  <c r="AA158" i="3"/>
  <c r="AD156" i="3"/>
  <c r="AB156" i="3" s="1"/>
  <c r="X331" i="3"/>
  <c r="H332" i="3"/>
  <c r="Y332" i="3" s="1"/>
  <c r="Z332" i="3" s="1"/>
  <c r="AA159" i="3" l="1"/>
  <c r="AD158" i="3" s="1"/>
  <c r="AC159" i="3"/>
  <c r="AD157" i="3"/>
  <c r="AB157" i="3" s="1"/>
  <c r="X332" i="3"/>
  <c r="H333" i="3"/>
  <c r="Y333" i="3" s="1"/>
  <c r="Z333" i="3" s="1"/>
  <c r="AB158" i="3" l="1"/>
  <c r="AA160" i="3"/>
  <c r="AD159" i="3" s="1"/>
  <c r="AC160" i="3"/>
  <c r="X333" i="3"/>
  <c r="AB159" i="3" l="1"/>
  <c r="AC161" i="3"/>
  <c r="AA161" i="3"/>
  <c r="AD160" i="3" s="1"/>
  <c r="H334" i="3"/>
  <c r="Y334" i="3" s="1"/>
  <c r="Z334" i="3" s="1"/>
  <c r="AB160" i="3" l="1"/>
  <c r="AC162" i="3"/>
  <c r="AA162" i="3"/>
  <c r="AD161" i="3" s="1"/>
  <c r="X334" i="3"/>
  <c r="H335" i="3"/>
  <c r="Y335" i="3" s="1"/>
  <c r="Z335" i="3" s="1"/>
  <c r="AB161" i="3" l="1"/>
  <c r="AC163" i="3"/>
  <c r="AA163" i="3"/>
  <c r="X335" i="3"/>
  <c r="H336" i="3"/>
  <c r="Y336" i="3" s="1"/>
  <c r="Z336" i="3" s="1"/>
  <c r="AC164" i="3" l="1"/>
  <c r="AA164" i="3"/>
  <c r="AD162" i="3"/>
  <c r="AB162" i="3" s="1"/>
  <c r="X336" i="3"/>
  <c r="H337" i="3"/>
  <c r="Y337" i="3" s="1"/>
  <c r="Z337" i="3" s="1"/>
  <c r="AA165" i="3" l="1"/>
  <c r="AD164" i="3" s="1"/>
  <c r="AC165" i="3"/>
  <c r="AD163" i="3"/>
  <c r="AB163" i="3" s="1"/>
  <c r="X337" i="3"/>
  <c r="H338" i="3"/>
  <c r="Y338" i="3" s="1"/>
  <c r="Z338" i="3" s="1"/>
  <c r="AB164" i="3" l="1"/>
  <c r="AA166" i="3"/>
  <c r="AD165" i="3" s="1"/>
  <c r="AC166" i="3"/>
  <c r="X338" i="3"/>
  <c r="H339" i="3"/>
  <c r="Y339" i="3" s="1"/>
  <c r="Z339" i="3" s="1"/>
  <c r="AB165" i="3" l="1"/>
  <c r="AC167" i="3"/>
  <c r="AA167" i="3"/>
  <c r="AD166" i="3" s="1"/>
  <c r="X339" i="3"/>
  <c r="H340" i="3"/>
  <c r="Y340" i="3" s="1"/>
  <c r="Z340" i="3" s="1"/>
  <c r="AB166" i="3" l="1"/>
  <c r="AC168" i="3"/>
  <c r="AA168" i="3"/>
  <c r="AD167" i="3" s="1"/>
  <c r="X340" i="3"/>
  <c r="H341" i="3"/>
  <c r="Y341" i="3" s="1"/>
  <c r="Z341" i="3" s="1"/>
  <c r="AB167" i="3" l="1"/>
  <c r="AC169" i="3"/>
  <c r="AA169" i="3"/>
  <c r="X341" i="3"/>
  <c r="H342" i="3"/>
  <c r="Y342" i="3" s="1"/>
  <c r="Z342" i="3" s="1"/>
  <c r="AC170" i="3" l="1"/>
  <c r="AA170" i="3"/>
  <c r="AD168" i="3"/>
  <c r="AB168" i="3" s="1"/>
  <c r="X342" i="3"/>
  <c r="H343" i="3"/>
  <c r="Y343" i="3" s="1"/>
  <c r="Z343" i="3" s="1"/>
  <c r="AA171" i="3" l="1"/>
  <c r="AD170" i="3" s="1"/>
  <c r="AC171" i="3"/>
  <c r="AD169" i="3"/>
  <c r="AB169" i="3" s="1"/>
  <c r="X343" i="3"/>
  <c r="H344" i="3"/>
  <c r="Y344" i="3" s="1"/>
  <c r="Z344" i="3" s="1"/>
  <c r="AB170" i="3" l="1"/>
  <c r="AA172" i="3"/>
  <c r="AD171" i="3" s="1"/>
  <c r="AC172" i="3"/>
  <c r="X344" i="3"/>
  <c r="H345" i="3"/>
  <c r="Y345" i="3" s="1"/>
  <c r="Z345" i="3" s="1"/>
  <c r="AB171" i="3" l="1"/>
  <c r="AC173" i="3"/>
  <c r="AA173" i="3"/>
  <c r="X345" i="3"/>
  <c r="H346" i="3"/>
  <c r="Y346" i="3" s="1"/>
  <c r="Z346" i="3" s="1"/>
  <c r="AD172" i="3" l="1"/>
  <c r="AB172" i="3" s="1"/>
  <c r="X346" i="3"/>
  <c r="H347" i="3"/>
  <c r="Y347" i="3" s="1"/>
  <c r="Z347" i="3" s="1"/>
  <c r="AC174" i="3" l="1"/>
  <c r="AA174" i="3"/>
  <c r="AD173" i="3" s="1"/>
  <c r="AB173" i="3" s="1"/>
  <c r="X347" i="3"/>
  <c r="H348" i="3"/>
  <c r="Y348" i="3" s="1"/>
  <c r="Z348" i="3" s="1"/>
  <c r="AC175" i="3" l="1"/>
  <c r="AA175" i="3"/>
  <c r="X348" i="3"/>
  <c r="H349" i="3"/>
  <c r="Y349" i="3" s="1"/>
  <c r="Z349" i="3" s="1"/>
  <c r="AA176" i="3" l="1"/>
  <c r="AD175" i="3" s="1"/>
  <c r="AC176" i="3"/>
  <c r="AD174" i="3"/>
  <c r="AB174" i="3" s="1"/>
  <c r="X349" i="3"/>
  <c r="H350" i="3"/>
  <c r="Y350" i="3" s="1"/>
  <c r="Z350" i="3" s="1"/>
  <c r="AB175" i="3" l="1"/>
  <c r="AA177" i="3"/>
  <c r="AD176" i="3" s="1"/>
  <c r="AC177" i="3"/>
  <c r="X350" i="3"/>
  <c r="H351" i="3"/>
  <c r="Y351" i="3" s="1"/>
  <c r="Z351" i="3" s="1"/>
  <c r="AB176" i="3" l="1"/>
  <c r="AC178" i="3"/>
  <c r="AA178" i="3"/>
  <c r="AD177" i="3" s="1"/>
  <c r="X351" i="3"/>
  <c r="H352" i="3"/>
  <c r="Y352" i="3" s="1"/>
  <c r="Z352" i="3" s="1"/>
  <c r="AB177" i="3" l="1"/>
  <c r="AC179" i="3"/>
  <c r="AA179" i="3"/>
  <c r="AD178" i="3" s="1"/>
  <c r="X352" i="3"/>
  <c r="H353" i="3"/>
  <c r="Y353" i="3" s="1"/>
  <c r="Z353" i="3" s="1"/>
  <c r="AB178" i="3" l="1"/>
  <c r="AC180" i="3"/>
  <c r="AA180" i="3"/>
  <c r="X353" i="3"/>
  <c r="H354" i="3"/>
  <c r="Y354" i="3" s="1"/>
  <c r="Z354" i="3" s="1"/>
  <c r="AC181" i="3" l="1"/>
  <c r="AA181" i="3"/>
  <c r="AD179" i="3"/>
  <c r="AB179" i="3" s="1"/>
  <c r="X354" i="3"/>
  <c r="H355" i="3"/>
  <c r="Y355" i="3" s="1"/>
  <c r="Z355" i="3" s="1"/>
  <c r="AA182" i="3" l="1"/>
  <c r="AD181" i="3" s="1"/>
  <c r="AC182" i="3"/>
  <c r="AD180" i="3"/>
  <c r="AB180" i="3" s="1"/>
  <c r="X355" i="3"/>
  <c r="H356" i="3"/>
  <c r="Y356" i="3" s="1"/>
  <c r="Z356" i="3" s="1"/>
  <c r="AB181" i="3" l="1"/>
  <c r="AA183" i="3"/>
  <c r="AD182" i="3" s="1"/>
  <c r="AC183" i="3"/>
  <c r="X356" i="3"/>
  <c r="H357" i="3"/>
  <c r="Y357" i="3" s="1"/>
  <c r="Z357" i="3" s="1"/>
  <c r="AB182" i="3" l="1"/>
  <c r="AC184" i="3"/>
  <c r="AA184" i="3"/>
  <c r="AD183" i="3" s="1"/>
  <c r="X357" i="3"/>
  <c r="H358" i="3"/>
  <c r="Y358" i="3" s="1"/>
  <c r="Z358" i="3" s="1"/>
  <c r="AB183" i="3" l="1"/>
  <c r="AC185" i="3"/>
  <c r="AA185" i="3"/>
  <c r="AD184" i="3" s="1"/>
  <c r="X358" i="3"/>
  <c r="H359" i="3"/>
  <c r="Y359" i="3" s="1"/>
  <c r="Z359" i="3" s="1"/>
  <c r="AB184" i="3" l="1"/>
  <c r="AC186" i="3"/>
  <c r="AA186" i="3"/>
  <c r="X359" i="3"/>
  <c r="H360" i="3"/>
  <c r="Y360" i="3" s="1"/>
  <c r="Z360" i="3" s="1"/>
  <c r="AC187" i="3" l="1"/>
  <c r="AA187" i="3"/>
  <c r="AD185" i="3"/>
  <c r="AB185" i="3" s="1"/>
  <c r="X360" i="3"/>
  <c r="H361" i="3"/>
  <c r="Y361" i="3" s="1"/>
  <c r="Z361" i="3" s="1"/>
  <c r="AA188" i="3" l="1"/>
  <c r="AD187" i="3" s="1"/>
  <c r="AC188" i="3"/>
  <c r="AD186" i="3"/>
  <c r="AB186" i="3" s="1"/>
  <c r="X361" i="3"/>
  <c r="H362" i="3"/>
  <c r="Y362" i="3" s="1"/>
  <c r="Z362" i="3" s="1"/>
  <c r="AB187" i="3" l="1"/>
  <c r="AA189" i="3"/>
  <c r="AD188" i="3" s="1"/>
  <c r="AC189" i="3"/>
  <c r="X362" i="3"/>
  <c r="H363" i="3"/>
  <c r="Y363" i="3" s="1"/>
  <c r="Z363" i="3" s="1"/>
  <c r="AB188" i="3" l="1"/>
  <c r="AC190" i="3"/>
  <c r="AA190" i="3"/>
  <c r="AD189" i="3" s="1"/>
  <c r="X363" i="3"/>
  <c r="H364" i="3"/>
  <c r="Y364" i="3" s="1"/>
  <c r="Z364" i="3" s="1"/>
  <c r="AB189" i="3" l="1"/>
  <c r="AC191" i="3"/>
  <c r="AA191" i="3"/>
  <c r="AD190" i="3" s="1"/>
  <c r="X364" i="3"/>
  <c r="H365" i="3"/>
  <c r="Y365" i="3" s="1"/>
  <c r="Z365" i="3" s="1"/>
  <c r="AB190" i="3" l="1"/>
  <c r="AC192" i="3"/>
  <c r="AA192" i="3"/>
  <c r="X365" i="3"/>
  <c r="H366" i="3"/>
  <c r="Y366" i="3" s="1"/>
  <c r="Z366" i="3" s="1"/>
  <c r="AC193" i="3" l="1"/>
  <c r="AA193" i="3"/>
  <c r="AD191" i="3"/>
  <c r="AB191" i="3" s="1"/>
  <c r="X366" i="3"/>
  <c r="H367" i="3"/>
  <c r="Y367" i="3" s="1"/>
  <c r="Z367" i="3" s="1"/>
  <c r="AA194" i="3" l="1"/>
  <c r="AD193" i="3" s="1"/>
  <c r="AC194" i="3"/>
  <c r="AD192" i="3"/>
  <c r="AB192" i="3" s="1"/>
  <c r="X367" i="3"/>
  <c r="H368" i="3"/>
  <c r="Y368" i="3" s="1"/>
  <c r="Z368" i="3" s="1"/>
  <c r="AB193" i="3" l="1"/>
  <c r="AA195" i="3"/>
  <c r="AD194" i="3" s="1"/>
  <c r="AC195" i="3"/>
  <c r="X368" i="3"/>
  <c r="H369" i="3"/>
  <c r="Y369" i="3" s="1"/>
  <c r="Z369" i="3" s="1"/>
  <c r="AB194" i="3" l="1"/>
  <c r="AC196" i="3"/>
  <c r="AA196" i="3"/>
  <c r="AD195" i="3" s="1"/>
  <c r="X369" i="3"/>
  <c r="H370" i="3"/>
  <c r="Y370" i="3" s="1"/>
  <c r="Z370" i="3" s="1"/>
  <c r="AB195" i="3" l="1"/>
  <c r="AC197" i="3"/>
  <c r="AA197" i="3"/>
  <c r="AD196" i="3" s="1"/>
  <c r="X370" i="3"/>
  <c r="H371" i="3"/>
  <c r="Y371" i="3" s="1"/>
  <c r="Z371" i="3" s="1"/>
  <c r="AB196" i="3" l="1"/>
  <c r="AC198" i="3"/>
  <c r="AA198" i="3"/>
  <c r="X371" i="3"/>
  <c r="H372" i="3"/>
  <c r="Y372" i="3" s="1"/>
  <c r="Z372" i="3" s="1"/>
  <c r="AC199" i="3" l="1"/>
  <c r="AA199" i="3"/>
  <c r="AD197" i="3"/>
  <c r="AB197" i="3" s="1"/>
  <c r="X372" i="3"/>
  <c r="H373" i="3"/>
  <c r="Y373" i="3" s="1"/>
  <c r="Z373" i="3" s="1"/>
  <c r="AA200" i="3" l="1"/>
  <c r="AD199" i="3" s="1"/>
  <c r="AC200" i="3"/>
  <c r="AD198" i="3"/>
  <c r="AB198" i="3" s="1"/>
  <c r="X373" i="3"/>
  <c r="AB199" i="3" l="1"/>
  <c r="AA201" i="3"/>
  <c r="AD200" i="3" s="1"/>
  <c r="AC201" i="3"/>
  <c r="H374" i="3"/>
  <c r="Y374" i="3" s="1"/>
  <c r="Z374" i="3" s="1"/>
  <c r="AB200" i="3" l="1"/>
  <c r="AC202" i="3"/>
  <c r="AA202" i="3"/>
  <c r="AD201" i="3" s="1"/>
  <c r="X374" i="3"/>
  <c r="H375" i="3"/>
  <c r="Y375" i="3" s="1"/>
  <c r="Z375" i="3" s="1"/>
  <c r="AB201" i="3" l="1"/>
  <c r="AC203" i="3"/>
  <c r="AA203" i="3"/>
  <c r="AD202" i="3" s="1"/>
  <c r="X375" i="3"/>
  <c r="H376" i="3"/>
  <c r="Y376" i="3" s="1"/>
  <c r="Z376" i="3" s="1"/>
  <c r="AB202" i="3" l="1"/>
  <c r="AC204" i="3"/>
  <c r="AA204" i="3"/>
  <c r="X376" i="3"/>
  <c r="H377" i="3"/>
  <c r="Y377" i="3" s="1"/>
  <c r="Z377" i="3" s="1"/>
  <c r="AC205" i="3" l="1"/>
  <c r="AA205" i="3"/>
  <c r="AD203" i="3"/>
  <c r="AB203" i="3" s="1"/>
  <c r="X377" i="3"/>
  <c r="H378" i="3"/>
  <c r="Y378" i="3" s="1"/>
  <c r="Z378" i="3" s="1"/>
  <c r="AA206" i="3" l="1"/>
  <c r="AD205" i="3" s="1"/>
  <c r="AC206" i="3"/>
  <c r="AD204" i="3"/>
  <c r="AB204" i="3" s="1"/>
  <c r="X378" i="3"/>
  <c r="H379" i="3"/>
  <c r="Y379" i="3" s="1"/>
  <c r="Z379" i="3" s="1"/>
  <c r="AB205" i="3" l="1"/>
  <c r="AA207" i="3"/>
  <c r="AD206" i="3" s="1"/>
  <c r="AC207" i="3"/>
  <c r="X379" i="3"/>
  <c r="H380" i="3"/>
  <c r="Y380" i="3" s="1"/>
  <c r="Z380" i="3" s="1"/>
  <c r="AB206" i="3" l="1"/>
  <c r="AC208" i="3"/>
  <c r="AA208" i="3"/>
  <c r="AD207" i="3" s="1"/>
  <c r="X380" i="3"/>
  <c r="H381" i="3"/>
  <c r="Y381" i="3" s="1"/>
  <c r="Z381" i="3" s="1"/>
  <c r="AB207" i="3" l="1"/>
  <c r="AC209" i="3"/>
  <c r="AA209" i="3"/>
  <c r="AD208" i="3" s="1"/>
  <c r="X381" i="3"/>
  <c r="H382" i="3"/>
  <c r="Y382" i="3" s="1"/>
  <c r="Z382" i="3" s="1"/>
  <c r="AB208" i="3" l="1"/>
  <c r="AC210" i="3"/>
  <c r="AA210" i="3"/>
  <c r="X382" i="3"/>
  <c r="H383" i="3"/>
  <c r="Y383" i="3" s="1"/>
  <c r="Z383" i="3" s="1"/>
  <c r="AC211" i="3" l="1"/>
  <c r="AA211" i="3"/>
  <c r="AD209" i="3"/>
  <c r="AB209" i="3" s="1"/>
  <c r="X383" i="3"/>
  <c r="H384" i="3"/>
  <c r="Y384" i="3" s="1"/>
  <c r="Z384" i="3" s="1"/>
  <c r="AA212" i="3" l="1"/>
  <c r="AD211" i="3" s="1"/>
  <c r="AC212" i="3"/>
  <c r="AD210" i="3"/>
  <c r="AB210" i="3" s="1"/>
  <c r="X384" i="3"/>
  <c r="H385" i="3"/>
  <c r="Y385" i="3" s="1"/>
  <c r="Z385" i="3" s="1"/>
  <c r="AB211" i="3" l="1"/>
  <c r="AA213" i="3"/>
  <c r="AC213" i="3"/>
  <c r="X385" i="3"/>
  <c r="H386" i="3"/>
  <c r="Y386" i="3" s="1"/>
  <c r="Z386" i="3" s="1"/>
  <c r="AD212" i="3" l="1"/>
  <c r="AB212" i="3" s="1"/>
  <c r="X386" i="3"/>
  <c r="H387" i="3"/>
  <c r="Y387" i="3" s="1"/>
  <c r="Z387" i="3" s="1"/>
  <c r="AC214" i="3" l="1"/>
  <c r="AA214" i="3"/>
  <c r="AD213" i="3" s="1"/>
  <c r="AB213" i="3" s="1"/>
  <c r="X387" i="3"/>
  <c r="H388" i="3"/>
  <c r="Y388" i="3" s="1"/>
  <c r="Z388" i="3" s="1"/>
  <c r="AA215" i="3" l="1"/>
  <c r="AD214" i="3" s="1"/>
  <c r="AC215" i="3"/>
  <c r="X388" i="3"/>
  <c r="H389" i="3"/>
  <c r="Y389" i="3" s="1"/>
  <c r="Z389" i="3" s="1"/>
  <c r="AB214" i="3" l="1"/>
  <c r="AC216" i="3"/>
  <c r="AA216" i="3"/>
  <c r="AD215" i="3" s="1"/>
  <c r="X389" i="3"/>
  <c r="H390" i="3"/>
  <c r="Y390" i="3" s="1"/>
  <c r="Z390" i="3" s="1"/>
  <c r="AB215" i="3" l="1"/>
  <c r="AC217" i="3"/>
  <c r="AA217" i="3"/>
  <c r="X390" i="3"/>
  <c r="H391" i="3"/>
  <c r="Y391" i="3" s="1"/>
  <c r="Z391" i="3" s="1"/>
  <c r="AC218" i="3" l="1"/>
  <c r="AA218" i="3"/>
  <c r="AD216" i="3"/>
  <c r="AB216" i="3" s="1"/>
  <c r="X391" i="3"/>
  <c r="H392" i="3"/>
  <c r="Y392" i="3" s="1"/>
  <c r="Z392" i="3" s="1"/>
  <c r="AC219" i="3" l="1"/>
  <c r="AA219" i="3"/>
  <c r="AD218" i="3" s="1"/>
  <c r="AD217" i="3"/>
  <c r="AB217" i="3" s="1"/>
  <c r="X392" i="3"/>
  <c r="H393" i="3"/>
  <c r="Y393" i="3" s="1"/>
  <c r="Z393" i="3" s="1"/>
  <c r="AB218" i="3" l="1"/>
  <c r="AA220" i="3"/>
  <c r="AD219" i="3" s="1"/>
  <c r="AC220" i="3"/>
  <c r="X393" i="3"/>
  <c r="H394" i="3"/>
  <c r="Y394" i="3" s="1"/>
  <c r="Z394" i="3" s="1"/>
  <c r="AB219" i="3" l="1"/>
  <c r="AA221" i="3"/>
  <c r="AD220" i="3" s="1"/>
  <c r="AC221" i="3"/>
  <c r="X394" i="3"/>
  <c r="H395" i="3"/>
  <c r="Y395" i="3" s="1"/>
  <c r="Z395" i="3" s="1"/>
  <c r="AB220" i="3" l="1"/>
  <c r="AC222" i="3"/>
  <c r="AA222" i="3"/>
  <c r="AD221" i="3" s="1"/>
  <c r="X395" i="3"/>
  <c r="H396" i="3"/>
  <c r="Y396" i="3" s="1"/>
  <c r="Z396" i="3" s="1"/>
  <c r="AB221" i="3" l="1"/>
  <c r="AC223" i="3"/>
  <c r="AA223" i="3"/>
  <c r="AD222" i="3" s="1"/>
  <c r="X396" i="3"/>
  <c r="H397" i="3"/>
  <c r="Y397" i="3" s="1"/>
  <c r="Z397" i="3" s="1"/>
  <c r="AB222" i="3" l="1"/>
  <c r="AC224" i="3"/>
  <c r="AA224" i="3"/>
  <c r="X397" i="3"/>
  <c r="H398" i="3"/>
  <c r="Y398" i="3" s="1"/>
  <c r="Z398" i="3" s="1"/>
  <c r="AC225" i="3" l="1"/>
  <c r="AA225" i="3"/>
  <c r="AD223" i="3"/>
  <c r="AB223" i="3" s="1"/>
  <c r="X398" i="3"/>
  <c r="H399" i="3"/>
  <c r="Y399" i="3" s="1"/>
  <c r="Z399" i="3" s="1"/>
  <c r="AA226" i="3" l="1"/>
  <c r="AD225" i="3" s="1"/>
  <c r="AC226" i="3"/>
  <c r="AD224" i="3"/>
  <c r="AB224" i="3" s="1"/>
  <c r="X399" i="3"/>
  <c r="H400" i="3"/>
  <c r="Y400" i="3" s="1"/>
  <c r="Z400" i="3" s="1"/>
  <c r="AB225" i="3" l="1"/>
  <c r="AA227" i="3"/>
  <c r="AD226" i="3" s="1"/>
  <c r="AC227" i="3"/>
  <c r="X400" i="3"/>
  <c r="H401" i="3"/>
  <c r="Y401" i="3" s="1"/>
  <c r="Z401" i="3" s="1"/>
  <c r="AB226" i="3" l="1"/>
  <c r="AC228" i="3"/>
  <c r="AA228" i="3"/>
  <c r="AD227" i="3" s="1"/>
  <c r="X401" i="3"/>
  <c r="H402" i="3"/>
  <c r="Y402" i="3" s="1"/>
  <c r="Z402" i="3" s="1"/>
  <c r="AB227" i="3" l="1"/>
  <c r="AC229" i="3"/>
  <c r="AA229" i="3"/>
  <c r="AD228" i="3" s="1"/>
  <c r="X402" i="3"/>
  <c r="H403" i="3"/>
  <c r="Y403" i="3" s="1"/>
  <c r="Z403" i="3" s="1"/>
  <c r="AB228" i="3" l="1"/>
  <c r="AC230" i="3"/>
  <c r="AA230" i="3"/>
  <c r="X403" i="3"/>
  <c r="H404" i="3"/>
  <c r="Y404" i="3" s="1"/>
  <c r="Z404" i="3" s="1"/>
  <c r="AC231" i="3" l="1"/>
  <c r="AA231" i="3"/>
  <c r="AD229" i="3"/>
  <c r="AB229" i="3" s="1"/>
  <c r="X404" i="3"/>
  <c r="H405" i="3"/>
  <c r="Y405" i="3" s="1"/>
  <c r="Z405" i="3" s="1"/>
  <c r="AA232" i="3" l="1"/>
  <c r="AD231" i="3" s="1"/>
  <c r="AC232" i="3"/>
  <c r="AD230" i="3"/>
  <c r="AB230" i="3" s="1"/>
  <c r="X405" i="3"/>
  <c r="H406" i="3"/>
  <c r="Y406" i="3" s="1"/>
  <c r="Z406" i="3" s="1"/>
  <c r="AB231" i="3" l="1"/>
  <c r="AA233" i="3"/>
  <c r="AD232" i="3" s="1"/>
  <c r="AC233" i="3"/>
  <c r="X406" i="3"/>
  <c r="H407" i="3"/>
  <c r="Y407" i="3" s="1"/>
  <c r="Z407" i="3" s="1"/>
  <c r="AB232" i="3" l="1"/>
  <c r="AC234" i="3"/>
  <c r="AA234" i="3"/>
  <c r="AD233" i="3" s="1"/>
  <c r="X407" i="3"/>
  <c r="H408" i="3"/>
  <c r="Y408" i="3" s="1"/>
  <c r="Z408" i="3" s="1"/>
  <c r="AB233" i="3" l="1"/>
  <c r="AC235" i="3"/>
  <c r="AA235" i="3"/>
  <c r="AD234" i="3" s="1"/>
  <c r="X408" i="3"/>
  <c r="H409" i="3"/>
  <c r="Y409" i="3" s="1"/>
  <c r="Z409" i="3" s="1"/>
  <c r="AB234" i="3" l="1"/>
  <c r="AC236" i="3"/>
  <c r="AA236" i="3"/>
  <c r="X409" i="3"/>
  <c r="H410" i="3"/>
  <c r="Y410" i="3" s="1"/>
  <c r="Z410" i="3" s="1"/>
  <c r="AC237" i="3" l="1"/>
  <c r="AA237" i="3"/>
  <c r="AD235" i="3"/>
  <c r="AB235" i="3" s="1"/>
  <c r="X410" i="3"/>
  <c r="H411" i="3"/>
  <c r="Y411" i="3" s="1"/>
  <c r="Z411" i="3" s="1"/>
  <c r="AA238" i="3" l="1"/>
  <c r="AD237" i="3" s="1"/>
  <c r="AC238" i="3"/>
  <c r="AD236" i="3"/>
  <c r="AB236" i="3" s="1"/>
  <c r="X411" i="3"/>
  <c r="H412" i="3"/>
  <c r="Y412" i="3" s="1"/>
  <c r="Z412" i="3" s="1"/>
  <c r="AB237" i="3" l="1"/>
  <c r="AA239" i="3"/>
  <c r="AD238" i="3" s="1"/>
  <c r="AC239" i="3"/>
  <c r="X412" i="3"/>
  <c r="H413" i="3"/>
  <c r="Y413" i="3" s="1"/>
  <c r="Z413" i="3" s="1"/>
  <c r="AB238" i="3" l="1"/>
  <c r="AC240" i="3"/>
  <c r="AA240" i="3"/>
  <c r="AD239" i="3" s="1"/>
  <c r="X413" i="3"/>
  <c r="AB239" i="3" l="1"/>
  <c r="AC241" i="3"/>
  <c r="AA241" i="3"/>
  <c r="AD240" i="3" s="1"/>
  <c r="H414" i="3"/>
  <c r="Y414" i="3" s="1"/>
  <c r="Z414" i="3" s="1"/>
  <c r="AB240" i="3" l="1"/>
  <c r="AC242" i="3"/>
  <c r="AA242" i="3"/>
  <c r="X414" i="3"/>
  <c r="H415" i="3"/>
  <c r="Y415" i="3" s="1"/>
  <c r="Z415" i="3" s="1"/>
  <c r="AC243" i="3" l="1"/>
  <c r="AA243" i="3"/>
  <c r="AD241" i="3"/>
  <c r="AB241" i="3" s="1"/>
  <c r="X415" i="3"/>
  <c r="H416" i="3"/>
  <c r="Y416" i="3" s="1"/>
  <c r="Z416" i="3" s="1"/>
  <c r="AA244" i="3" l="1"/>
  <c r="AD243" i="3" s="1"/>
  <c r="AC244" i="3"/>
  <c r="AD242" i="3"/>
  <c r="AB242" i="3" s="1"/>
  <c r="X416" i="3"/>
  <c r="H417" i="3"/>
  <c r="Y417" i="3" s="1"/>
  <c r="Z417" i="3" s="1"/>
  <c r="AB243" i="3" l="1"/>
  <c r="AA245" i="3"/>
  <c r="AD244" i="3" s="1"/>
  <c r="AC245" i="3"/>
  <c r="X417" i="3"/>
  <c r="H418" i="3"/>
  <c r="Y418" i="3" s="1"/>
  <c r="Z418" i="3" s="1"/>
  <c r="AB244" i="3" l="1"/>
  <c r="AC246" i="3"/>
  <c r="AA246" i="3"/>
  <c r="AD245" i="3" s="1"/>
  <c r="X418" i="3"/>
  <c r="H419" i="3"/>
  <c r="Y419" i="3" s="1"/>
  <c r="Z419" i="3" s="1"/>
  <c r="AB245" i="3" l="1"/>
  <c r="AC247" i="3"/>
  <c r="AA247" i="3"/>
  <c r="AD246" i="3" s="1"/>
  <c r="X419" i="3"/>
  <c r="H420" i="3"/>
  <c r="Y420" i="3" s="1"/>
  <c r="Z420" i="3" s="1"/>
  <c r="AB246" i="3" l="1"/>
  <c r="AC248" i="3"/>
  <c r="AA248" i="3"/>
  <c r="X420" i="3"/>
  <c r="H421" i="3"/>
  <c r="Y421" i="3" s="1"/>
  <c r="Z421" i="3" s="1"/>
  <c r="AC249" i="3" l="1"/>
  <c r="AA249" i="3"/>
  <c r="AD247" i="3"/>
  <c r="AB247" i="3" s="1"/>
  <c r="X421" i="3"/>
  <c r="H422" i="3"/>
  <c r="Y422" i="3" s="1"/>
  <c r="Z422" i="3" s="1"/>
  <c r="AA250" i="3" l="1"/>
  <c r="AD249" i="3" s="1"/>
  <c r="AC250" i="3"/>
  <c r="AD248" i="3"/>
  <c r="AB248" i="3" s="1"/>
  <c r="X422" i="3"/>
  <c r="H423" i="3"/>
  <c r="Y423" i="3" s="1"/>
  <c r="Z423" i="3" s="1"/>
  <c r="AB249" i="3" l="1"/>
  <c r="AA251" i="3"/>
  <c r="AD250" i="3" s="1"/>
  <c r="AC251" i="3"/>
  <c r="X423" i="3"/>
  <c r="H424" i="3"/>
  <c r="Y424" i="3" s="1"/>
  <c r="Z424" i="3" s="1"/>
  <c r="AB250" i="3" l="1"/>
  <c r="AC252" i="3"/>
  <c r="AA252" i="3"/>
  <c r="AD251" i="3" s="1"/>
  <c r="X424" i="3"/>
  <c r="H425" i="3"/>
  <c r="Y425" i="3" s="1"/>
  <c r="Z425" i="3" s="1"/>
  <c r="AB251" i="3" l="1"/>
  <c r="AC253" i="3"/>
  <c r="AA253" i="3"/>
  <c r="X425" i="3"/>
  <c r="H426" i="3"/>
  <c r="Y426" i="3" s="1"/>
  <c r="Z426" i="3" s="1"/>
  <c r="AD252" i="3" l="1"/>
  <c r="AB252" i="3" s="1"/>
  <c r="X426" i="3"/>
  <c r="H427" i="3"/>
  <c r="Y427" i="3" s="1"/>
  <c r="Z427" i="3" s="1"/>
  <c r="AC254" i="3" l="1"/>
  <c r="AA254" i="3"/>
  <c r="AD253" i="3" s="1"/>
  <c r="AB253" i="3" s="1"/>
  <c r="X427" i="3"/>
  <c r="H428" i="3"/>
  <c r="Y428" i="3" s="1"/>
  <c r="Z428" i="3" s="1"/>
  <c r="AA255" i="3" l="1"/>
  <c r="AD254" i="3" s="1"/>
  <c r="AC255" i="3"/>
  <c r="X428" i="3"/>
  <c r="H429" i="3"/>
  <c r="Y429" i="3" s="1"/>
  <c r="Z429" i="3" s="1"/>
  <c r="AB254" i="3" l="1"/>
  <c r="AA256" i="3"/>
  <c r="AD255" i="3" s="1"/>
  <c r="AC256" i="3"/>
  <c r="X429" i="3"/>
  <c r="H430" i="3"/>
  <c r="Y430" i="3" s="1"/>
  <c r="Z430" i="3" s="1"/>
  <c r="AB255" i="3" l="1"/>
  <c r="AC257" i="3"/>
  <c r="AA257" i="3"/>
  <c r="AD256" i="3" s="1"/>
  <c r="X430" i="3"/>
  <c r="H431" i="3"/>
  <c r="Y431" i="3" s="1"/>
  <c r="Z431" i="3" s="1"/>
  <c r="AB256" i="3" l="1"/>
  <c r="AC258" i="3"/>
  <c r="AA258" i="3"/>
  <c r="AD257" i="3" s="1"/>
  <c r="X431" i="3"/>
  <c r="H432" i="3"/>
  <c r="Y432" i="3" s="1"/>
  <c r="Z432" i="3" s="1"/>
  <c r="AB257" i="3" l="1"/>
  <c r="AC259" i="3"/>
  <c r="AA259" i="3"/>
  <c r="X432" i="3"/>
  <c r="H433" i="3"/>
  <c r="Y433" i="3" s="1"/>
  <c r="Z433" i="3" s="1"/>
  <c r="AC260" i="3" l="1"/>
  <c r="AA260" i="3"/>
  <c r="AD258" i="3"/>
  <c r="AB258" i="3" s="1"/>
  <c r="X433" i="3"/>
  <c r="H434" i="3"/>
  <c r="Y434" i="3" s="1"/>
  <c r="Z434" i="3" s="1"/>
  <c r="AA261" i="3" l="1"/>
  <c r="AD260" i="3" s="1"/>
  <c r="AC261" i="3"/>
  <c r="AD259" i="3"/>
  <c r="AB259" i="3" s="1"/>
  <c r="X434" i="3"/>
  <c r="H435" i="3"/>
  <c r="Y435" i="3" s="1"/>
  <c r="Z435" i="3" s="1"/>
  <c r="AB260" i="3" l="1"/>
  <c r="AA262" i="3"/>
  <c r="AD261" i="3" s="1"/>
  <c r="AC262" i="3"/>
  <c r="X435" i="3"/>
  <c r="H436" i="3"/>
  <c r="Y436" i="3" s="1"/>
  <c r="Z436" i="3" s="1"/>
  <c r="AB261" i="3" l="1"/>
  <c r="AC263" i="3"/>
  <c r="AA263" i="3"/>
  <c r="AD262" i="3" s="1"/>
  <c r="X436" i="3"/>
  <c r="H437" i="3"/>
  <c r="Y437" i="3" s="1"/>
  <c r="Z437" i="3" s="1"/>
  <c r="AB262" i="3" l="1"/>
  <c r="AC264" i="3"/>
  <c r="AA264" i="3"/>
  <c r="AD263" i="3" s="1"/>
  <c r="X437" i="3"/>
  <c r="H438" i="3"/>
  <c r="Y438" i="3" s="1"/>
  <c r="Z438" i="3" s="1"/>
  <c r="AB263" i="3" l="1"/>
  <c r="AC265" i="3"/>
  <c r="AA265" i="3"/>
  <c r="X438" i="3"/>
  <c r="H439" i="3"/>
  <c r="Y439" i="3" s="1"/>
  <c r="Z439" i="3" s="1"/>
  <c r="AC266" i="3" l="1"/>
  <c r="AA266" i="3"/>
  <c r="AD264" i="3"/>
  <c r="AB264" i="3" s="1"/>
  <c r="X439" i="3"/>
  <c r="H440" i="3"/>
  <c r="Y440" i="3" s="1"/>
  <c r="Z440" i="3" s="1"/>
  <c r="AA267" i="3" l="1"/>
  <c r="AD266" i="3" s="1"/>
  <c r="AC267" i="3"/>
  <c r="AD265" i="3"/>
  <c r="AB265" i="3" s="1"/>
  <c r="X440" i="3"/>
  <c r="H441" i="3"/>
  <c r="Y441" i="3" s="1"/>
  <c r="Z441" i="3" s="1"/>
  <c r="AB266" i="3" l="1"/>
  <c r="AA268" i="3"/>
  <c r="AD267" i="3" s="1"/>
  <c r="AC268" i="3"/>
  <c r="X441" i="3"/>
  <c r="H442" i="3"/>
  <c r="Y442" i="3" s="1"/>
  <c r="Z442" i="3" s="1"/>
  <c r="AB267" i="3" l="1"/>
  <c r="AC269" i="3"/>
  <c r="AA269" i="3"/>
  <c r="AD268" i="3" s="1"/>
  <c r="X442" i="3"/>
  <c r="H443" i="3"/>
  <c r="Y443" i="3" s="1"/>
  <c r="Z443" i="3" s="1"/>
  <c r="AB268" i="3" l="1"/>
  <c r="AC270" i="3"/>
  <c r="AA270" i="3"/>
  <c r="AD269" i="3" s="1"/>
  <c r="X443" i="3"/>
  <c r="H444" i="3"/>
  <c r="Y444" i="3" s="1"/>
  <c r="Z444" i="3" s="1"/>
  <c r="AB269" i="3" l="1"/>
  <c r="AC271" i="3"/>
  <c r="AA271" i="3"/>
  <c r="X444" i="3"/>
  <c r="H445" i="3"/>
  <c r="Y445" i="3" s="1"/>
  <c r="Z445" i="3" s="1"/>
  <c r="AC272" i="3" l="1"/>
  <c r="AA272" i="3"/>
  <c r="AD270" i="3"/>
  <c r="AB270" i="3" s="1"/>
  <c r="X445" i="3"/>
  <c r="H446" i="3"/>
  <c r="Y446" i="3" s="1"/>
  <c r="Z446" i="3" s="1"/>
  <c r="AA273" i="3" l="1"/>
  <c r="AD272" i="3" s="1"/>
  <c r="AC273" i="3"/>
  <c r="AD271" i="3"/>
  <c r="AB271" i="3" s="1"/>
  <c r="X446" i="3"/>
  <c r="H447" i="3"/>
  <c r="Y447" i="3" s="1"/>
  <c r="Z447" i="3" s="1"/>
  <c r="AB272" i="3" l="1"/>
  <c r="AA274" i="3"/>
  <c r="AD273" i="3" s="1"/>
  <c r="AC274" i="3"/>
  <c r="X447" i="3"/>
  <c r="H448" i="3"/>
  <c r="Y448" i="3" s="1"/>
  <c r="Z448" i="3" s="1"/>
  <c r="AB273" i="3" l="1"/>
  <c r="AC275" i="3"/>
  <c r="AA275" i="3"/>
  <c r="AD274" i="3" s="1"/>
  <c r="X448" i="3"/>
  <c r="H449" i="3"/>
  <c r="Y449" i="3" s="1"/>
  <c r="Z449" i="3" s="1"/>
  <c r="AB274" i="3" l="1"/>
  <c r="AC276" i="3"/>
  <c r="AA276" i="3"/>
  <c r="AD275" i="3" s="1"/>
  <c r="X449" i="3"/>
  <c r="H450" i="3"/>
  <c r="Y450" i="3" s="1"/>
  <c r="Z450" i="3" s="1"/>
  <c r="AB275" i="3" l="1"/>
  <c r="AC277" i="3"/>
  <c r="AA277" i="3"/>
  <c r="X450" i="3"/>
  <c r="H451" i="3"/>
  <c r="Y451" i="3" s="1"/>
  <c r="Z451" i="3" s="1"/>
  <c r="AC278" i="3" l="1"/>
  <c r="AA278" i="3"/>
  <c r="AD276" i="3"/>
  <c r="AB276" i="3" s="1"/>
  <c r="X451" i="3"/>
  <c r="H452" i="3"/>
  <c r="Y452" i="3" s="1"/>
  <c r="Z452" i="3" s="1"/>
  <c r="AA279" i="3" l="1"/>
  <c r="AD278" i="3" s="1"/>
  <c r="AC279" i="3"/>
  <c r="AD277" i="3"/>
  <c r="AB277" i="3" s="1"/>
  <c r="X452" i="3"/>
  <c r="H453" i="3"/>
  <c r="Y453" i="3" s="1"/>
  <c r="Z453" i="3" s="1"/>
  <c r="AB278" i="3" l="1"/>
  <c r="AA280" i="3"/>
  <c r="AD279" i="3" s="1"/>
  <c r="AC280" i="3"/>
  <c r="X453" i="3"/>
  <c r="AB279" i="3" l="1"/>
  <c r="AC281" i="3"/>
  <c r="AA281" i="3"/>
  <c r="AD280" i="3" s="1"/>
  <c r="H454" i="3"/>
  <c r="Y454" i="3" s="1"/>
  <c r="Z454" i="3" s="1"/>
  <c r="AB280" i="3" l="1"/>
  <c r="AA282" i="3"/>
  <c r="AD281" i="3" s="1"/>
  <c r="AC282" i="3"/>
  <c r="X454" i="3"/>
  <c r="H455" i="3"/>
  <c r="Y455" i="3" s="1"/>
  <c r="Z455" i="3" s="1"/>
  <c r="AB281" i="3" l="1"/>
  <c r="AA283" i="3"/>
  <c r="AD282" i="3" s="1"/>
  <c r="AC283" i="3"/>
  <c r="X455" i="3"/>
  <c r="H456" i="3"/>
  <c r="Y456" i="3" s="1"/>
  <c r="Z456" i="3" s="1"/>
  <c r="AB282" i="3" l="1"/>
  <c r="AC284" i="3"/>
  <c r="AA284" i="3"/>
  <c r="AD283" i="3" s="1"/>
  <c r="X456" i="3"/>
  <c r="H457" i="3"/>
  <c r="Y457" i="3" s="1"/>
  <c r="Z457" i="3" s="1"/>
  <c r="AB283" i="3" l="1"/>
  <c r="AC285" i="3"/>
  <c r="AA285" i="3"/>
  <c r="AD284" i="3" s="1"/>
  <c r="X457" i="3"/>
  <c r="H458" i="3"/>
  <c r="Y458" i="3" s="1"/>
  <c r="Z458" i="3" s="1"/>
  <c r="AB284" i="3" l="1"/>
  <c r="AC286" i="3"/>
  <c r="AA286" i="3"/>
  <c r="X458" i="3"/>
  <c r="H459" i="3"/>
  <c r="Y459" i="3" s="1"/>
  <c r="Z459" i="3" s="1"/>
  <c r="AA287" i="3" l="1"/>
  <c r="AC287" i="3"/>
  <c r="AD285" i="3"/>
  <c r="AB285" i="3" s="1"/>
  <c r="X459" i="3"/>
  <c r="H460" i="3"/>
  <c r="Y460" i="3" s="1"/>
  <c r="Z460" i="3" s="1"/>
  <c r="AA288" i="3" l="1"/>
  <c r="AD287" i="3" s="1"/>
  <c r="AC288" i="3"/>
  <c r="AD286" i="3"/>
  <c r="AB286" i="3" s="1"/>
  <c r="X460" i="3"/>
  <c r="H461" i="3"/>
  <c r="Y461" i="3" s="1"/>
  <c r="Z461" i="3" s="1"/>
  <c r="AB287" i="3" l="1"/>
  <c r="AA289" i="3"/>
  <c r="AD288" i="3" s="1"/>
  <c r="AC289" i="3"/>
  <c r="X461" i="3"/>
  <c r="H462" i="3"/>
  <c r="Y462" i="3" s="1"/>
  <c r="Z462" i="3" s="1"/>
  <c r="AB288" i="3" l="1"/>
  <c r="AC290" i="3"/>
  <c r="AA290" i="3"/>
  <c r="AD289" i="3" s="1"/>
  <c r="X462" i="3"/>
  <c r="H463" i="3"/>
  <c r="Y463" i="3" s="1"/>
  <c r="Z463" i="3" s="1"/>
  <c r="AB289" i="3" l="1"/>
  <c r="AC291" i="3"/>
  <c r="AA291" i="3"/>
  <c r="AD290" i="3" s="1"/>
  <c r="X463" i="3"/>
  <c r="H464" i="3"/>
  <c r="Y464" i="3" s="1"/>
  <c r="Z464" i="3" s="1"/>
  <c r="AB290" i="3" l="1"/>
  <c r="AC292" i="3"/>
  <c r="AA292" i="3"/>
  <c r="X464" i="3"/>
  <c r="H465" i="3"/>
  <c r="Y465" i="3" s="1"/>
  <c r="Z465" i="3" s="1"/>
  <c r="AA293" i="3" l="1"/>
  <c r="AC293" i="3"/>
  <c r="AD291" i="3"/>
  <c r="AB291" i="3" s="1"/>
  <c r="X465" i="3"/>
  <c r="H466" i="3"/>
  <c r="Y466" i="3" s="1"/>
  <c r="Z466" i="3" s="1"/>
  <c r="AD292" i="3" l="1"/>
  <c r="AB292" i="3" s="1"/>
  <c r="X466" i="3"/>
  <c r="H467" i="3"/>
  <c r="Y467" i="3" s="1"/>
  <c r="Z467" i="3" s="1"/>
  <c r="AA294" i="3" l="1"/>
  <c r="AD293" i="3" s="1"/>
  <c r="AB293" i="3" s="1"/>
  <c r="AC294" i="3"/>
  <c r="X467" i="3"/>
  <c r="H468" i="3"/>
  <c r="Y468" i="3" s="1"/>
  <c r="Z468" i="3" s="1"/>
  <c r="AC295" i="3" l="1"/>
  <c r="AA295" i="3"/>
  <c r="AD294" i="3" s="1"/>
  <c r="X468" i="3"/>
  <c r="H469" i="3"/>
  <c r="Y469" i="3" s="1"/>
  <c r="Z469" i="3" s="1"/>
  <c r="AB294" i="3" l="1"/>
  <c r="AC296" i="3"/>
  <c r="AA296" i="3"/>
  <c r="X469" i="3"/>
  <c r="H470" i="3"/>
  <c r="Y470" i="3" s="1"/>
  <c r="Z470" i="3" s="1"/>
  <c r="AC297" i="3" l="1"/>
  <c r="AA297" i="3"/>
  <c r="AD295" i="3"/>
  <c r="AB295" i="3" s="1"/>
  <c r="X470" i="3"/>
  <c r="H471" i="3"/>
  <c r="Y471" i="3" s="1"/>
  <c r="Z471" i="3" s="1"/>
  <c r="AA298" i="3" l="1"/>
  <c r="AC298" i="3"/>
  <c r="AD296" i="3"/>
  <c r="AB296" i="3" s="1"/>
  <c r="X471" i="3"/>
  <c r="H472" i="3"/>
  <c r="Y472" i="3" s="1"/>
  <c r="Z472" i="3" s="1"/>
  <c r="AA299" i="3" l="1"/>
  <c r="AD298" i="3" s="1"/>
  <c r="AC299" i="3"/>
  <c r="AD297" i="3"/>
  <c r="AB297" i="3" s="1"/>
  <c r="X472" i="3"/>
  <c r="H473" i="3"/>
  <c r="Y473" i="3" s="1"/>
  <c r="Z473" i="3" s="1"/>
  <c r="AB298" i="3" l="1"/>
  <c r="AA300" i="3"/>
  <c r="AD299" i="3" s="1"/>
  <c r="AC300" i="3"/>
  <c r="X473" i="3"/>
  <c r="H474" i="3"/>
  <c r="Y474" i="3" s="1"/>
  <c r="Z474" i="3" s="1"/>
  <c r="AC301" i="3" l="1"/>
  <c r="AA301" i="3"/>
  <c r="AD300" i="3" s="1"/>
  <c r="AB299" i="3"/>
  <c r="X474" i="3"/>
  <c r="H475" i="3"/>
  <c r="Y475" i="3" s="1"/>
  <c r="Z475" i="3" s="1"/>
  <c r="AB300" i="3" l="1"/>
  <c r="AC302" i="3"/>
  <c r="AA302" i="3"/>
  <c r="X475" i="3"/>
  <c r="H476" i="3"/>
  <c r="Y476" i="3" s="1"/>
  <c r="Z476" i="3" s="1"/>
  <c r="AC303" i="3" l="1"/>
  <c r="AA303" i="3"/>
  <c r="AD301" i="3"/>
  <c r="AB301" i="3" s="1"/>
  <c r="X476" i="3"/>
  <c r="H477" i="3"/>
  <c r="Y477" i="3" s="1"/>
  <c r="Z477" i="3" s="1"/>
  <c r="AA304" i="3" l="1"/>
  <c r="AC304" i="3"/>
  <c r="AD302" i="3"/>
  <c r="AB302" i="3" s="1"/>
  <c r="X477" i="3"/>
  <c r="H478" i="3"/>
  <c r="Y478" i="3" s="1"/>
  <c r="Z478" i="3" s="1"/>
  <c r="AA305" i="3" l="1"/>
  <c r="AD304" i="3" s="1"/>
  <c r="AC305" i="3"/>
  <c r="AD303" i="3"/>
  <c r="AB303" i="3" s="1"/>
  <c r="X478" i="3"/>
  <c r="H479" i="3"/>
  <c r="Y479" i="3" s="1"/>
  <c r="Z479" i="3" s="1"/>
  <c r="AB304" i="3" l="1"/>
  <c r="AA306" i="3"/>
  <c r="AD305" i="3" s="1"/>
  <c r="AC306" i="3"/>
  <c r="X479" i="3"/>
  <c r="H480" i="3"/>
  <c r="Y480" i="3" s="1"/>
  <c r="Z480" i="3" s="1"/>
  <c r="AB305" i="3" l="1"/>
  <c r="AC307" i="3"/>
  <c r="AA307" i="3"/>
  <c r="AD306" i="3" s="1"/>
  <c r="X480" i="3"/>
  <c r="H481" i="3"/>
  <c r="Y481" i="3" s="1"/>
  <c r="Z481" i="3" s="1"/>
  <c r="AB306" i="3" l="1"/>
  <c r="AC308" i="3"/>
  <c r="AA308" i="3"/>
  <c r="X481" i="3"/>
  <c r="H482" i="3"/>
  <c r="Y482" i="3" s="1"/>
  <c r="Z482" i="3" s="1"/>
  <c r="AC309" i="3" l="1"/>
  <c r="AA309" i="3"/>
  <c r="AD307" i="3"/>
  <c r="AB307" i="3" s="1"/>
  <c r="X482" i="3"/>
  <c r="H483" i="3"/>
  <c r="Y483" i="3" s="1"/>
  <c r="Z483" i="3" s="1"/>
  <c r="AA310" i="3" l="1"/>
  <c r="AC310" i="3"/>
  <c r="AD308" i="3"/>
  <c r="AB308" i="3" s="1"/>
  <c r="X483" i="3"/>
  <c r="H484" i="3"/>
  <c r="Y484" i="3" s="1"/>
  <c r="Z484" i="3" s="1"/>
  <c r="AA311" i="3" l="1"/>
  <c r="AD310" i="3" s="1"/>
  <c r="AC311" i="3"/>
  <c r="AD309" i="3"/>
  <c r="AB309" i="3" s="1"/>
  <c r="X484" i="3"/>
  <c r="H485" i="3"/>
  <c r="Y485" i="3" s="1"/>
  <c r="Z485" i="3" s="1"/>
  <c r="AB310" i="3" l="1"/>
  <c r="AA312" i="3"/>
  <c r="AD311" i="3" s="1"/>
  <c r="AC312" i="3"/>
  <c r="X485" i="3"/>
  <c r="H486" i="3"/>
  <c r="Y486" i="3" s="1"/>
  <c r="Z486" i="3" s="1"/>
  <c r="AB311" i="3" l="1"/>
  <c r="AC313" i="3"/>
  <c r="AA313" i="3"/>
  <c r="AD312" i="3" s="1"/>
  <c r="X486" i="3"/>
  <c r="H487" i="3"/>
  <c r="Y487" i="3" s="1"/>
  <c r="Z487" i="3" s="1"/>
  <c r="AB312" i="3" l="1"/>
  <c r="AC314" i="3"/>
  <c r="AA314" i="3"/>
  <c r="X487" i="3"/>
  <c r="H488" i="3"/>
  <c r="Y488" i="3" s="1"/>
  <c r="Z488" i="3" s="1"/>
  <c r="AC315" i="3" l="1"/>
  <c r="AA315" i="3"/>
  <c r="AD313" i="3"/>
  <c r="AB313" i="3" s="1"/>
  <c r="X488" i="3"/>
  <c r="H489" i="3"/>
  <c r="Y489" i="3" s="1"/>
  <c r="Z489" i="3" s="1"/>
  <c r="AA316" i="3" l="1"/>
  <c r="AC316" i="3"/>
  <c r="AD314" i="3"/>
  <c r="AB314" i="3" s="1"/>
  <c r="X489" i="3"/>
  <c r="H490" i="3"/>
  <c r="Y490" i="3" s="1"/>
  <c r="Z490" i="3" s="1"/>
  <c r="AA317" i="3" l="1"/>
  <c r="AD316" i="3" s="1"/>
  <c r="AC317" i="3"/>
  <c r="AD315" i="3"/>
  <c r="AB315" i="3" s="1"/>
  <c r="X490" i="3"/>
  <c r="H491" i="3"/>
  <c r="Y491" i="3" s="1"/>
  <c r="Z491" i="3" s="1"/>
  <c r="AB316" i="3" l="1"/>
  <c r="AA318" i="3"/>
  <c r="AD317" i="3" s="1"/>
  <c r="AC318" i="3"/>
  <c r="X491" i="3"/>
  <c r="H492" i="3"/>
  <c r="Y492" i="3" s="1"/>
  <c r="Z492" i="3" s="1"/>
  <c r="AB317" i="3" l="1"/>
  <c r="AC319" i="3"/>
  <c r="AA319" i="3"/>
  <c r="AD318" i="3" s="1"/>
  <c r="X492" i="3"/>
  <c r="H493" i="3"/>
  <c r="Y493" i="3" s="1"/>
  <c r="Z493" i="3" s="1"/>
  <c r="AB318" i="3" l="1"/>
  <c r="AC320" i="3"/>
  <c r="AA320" i="3"/>
  <c r="X493" i="3"/>
  <c r="AC321" i="3" l="1"/>
  <c r="AA321" i="3"/>
  <c r="AD319" i="3"/>
  <c r="AB319" i="3" s="1"/>
  <c r="H494" i="3"/>
  <c r="Y494" i="3" s="1"/>
  <c r="Z494" i="3" s="1"/>
  <c r="AA322" i="3" l="1"/>
  <c r="AC322" i="3"/>
  <c r="AD320" i="3"/>
  <c r="AB320" i="3" s="1"/>
  <c r="X494" i="3"/>
  <c r="H495" i="3"/>
  <c r="Y495" i="3" s="1"/>
  <c r="Z495" i="3" s="1"/>
  <c r="AA323" i="3" l="1"/>
  <c r="AD322" i="3" s="1"/>
  <c r="AC323" i="3"/>
  <c r="AD321" i="3"/>
  <c r="AB321" i="3" s="1"/>
  <c r="X495" i="3"/>
  <c r="H496" i="3"/>
  <c r="Y496" i="3" s="1"/>
  <c r="Z496" i="3" s="1"/>
  <c r="AB322" i="3" l="1"/>
  <c r="AA324" i="3"/>
  <c r="AD323" i="3" s="1"/>
  <c r="AC324" i="3"/>
  <c r="X496" i="3"/>
  <c r="H497" i="3"/>
  <c r="Y497" i="3" s="1"/>
  <c r="Z497" i="3" s="1"/>
  <c r="AB323" i="3" l="1"/>
  <c r="AC325" i="3"/>
  <c r="AA325" i="3"/>
  <c r="AD324" i="3" s="1"/>
  <c r="X497" i="3"/>
  <c r="H498" i="3"/>
  <c r="Y498" i="3" s="1"/>
  <c r="Z498" i="3" s="1"/>
  <c r="AB324" i="3" l="1"/>
  <c r="AC326" i="3"/>
  <c r="AA326" i="3"/>
  <c r="X498" i="3"/>
  <c r="H499" i="3"/>
  <c r="Y499" i="3" s="1"/>
  <c r="Z499" i="3" s="1"/>
  <c r="AC327" i="3" l="1"/>
  <c r="AA327" i="3"/>
  <c r="AD326" i="3" s="1"/>
  <c r="AD325" i="3"/>
  <c r="AB325" i="3" s="1"/>
  <c r="X499" i="3"/>
  <c r="H500" i="3"/>
  <c r="Y500" i="3" s="1"/>
  <c r="Z500" i="3" s="1"/>
  <c r="AB326" i="3" l="1"/>
  <c r="AA328" i="3"/>
  <c r="AC328" i="3"/>
  <c r="X500" i="3"/>
  <c r="H501" i="3"/>
  <c r="Y501" i="3" s="1"/>
  <c r="Z501" i="3" s="1"/>
  <c r="AA329" i="3" l="1"/>
  <c r="AD328" i="3" s="1"/>
  <c r="AC329" i="3"/>
  <c r="AD327" i="3"/>
  <c r="AB327" i="3" s="1"/>
  <c r="X501" i="3"/>
  <c r="H502" i="3"/>
  <c r="Y502" i="3" s="1"/>
  <c r="Z502" i="3" s="1"/>
  <c r="AB328" i="3" l="1"/>
  <c r="AA330" i="3"/>
  <c r="AD329" i="3" s="1"/>
  <c r="AC330" i="3"/>
  <c r="X502" i="3"/>
  <c r="H503" i="3"/>
  <c r="Y503" i="3" s="1"/>
  <c r="Z503" i="3" s="1"/>
  <c r="AC331" i="3" l="1"/>
  <c r="AA331" i="3"/>
  <c r="AD330" i="3" s="1"/>
  <c r="AB329" i="3"/>
  <c r="X503" i="3"/>
  <c r="H504" i="3"/>
  <c r="Y504" i="3" s="1"/>
  <c r="Z504" i="3" s="1"/>
  <c r="AB330" i="3" l="1"/>
  <c r="AC332" i="3"/>
  <c r="AA332" i="3"/>
  <c r="X504" i="3"/>
  <c r="H505" i="3"/>
  <c r="Y505" i="3" s="1"/>
  <c r="Z505" i="3" s="1"/>
  <c r="AC333" i="3" l="1"/>
  <c r="AA333" i="3"/>
  <c r="AD331" i="3"/>
  <c r="AB331" i="3" s="1"/>
  <c r="X505" i="3"/>
  <c r="H506" i="3"/>
  <c r="Y506" i="3" s="1"/>
  <c r="Z506" i="3" s="1"/>
  <c r="AD332" i="3" l="1"/>
  <c r="AB332" i="3" s="1"/>
  <c r="X506" i="3"/>
  <c r="H507" i="3"/>
  <c r="Y507" i="3" s="1"/>
  <c r="Z507" i="3" s="1"/>
  <c r="AA334" i="3" l="1"/>
  <c r="AD333" i="3" s="1"/>
  <c r="AB333" i="3" s="1"/>
  <c r="AC334" i="3"/>
  <c r="X507" i="3"/>
  <c r="H508" i="3"/>
  <c r="Y508" i="3" s="1"/>
  <c r="Z508" i="3" s="1"/>
  <c r="AA335" i="3" l="1"/>
  <c r="AD334" i="3" s="1"/>
  <c r="AC335" i="3"/>
  <c r="X508" i="3"/>
  <c r="H509" i="3"/>
  <c r="Y509" i="3" s="1"/>
  <c r="Z509" i="3" s="1"/>
  <c r="AB334" i="3" l="1"/>
  <c r="AC336" i="3"/>
  <c r="AA336" i="3"/>
  <c r="AD335" i="3" s="1"/>
  <c r="X509" i="3"/>
  <c r="H510" i="3"/>
  <c r="Y510" i="3" s="1"/>
  <c r="Z510" i="3" s="1"/>
  <c r="AB335" i="3" l="1"/>
  <c r="AC337" i="3"/>
  <c r="AA337" i="3"/>
  <c r="X510" i="3"/>
  <c r="H511" i="3"/>
  <c r="Y511" i="3" s="1"/>
  <c r="Z511" i="3" s="1"/>
  <c r="AC338" i="3" l="1"/>
  <c r="AA338" i="3"/>
  <c r="AD336" i="3"/>
  <c r="AB336" i="3" s="1"/>
  <c r="X511" i="3"/>
  <c r="H512" i="3"/>
  <c r="Y512" i="3" s="1"/>
  <c r="Z512" i="3" s="1"/>
  <c r="AA339" i="3" l="1"/>
  <c r="AC339" i="3"/>
  <c r="AD337" i="3"/>
  <c r="AB337" i="3" s="1"/>
  <c r="X512" i="3"/>
  <c r="H513" i="3"/>
  <c r="Y513" i="3" s="1"/>
  <c r="Z513" i="3" s="1"/>
  <c r="AA340" i="3" l="1"/>
  <c r="AD339" i="3" s="1"/>
  <c r="AC340" i="3"/>
  <c r="AD338" i="3"/>
  <c r="AB338" i="3" s="1"/>
  <c r="X513" i="3"/>
  <c r="H514" i="3"/>
  <c r="Y514" i="3" s="1"/>
  <c r="Z514" i="3" s="1"/>
  <c r="AB339" i="3" l="1"/>
  <c r="AA341" i="3"/>
  <c r="AD340" i="3" s="1"/>
  <c r="AC341" i="3"/>
  <c r="X514" i="3"/>
  <c r="H515" i="3"/>
  <c r="Y515" i="3" s="1"/>
  <c r="Z515" i="3" s="1"/>
  <c r="AB340" i="3" l="1"/>
  <c r="AC342" i="3"/>
  <c r="AA342" i="3"/>
  <c r="AD341" i="3" s="1"/>
  <c r="X515" i="3"/>
  <c r="H516" i="3"/>
  <c r="Y516" i="3" s="1"/>
  <c r="Z516" i="3" s="1"/>
  <c r="AB341" i="3" l="1"/>
  <c r="AC343" i="3"/>
  <c r="AA343" i="3"/>
  <c r="X516" i="3"/>
  <c r="H517" i="3"/>
  <c r="Y517" i="3" s="1"/>
  <c r="Z517" i="3" s="1"/>
  <c r="AC344" i="3" l="1"/>
  <c r="AA344" i="3"/>
  <c r="AD342" i="3"/>
  <c r="AB342" i="3" s="1"/>
  <c r="X517" i="3"/>
  <c r="H518" i="3"/>
  <c r="Y518" i="3" s="1"/>
  <c r="Z518" i="3" s="1"/>
  <c r="AA345" i="3" l="1"/>
  <c r="AC345" i="3"/>
  <c r="AD343" i="3"/>
  <c r="AB343" i="3" s="1"/>
  <c r="X518" i="3"/>
  <c r="H519" i="3"/>
  <c r="Y519" i="3" s="1"/>
  <c r="Z519" i="3" s="1"/>
  <c r="AA346" i="3" l="1"/>
  <c r="AD345" i="3" s="1"/>
  <c r="AC346" i="3"/>
  <c r="AD344" i="3"/>
  <c r="AB344" i="3" s="1"/>
  <c r="X519" i="3"/>
  <c r="H520" i="3"/>
  <c r="Y520" i="3" s="1"/>
  <c r="Z520" i="3" s="1"/>
  <c r="AB345" i="3" l="1"/>
  <c r="AA347" i="3"/>
  <c r="AD346" i="3" s="1"/>
  <c r="AC347" i="3"/>
  <c r="X520" i="3"/>
  <c r="H521" i="3"/>
  <c r="Y521" i="3" s="1"/>
  <c r="Z521" i="3" s="1"/>
  <c r="AB346" i="3" l="1"/>
  <c r="AC348" i="3"/>
  <c r="AA348" i="3"/>
  <c r="AD347" i="3" s="1"/>
  <c r="X521" i="3"/>
  <c r="H522" i="3"/>
  <c r="Y522" i="3" s="1"/>
  <c r="Z522" i="3" s="1"/>
  <c r="AB347" i="3" l="1"/>
  <c r="AC349" i="3"/>
  <c r="AA349" i="3"/>
  <c r="X522" i="3"/>
  <c r="H523" i="3"/>
  <c r="Y523" i="3" s="1"/>
  <c r="Z523" i="3" s="1"/>
  <c r="AC350" i="3" l="1"/>
  <c r="AA350" i="3"/>
  <c r="AD348" i="3"/>
  <c r="AB348" i="3" s="1"/>
  <c r="X523" i="3"/>
  <c r="H524" i="3"/>
  <c r="Y524" i="3" s="1"/>
  <c r="Z524" i="3" s="1"/>
  <c r="AA351" i="3" l="1"/>
  <c r="AC351" i="3"/>
  <c r="AD349" i="3"/>
  <c r="AB349" i="3" s="1"/>
  <c r="X524" i="3"/>
  <c r="H525" i="3"/>
  <c r="Y525" i="3" s="1"/>
  <c r="Z525" i="3" s="1"/>
  <c r="AA352" i="3" l="1"/>
  <c r="AD351" i="3" s="1"/>
  <c r="AC352" i="3"/>
  <c r="AD350" i="3"/>
  <c r="AB350" i="3" s="1"/>
  <c r="X525" i="3"/>
  <c r="H526" i="3"/>
  <c r="Y526" i="3" s="1"/>
  <c r="Z526" i="3" s="1"/>
  <c r="AB351" i="3" l="1"/>
  <c r="AA353" i="3"/>
  <c r="AD352" i="3" s="1"/>
  <c r="AC353" i="3"/>
  <c r="X526" i="3"/>
  <c r="H527" i="3"/>
  <c r="Y527" i="3" s="1"/>
  <c r="Z527" i="3" s="1"/>
  <c r="AB352" i="3" l="1"/>
  <c r="AC354" i="3"/>
  <c r="AA354" i="3"/>
  <c r="AD353" i="3" s="1"/>
  <c r="X527" i="3"/>
  <c r="H528" i="3"/>
  <c r="Y528" i="3" s="1"/>
  <c r="Z528" i="3" s="1"/>
  <c r="AB353" i="3" l="1"/>
  <c r="AC355" i="3"/>
  <c r="AA355" i="3"/>
  <c r="X528" i="3"/>
  <c r="H529" i="3"/>
  <c r="Y529" i="3" s="1"/>
  <c r="Z529" i="3" s="1"/>
  <c r="AC356" i="3" l="1"/>
  <c r="AA356" i="3"/>
  <c r="AD354" i="3"/>
  <c r="AB354" i="3" s="1"/>
  <c r="X529" i="3"/>
  <c r="H530" i="3"/>
  <c r="Y530" i="3" s="1"/>
  <c r="Z530" i="3" s="1"/>
  <c r="AA357" i="3" l="1"/>
  <c r="AC357" i="3"/>
  <c r="AD355" i="3"/>
  <c r="AB355" i="3" s="1"/>
  <c r="X530" i="3"/>
  <c r="H531" i="3"/>
  <c r="Y531" i="3" s="1"/>
  <c r="Z531" i="3" s="1"/>
  <c r="AA358" i="3" l="1"/>
  <c r="AD357" i="3" s="1"/>
  <c r="AC358" i="3"/>
  <c r="AD356" i="3"/>
  <c r="AB356" i="3" s="1"/>
  <c r="X531" i="3"/>
  <c r="H532" i="3"/>
  <c r="Y532" i="3" s="1"/>
  <c r="Z532" i="3" s="1"/>
  <c r="AB357" i="3" l="1"/>
  <c r="AA359" i="3"/>
  <c r="AD358" i="3" s="1"/>
  <c r="AC359" i="3"/>
  <c r="X532" i="3"/>
  <c r="H533" i="3"/>
  <c r="Y533" i="3" s="1"/>
  <c r="Z533" i="3" s="1"/>
  <c r="AB358" i="3" l="1"/>
  <c r="AC360" i="3"/>
  <c r="AA360" i="3"/>
  <c r="AD359" i="3" s="1"/>
  <c r="X533" i="3"/>
  <c r="AB359" i="3" l="1"/>
  <c r="AC361" i="3"/>
  <c r="AA361" i="3"/>
  <c r="H534" i="3"/>
  <c r="Y534" i="3" s="1"/>
  <c r="Z534" i="3" s="1"/>
  <c r="AC362" i="3" l="1"/>
  <c r="AA362" i="3"/>
  <c r="AD360" i="3"/>
  <c r="AB360" i="3" s="1"/>
  <c r="X534" i="3"/>
  <c r="H535" i="3"/>
  <c r="Y535" i="3" s="1"/>
  <c r="Z535" i="3" s="1"/>
  <c r="AA363" i="3" l="1"/>
  <c r="AC363" i="3"/>
  <c r="AD361" i="3"/>
  <c r="AB361" i="3" s="1"/>
  <c r="X535" i="3"/>
  <c r="H536" i="3"/>
  <c r="Y536" i="3" s="1"/>
  <c r="Z536" i="3" s="1"/>
  <c r="AA364" i="3" l="1"/>
  <c r="AD363" i="3" s="1"/>
  <c r="AC364" i="3"/>
  <c r="AD362" i="3"/>
  <c r="AB362" i="3" s="1"/>
  <c r="X536" i="3"/>
  <c r="H537" i="3"/>
  <c r="Y537" i="3" s="1"/>
  <c r="Z537" i="3" s="1"/>
  <c r="AB363" i="3" l="1"/>
  <c r="AA365" i="3"/>
  <c r="AD364" i="3" s="1"/>
  <c r="AC365" i="3"/>
  <c r="X537" i="3"/>
  <c r="H538" i="3"/>
  <c r="Y538" i="3" s="1"/>
  <c r="Z538" i="3" s="1"/>
  <c r="AB364" i="3" l="1"/>
  <c r="AC366" i="3"/>
  <c r="AA366" i="3"/>
  <c r="AD365" i="3" s="1"/>
  <c r="X538" i="3"/>
  <c r="H539" i="3"/>
  <c r="Y539" i="3" s="1"/>
  <c r="Z539" i="3" s="1"/>
  <c r="AB365" i="3" l="1"/>
  <c r="AC367" i="3"/>
  <c r="AA367" i="3"/>
  <c r="X539" i="3"/>
  <c r="H540" i="3"/>
  <c r="Y540" i="3" s="1"/>
  <c r="Z540" i="3" s="1"/>
  <c r="AC368" i="3" l="1"/>
  <c r="AA368" i="3"/>
  <c r="AD366" i="3"/>
  <c r="AB366" i="3" s="1"/>
  <c r="X540" i="3"/>
  <c r="H541" i="3"/>
  <c r="Y541" i="3" s="1"/>
  <c r="Z541" i="3" s="1"/>
  <c r="AC369" i="3" l="1"/>
  <c r="AA369" i="3"/>
  <c r="AD367" i="3"/>
  <c r="AB367" i="3" s="1"/>
  <c r="X541" i="3"/>
  <c r="H542" i="3"/>
  <c r="Y542" i="3" s="1"/>
  <c r="Z542" i="3" s="1"/>
  <c r="AA370" i="3" l="1"/>
  <c r="AC370" i="3"/>
  <c r="AD368" i="3"/>
  <c r="AB368" i="3" s="1"/>
  <c r="X542" i="3"/>
  <c r="H543" i="3"/>
  <c r="Y543" i="3" s="1"/>
  <c r="Z543" i="3" s="1"/>
  <c r="AA371" i="3" l="1"/>
  <c r="AD370" i="3" s="1"/>
  <c r="AC371" i="3"/>
  <c r="AD369" i="3"/>
  <c r="AB369" i="3" s="1"/>
  <c r="X543" i="3"/>
  <c r="H544" i="3"/>
  <c r="Y544" i="3" s="1"/>
  <c r="Z544" i="3" s="1"/>
  <c r="AB370" i="3" l="1"/>
  <c r="AA372" i="3"/>
  <c r="AD371" i="3" s="1"/>
  <c r="AC372" i="3"/>
  <c r="X544" i="3"/>
  <c r="H545" i="3"/>
  <c r="Y545" i="3" s="1"/>
  <c r="Z545" i="3" s="1"/>
  <c r="AB371" i="3" l="1"/>
  <c r="AC373" i="3"/>
  <c r="AA373" i="3"/>
  <c r="X545" i="3"/>
  <c r="H546" i="3"/>
  <c r="Y546" i="3" s="1"/>
  <c r="Z546" i="3" s="1"/>
  <c r="AD372" i="3" l="1"/>
  <c r="AB372" i="3" s="1"/>
  <c r="X546" i="3"/>
  <c r="H547" i="3"/>
  <c r="Y547" i="3" s="1"/>
  <c r="Z547" i="3" s="1"/>
  <c r="AC374" i="3" l="1"/>
  <c r="AA374" i="3"/>
  <c r="AD373" i="3" s="1"/>
  <c r="AB373" i="3" s="1"/>
  <c r="X547" i="3"/>
  <c r="H548" i="3"/>
  <c r="Y548" i="3" s="1"/>
  <c r="Z548" i="3" s="1"/>
  <c r="AA375" i="3" l="1"/>
  <c r="AC375" i="3"/>
  <c r="X548" i="3"/>
  <c r="H549" i="3"/>
  <c r="Y549" i="3" s="1"/>
  <c r="Z549" i="3" s="1"/>
  <c r="AA376" i="3" l="1"/>
  <c r="AD375" i="3" s="1"/>
  <c r="AC376" i="3"/>
  <c r="AD374" i="3"/>
  <c r="AB374" i="3" s="1"/>
  <c r="X549" i="3"/>
  <c r="H550" i="3"/>
  <c r="Y550" i="3" s="1"/>
  <c r="Z550" i="3" s="1"/>
  <c r="AB375" i="3" l="1"/>
  <c r="AA377" i="3"/>
  <c r="AD376" i="3" s="1"/>
  <c r="AC377" i="3"/>
  <c r="X550" i="3"/>
  <c r="H551" i="3"/>
  <c r="Y551" i="3" s="1"/>
  <c r="Z551" i="3" s="1"/>
  <c r="AB376" i="3" l="1"/>
  <c r="AC378" i="3"/>
  <c r="AA378" i="3"/>
  <c r="AD377" i="3" s="1"/>
  <c r="X551" i="3"/>
  <c r="H552" i="3"/>
  <c r="Y552" i="3" s="1"/>
  <c r="Z552" i="3" s="1"/>
  <c r="AB377" i="3" l="1"/>
  <c r="AC379" i="3"/>
  <c r="AA379" i="3"/>
  <c r="X552" i="3"/>
  <c r="H553" i="3"/>
  <c r="Y553" i="3" s="1"/>
  <c r="Z553" i="3" s="1"/>
  <c r="AC380" i="3" l="1"/>
  <c r="AA380" i="3"/>
  <c r="AD378" i="3"/>
  <c r="AB378" i="3" s="1"/>
  <c r="X553" i="3"/>
  <c r="H554" i="3"/>
  <c r="Y554" i="3" s="1"/>
  <c r="Z554" i="3" s="1"/>
  <c r="AA381" i="3" l="1"/>
  <c r="AC381" i="3"/>
  <c r="AD379" i="3"/>
  <c r="AB379" i="3" s="1"/>
  <c r="X554" i="3"/>
  <c r="H555" i="3"/>
  <c r="Y555" i="3" s="1"/>
  <c r="Z555" i="3" s="1"/>
  <c r="AA382" i="3" l="1"/>
  <c r="AD381" i="3" s="1"/>
  <c r="AC382" i="3"/>
  <c r="AD380" i="3"/>
  <c r="AB380" i="3" s="1"/>
  <c r="X555" i="3"/>
  <c r="H556" i="3"/>
  <c r="Y556" i="3" s="1"/>
  <c r="Z556" i="3" s="1"/>
  <c r="AB381" i="3" l="1"/>
  <c r="AA383" i="3"/>
  <c r="AD382" i="3" s="1"/>
  <c r="AC383" i="3"/>
  <c r="X556" i="3"/>
  <c r="H557" i="3"/>
  <c r="Y557" i="3" s="1"/>
  <c r="Z557" i="3" s="1"/>
  <c r="AB382" i="3" l="1"/>
  <c r="AC384" i="3"/>
  <c r="AA384" i="3"/>
  <c r="AD383" i="3" s="1"/>
  <c r="X557" i="3"/>
  <c r="H558" i="3"/>
  <c r="Y558" i="3" s="1"/>
  <c r="Z558" i="3" s="1"/>
  <c r="AB383" i="3" l="1"/>
  <c r="AC385" i="3"/>
  <c r="AA385" i="3"/>
  <c r="X558" i="3"/>
  <c r="H559" i="3"/>
  <c r="Y559" i="3" s="1"/>
  <c r="Z559" i="3" s="1"/>
  <c r="AC386" i="3" l="1"/>
  <c r="AA386" i="3"/>
  <c r="AD384" i="3"/>
  <c r="AB384" i="3" s="1"/>
  <c r="X559" i="3"/>
  <c r="H560" i="3"/>
  <c r="Y560" i="3" s="1"/>
  <c r="Z560" i="3" s="1"/>
  <c r="AA387" i="3" l="1"/>
  <c r="AC387" i="3"/>
  <c r="AD385" i="3"/>
  <c r="AB385" i="3" s="1"/>
  <c r="X560" i="3"/>
  <c r="H561" i="3"/>
  <c r="Y561" i="3" s="1"/>
  <c r="Z561" i="3" s="1"/>
  <c r="AA388" i="3" l="1"/>
  <c r="AD387" i="3" s="1"/>
  <c r="AC388" i="3"/>
  <c r="AD386" i="3"/>
  <c r="AB386" i="3" s="1"/>
  <c r="X561" i="3"/>
  <c r="H562" i="3"/>
  <c r="Y562" i="3" s="1"/>
  <c r="Z562" i="3" s="1"/>
  <c r="AB387" i="3" l="1"/>
  <c r="AA389" i="3"/>
  <c r="AD388" i="3" s="1"/>
  <c r="AC389" i="3"/>
  <c r="X562" i="3"/>
  <c r="H563" i="3"/>
  <c r="Y563" i="3" s="1"/>
  <c r="Z563" i="3" s="1"/>
  <c r="AB388" i="3" l="1"/>
  <c r="AC390" i="3"/>
  <c r="AA390" i="3"/>
  <c r="AD389" i="3" s="1"/>
  <c r="X563" i="3"/>
  <c r="H564" i="3"/>
  <c r="Y564" i="3" s="1"/>
  <c r="Z564" i="3" s="1"/>
  <c r="AB389" i="3" l="1"/>
  <c r="AC391" i="3"/>
  <c r="AA391" i="3"/>
  <c r="X564" i="3"/>
  <c r="H565" i="3"/>
  <c r="Y565" i="3" s="1"/>
  <c r="Z565" i="3" s="1"/>
  <c r="AC392" i="3" l="1"/>
  <c r="AA392" i="3"/>
  <c r="AD390" i="3"/>
  <c r="AB390" i="3" s="1"/>
  <c r="X565" i="3"/>
  <c r="H566" i="3"/>
  <c r="Y566" i="3" s="1"/>
  <c r="Z566" i="3" s="1"/>
  <c r="AA393" i="3" l="1"/>
  <c r="AC393" i="3"/>
  <c r="AD391" i="3"/>
  <c r="AB391" i="3" s="1"/>
  <c r="X566" i="3"/>
  <c r="H567" i="3"/>
  <c r="Y567" i="3" s="1"/>
  <c r="Z567" i="3" s="1"/>
  <c r="AA394" i="3" l="1"/>
  <c r="AD393" i="3" s="1"/>
  <c r="AC394" i="3"/>
  <c r="AD392" i="3"/>
  <c r="AB392" i="3" s="1"/>
  <c r="X567" i="3"/>
  <c r="H568" i="3"/>
  <c r="Y568" i="3" s="1"/>
  <c r="Z568" i="3" s="1"/>
  <c r="AB393" i="3" l="1"/>
  <c r="AA395" i="3"/>
  <c r="AD394" i="3" s="1"/>
  <c r="AC395" i="3"/>
  <c r="X568" i="3"/>
  <c r="H569" i="3"/>
  <c r="Y569" i="3" s="1"/>
  <c r="Z569" i="3" s="1"/>
  <c r="AB394" i="3" l="1"/>
  <c r="AC396" i="3"/>
  <c r="AA396" i="3"/>
  <c r="AD395" i="3" s="1"/>
  <c r="X569" i="3"/>
  <c r="H570" i="3"/>
  <c r="Y570" i="3" s="1"/>
  <c r="Z570" i="3" s="1"/>
  <c r="AB395" i="3" l="1"/>
  <c r="AC397" i="3"/>
  <c r="AA397" i="3"/>
  <c r="X570" i="3"/>
  <c r="H571" i="3"/>
  <c r="Y571" i="3" s="1"/>
  <c r="Z571" i="3" s="1"/>
  <c r="AC398" i="3" l="1"/>
  <c r="AA398" i="3"/>
  <c r="AD396" i="3"/>
  <c r="AB396" i="3" s="1"/>
  <c r="X571" i="3"/>
  <c r="H572" i="3"/>
  <c r="Y572" i="3" s="1"/>
  <c r="Z572" i="3" s="1"/>
  <c r="AA399" i="3" l="1"/>
  <c r="AC399" i="3"/>
  <c r="AD397" i="3"/>
  <c r="AB397" i="3" s="1"/>
  <c r="X572" i="3"/>
  <c r="H573" i="3"/>
  <c r="Y573" i="3" s="1"/>
  <c r="Z573" i="3" s="1"/>
  <c r="AA400" i="3" l="1"/>
  <c r="AD399" i="3" s="1"/>
  <c r="AC400" i="3"/>
  <c r="AD398" i="3"/>
  <c r="AB398" i="3" s="1"/>
  <c r="X573" i="3"/>
  <c r="AB399" i="3" l="1"/>
  <c r="AA401" i="3"/>
  <c r="AD400" i="3" s="1"/>
  <c r="AC401" i="3"/>
  <c r="H574" i="3"/>
  <c r="Y574" i="3" s="1"/>
  <c r="Z574" i="3" s="1"/>
  <c r="AB400" i="3" l="1"/>
  <c r="AC402" i="3"/>
  <c r="AA402" i="3"/>
  <c r="AD401" i="3" s="1"/>
  <c r="X574" i="3"/>
  <c r="H575" i="3"/>
  <c r="Y575" i="3" s="1"/>
  <c r="Z575" i="3" s="1"/>
  <c r="AB401" i="3" l="1"/>
  <c r="AC403" i="3"/>
  <c r="AA403" i="3"/>
  <c r="X575" i="3"/>
  <c r="H576" i="3"/>
  <c r="Y576" i="3" s="1"/>
  <c r="Z576" i="3" s="1"/>
  <c r="AC404" i="3" l="1"/>
  <c r="AA404" i="3"/>
  <c r="AD402" i="3"/>
  <c r="AB402" i="3" s="1"/>
  <c r="X576" i="3"/>
  <c r="H577" i="3"/>
  <c r="Y577" i="3" s="1"/>
  <c r="Z577" i="3" s="1"/>
  <c r="AA405" i="3" l="1"/>
  <c r="AC405" i="3"/>
  <c r="AD403" i="3"/>
  <c r="AB403" i="3" s="1"/>
  <c r="X577" i="3"/>
  <c r="H578" i="3"/>
  <c r="Y578" i="3" s="1"/>
  <c r="Z578" i="3" s="1"/>
  <c r="AA406" i="3" l="1"/>
  <c r="AD405" i="3" s="1"/>
  <c r="AC406" i="3"/>
  <c r="AD404" i="3"/>
  <c r="AB404" i="3" s="1"/>
  <c r="X578" i="3"/>
  <c r="H579" i="3"/>
  <c r="Y579" i="3" s="1"/>
  <c r="Z579" i="3" s="1"/>
  <c r="AB405" i="3" l="1"/>
  <c r="AA407" i="3"/>
  <c r="AD406" i="3" s="1"/>
  <c r="AC407" i="3"/>
  <c r="X579" i="3"/>
  <c r="H580" i="3"/>
  <c r="Y580" i="3" s="1"/>
  <c r="Z580" i="3" s="1"/>
  <c r="AB406" i="3" l="1"/>
  <c r="AC408" i="3"/>
  <c r="AA408" i="3"/>
  <c r="AD407" i="3" s="1"/>
  <c r="X580" i="3"/>
  <c r="H581" i="3"/>
  <c r="Y581" i="3" s="1"/>
  <c r="Z581" i="3" s="1"/>
  <c r="AB407" i="3" l="1"/>
  <c r="AC409" i="3"/>
  <c r="AA409" i="3"/>
  <c r="X581" i="3"/>
  <c r="H582" i="3"/>
  <c r="Y582" i="3" s="1"/>
  <c r="Z582" i="3" s="1"/>
  <c r="AC410" i="3" l="1"/>
  <c r="AA410" i="3"/>
  <c r="AD408" i="3"/>
  <c r="AB408" i="3" s="1"/>
  <c r="X582" i="3"/>
  <c r="H583" i="3"/>
  <c r="Y583" i="3" s="1"/>
  <c r="Z583" i="3" s="1"/>
  <c r="AA411" i="3" l="1"/>
  <c r="AC411" i="3"/>
  <c r="AD409" i="3"/>
  <c r="AB409" i="3" s="1"/>
  <c r="X583" i="3"/>
  <c r="H584" i="3"/>
  <c r="Y584" i="3" s="1"/>
  <c r="Z584" i="3" s="1"/>
  <c r="AA412" i="3" l="1"/>
  <c r="AD411" i="3" s="1"/>
  <c r="AC412" i="3"/>
  <c r="AD410" i="3"/>
  <c r="AB410" i="3" s="1"/>
  <c r="X584" i="3"/>
  <c r="H585" i="3"/>
  <c r="Y585" i="3" s="1"/>
  <c r="Z585" i="3" s="1"/>
  <c r="AB411" i="3" l="1"/>
  <c r="AA413" i="3"/>
  <c r="AC413" i="3"/>
  <c r="X585" i="3"/>
  <c r="H586" i="3"/>
  <c r="Y586" i="3" s="1"/>
  <c r="Z586" i="3" s="1"/>
  <c r="AD412" i="3" l="1"/>
  <c r="AB412" i="3" s="1"/>
  <c r="X586" i="3"/>
  <c r="H587" i="3"/>
  <c r="Y587" i="3" s="1"/>
  <c r="Z587" i="3" s="1"/>
  <c r="AC414" i="3" l="1"/>
  <c r="AA414" i="3"/>
  <c r="AD413" i="3" s="1"/>
  <c r="AB413" i="3" s="1"/>
  <c r="X587" i="3"/>
  <c r="H588" i="3"/>
  <c r="Y588" i="3" s="1"/>
  <c r="Z588" i="3" s="1"/>
  <c r="AC415" i="3" l="1"/>
  <c r="AA415" i="3"/>
  <c r="X588" i="3"/>
  <c r="H589" i="3"/>
  <c r="Y589" i="3" s="1"/>
  <c r="Z589" i="3" s="1"/>
  <c r="AC416" i="3" l="1"/>
  <c r="AA416" i="3"/>
  <c r="AD414" i="3"/>
  <c r="AB414" i="3" s="1"/>
  <c r="X589" i="3"/>
  <c r="H590" i="3"/>
  <c r="Y590" i="3" s="1"/>
  <c r="Z590" i="3" s="1"/>
  <c r="AA417" i="3" l="1"/>
  <c r="AD416" i="3" s="1"/>
  <c r="AC417" i="3"/>
  <c r="AD415" i="3"/>
  <c r="AB415" i="3" s="1"/>
  <c r="X590" i="3"/>
  <c r="H591" i="3"/>
  <c r="Y591" i="3" s="1"/>
  <c r="Z591" i="3" s="1"/>
  <c r="AB416" i="3" l="1"/>
  <c r="AA418" i="3"/>
  <c r="AD417" i="3" s="1"/>
  <c r="AC418" i="3"/>
  <c r="X591" i="3"/>
  <c r="H592" i="3"/>
  <c r="Y592" i="3" s="1"/>
  <c r="Z592" i="3" s="1"/>
  <c r="AB417" i="3" l="1"/>
  <c r="AC419" i="3"/>
  <c r="AA419" i="3"/>
  <c r="AD418" i="3" s="1"/>
  <c r="X592" i="3"/>
  <c r="H593" i="3"/>
  <c r="Y593" i="3" s="1"/>
  <c r="Z593" i="3" s="1"/>
  <c r="AB418" i="3" l="1"/>
  <c r="AC420" i="3"/>
  <c r="AA420" i="3"/>
  <c r="AD419" i="3" s="1"/>
  <c r="X593" i="3"/>
  <c r="H594" i="3"/>
  <c r="Y594" i="3" s="1"/>
  <c r="Z594" i="3" s="1"/>
  <c r="AB419" i="3" l="1"/>
  <c r="AC421" i="3"/>
  <c r="AA421" i="3"/>
  <c r="X594" i="3"/>
  <c r="H595" i="3"/>
  <c r="Y595" i="3" s="1"/>
  <c r="Z595" i="3" s="1"/>
  <c r="AC422" i="3" l="1"/>
  <c r="AA422" i="3"/>
  <c r="AD420" i="3"/>
  <c r="AB420" i="3" s="1"/>
  <c r="X595" i="3"/>
  <c r="H596" i="3"/>
  <c r="Y596" i="3" s="1"/>
  <c r="Z596" i="3" s="1"/>
  <c r="AA423" i="3" l="1"/>
  <c r="AD422" i="3" s="1"/>
  <c r="AC423" i="3"/>
  <c r="AD421" i="3"/>
  <c r="AB421" i="3" s="1"/>
  <c r="X596" i="3"/>
  <c r="H597" i="3"/>
  <c r="Y597" i="3" s="1"/>
  <c r="Z597" i="3" s="1"/>
  <c r="AB422" i="3" l="1"/>
  <c r="AA424" i="3"/>
  <c r="AD423" i="3" s="1"/>
  <c r="AC424" i="3"/>
  <c r="X597" i="3"/>
  <c r="H598" i="3"/>
  <c r="Y598" i="3" s="1"/>
  <c r="Z598" i="3" s="1"/>
  <c r="AB423" i="3" l="1"/>
  <c r="AC425" i="3"/>
  <c r="AA425" i="3"/>
  <c r="AD424" i="3" s="1"/>
  <c r="X598" i="3"/>
  <c r="H599" i="3"/>
  <c r="Y599" i="3" s="1"/>
  <c r="Z599" i="3" s="1"/>
  <c r="AB424" i="3" l="1"/>
  <c r="AC426" i="3"/>
  <c r="AA426" i="3"/>
  <c r="AD425" i="3" s="1"/>
  <c r="X599" i="3"/>
  <c r="H600" i="3"/>
  <c r="Y600" i="3" s="1"/>
  <c r="Z600" i="3" s="1"/>
  <c r="AB425" i="3" l="1"/>
  <c r="AC427" i="3"/>
  <c r="AA427" i="3"/>
  <c r="X600" i="3"/>
  <c r="H601" i="3"/>
  <c r="Y601" i="3" s="1"/>
  <c r="Z601" i="3" s="1"/>
  <c r="AC428" i="3" l="1"/>
  <c r="AA428" i="3"/>
  <c r="AD426" i="3"/>
  <c r="AB426" i="3" s="1"/>
  <c r="X601" i="3"/>
  <c r="H602" i="3"/>
  <c r="Y602" i="3" s="1"/>
  <c r="Z602" i="3" s="1"/>
  <c r="AA429" i="3" l="1"/>
  <c r="AD428" i="3" s="1"/>
  <c r="AC429" i="3"/>
  <c r="AD427" i="3"/>
  <c r="AB427" i="3" s="1"/>
  <c r="X602" i="3"/>
  <c r="H603" i="3"/>
  <c r="Y603" i="3" s="1"/>
  <c r="Z603" i="3" s="1"/>
  <c r="AB428" i="3" l="1"/>
  <c r="AA430" i="3"/>
  <c r="AD429" i="3" s="1"/>
  <c r="AC430" i="3"/>
  <c r="X603" i="3"/>
  <c r="H604" i="3"/>
  <c r="Y604" i="3" s="1"/>
  <c r="Z604" i="3" s="1"/>
  <c r="AB429" i="3" l="1"/>
  <c r="AC431" i="3"/>
  <c r="AA431" i="3"/>
  <c r="AD430" i="3" s="1"/>
  <c r="X604" i="3"/>
  <c r="H605" i="3"/>
  <c r="Y605" i="3" s="1"/>
  <c r="Z605" i="3" s="1"/>
  <c r="AB430" i="3" l="1"/>
  <c r="AC432" i="3"/>
  <c r="AA432" i="3"/>
  <c r="AD431" i="3" s="1"/>
  <c r="X605" i="3"/>
  <c r="H606" i="3"/>
  <c r="Y606" i="3" s="1"/>
  <c r="Z606" i="3" s="1"/>
  <c r="AB431" i="3" l="1"/>
  <c r="AC433" i="3"/>
  <c r="AA433" i="3"/>
  <c r="X606" i="3"/>
  <c r="H607" i="3"/>
  <c r="Y607" i="3" s="1"/>
  <c r="Z607" i="3" s="1"/>
  <c r="AC434" i="3" l="1"/>
  <c r="AA434" i="3"/>
  <c r="AD432" i="3"/>
  <c r="AB432" i="3" s="1"/>
  <c r="X607" i="3"/>
  <c r="H608" i="3"/>
  <c r="Y608" i="3" s="1"/>
  <c r="Z608" i="3" s="1"/>
  <c r="AA435" i="3" l="1"/>
  <c r="AD434" i="3" s="1"/>
  <c r="AC435" i="3"/>
  <c r="AD433" i="3"/>
  <c r="AB433" i="3" s="1"/>
  <c r="X608" i="3"/>
  <c r="H609" i="3"/>
  <c r="Y609" i="3" s="1"/>
  <c r="Z609" i="3" s="1"/>
  <c r="AB434" i="3" l="1"/>
  <c r="AA436" i="3"/>
  <c r="AD435" i="3" s="1"/>
  <c r="AC436" i="3"/>
  <c r="X609" i="3"/>
  <c r="H610" i="3"/>
  <c r="Y610" i="3" s="1"/>
  <c r="Z610" i="3" s="1"/>
  <c r="AB435" i="3" l="1"/>
  <c r="AC437" i="3"/>
  <c r="AA437" i="3"/>
  <c r="AD436" i="3" s="1"/>
  <c r="X610" i="3"/>
  <c r="H611" i="3"/>
  <c r="Y611" i="3" s="1"/>
  <c r="Z611" i="3" s="1"/>
  <c r="AB436" i="3" l="1"/>
  <c r="AC438" i="3"/>
  <c r="AA438" i="3"/>
  <c r="AD437" i="3" s="1"/>
  <c r="X611" i="3"/>
  <c r="H613" i="3"/>
  <c r="Y613" i="3" s="1"/>
  <c r="Z613" i="3" s="1"/>
  <c r="H612" i="3"/>
  <c r="Y612" i="3" s="1"/>
  <c r="Z612" i="3" s="1"/>
  <c r="AB437" i="3" l="1"/>
  <c r="AC439" i="3"/>
  <c r="AA439" i="3"/>
  <c r="X612" i="3"/>
  <c r="X613" i="3" s="1"/>
  <c r="AI2" i="3" s="1"/>
  <c r="AC440" i="3" l="1"/>
  <c r="AA440" i="3"/>
  <c r="AD438" i="3"/>
  <c r="AB438" i="3" s="1"/>
  <c r="AA441" i="3" l="1"/>
  <c r="AD440" i="3" s="1"/>
  <c r="AC441" i="3"/>
  <c r="AD439" i="3"/>
  <c r="AB439" i="3" s="1"/>
  <c r="AB440" i="3" l="1"/>
  <c r="AA442" i="3"/>
  <c r="AD441" i="3" s="1"/>
  <c r="AC442" i="3"/>
  <c r="AB441" i="3" l="1"/>
  <c r="AC443" i="3"/>
  <c r="AA443" i="3"/>
  <c r="AD442" i="3" s="1"/>
  <c r="AB442" i="3" l="1"/>
  <c r="AC444" i="3"/>
  <c r="AA444" i="3"/>
  <c r="AD443" i="3" s="1"/>
  <c r="AB443" i="3" l="1"/>
  <c r="AC445" i="3"/>
  <c r="AA445" i="3"/>
  <c r="AC446" i="3" l="1"/>
  <c r="AA446" i="3"/>
  <c r="AD444" i="3"/>
  <c r="AB444" i="3" s="1"/>
  <c r="AA447" i="3" l="1"/>
  <c r="AD446" i="3" s="1"/>
  <c r="AC447" i="3"/>
  <c r="AD445" i="3"/>
  <c r="AB445" i="3" s="1"/>
  <c r="AB446" i="3" l="1"/>
  <c r="AA448" i="3"/>
  <c r="AD447" i="3" s="1"/>
  <c r="AC448" i="3"/>
  <c r="AB447" i="3" l="1"/>
  <c r="AC449" i="3"/>
  <c r="AA449" i="3"/>
  <c r="AD448" i="3" s="1"/>
  <c r="AB448" i="3" l="1"/>
  <c r="AC450" i="3"/>
  <c r="AA450" i="3"/>
  <c r="AD449" i="3" s="1"/>
  <c r="AB449" i="3" l="1"/>
  <c r="AC451" i="3"/>
  <c r="AA451" i="3"/>
  <c r="AA452" i="3" l="1"/>
  <c r="AC452" i="3"/>
  <c r="AD450" i="3"/>
  <c r="AB450" i="3" s="1"/>
  <c r="AA453" i="3" l="1"/>
  <c r="AC453" i="3"/>
  <c r="AD451" i="3"/>
  <c r="AB451" i="3" s="1"/>
  <c r="AD452" i="3" l="1"/>
  <c r="AB452" i="3" s="1"/>
  <c r="AC454" i="3" l="1"/>
  <c r="AA454" i="3"/>
  <c r="AD453" i="3" s="1"/>
  <c r="AB453" i="3" s="1"/>
  <c r="AC455" i="3" l="1"/>
  <c r="AA455" i="3"/>
  <c r="AC456" i="3" l="1"/>
  <c r="AA456" i="3"/>
  <c r="AD454" i="3"/>
  <c r="AB454" i="3" s="1"/>
  <c r="AA457" i="3" l="1"/>
  <c r="AD456" i="3" s="1"/>
  <c r="AC457" i="3"/>
  <c r="AD455" i="3"/>
  <c r="AB455" i="3" s="1"/>
  <c r="AB456" i="3" l="1"/>
  <c r="AA458" i="3"/>
  <c r="AD457" i="3" s="1"/>
  <c r="AC458" i="3"/>
  <c r="AB457" i="3" l="1"/>
  <c r="AC459" i="3"/>
  <c r="AA459" i="3"/>
  <c r="AD458" i="3" s="1"/>
  <c r="AB458" i="3" l="1"/>
  <c r="AC460" i="3"/>
  <c r="AA460" i="3"/>
  <c r="AC461" i="3" l="1"/>
  <c r="AA461" i="3"/>
  <c r="AD459" i="3"/>
  <c r="AB459" i="3" s="1"/>
  <c r="AC462" i="3" l="1"/>
  <c r="AA462" i="3"/>
  <c r="AD460" i="3"/>
  <c r="AB460" i="3" s="1"/>
  <c r="AA463" i="3" l="1"/>
  <c r="AD462" i="3" s="1"/>
  <c r="AC463" i="3"/>
  <c r="AD461" i="3"/>
  <c r="AB461" i="3" s="1"/>
  <c r="AB462" i="3" l="1"/>
  <c r="AA464" i="3"/>
  <c r="AD463" i="3" s="1"/>
  <c r="AC464" i="3"/>
  <c r="AB463" i="3" l="1"/>
  <c r="AC465" i="3"/>
  <c r="AA465" i="3"/>
  <c r="AC466" i="3" l="1"/>
  <c r="AA466" i="3"/>
  <c r="AD465" i="3" s="1"/>
  <c r="AD464" i="3"/>
  <c r="AB464" i="3" s="1"/>
  <c r="AB465" i="3" l="1"/>
  <c r="AC467" i="3"/>
  <c r="AA467" i="3"/>
  <c r="AD466" i="3" s="1"/>
  <c r="AC468" i="3" l="1"/>
  <c r="AA468" i="3"/>
  <c r="AB466" i="3"/>
  <c r="AA469" i="3" l="1"/>
  <c r="AD468" i="3" s="1"/>
  <c r="AC469" i="3"/>
  <c r="AD467" i="3"/>
  <c r="AB467" i="3" s="1"/>
  <c r="AB468" i="3" l="1"/>
  <c r="AA470" i="3"/>
  <c r="AD469" i="3" s="1"/>
  <c r="AC470" i="3"/>
  <c r="AB469" i="3" l="1"/>
  <c r="AC471" i="3"/>
  <c r="AA471" i="3"/>
  <c r="AC472" i="3" l="1"/>
  <c r="AA472" i="3"/>
  <c r="AD471" i="3" s="1"/>
  <c r="AD470" i="3"/>
  <c r="AB470" i="3" s="1"/>
  <c r="AB471" i="3" l="1"/>
  <c r="AC473" i="3"/>
  <c r="AA473" i="3"/>
  <c r="AC474" i="3" l="1"/>
  <c r="AA474" i="3"/>
  <c r="AD472" i="3"/>
  <c r="AB472" i="3" s="1"/>
  <c r="AA475" i="3" l="1"/>
  <c r="AD474" i="3" s="1"/>
  <c r="AC475" i="3"/>
  <c r="AD473" i="3"/>
  <c r="AB473" i="3" s="1"/>
  <c r="AB474" i="3" l="1"/>
  <c r="AA476" i="3"/>
  <c r="AD475" i="3" s="1"/>
  <c r="AC476" i="3"/>
  <c r="AB475" i="3" l="1"/>
  <c r="AC477" i="3"/>
  <c r="AA477" i="3"/>
  <c r="AC478" i="3" l="1"/>
  <c r="AA478" i="3"/>
  <c r="AD477" i="3" s="1"/>
  <c r="AD476" i="3"/>
  <c r="AB476" i="3" s="1"/>
  <c r="AB477" i="3" l="1"/>
  <c r="AC479" i="3"/>
  <c r="AA479" i="3"/>
  <c r="AC480" i="3" l="1"/>
  <c r="AA480" i="3"/>
  <c r="AD478" i="3"/>
  <c r="AB478" i="3" s="1"/>
  <c r="AA481" i="3" l="1"/>
  <c r="AD480" i="3" s="1"/>
  <c r="AC481" i="3"/>
  <c r="AD479" i="3"/>
  <c r="AB479" i="3" s="1"/>
  <c r="AB480" i="3" l="1"/>
  <c r="AA482" i="3"/>
  <c r="AD481" i="3" s="1"/>
  <c r="AC482" i="3"/>
  <c r="AB481" i="3" l="1"/>
  <c r="AC483" i="3"/>
  <c r="AA483" i="3"/>
  <c r="AD482" i="3" s="1"/>
  <c r="AB482" i="3" l="1"/>
  <c r="AC484" i="3"/>
  <c r="AA484" i="3"/>
  <c r="AC485" i="3" l="1"/>
  <c r="AA485" i="3"/>
  <c r="AD483" i="3"/>
  <c r="AB483" i="3" s="1"/>
  <c r="AC486" i="3" l="1"/>
  <c r="AA486" i="3"/>
  <c r="AD484" i="3"/>
  <c r="AB484" i="3" s="1"/>
  <c r="AA487" i="3" l="1"/>
  <c r="AD486" i="3" s="1"/>
  <c r="AC487" i="3"/>
  <c r="AD485" i="3"/>
  <c r="AB485" i="3" s="1"/>
  <c r="AB486" i="3" l="1"/>
  <c r="AA488" i="3"/>
  <c r="AD487" i="3" s="1"/>
  <c r="AC488" i="3"/>
  <c r="AB487" i="3" l="1"/>
  <c r="AC489" i="3"/>
  <c r="AA489" i="3"/>
  <c r="AC490" i="3" l="1"/>
  <c r="AA490" i="3"/>
  <c r="AD489" i="3" s="1"/>
  <c r="AD488" i="3"/>
  <c r="AB488" i="3" s="1"/>
  <c r="AB489" i="3" l="1"/>
  <c r="AC491" i="3"/>
  <c r="AA491" i="3"/>
  <c r="AC492" i="3" l="1"/>
  <c r="AA492" i="3"/>
  <c r="AD490" i="3"/>
  <c r="AB490" i="3" s="1"/>
  <c r="AA493" i="3" l="1"/>
  <c r="AC493" i="3"/>
  <c r="AD491" i="3"/>
  <c r="AB491" i="3" s="1"/>
  <c r="AD492" i="3" l="1"/>
  <c r="AB492" i="3" s="1"/>
  <c r="AC494" i="3" l="1"/>
  <c r="AA494" i="3"/>
  <c r="AD493" i="3" s="1"/>
  <c r="AB493" i="3" s="1"/>
  <c r="AC495" i="3" l="1"/>
  <c r="AA495" i="3"/>
  <c r="AD494" i="3" s="1"/>
  <c r="AB494" i="3" l="1"/>
  <c r="AC496" i="3"/>
  <c r="AA496" i="3"/>
  <c r="AD495" i="3" s="1"/>
  <c r="AB495" i="3" l="1"/>
  <c r="AC497" i="3"/>
  <c r="AA497" i="3"/>
  <c r="AD496" i="3" s="1"/>
  <c r="AB496" i="3" l="1"/>
  <c r="AA498" i="3"/>
  <c r="AD497" i="3" s="1"/>
  <c r="AC498" i="3"/>
  <c r="AB497" i="3" l="1"/>
  <c r="AA499" i="3"/>
  <c r="AD498" i="3" s="1"/>
  <c r="AC499" i="3"/>
  <c r="AB498" i="3" l="1"/>
  <c r="AC500" i="3"/>
  <c r="AA500" i="3"/>
  <c r="AC501" i="3" l="1"/>
  <c r="AA501" i="3"/>
  <c r="AD500" i="3" s="1"/>
  <c r="AD499" i="3"/>
  <c r="AB499" i="3" s="1"/>
  <c r="AB500" i="3" l="1"/>
  <c r="AC502" i="3"/>
  <c r="AA502" i="3"/>
  <c r="AC503" i="3" l="1"/>
  <c r="AA503" i="3"/>
  <c r="AD501" i="3"/>
  <c r="AB501" i="3" s="1"/>
  <c r="AA504" i="3" l="1"/>
  <c r="AD503" i="3" s="1"/>
  <c r="AC504" i="3"/>
  <c r="AD502" i="3"/>
  <c r="AB502" i="3" s="1"/>
  <c r="AB503" i="3" l="1"/>
  <c r="AA505" i="3"/>
  <c r="AD504" i="3" s="1"/>
  <c r="AC505" i="3"/>
  <c r="AB504" i="3" l="1"/>
  <c r="AC506" i="3"/>
  <c r="AA506" i="3"/>
  <c r="AC507" i="3" l="1"/>
  <c r="AA507" i="3"/>
  <c r="AD506" i="3" s="1"/>
  <c r="AD505" i="3"/>
  <c r="AB505" i="3" s="1"/>
  <c r="AB506" i="3" l="1"/>
  <c r="AC508" i="3"/>
  <c r="AA508" i="3"/>
  <c r="AC509" i="3" l="1"/>
  <c r="AA509" i="3"/>
  <c r="AD507" i="3"/>
  <c r="AB507" i="3" s="1"/>
  <c r="AA510" i="3" l="1"/>
  <c r="AD509" i="3" s="1"/>
  <c r="AC510" i="3"/>
  <c r="AD508" i="3"/>
  <c r="AB508" i="3" s="1"/>
  <c r="AB509" i="3" l="1"/>
  <c r="AA511" i="3"/>
  <c r="AD510" i="3" s="1"/>
  <c r="AC511" i="3"/>
  <c r="AB510" i="3" l="1"/>
  <c r="AC512" i="3"/>
  <c r="AA512" i="3"/>
  <c r="AD511" i="3" s="1"/>
  <c r="AB511" i="3" l="1"/>
  <c r="AC513" i="3"/>
  <c r="AA513" i="3"/>
  <c r="AD512" i="3" s="1"/>
  <c r="AB512" i="3" l="1"/>
  <c r="AC514" i="3"/>
  <c r="AA514" i="3"/>
  <c r="AD513" i="3" s="1"/>
  <c r="AB513" i="3" l="1"/>
  <c r="AA515" i="3"/>
  <c r="AD514" i="3" s="1"/>
  <c r="AC515" i="3"/>
  <c r="AB514" i="3" l="1"/>
  <c r="AA516" i="3"/>
  <c r="AD515" i="3" s="1"/>
  <c r="AC516" i="3"/>
  <c r="AB515" i="3" l="1"/>
  <c r="AC517" i="3"/>
  <c r="AA517" i="3"/>
  <c r="AC518" i="3" l="1"/>
  <c r="AA518" i="3"/>
  <c r="AD517" i="3" s="1"/>
  <c r="AD516" i="3"/>
  <c r="AB516" i="3" s="1"/>
  <c r="AB517" i="3" l="1"/>
  <c r="AC519" i="3"/>
  <c r="AA519" i="3"/>
  <c r="AD518" i="3" s="1"/>
  <c r="AB518" i="3" l="1"/>
  <c r="AC520" i="3"/>
  <c r="AA520" i="3"/>
  <c r="AD519" i="3" s="1"/>
  <c r="AB519" i="3" l="1"/>
  <c r="AA521" i="3"/>
  <c r="AD520" i="3" s="1"/>
  <c r="AC521" i="3"/>
  <c r="AB520" i="3" l="1"/>
  <c r="AA522" i="3"/>
  <c r="AD521" i="3" s="1"/>
  <c r="AC522" i="3"/>
  <c r="AB521" i="3" l="1"/>
  <c r="AC523" i="3"/>
  <c r="AA523" i="3"/>
  <c r="AD522" i="3" s="1"/>
  <c r="AB522" i="3" l="1"/>
  <c r="AC524" i="3"/>
  <c r="AA524" i="3"/>
  <c r="AC525" i="3" l="1"/>
  <c r="AA525" i="3"/>
  <c r="AD523" i="3"/>
  <c r="AB523" i="3" s="1"/>
  <c r="AC526" i="3" l="1"/>
  <c r="AA526" i="3"/>
  <c r="AD524" i="3"/>
  <c r="AB524" i="3" s="1"/>
  <c r="AA527" i="3" l="1"/>
  <c r="AC527" i="3"/>
  <c r="AD525" i="3"/>
  <c r="AB525" i="3" s="1"/>
  <c r="AA528" i="3" l="1"/>
  <c r="AD527" i="3" s="1"/>
  <c r="AC528" i="3"/>
  <c r="AD526" i="3"/>
  <c r="AB526" i="3" s="1"/>
  <c r="AB527" i="3" l="1"/>
  <c r="AA529" i="3"/>
  <c r="AD528" i="3" s="1"/>
  <c r="AC529" i="3"/>
  <c r="AB528" i="3" l="1"/>
  <c r="AC530" i="3"/>
  <c r="AA530" i="3"/>
  <c r="AD529" i="3" s="1"/>
  <c r="AB529" i="3" l="1"/>
  <c r="AC531" i="3"/>
  <c r="AA531" i="3"/>
  <c r="AC532" i="3" l="1"/>
  <c r="AA532" i="3"/>
  <c r="AD530" i="3"/>
  <c r="AB530" i="3" s="1"/>
  <c r="AA533" i="3" l="1"/>
  <c r="AC533" i="3"/>
  <c r="AD531" i="3"/>
  <c r="AB531" i="3" s="1"/>
  <c r="AD532" i="3" l="1"/>
  <c r="AB532" i="3" s="1"/>
  <c r="AA534" i="3" l="1"/>
  <c r="AD533" i="3" s="1"/>
  <c r="AB533" i="3" s="1"/>
  <c r="AC534" i="3"/>
  <c r="AC535" i="3" l="1"/>
  <c r="AA535" i="3"/>
  <c r="AC536" i="3" l="1"/>
  <c r="AA536" i="3"/>
  <c r="AD534" i="3"/>
  <c r="AB534" i="3" s="1"/>
  <c r="AC537" i="3" l="1"/>
  <c r="AA537" i="3"/>
  <c r="AD535" i="3"/>
  <c r="AB535" i="3" s="1"/>
  <c r="AA538" i="3" l="1"/>
  <c r="AC538" i="3"/>
  <c r="AD536" i="3"/>
  <c r="AB536" i="3" s="1"/>
  <c r="AA539" i="3" l="1"/>
  <c r="AD538" i="3" s="1"/>
  <c r="AC539" i="3"/>
  <c r="AD537" i="3"/>
  <c r="AB537" i="3" s="1"/>
  <c r="AB538" i="3" l="1"/>
  <c r="AA540" i="3"/>
  <c r="AC540" i="3"/>
  <c r="AC541" i="3" l="1"/>
  <c r="AA541" i="3"/>
  <c r="AD540" i="3" s="1"/>
  <c r="AD539" i="3"/>
  <c r="AB539" i="3" s="1"/>
  <c r="AB540" i="3" l="1"/>
  <c r="AC542" i="3"/>
  <c r="AA542" i="3"/>
  <c r="AC543" i="3" l="1"/>
  <c r="AA543" i="3"/>
  <c r="AD541" i="3"/>
  <c r="AB541" i="3" s="1"/>
  <c r="AA544" i="3" l="1"/>
  <c r="AC544" i="3"/>
  <c r="AD542" i="3"/>
  <c r="AB542" i="3" s="1"/>
  <c r="AA545" i="3" l="1"/>
  <c r="AD544" i="3" s="1"/>
  <c r="AC545" i="3"/>
  <c r="AD543" i="3"/>
  <c r="AB543" i="3" s="1"/>
  <c r="AB544" i="3" l="1"/>
  <c r="AA546" i="3"/>
  <c r="AD545" i="3" s="1"/>
  <c r="AC546" i="3"/>
  <c r="AB545" i="3" l="1"/>
  <c r="AC547" i="3"/>
  <c r="AA547" i="3"/>
  <c r="AD546" i="3" s="1"/>
  <c r="AB546" i="3" l="1"/>
  <c r="AC548" i="3"/>
  <c r="AA548" i="3"/>
  <c r="AC549" i="3" l="1"/>
  <c r="AA549" i="3"/>
  <c r="AD547" i="3"/>
  <c r="AB547" i="3" s="1"/>
  <c r="AA550" i="3" l="1"/>
  <c r="AC550" i="3"/>
  <c r="AD548" i="3"/>
  <c r="AB548" i="3" s="1"/>
  <c r="AA551" i="3" l="1"/>
  <c r="AD550" i="3" s="1"/>
  <c r="AC551" i="3"/>
  <c r="AD549" i="3"/>
  <c r="AB549" i="3" s="1"/>
  <c r="AB550" i="3" l="1"/>
  <c r="AA552" i="3"/>
  <c r="AD551" i="3" s="1"/>
  <c r="AC552" i="3"/>
  <c r="AB551" i="3" l="1"/>
  <c r="AC553" i="3"/>
  <c r="AA553" i="3"/>
  <c r="AD552" i="3" s="1"/>
  <c r="AB552" i="3" l="1"/>
  <c r="AC554" i="3"/>
  <c r="AA554" i="3"/>
  <c r="AC555" i="3" l="1"/>
  <c r="AA555" i="3"/>
  <c r="AD553" i="3"/>
  <c r="AB553" i="3" s="1"/>
  <c r="AA556" i="3" l="1"/>
  <c r="AC556" i="3"/>
  <c r="AD554" i="3"/>
  <c r="AB554" i="3" s="1"/>
  <c r="AA557" i="3" l="1"/>
  <c r="AD556" i="3" s="1"/>
  <c r="AC557" i="3"/>
  <c r="AD555" i="3"/>
  <c r="AB555" i="3" s="1"/>
  <c r="AB556" i="3" l="1"/>
  <c r="AA558" i="3"/>
  <c r="AD557" i="3" s="1"/>
  <c r="AC558" i="3"/>
  <c r="AB557" i="3" l="1"/>
  <c r="AC559" i="3"/>
  <c r="AA559" i="3"/>
  <c r="AC560" i="3" l="1"/>
  <c r="AA560" i="3"/>
  <c r="AD558" i="3"/>
  <c r="AB558" i="3" s="1"/>
  <c r="AC561" i="3" l="1"/>
  <c r="AA561" i="3"/>
  <c r="AD559" i="3"/>
  <c r="AB559" i="3" s="1"/>
  <c r="AA562" i="3" l="1"/>
  <c r="AC562" i="3"/>
  <c r="AD560" i="3"/>
  <c r="AB560" i="3" s="1"/>
  <c r="AA563" i="3" l="1"/>
  <c r="AD562" i="3" s="1"/>
  <c r="AC563" i="3"/>
  <c r="AD561" i="3"/>
  <c r="AB561" i="3" s="1"/>
  <c r="AB562" i="3" l="1"/>
  <c r="AA564" i="3"/>
  <c r="AC564" i="3"/>
  <c r="AC565" i="3" l="1"/>
  <c r="AA565" i="3"/>
  <c r="AD564" i="3" s="1"/>
  <c r="AD563" i="3"/>
  <c r="AB563" i="3" s="1"/>
  <c r="AB564" i="3" l="1"/>
  <c r="AC566" i="3"/>
  <c r="AA566" i="3"/>
  <c r="AD565" i="3" s="1"/>
  <c r="AC567" i="3" l="1"/>
  <c r="AA567" i="3"/>
  <c r="AB565" i="3"/>
  <c r="AA568" i="3" l="1"/>
  <c r="AC568" i="3"/>
  <c r="AD566" i="3"/>
  <c r="AB566" i="3" s="1"/>
  <c r="AA569" i="3" l="1"/>
  <c r="AD568" i="3" s="1"/>
  <c r="AC569" i="3"/>
  <c r="AD567" i="3"/>
  <c r="AB567" i="3" s="1"/>
  <c r="AB568" i="3" l="1"/>
  <c r="AA570" i="3"/>
  <c r="AD569" i="3" s="1"/>
  <c r="AC570" i="3"/>
  <c r="AB569" i="3" l="1"/>
  <c r="AC571" i="3"/>
  <c r="AA571" i="3"/>
  <c r="AD570" i="3" s="1"/>
  <c r="AB570" i="3" l="1"/>
  <c r="AC572" i="3"/>
  <c r="AA572" i="3"/>
  <c r="AD571" i="3" s="1"/>
  <c r="AB571" i="3" l="1"/>
  <c r="AC573" i="3"/>
  <c r="AA573" i="3"/>
  <c r="AD572" i="3" l="1"/>
  <c r="AB572" i="3" s="1"/>
  <c r="AA574" i="3" l="1"/>
  <c r="AD573" i="3" s="1"/>
  <c r="AB573" i="3" s="1"/>
  <c r="AC574" i="3"/>
  <c r="AA575" i="3" l="1"/>
  <c r="AD574" i="3" s="1"/>
  <c r="AC575" i="3"/>
  <c r="AB574" i="3" l="1"/>
  <c r="AC576" i="3"/>
  <c r="AA576" i="3"/>
  <c r="AD575" i="3" s="1"/>
  <c r="AB575" i="3" l="1"/>
  <c r="AC577" i="3"/>
  <c r="AA577" i="3"/>
  <c r="AC578" i="3" l="1"/>
  <c r="AA578" i="3"/>
  <c r="AD576" i="3"/>
  <c r="AB576" i="3" s="1"/>
  <c r="AA579" i="3" l="1"/>
  <c r="AC579" i="3"/>
  <c r="AD577" i="3"/>
  <c r="AB577" i="3" s="1"/>
  <c r="AA580" i="3" l="1"/>
  <c r="AD579" i="3" s="1"/>
  <c r="AC580" i="3"/>
  <c r="AD578" i="3"/>
  <c r="AB578" i="3" s="1"/>
  <c r="AB579" i="3" l="1"/>
  <c r="AA581" i="3"/>
  <c r="AD580" i="3" s="1"/>
  <c r="AC581" i="3"/>
  <c r="AB580" i="3" l="1"/>
  <c r="AC582" i="3"/>
  <c r="AA582" i="3"/>
  <c r="AC583" i="3" l="1"/>
  <c r="AA583" i="3"/>
  <c r="AD581" i="3"/>
  <c r="AB581" i="3" s="1"/>
  <c r="AC584" i="3" l="1"/>
  <c r="AA584" i="3"/>
  <c r="AD582" i="3"/>
  <c r="AB582" i="3" s="1"/>
  <c r="AA585" i="3" l="1"/>
  <c r="AC585" i="3"/>
  <c r="AD583" i="3"/>
  <c r="AB583" i="3" s="1"/>
  <c r="AA586" i="3" l="1"/>
  <c r="AD585" i="3" s="1"/>
  <c r="AC586" i="3"/>
  <c r="AD584" i="3"/>
  <c r="AB584" i="3" s="1"/>
  <c r="AB585" i="3" l="1"/>
  <c r="AA587" i="3"/>
  <c r="AD586" i="3" s="1"/>
  <c r="AC587" i="3"/>
  <c r="AB586" i="3" l="1"/>
  <c r="AC588" i="3"/>
  <c r="AA588" i="3"/>
  <c r="AD587" i="3" s="1"/>
  <c r="AB587" i="3" l="1"/>
  <c r="AC589" i="3"/>
  <c r="AA589" i="3"/>
  <c r="AC590" i="3" l="1"/>
  <c r="AA590" i="3"/>
  <c r="AD588" i="3"/>
  <c r="AB588" i="3" s="1"/>
  <c r="AA591" i="3" l="1"/>
  <c r="AC591" i="3"/>
  <c r="AD589" i="3"/>
  <c r="AB589" i="3" s="1"/>
  <c r="AA592" i="3" l="1"/>
  <c r="AD591" i="3" s="1"/>
  <c r="AC592" i="3"/>
  <c r="AD590" i="3"/>
  <c r="AB590" i="3" s="1"/>
  <c r="AB591" i="3" l="1"/>
  <c r="AA593" i="3"/>
  <c r="AD592" i="3" s="1"/>
  <c r="AC593" i="3"/>
  <c r="AB592" i="3" l="1"/>
  <c r="AC594" i="3"/>
  <c r="AA594" i="3"/>
  <c r="AD593" i="3" s="1"/>
  <c r="AB593" i="3" l="1"/>
  <c r="AC595" i="3"/>
  <c r="AA595" i="3"/>
  <c r="AC596" i="3" l="1"/>
  <c r="AA596" i="3"/>
  <c r="AD594" i="3"/>
  <c r="AB594" i="3" s="1"/>
  <c r="AA597" i="3" l="1"/>
  <c r="AC597" i="3"/>
  <c r="AD595" i="3"/>
  <c r="AB595" i="3" s="1"/>
  <c r="AA598" i="3" l="1"/>
  <c r="AD597" i="3" s="1"/>
  <c r="AC598" i="3"/>
  <c r="AD596" i="3"/>
  <c r="AB596" i="3" s="1"/>
  <c r="AB597" i="3" l="1"/>
  <c r="AA599" i="3"/>
  <c r="AD598" i="3" s="1"/>
  <c r="AC599" i="3"/>
  <c r="AB598" i="3" l="1"/>
  <c r="AC600" i="3"/>
  <c r="AA600" i="3"/>
  <c r="AC601" i="3" l="1"/>
  <c r="AA601" i="3"/>
  <c r="AD599" i="3"/>
  <c r="AB599" i="3" s="1"/>
  <c r="AC602" i="3" l="1"/>
  <c r="AA602" i="3"/>
  <c r="AD600" i="3"/>
  <c r="AB600" i="3" s="1"/>
  <c r="AA603" i="3" l="1"/>
  <c r="AC603" i="3"/>
  <c r="AD601" i="3"/>
  <c r="AB601" i="3" s="1"/>
  <c r="AA604" i="3" l="1"/>
  <c r="AD603" i="3" s="1"/>
  <c r="AC604" i="3"/>
  <c r="AD602" i="3"/>
  <c r="AB602" i="3" s="1"/>
  <c r="AB603" i="3" l="1"/>
  <c r="AA605" i="3"/>
  <c r="AD604" i="3" s="1"/>
  <c r="AC605" i="3"/>
  <c r="AB604" i="3" l="1"/>
  <c r="AC606" i="3"/>
  <c r="AA606" i="3"/>
  <c r="AD605" i="3" s="1"/>
  <c r="AB605" i="3" l="1"/>
  <c r="AC607" i="3"/>
  <c r="AA607" i="3"/>
  <c r="AC608" i="3" l="1"/>
  <c r="AA608" i="3"/>
  <c r="AD606" i="3"/>
  <c r="AB606" i="3" s="1"/>
  <c r="AA609" i="3" l="1"/>
  <c r="AC609" i="3"/>
  <c r="AD607" i="3"/>
  <c r="AB607" i="3" s="1"/>
  <c r="AA610" i="3" l="1"/>
  <c r="AD609" i="3" s="1"/>
  <c r="AC610" i="3"/>
  <c r="AD608" i="3"/>
  <c r="AB608" i="3" s="1"/>
  <c r="AB609" i="3" l="1"/>
  <c r="AA611" i="3"/>
  <c r="AD610" i="3" s="1"/>
  <c r="AC611" i="3"/>
  <c r="AB610" i="3" l="1"/>
  <c r="AC612" i="3"/>
  <c r="AA612" i="3"/>
  <c r="AC613" i="3" l="1"/>
  <c r="AA613" i="3"/>
  <c r="AD613" i="3" s="1"/>
  <c r="AD611" i="3"/>
  <c r="AB611" i="3" s="1"/>
  <c r="AD612" i="3" l="1"/>
  <c r="AB612" i="3" s="1"/>
  <c r="AB613" i="3" s="1"/>
  <c r="AJ4" i="3" l="1"/>
  <c r="AJ9" i="3"/>
  <c r="AJ12" i="3"/>
  <c r="AJ6" i="3"/>
  <c r="AJ7" i="3"/>
  <c r="AJ11" i="3"/>
  <c r="AJ5" i="3"/>
  <c r="AJ8" i="3"/>
  <c r="AJ10" i="3"/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<sst xmlns="http://schemas.openxmlformats.org/spreadsheetml/2006/main" count="3203" uniqueCount="155">
  <si>
    <t>결과 종류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</si>
  <si>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</si>
  <si>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</si>
  <si>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</si>
  <si>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</si>
  <si>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</si>
  <si>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</si>
  <si>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</si>
  <si>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</si>
  <si>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</si>
  <si>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</si>
  <si>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</si>
  <si>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</si>
  <si>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</si>
  <si>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</si>
  <si>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</si>
  <si>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</si>
  <si>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</si>
  <si>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</si>
  <si>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</si>
  <si>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</si>
  <si>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</si>
  <si>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</si>
  <si>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</si>
  <si>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</si>
  <si>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</si>
  <si>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</si>
  <si>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</si>
  <si>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</si>
  <si>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</si>
  <si>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</si>
  <si>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</si>
  <si>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</si>
  <si>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</si>
  <si>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</si>
  <si>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</si>
  <si>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</si>
  <si>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</si>
  <si>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</si>
  <si>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</si>
  <si>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</si>
  <si>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</si>
  <si>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</si>
  <si>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</si>
  <si>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id</t>
    <phoneticPr fontId="1" type="noConversion"/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</si>
  <si>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</si>
  <si>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</si>
  <si>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</si>
  <si>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</si>
  <si>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</si>
  <si>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</si>
  <si>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</si>
  <si>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</si>
  <si>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</si>
  <si>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</si>
  <si>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</si>
  <si>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</si>
  <si>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</si>
  <si>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</si>
  <si>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</si>
  <si>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</si>
  <si>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</si>
  <si>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</si>
  <si>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</si>
  <si>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</si>
  <si>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</si>
  <si>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</si>
  <si>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</si>
  <si>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</si>
  <si>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</si>
  <si>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테이블연결</t>
    <phoneticPr fontId="1" type="noConversion"/>
  </si>
  <si>
    <t>Jason화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</si>
  <si>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</si>
  <si>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</si>
  <si>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</si>
  <si>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StAxe</t>
  </si>
  <si>
    <t>FairyAxe</t>
  </si>
  <si>
    <t>HeavySkullAxe</t>
  </si>
  <si>
    <t>StealthScythe</t>
  </si>
  <si>
    <t>HeavyAxe</t>
  </si>
  <si>
    <t>MeleeAxe</t>
  </si>
  <si>
    <t>NecroScythe</t>
  </si>
  <si>
    <t>PickAxe</t>
  </si>
  <si>
    <t>ElvenAxe</t>
  </si>
  <si>
    <t>StylizedAxe</t>
  </si>
  <si>
    <t>SlicerAxe</t>
  </si>
  <si>
    <t>RunicAxe</t>
  </si>
  <si>
    <t>VillagerDagger</t>
  </si>
  <si>
    <t>StealthDagger</t>
  </si>
  <si>
    <t>StylizedKnife</t>
  </si>
  <si>
    <t>iconAddress|String</t>
    <phoneticPr fontId="1" type="noConversion"/>
  </si>
  <si>
    <t>epntTp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</si>
  <si>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</si>
  <si>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</si>
  <si>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</si>
  <si>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</si>
  <si>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</si>
  <si>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</si>
  <si>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</si>
  <si>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totEp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</si>
  <si>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</si>
  <si>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</si>
  <si>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</si>
  <si>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</si>
  <si>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</si>
  <si>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</si>
  <si>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</si>
  <si>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</si>
  <si>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</si>
  <si>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</si>
  <si>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</si>
  <si>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</si>
  <si>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</si>
  <si>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</si>
  <si>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</si>
  <si>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</si>
  <si>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</si>
  <si>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</si>
  <si>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</si>
  <si>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</si>
  <si>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</si>
  <si>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</si>
  <si>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</si>
  <si>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</si>
  <si>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</si>
  <si>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</si>
  <si>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</si>
  <si>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</si>
  <si>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</si>
  <si>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</si>
  <si>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num</t>
    <phoneticPr fontId="1" type="noConversion"/>
  </si>
  <si>
    <t>epntRw</t>
    <phoneticPr fontId="1" type="noConversion"/>
  </si>
  <si>
    <t>modelAddress|String</t>
    <phoneticPr fontId="1" type="noConversion"/>
  </si>
  <si>
    <t>길이</t>
    <phoneticPr fontId="1" type="noConversion"/>
  </si>
  <si>
    <t>누적길이</t>
    <phoneticPr fontId="1" type="noConversion"/>
  </si>
  <si>
    <t>누적합</t>
    <phoneticPr fontId="1" type="noConversion"/>
  </si>
  <si>
    <t>테이블분할연결</t>
    <phoneticPr fontId="1" type="noConversion"/>
  </si>
  <si>
    <t>크기끝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</si>
  <si>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</si>
  <si>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</si>
  <si>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</si>
  <si>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</si>
  <si>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</si>
  <si>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</si>
  <si>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</si>
  <si>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</si>
  <si>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</si>
  <si>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</si>
  <si>
    <t>카드룸</t>
    <phoneticPr fontId="1" type="noConversion"/>
  </si>
  <si>
    <t>부서진 에너지3</t>
    <phoneticPr fontId="1" type="noConversion"/>
  </si>
  <si>
    <t>고물상1</t>
    <phoneticPr fontId="1" type="noConversion"/>
  </si>
  <si>
    <t>고물상2</t>
    <phoneticPr fontId="1" type="noConversion"/>
  </si>
  <si>
    <t>고물상3</t>
    <phoneticPr fontId="1" type="noConversion"/>
  </si>
  <si>
    <t>이벤트 포인트9</t>
    <phoneticPr fontId="1" type="noConversion"/>
  </si>
  <si>
    <t>에너지10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</si>
</sst>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color rgb="FF0070C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14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3"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I26"/>
  <sheetViews>
    <sheetView workbookViewId="0">
      <selection activeCell="A6" sqref="A6"/>
    </sheetView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</cols>
  <sheetData>
    <row r="1" spans="1:9" ht="27" customHeight="1">
      <c r="A1" t="s">
        <v>16</v>
      </c>
      <c r="B1" t="s">
        <v>0</v>
      </c>
      <c r="C1" t="s">
        <v>9</v>
      </c>
      <c r="D1" t="s">
        <v>15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</row>
    <row r="2" spans="1:9">
      <c r="A2">
        <v>1</v>
      </c>
      <c r="B2" t="s">
        <v>3</v>
      </c>
      <c r="D2">
        <v>1.5</v>
      </c>
      <c r="E2">
        <f t="shared" ref="E2:E23" si="0">D2/SUM(D:D)</f>
        <v>6.6666666666666666E-2</v>
      </c>
      <c r="F2">
        <v>3</v>
      </c>
      <c r="G2">
        <v>2</v>
      </c>
      <c r="H2">
        <v>1</v>
      </c>
      <c r="I2">
        <v>0</v>
      </c>
    </row>
    <row r="3" spans="1:9">
      <c r="A3">
        <v>2</v>
      </c>
      <c r="B3" t="s">
        <v>4</v>
      </c>
      <c r="D3">
        <v>1.5</v>
      </c>
      <c r="E3">
        <f t="shared" si="0"/>
        <v>6.6666666666666666E-2</v>
      </c>
      <c r="F3">
        <v>1</v>
      </c>
      <c r="G3">
        <v>1</v>
      </c>
      <c r="H3">
        <v>1</v>
      </c>
      <c r="I3">
        <v>1</v>
      </c>
    </row>
    <row r="4" spans="1:9">
      <c r="A4">
        <v>3</v>
      </c>
      <c r="B4" t="s">
        <v>5</v>
      </c>
      <c r="D4">
        <v>1</v>
      </c>
      <c r="E4">
        <f t="shared" si="0"/>
        <v>4.4444444444444446E-2</v>
      </c>
      <c r="F4">
        <v>0</v>
      </c>
      <c r="G4">
        <v>1</v>
      </c>
      <c r="H4">
        <v>1</v>
      </c>
      <c r="I4">
        <v>2</v>
      </c>
    </row>
    <row r="5" spans="1:9">
      <c r="A5">
        <v>4</v>
      </c>
      <c r="B5" t="s">
        <v>12</v>
      </c>
      <c r="D5">
        <v>1</v>
      </c>
      <c r="E5">
        <f t="shared" si="0"/>
        <v>4.4444444444444446E-2</v>
      </c>
      <c r="F5">
        <v>0</v>
      </c>
      <c r="G5">
        <v>0</v>
      </c>
      <c r="H5">
        <v>1</v>
      </c>
      <c r="I5">
        <v>2</v>
      </c>
    </row>
    <row r="6" spans="1:9">
      <c r="A6">
        <v>5</v>
      </c>
      <c r="B6" t="s">
        <v>11</v>
      </c>
      <c r="D6">
        <v>1</v>
      </c>
      <c r="E6">
        <f t="shared" si="0"/>
        <v>4.4444444444444446E-2</v>
      </c>
      <c r="F6">
        <v>0</v>
      </c>
      <c r="G6">
        <v>0</v>
      </c>
      <c r="H6">
        <v>1</v>
      </c>
      <c r="I6">
        <v>2</v>
      </c>
    </row>
    <row r="7" spans="1:9">
      <c r="A7">
        <v>6</v>
      </c>
      <c r="B7" t="s">
        <v>148</v>
      </c>
      <c r="D7">
        <v>0</v>
      </c>
      <c r="E7">
        <f t="shared" si="0"/>
        <v>0</v>
      </c>
      <c r="F7">
        <v>1</v>
      </c>
      <c r="G7">
        <v>1</v>
      </c>
      <c r="H7">
        <v>1</v>
      </c>
      <c r="I7">
        <v>1</v>
      </c>
    </row>
    <row r="8" spans="1:9">
      <c r="A8">
        <v>7</v>
      </c>
      <c r="B8" t="s">
        <v>154</v>
      </c>
      <c r="D8">
        <v>0.5</v>
      </c>
      <c r="E8">
        <f t="shared" si="0"/>
        <v>2.2222222222222223E-2</v>
      </c>
      <c r="F8">
        <v>0</v>
      </c>
      <c r="G8">
        <v>0</v>
      </c>
      <c r="H8">
        <v>0</v>
      </c>
      <c r="I8">
        <v>2</v>
      </c>
    </row>
    <row r="9" spans="1:9">
      <c r="A9">
        <v>8</v>
      </c>
      <c r="B9" t="s">
        <v>1</v>
      </c>
      <c r="D9">
        <v>1.5</v>
      </c>
      <c r="E9">
        <f t="shared" si="0"/>
        <v>6.6666666666666666E-2</v>
      </c>
      <c r="F9">
        <v>1</v>
      </c>
      <c r="G9">
        <v>1</v>
      </c>
      <c r="H9">
        <v>0</v>
      </c>
      <c r="I9">
        <v>0</v>
      </c>
    </row>
    <row r="10" spans="1:9">
      <c r="A10">
        <v>9</v>
      </c>
      <c r="B10" t="s">
        <v>2</v>
      </c>
      <c r="D10">
        <v>1.5</v>
      </c>
      <c r="E10">
        <f t="shared" si="0"/>
        <v>6.6666666666666666E-2</v>
      </c>
      <c r="F10">
        <v>1</v>
      </c>
      <c r="G10">
        <v>1</v>
      </c>
      <c r="H10">
        <v>1</v>
      </c>
      <c r="I10">
        <v>1</v>
      </c>
    </row>
    <row r="11" spans="1:9">
      <c r="A11">
        <v>10</v>
      </c>
      <c r="B11" t="s">
        <v>153</v>
      </c>
      <c r="D11">
        <v>1</v>
      </c>
      <c r="E11">
        <f t="shared" si="0"/>
        <v>4.4444444444444446E-2</v>
      </c>
      <c r="F11">
        <v>0</v>
      </c>
      <c r="G11">
        <v>0</v>
      </c>
      <c r="H11">
        <v>1</v>
      </c>
      <c r="I11">
        <v>2</v>
      </c>
    </row>
    <row r="12" spans="1:9">
      <c r="A12">
        <v>11</v>
      </c>
      <c r="B12" t="s">
        <v>13</v>
      </c>
      <c r="C12" t="s">
        <v>10</v>
      </c>
      <c r="D12">
        <v>1.5</v>
      </c>
      <c r="E12">
        <f t="shared" si="0"/>
        <v>6.6666666666666666E-2</v>
      </c>
      <c r="F12">
        <v>1</v>
      </c>
      <c r="G12">
        <v>1</v>
      </c>
      <c r="H12">
        <v>0</v>
      </c>
      <c r="I12">
        <v>0</v>
      </c>
    </row>
    <row r="13" spans="1:9">
      <c r="A13">
        <v>12</v>
      </c>
      <c r="B13" t="s">
        <v>14</v>
      </c>
      <c r="D13">
        <v>1.5</v>
      </c>
      <c r="E13">
        <f t="shared" si="0"/>
        <v>6.6666666666666666E-2</v>
      </c>
      <c r="F13">
        <v>1</v>
      </c>
      <c r="G13">
        <v>1</v>
      </c>
      <c r="H13">
        <v>1</v>
      </c>
      <c r="I13">
        <v>1</v>
      </c>
    </row>
    <row r="14" spans="1:9" hidden="1" outlineLevel="1">
      <c r="A14">
        <v>12</v>
      </c>
      <c r="B14" t="s">
        <v>6</v>
      </c>
      <c r="D14">
        <v>1</v>
      </c>
      <c r="E14">
        <f t="shared" si="0"/>
        <v>4.4444444444444446E-2</v>
      </c>
    </row>
    <row r="15" spans="1:9" hidden="1" outlineLevel="1">
      <c r="A15">
        <v>13</v>
      </c>
      <c r="B15" t="s">
        <v>7</v>
      </c>
      <c r="D15">
        <v>1</v>
      </c>
      <c r="E15">
        <f t="shared" si="0"/>
        <v>4.4444444444444446E-2</v>
      </c>
    </row>
    <row r="16" spans="1:9" hidden="1" outlineLevel="1">
      <c r="A16">
        <v>14</v>
      </c>
      <c r="B16" t="s">
        <v>8</v>
      </c>
      <c r="D16">
        <v>1</v>
      </c>
      <c r="E16">
        <f t="shared" si="0"/>
        <v>4.4444444444444446E-2</v>
      </c>
    </row>
    <row r="17" spans="1:9" hidden="1" outlineLevel="1">
      <c r="A17">
        <v>15</v>
      </c>
      <c r="B17" t="s">
        <v>17</v>
      </c>
      <c r="D17">
        <v>1</v>
      </c>
      <c r="E17">
        <f t="shared" si="0"/>
        <v>4.4444444444444446E-2</v>
      </c>
    </row>
    <row r="18" spans="1:9" hidden="1" outlineLevel="1">
      <c r="A18">
        <v>16</v>
      </c>
      <c r="B18" t="s">
        <v>18</v>
      </c>
      <c r="D18">
        <v>1</v>
      </c>
      <c r="E18">
        <f t="shared" si="0"/>
        <v>4.4444444444444446E-2</v>
      </c>
    </row>
    <row r="19" spans="1:9" hidden="1" outlineLevel="1">
      <c r="A19">
        <v>17</v>
      </c>
      <c r="B19" t="s">
        <v>19</v>
      </c>
      <c r="D19">
        <v>1</v>
      </c>
      <c r="E19">
        <f t="shared" si="0"/>
        <v>4.4444444444444446E-2</v>
      </c>
    </row>
    <row r="20" spans="1:9" hidden="1" outlineLevel="1">
      <c r="A20">
        <v>18</v>
      </c>
      <c r="B20" t="s">
        <v>20</v>
      </c>
      <c r="D20">
        <v>1</v>
      </c>
      <c r="E20">
        <f t="shared" si="0"/>
        <v>4.4444444444444446E-2</v>
      </c>
    </row>
    <row r="21" spans="1:9" hidden="1" outlineLevel="1">
      <c r="A21">
        <v>19</v>
      </c>
      <c r="B21" t="s">
        <v>21</v>
      </c>
      <c r="D21">
        <v>1</v>
      </c>
      <c r="E21">
        <f t="shared" si="0"/>
        <v>4.4444444444444446E-2</v>
      </c>
    </row>
    <row r="22" spans="1:9" hidden="1" outlineLevel="1">
      <c r="A22">
        <v>20</v>
      </c>
      <c r="B22" t="s">
        <v>22</v>
      </c>
      <c r="D22">
        <v>1</v>
      </c>
      <c r="E22">
        <f t="shared" si="0"/>
        <v>4.4444444444444446E-2</v>
      </c>
    </row>
    <row r="23" spans="1:9" collapsed="1">
      <c r="A23">
        <v>13</v>
      </c>
      <c r="B23" t="s">
        <v>149</v>
      </c>
      <c r="D23">
        <v>0</v>
      </c>
      <c r="E23">
        <f t="shared" si="0"/>
        <v>0</v>
      </c>
      <c r="F23">
        <v>1</v>
      </c>
      <c r="G23">
        <v>1</v>
      </c>
      <c r="H23">
        <v>1</v>
      </c>
      <c r="I23">
        <v>1</v>
      </c>
    </row>
    <row r="24" spans="1:9">
      <c r="A24">
        <v>14</v>
      </c>
      <c r="B24" t="s">
        <v>150</v>
      </c>
      <c r="D24">
        <v>0</v>
      </c>
      <c r="E24">
        <f t="shared" ref="E24:E26" si="1">D24/SUM(D:D)</f>
        <v>0</v>
      </c>
      <c r="F24">
        <v>1</v>
      </c>
      <c r="G24">
        <v>1</v>
      </c>
      <c r="H24">
        <v>1</v>
      </c>
      <c r="I24">
        <v>1</v>
      </c>
    </row>
    <row r="25" spans="1:9">
      <c r="A25">
        <v>15</v>
      </c>
      <c r="B25" t="s">
        <v>151</v>
      </c>
      <c r="D25">
        <v>0</v>
      </c>
      <c r="E25">
        <f t="shared" si="1"/>
        <v>0</v>
      </c>
      <c r="F25">
        <v>1</v>
      </c>
      <c r="G25">
        <v>1</v>
      </c>
      <c r="H25">
        <v>1</v>
      </c>
      <c r="I25">
        <v>1</v>
      </c>
    </row>
    <row r="26" spans="1:9">
      <c r="A26">
        <v>16</v>
      </c>
      <c r="B26" t="s">
        <v>152</v>
      </c>
      <c r="D26">
        <v>0</v>
      </c>
      <c r="E26">
        <f t="shared" si="1"/>
        <v>0</v>
      </c>
      <c r="F26">
        <v>1</v>
      </c>
      <c r="G26">
        <v>1</v>
      </c>
      <c r="H26">
        <v>1</v>
      </c>
      <c r="I2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AA16"/>
  <sheetViews>
    <sheetView tabSelected="1" topLeftCell="I1" zoomScaleNormal="100" workbookViewId="0">
      <selection activeCell="U2" sqref="U2"/>
    </sheetView>
  </sheetViews>
  <sheetFormatPr defaultRowHeight="16.5" outlineLevelCol="1"/>
  <cols>
    <col min="2" max="2" width="19.5" customWidth="1" outlineLevel="1"/>
    <col min="3" max="3" width="9" customWidth="1"/>
    <col min="4" max="4" width="5.25" customWidth="1" outlineLevel="1"/>
    <col min="5" max="5" width="5.5" customWidth="1" outlineLevel="1"/>
    <col min="6" max="6" width="3.875" customWidth="1" outlineLevel="1"/>
    <col min="7" max="7" width="3.5" customWidth="1" outlineLevel="1"/>
    <col min="8" max="8" width="5.5" customWidth="1" outlineLevel="1"/>
    <col min="9" max="9" width="4.125" customWidth="1" outlineLevel="1"/>
    <col min="10" max="10" width="3.625" customWidth="1" outlineLevel="1"/>
    <col min="11" max="11" width="11.75" customWidth="1" outlineLevel="1"/>
    <col min="12" max="12" width="11.125" customWidth="1" outlineLevel="1"/>
    <col min="24" max="25" width="9" customWidth="1" outlineLevel="1"/>
    <col min="27" max="27" width="9" customWidth="1" outlineLevel="1"/>
  </cols>
  <sheetData>
    <row r="1" spans="1:27" ht="27" customHeight="1">
      <c r="A1" s="1" t="s">
        <v>94</v>
      </c>
      <c r="B1" t="s">
        <v>92</v>
      </c>
      <c r="C1" t="s">
        <v>146</v>
      </c>
      <c r="D1" s="2" t="s">
        <v>44</v>
      </c>
      <c r="E1" s="2" t="s">
        <v>62</v>
      </c>
      <c r="F1" s="2" t="s">
        <v>63</v>
      </c>
      <c r="G1" s="2" t="s">
        <v>64</v>
      </c>
      <c r="H1" s="2" t="s">
        <v>65</v>
      </c>
      <c r="I1" s="2" t="s">
        <v>66</v>
      </c>
      <c r="J1" s="2" t="s">
        <v>67</v>
      </c>
      <c r="K1" t="s">
        <v>68</v>
      </c>
      <c r="L1" t="s">
        <v>69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72</v>
      </c>
      <c r="T1" t="s">
        <v>73</v>
      </c>
      <c r="U1" t="s">
        <v>74</v>
      </c>
      <c r="V1" t="s">
        <v>132</v>
      </c>
      <c r="W1" t="s">
        <v>90</v>
      </c>
      <c r="X1" s="4" t="s">
        <v>70</v>
      </c>
      <c r="Y1" s="4" t="s">
        <v>71</v>
      </c>
      <c r="AA1" s="4" t="s">
        <v>91</v>
      </c>
    </row>
    <row r="2" spans="1:27">
      <c r="A2" t="s">
        <v>46</v>
      </c>
      <c r="B2" t="s">
        <v>24</v>
      </c>
      <c r="C2">
        <f>COUNTIF(EventPointRewardTable!A:A,A2)</f>
        <v>33</v>
      </c>
      <c r="D2" t="str">
        <f>A2</f>
        <v>fr</v>
      </c>
      <c r="E2">
        <f>IF(ISBLANK($K2),"",YEAR($K2))</f>
        <v>2000</v>
      </c>
      <c r="F2">
        <f>IF(ISBLANK($K2),"",MONTH($K2))</f>
        <v>1</v>
      </c>
      <c r="G2">
        <f>IF(ISBLANK($K2),"",DAY($K2))</f>
        <v>1</v>
      </c>
      <c r="H2">
        <f>IF(ISBLANK($L2),"",YEAR($L2+1))</f>
        <v>3000</v>
      </c>
      <c r="I2">
        <f>IF(ISBLANK($L2),"",MONTH($L2+1))</f>
        <v>1</v>
      </c>
      <c r="J2">
        <f>IF(ISBLANK($L2),"",DAY($L2+1))</f>
        <v>1</v>
      </c>
      <c r="K2" s="3">
        <v>36526</v>
      </c>
      <c r="L2" s="3">
        <v>401768</v>
      </c>
      <c r="M2">
        <f>E2</f>
        <v>2000</v>
      </c>
      <c r="N2">
        <f t="shared" ref="N2:N16" si="0">F2</f>
        <v>1</v>
      </c>
      <c r="O2">
        <f t="shared" ref="O2:O16" si="1">G2</f>
        <v>1</v>
      </c>
      <c r="P2">
        <f t="shared" ref="P2:P16" si="2">H2</f>
        <v>3000</v>
      </c>
      <c r="Q2">
        <f t="shared" ref="Q2:Q16" si="3">I2</f>
        <v>1</v>
      </c>
      <c r="R2">
        <f t="shared" ref="R2:R16" si="4">J2</f>
        <v>1</v>
      </c>
      <c r="S2">
        <v>94</v>
      </c>
      <c r="T2">
        <v>100</v>
      </c>
      <c r="U2" t="b">
        <v>1</v>
      </c>
      <c r="V2" t="s">
        <v>75</v>
      </c>
      <c r="W2" t="str">
        <f>"Shot_"&amp;V2</f>
        <v>Shot_StAxe</v>
      </c>
      <c r="X2" t="str">
        <f t="shared" ref="X2:X16" ca="1" si="5">IF(ROW()=2,Y2,OFFSET(X2,-1,0)&amp;IF(LEN(Y2)=0,"",","&amp;Y2))</f>
        <v>{"id":"fr","sy":"2000","sm":"1","sd":"1","ey":"3000","em":"1","ed":"1"}</v>
      </c>
      <c r="Y2" t="str">
        <f t="shared" ref="Y2:Y16" si="6">"{"""&amp;D$1&amp;""":"""&amp;D2&amp;""""
&amp;","""&amp;E$1&amp;""":"""&amp;E2&amp;""""
&amp;","""&amp;F$1&amp;""":"""&amp;F2&amp;""""
&amp;","""&amp;G$1&amp;""":"""&amp;G2&amp;""""
&amp;","""&amp;H$1&amp;""":"""&amp;H2&amp;""""
&amp;","""&amp;I$1&amp;""":"""&amp;I2&amp;""""
&amp;","""&amp;J$1&amp;""":"""&amp;J2&amp;""""
&amp;"}"</f>
        <v>{"id":"fr","sy":"2000","sm":"1","sd":"1","ey":"3000","em":"1","ed":"1"}</v>
      </c>
      <c r="AA2" t="str">
        <f ca="1">"["&amp;
IF(LEFT(OFFSET(X1,COUNTA(X:X)-1,0),1)=",",SUBSTITUTE(OFFSET(X1,COUNTA(X:X)-1,0),",","",1),OFFSET(X1,COUNTA(X:X)-1,0))
&amp;"]"</f>
        <v>[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]</v>
      </c>
    </row>
    <row r="3" spans="1:27">
      <c r="A3" t="s">
        <v>48</v>
      </c>
      <c r="B3" t="s">
        <v>30</v>
      </c>
      <c r="C3">
        <f>COUNTIF(EventPointRewardTable!A:A,A3)</f>
        <v>35</v>
      </c>
      <c r="D3" t="str">
        <f t="shared" ref="D3:D16" si="7">A3</f>
        <v>rt1</v>
      </c>
      <c r="E3">
        <f t="shared" ref="E3:E16" si="8">IF(ISBLANK($K3),"",YEAR($K3))</f>
        <v>2000</v>
      </c>
      <c r="F3">
        <f t="shared" ref="F3:F16" si="9">IF(ISBLANK($K3),"",MONTH($K3))</f>
        <v>1</v>
      </c>
      <c r="G3">
        <f t="shared" ref="G3:G16" si="10">IF(ISBLANK($K3),"",DAY($K3))</f>
        <v>1</v>
      </c>
      <c r="H3">
        <f t="shared" ref="H3:H16" si="11">IF(ISBLANK($L3),"",YEAR($L3+1))</f>
        <v>3000</v>
      </c>
      <c r="I3">
        <f t="shared" ref="I3:I16" si="12">IF(ISBLANK($L3),"",MONTH($L3+1))</f>
        <v>1</v>
      </c>
      <c r="J3">
        <f t="shared" ref="J3:J16" si="13">IF(ISBLANK($L3),"",DAY($L3+1))</f>
        <v>1</v>
      </c>
      <c r="K3" s="3">
        <v>36526</v>
      </c>
      <c r="L3" s="3">
        <v>401768</v>
      </c>
      <c r="M3">
        <f t="shared" ref="M3:M16" si="14">E3</f>
        <v>2000</v>
      </c>
      <c r="N3">
        <f t="shared" si="0"/>
        <v>1</v>
      </c>
      <c r="O3">
        <f t="shared" si="1"/>
        <v>1</v>
      </c>
      <c r="P3">
        <f t="shared" si="2"/>
        <v>3000</v>
      </c>
      <c r="Q3">
        <f t="shared" si="3"/>
        <v>1</v>
      </c>
      <c r="R3">
        <f t="shared" si="4"/>
        <v>1</v>
      </c>
      <c r="S3">
        <v>94</v>
      </c>
      <c r="T3">
        <v>10</v>
      </c>
      <c r="U3" t="b">
        <v>0</v>
      </c>
      <c r="V3" t="s">
        <v>76</v>
      </c>
      <c r="W3" t="str">
        <f t="shared" ref="W3:W16" si="15">"Shot_"&amp;V3</f>
        <v>Shot_FairyAxe</v>
      </c>
      <c r="X3" t="str">
        <f t="shared" ca="1" si="5"/>
        <v>{"id":"fr","sy":"2000","sm":"1","sd":"1","ey":"3000","em":"1","ed":"1"},{"id":"rt1","sy":"2000","sm":"1","sd":"1","ey":"3000","em":"1","ed":"1"}</v>
      </c>
      <c r="Y3" t="str">
        <f t="shared" si="6"/>
        <v>{"id":"rt1","sy":"2000","sm":"1","sd":"1","ey":"3000","em":"1","ed":"1"}</v>
      </c>
    </row>
    <row r="4" spans="1:27">
      <c r="A4" t="s">
        <v>49</v>
      </c>
      <c r="B4" t="s">
        <v>31</v>
      </c>
      <c r="C4">
        <f>COUNTIF(EventPointRewardTable!A:A,A4)</f>
        <v>46</v>
      </c>
      <c r="D4" t="str">
        <f t="shared" si="7"/>
        <v>rt2</v>
      </c>
      <c r="E4">
        <f t="shared" si="8"/>
        <v>2000</v>
      </c>
      <c r="F4">
        <f t="shared" si="9"/>
        <v>1</v>
      </c>
      <c r="G4">
        <f t="shared" si="10"/>
        <v>1</v>
      </c>
      <c r="H4">
        <f t="shared" si="11"/>
        <v>3000</v>
      </c>
      <c r="I4">
        <f t="shared" si="12"/>
        <v>1</v>
      </c>
      <c r="J4">
        <f t="shared" si="13"/>
        <v>1</v>
      </c>
      <c r="K4" s="3">
        <v>36526</v>
      </c>
      <c r="L4" s="3">
        <v>401768</v>
      </c>
      <c r="M4">
        <f t="shared" si="14"/>
        <v>2000</v>
      </c>
      <c r="N4">
        <f t="shared" si="0"/>
        <v>1</v>
      </c>
      <c r="O4">
        <f t="shared" si="1"/>
        <v>1</v>
      </c>
      <c r="P4">
        <f t="shared" si="2"/>
        <v>3000</v>
      </c>
      <c r="Q4">
        <f t="shared" si="3"/>
        <v>1</v>
      </c>
      <c r="R4">
        <f t="shared" si="4"/>
        <v>1</v>
      </c>
      <c r="S4">
        <v>94</v>
      </c>
      <c r="T4">
        <v>9</v>
      </c>
      <c r="U4" t="b">
        <v>0</v>
      </c>
      <c r="V4" t="s">
        <v>77</v>
      </c>
      <c r="W4" t="str">
        <f t="shared" si="15"/>
        <v>Shot_HeavySkullAxe</v>
      </c>
      <c r="X4" t="str">
        <f t="shared" ca="1" si="5"/>
        <v>{"id":"fr","sy":"2000","sm":"1","sd":"1","ey":"3000","em":"1","ed":"1"},{"id":"rt1","sy":"2000","sm":"1","sd":"1","ey":"3000","em":"1","ed":"1"},{"id":"rt2","sy":"2000","sm":"1","sd":"1","ey":"3000","em":"1","ed":"1"}</v>
      </c>
      <c r="Y4" t="str">
        <f t="shared" si="6"/>
        <v>{"id":"rt2","sy":"2000","sm":"1","sd":"1","ey":"3000","em":"1","ed":"1"}</v>
      </c>
    </row>
    <row r="5" spans="1:27">
      <c r="A5" t="s">
        <v>50</v>
      </c>
      <c r="B5" t="s">
        <v>32</v>
      </c>
      <c r="C5">
        <f>COUNTIF(EventPointRewardTable!A:A,A5)</f>
        <v>58</v>
      </c>
      <c r="D5" t="str">
        <f t="shared" si="7"/>
        <v>rt3</v>
      </c>
      <c r="E5">
        <f t="shared" si="8"/>
        <v>2000</v>
      </c>
      <c r="F5">
        <f t="shared" si="9"/>
        <v>1</v>
      </c>
      <c r="G5">
        <f t="shared" si="10"/>
        <v>1</v>
      </c>
      <c r="H5">
        <f t="shared" si="11"/>
        <v>3000</v>
      </c>
      <c r="I5">
        <f t="shared" si="12"/>
        <v>1</v>
      </c>
      <c r="J5">
        <f t="shared" si="13"/>
        <v>1</v>
      </c>
      <c r="K5" s="3">
        <v>36526</v>
      </c>
      <c r="L5" s="3">
        <v>401768</v>
      </c>
      <c r="M5">
        <f t="shared" si="14"/>
        <v>2000</v>
      </c>
      <c r="N5">
        <f t="shared" si="0"/>
        <v>1</v>
      </c>
      <c r="O5">
        <f t="shared" si="1"/>
        <v>1</v>
      </c>
      <c r="P5">
        <f t="shared" si="2"/>
        <v>3000</v>
      </c>
      <c r="Q5">
        <f t="shared" si="3"/>
        <v>1</v>
      </c>
      <c r="R5">
        <f t="shared" si="4"/>
        <v>1</v>
      </c>
      <c r="S5">
        <v>94</v>
      </c>
      <c r="T5">
        <v>8</v>
      </c>
      <c r="U5" t="b">
        <v>0</v>
      </c>
      <c r="V5" t="s">
        <v>78</v>
      </c>
      <c r="W5" t="str">
        <f t="shared" si="15"/>
        <v>Shot_StealthScythe</v>
      </c>
      <c r="X5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</v>
      </c>
      <c r="Y5" t="str">
        <f t="shared" si="6"/>
        <v>{"id":"rt3","sy":"2000","sm":"1","sd":"1","ey":"3000","em":"1","ed":"1"}</v>
      </c>
    </row>
    <row r="6" spans="1:27">
      <c r="A6" t="s">
        <v>51</v>
      </c>
      <c r="B6" t="s">
        <v>33</v>
      </c>
      <c r="C6">
        <f>COUNTIF(EventPointRewardTable!A:A,A6)</f>
        <v>40</v>
      </c>
      <c r="D6" t="str">
        <f t="shared" si="7"/>
        <v>rt4</v>
      </c>
      <c r="E6">
        <f t="shared" si="8"/>
        <v>2000</v>
      </c>
      <c r="F6">
        <f t="shared" si="9"/>
        <v>1</v>
      </c>
      <c r="G6">
        <f t="shared" si="10"/>
        <v>1</v>
      </c>
      <c r="H6">
        <f t="shared" si="11"/>
        <v>3000</v>
      </c>
      <c r="I6">
        <f t="shared" si="12"/>
        <v>1</v>
      </c>
      <c r="J6">
        <f t="shared" si="13"/>
        <v>1</v>
      </c>
      <c r="K6" s="3">
        <v>36526</v>
      </c>
      <c r="L6" s="3">
        <v>401768</v>
      </c>
      <c r="M6">
        <f t="shared" si="14"/>
        <v>2000</v>
      </c>
      <c r="N6">
        <f t="shared" si="0"/>
        <v>1</v>
      </c>
      <c r="O6">
        <f t="shared" si="1"/>
        <v>1</v>
      </c>
      <c r="P6">
        <f t="shared" si="2"/>
        <v>3000</v>
      </c>
      <c r="Q6">
        <f t="shared" si="3"/>
        <v>1</v>
      </c>
      <c r="R6">
        <f t="shared" si="4"/>
        <v>1</v>
      </c>
      <c r="S6">
        <v>94</v>
      </c>
      <c r="T6">
        <v>7</v>
      </c>
      <c r="U6" t="b">
        <v>0</v>
      </c>
      <c r="V6" t="s">
        <v>79</v>
      </c>
      <c r="W6" t="str">
        <f t="shared" si="15"/>
        <v>Shot_HeavyAxe</v>
      </c>
      <c r="X6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</v>
      </c>
      <c r="Y6" t="str">
        <f t="shared" si="6"/>
        <v>{"id":"rt4","sy":"2000","sm":"1","sd":"1","ey":"3000","em":"1","ed":"1"}</v>
      </c>
    </row>
    <row r="7" spans="1:27">
      <c r="A7" t="s">
        <v>52</v>
      </c>
      <c r="B7" t="s">
        <v>34</v>
      </c>
      <c r="C7">
        <f>COUNTIF(EventPointRewardTable!A:A,A7)</f>
        <v>40</v>
      </c>
      <c r="D7" t="str">
        <f t="shared" si="7"/>
        <v>rt5</v>
      </c>
      <c r="E7">
        <f t="shared" si="8"/>
        <v>2000</v>
      </c>
      <c r="F7">
        <f t="shared" si="9"/>
        <v>1</v>
      </c>
      <c r="G7">
        <f t="shared" si="10"/>
        <v>1</v>
      </c>
      <c r="H7">
        <f t="shared" si="11"/>
        <v>3000</v>
      </c>
      <c r="I7">
        <f t="shared" si="12"/>
        <v>1</v>
      </c>
      <c r="J7">
        <f t="shared" si="13"/>
        <v>1</v>
      </c>
      <c r="K7" s="3">
        <v>36526</v>
      </c>
      <c r="L7" s="3">
        <v>401768</v>
      </c>
      <c r="M7">
        <f t="shared" si="14"/>
        <v>2000</v>
      </c>
      <c r="N7">
        <f t="shared" si="0"/>
        <v>1</v>
      </c>
      <c r="O7">
        <f t="shared" si="1"/>
        <v>1</v>
      </c>
      <c r="P7">
        <f t="shared" si="2"/>
        <v>3000</v>
      </c>
      <c r="Q7">
        <f t="shared" si="3"/>
        <v>1</v>
      </c>
      <c r="R7">
        <f t="shared" si="4"/>
        <v>1</v>
      </c>
      <c r="S7">
        <v>94</v>
      </c>
      <c r="T7">
        <v>6</v>
      </c>
      <c r="U7" t="b">
        <v>0</v>
      </c>
      <c r="V7" t="s">
        <v>80</v>
      </c>
      <c r="W7" t="str">
        <f t="shared" si="15"/>
        <v>Shot_MeleeAxe</v>
      </c>
      <c r="X7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</v>
      </c>
      <c r="Y7" t="str">
        <f t="shared" si="6"/>
        <v>{"id":"rt5","sy":"2000","sm":"1","sd":"1","ey":"3000","em":"1","ed":"1"}</v>
      </c>
    </row>
    <row r="8" spans="1:27">
      <c r="A8" t="s">
        <v>53</v>
      </c>
      <c r="B8" t="s">
        <v>35</v>
      </c>
      <c r="C8">
        <f>COUNTIF(EventPointRewardTable!A:A,A8)</f>
        <v>40</v>
      </c>
      <c r="D8" t="str">
        <f t="shared" si="7"/>
        <v>rt6</v>
      </c>
      <c r="E8">
        <f t="shared" si="8"/>
        <v>2000</v>
      </c>
      <c r="F8">
        <f t="shared" si="9"/>
        <v>1</v>
      </c>
      <c r="G8">
        <f t="shared" si="10"/>
        <v>1</v>
      </c>
      <c r="H8">
        <f t="shared" si="11"/>
        <v>3000</v>
      </c>
      <c r="I8">
        <f t="shared" si="12"/>
        <v>1</v>
      </c>
      <c r="J8">
        <f t="shared" si="13"/>
        <v>1</v>
      </c>
      <c r="K8" s="3">
        <v>36526</v>
      </c>
      <c r="L8" s="3">
        <v>401768</v>
      </c>
      <c r="M8">
        <f t="shared" si="14"/>
        <v>2000</v>
      </c>
      <c r="N8">
        <f t="shared" si="0"/>
        <v>1</v>
      </c>
      <c r="O8">
        <f t="shared" si="1"/>
        <v>1</v>
      </c>
      <c r="P8">
        <f t="shared" si="2"/>
        <v>3000</v>
      </c>
      <c r="Q8">
        <f t="shared" si="3"/>
        <v>1</v>
      </c>
      <c r="R8">
        <f t="shared" si="4"/>
        <v>1</v>
      </c>
      <c r="S8">
        <v>94</v>
      </c>
      <c r="T8">
        <v>5</v>
      </c>
      <c r="U8" t="b">
        <v>0</v>
      </c>
      <c r="V8" t="s">
        <v>81</v>
      </c>
      <c r="W8" t="str">
        <f t="shared" si="15"/>
        <v>Shot_NecroScythe</v>
      </c>
      <c r="X8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</v>
      </c>
      <c r="Y8" t="str">
        <f t="shared" si="6"/>
        <v>{"id":"rt6","sy":"2000","sm":"1","sd":"1","ey":"3000","em":"1","ed":"1"}</v>
      </c>
    </row>
    <row r="9" spans="1:27">
      <c r="A9" t="s">
        <v>54</v>
      </c>
      <c r="B9" t="s">
        <v>36</v>
      </c>
      <c r="C9">
        <f>COUNTIF(EventPointRewardTable!A:A,A9)</f>
        <v>40</v>
      </c>
      <c r="D9" t="str">
        <f t="shared" si="7"/>
        <v>rt7</v>
      </c>
      <c r="E9">
        <f t="shared" si="8"/>
        <v>2000</v>
      </c>
      <c r="F9">
        <f t="shared" si="9"/>
        <v>1</v>
      </c>
      <c r="G9">
        <f t="shared" si="10"/>
        <v>1</v>
      </c>
      <c r="H9">
        <f t="shared" si="11"/>
        <v>3000</v>
      </c>
      <c r="I9">
        <f t="shared" si="12"/>
        <v>1</v>
      </c>
      <c r="J9">
        <f t="shared" si="13"/>
        <v>1</v>
      </c>
      <c r="K9" s="3">
        <v>36526</v>
      </c>
      <c r="L9" s="3">
        <v>401768</v>
      </c>
      <c r="M9">
        <f t="shared" si="14"/>
        <v>2000</v>
      </c>
      <c r="N9">
        <f t="shared" si="0"/>
        <v>1</v>
      </c>
      <c r="O9">
        <f t="shared" si="1"/>
        <v>1</v>
      </c>
      <c r="P9">
        <f t="shared" si="2"/>
        <v>3000</v>
      </c>
      <c r="Q9">
        <f t="shared" si="3"/>
        <v>1</v>
      </c>
      <c r="R9">
        <f t="shared" si="4"/>
        <v>1</v>
      </c>
      <c r="S9">
        <v>94</v>
      </c>
      <c r="T9">
        <v>4</v>
      </c>
      <c r="U9" t="b">
        <v>0</v>
      </c>
      <c r="V9" t="s">
        <v>82</v>
      </c>
      <c r="W9" t="str">
        <f t="shared" si="15"/>
        <v>Shot_PickAxe</v>
      </c>
      <c r="X9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</v>
      </c>
      <c r="Y9" t="str">
        <f t="shared" si="6"/>
        <v>{"id":"rt7","sy":"2000","sm":"1","sd":"1","ey":"3000","em":"1","ed":"1"}</v>
      </c>
    </row>
    <row r="10" spans="1:27">
      <c r="A10" t="s">
        <v>55</v>
      </c>
      <c r="B10" t="s">
        <v>37</v>
      </c>
      <c r="C10">
        <f>COUNTIF(EventPointRewardTable!A:A,A10)</f>
        <v>40</v>
      </c>
      <c r="D10" t="str">
        <f t="shared" si="7"/>
        <v>rt8</v>
      </c>
      <c r="E10">
        <f t="shared" si="8"/>
        <v>2000</v>
      </c>
      <c r="F10">
        <f t="shared" si="9"/>
        <v>1</v>
      </c>
      <c r="G10">
        <f t="shared" si="10"/>
        <v>1</v>
      </c>
      <c r="H10">
        <f t="shared" si="11"/>
        <v>3000</v>
      </c>
      <c r="I10">
        <f t="shared" si="12"/>
        <v>1</v>
      </c>
      <c r="J10">
        <f t="shared" si="13"/>
        <v>1</v>
      </c>
      <c r="K10" s="3">
        <v>36526</v>
      </c>
      <c r="L10" s="3">
        <v>401768</v>
      </c>
      <c r="M10">
        <f t="shared" si="14"/>
        <v>2000</v>
      </c>
      <c r="N10">
        <f t="shared" si="0"/>
        <v>1</v>
      </c>
      <c r="O10">
        <f t="shared" si="1"/>
        <v>1</v>
      </c>
      <c r="P10">
        <f t="shared" si="2"/>
        <v>3000</v>
      </c>
      <c r="Q10">
        <f t="shared" si="3"/>
        <v>1</v>
      </c>
      <c r="R10">
        <f t="shared" si="4"/>
        <v>1</v>
      </c>
      <c r="S10">
        <v>94</v>
      </c>
      <c r="T10">
        <v>3</v>
      </c>
      <c r="U10" t="b">
        <v>0</v>
      </c>
      <c r="V10" t="s">
        <v>83</v>
      </c>
      <c r="W10" t="str">
        <f t="shared" si="15"/>
        <v>Shot_ElvenAxe</v>
      </c>
      <c r="X10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</v>
      </c>
      <c r="Y10" t="str">
        <f t="shared" si="6"/>
        <v>{"id":"rt8","sy":"2000","sm":"1","sd":"1","ey":"3000","em":"1","ed":"1"}</v>
      </c>
    </row>
    <row r="11" spans="1:27">
      <c r="A11" t="s">
        <v>56</v>
      </c>
      <c r="B11" t="s">
        <v>38</v>
      </c>
      <c r="C11">
        <f>COUNTIF(EventPointRewardTable!A:A,A11)</f>
        <v>40</v>
      </c>
      <c r="D11" t="str">
        <f t="shared" si="7"/>
        <v>rt9</v>
      </c>
      <c r="E11">
        <f t="shared" si="8"/>
        <v>2000</v>
      </c>
      <c r="F11">
        <f t="shared" si="9"/>
        <v>1</v>
      </c>
      <c r="G11">
        <f t="shared" si="10"/>
        <v>1</v>
      </c>
      <c r="H11">
        <f t="shared" si="11"/>
        <v>3000</v>
      </c>
      <c r="I11">
        <f t="shared" si="12"/>
        <v>1</v>
      </c>
      <c r="J11">
        <f t="shared" si="13"/>
        <v>1</v>
      </c>
      <c r="K11" s="3">
        <v>36526</v>
      </c>
      <c r="L11" s="3">
        <v>401768</v>
      </c>
      <c r="M11">
        <f t="shared" si="14"/>
        <v>2000</v>
      </c>
      <c r="N11">
        <f t="shared" si="0"/>
        <v>1</v>
      </c>
      <c r="O11">
        <f t="shared" si="1"/>
        <v>1</v>
      </c>
      <c r="P11">
        <f t="shared" si="2"/>
        <v>3000</v>
      </c>
      <c r="Q11">
        <f t="shared" si="3"/>
        <v>1</v>
      </c>
      <c r="R11">
        <f t="shared" si="4"/>
        <v>1</v>
      </c>
      <c r="S11">
        <v>94</v>
      </c>
      <c r="T11">
        <v>2</v>
      </c>
      <c r="U11" t="b">
        <v>0</v>
      </c>
      <c r="V11" t="s">
        <v>84</v>
      </c>
      <c r="W11" t="str">
        <f t="shared" si="15"/>
        <v>Shot_StylizedAxe</v>
      </c>
      <c r="X11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</v>
      </c>
      <c r="Y11" t="str">
        <f t="shared" si="6"/>
        <v>{"id":"rt9","sy":"2000","sm":"1","sd":"1","ey":"3000","em":"1","ed":"1"}</v>
      </c>
    </row>
    <row r="12" spans="1:27">
      <c r="A12" t="s">
        <v>57</v>
      </c>
      <c r="B12" t="s">
        <v>39</v>
      </c>
      <c r="C12">
        <f>COUNTIF(EventPointRewardTable!A:A,A12)</f>
        <v>40</v>
      </c>
      <c r="D12" t="str">
        <f t="shared" si="7"/>
        <v>rt10</v>
      </c>
      <c r="E12">
        <f t="shared" si="8"/>
        <v>2000</v>
      </c>
      <c r="F12">
        <f t="shared" si="9"/>
        <v>1</v>
      </c>
      <c r="G12">
        <f t="shared" si="10"/>
        <v>1</v>
      </c>
      <c r="H12">
        <f t="shared" si="11"/>
        <v>3000</v>
      </c>
      <c r="I12">
        <f t="shared" si="12"/>
        <v>1</v>
      </c>
      <c r="J12">
        <f t="shared" si="13"/>
        <v>1</v>
      </c>
      <c r="K12" s="3">
        <v>36526</v>
      </c>
      <c r="L12" s="3">
        <v>401768</v>
      </c>
      <c r="M12">
        <f t="shared" si="14"/>
        <v>2000</v>
      </c>
      <c r="N12">
        <f t="shared" si="0"/>
        <v>1</v>
      </c>
      <c r="O12">
        <f t="shared" si="1"/>
        <v>1</v>
      </c>
      <c r="P12">
        <f t="shared" si="2"/>
        <v>3000</v>
      </c>
      <c r="Q12">
        <f t="shared" si="3"/>
        <v>1</v>
      </c>
      <c r="R12">
        <f t="shared" si="4"/>
        <v>1</v>
      </c>
      <c r="S12">
        <v>94</v>
      </c>
      <c r="T12">
        <v>1</v>
      </c>
      <c r="U12" t="b">
        <v>0</v>
      </c>
      <c r="V12" t="s">
        <v>85</v>
      </c>
      <c r="W12" t="str">
        <f t="shared" si="15"/>
        <v>Shot_SlicerAxe</v>
      </c>
      <c r="X12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</v>
      </c>
      <c r="Y12" t="str">
        <f t="shared" si="6"/>
        <v>{"id":"rt10","sy":"2000","sm":"1","sd":"1","ey":"3000","em":"1","ed":"1"}</v>
      </c>
    </row>
    <row r="13" spans="1:27">
      <c r="A13" t="s">
        <v>58</v>
      </c>
      <c r="B13" t="s">
        <v>40</v>
      </c>
      <c r="C13">
        <f>COUNTIF(EventPointRewardTable!A:A,A13)</f>
        <v>40</v>
      </c>
      <c r="D13" t="str">
        <f t="shared" si="7"/>
        <v>nw1</v>
      </c>
      <c r="E13">
        <f t="shared" si="8"/>
        <v>2022</v>
      </c>
      <c r="F13">
        <f t="shared" si="9"/>
        <v>7</v>
      </c>
      <c r="G13">
        <f t="shared" si="10"/>
        <v>1</v>
      </c>
      <c r="H13">
        <f t="shared" si="11"/>
        <v>2022</v>
      </c>
      <c r="I13">
        <f t="shared" si="12"/>
        <v>7</v>
      </c>
      <c r="J13">
        <f t="shared" si="13"/>
        <v>16</v>
      </c>
      <c r="K13" s="3">
        <v>44743</v>
      </c>
      <c r="L13" s="3">
        <v>44757</v>
      </c>
      <c r="M13">
        <f t="shared" si="14"/>
        <v>2022</v>
      </c>
      <c r="N13">
        <f t="shared" si="0"/>
        <v>7</v>
      </c>
      <c r="O13">
        <f t="shared" si="1"/>
        <v>1</v>
      </c>
      <c r="P13">
        <f t="shared" si="2"/>
        <v>2022</v>
      </c>
      <c r="Q13">
        <f t="shared" si="3"/>
        <v>7</v>
      </c>
      <c r="R13">
        <f t="shared" si="4"/>
        <v>16</v>
      </c>
      <c r="S13">
        <v>94</v>
      </c>
      <c r="T13">
        <v>100</v>
      </c>
      <c r="U13" t="b">
        <v>1</v>
      </c>
      <c r="V13" t="s">
        <v>86</v>
      </c>
      <c r="W13" t="str">
        <f t="shared" si="15"/>
        <v>Shot_RunicAxe</v>
      </c>
      <c r="X13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</v>
      </c>
      <c r="Y13" t="str">
        <f t="shared" si="6"/>
        <v>{"id":"nw1","sy":"2022","sm":"7","sd":"1","ey":"2022","em":"7","ed":"16"}</v>
      </c>
    </row>
    <row r="14" spans="1:27">
      <c r="A14" t="s">
        <v>59</v>
      </c>
      <c r="B14" t="s">
        <v>41</v>
      </c>
      <c r="C14">
        <f>COUNTIF(EventPointRewardTable!A:A,A14)</f>
        <v>40</v>
      </c>
      <c r="D14" t="str">
        <f t="shared" si="7"/>
        <v>nw2</v>
      </c>
      <c r="E14">
        <f t="shared" si="8"/>
        <v>2022</v>
      </c>
      <c r="F14">
        <f t="shared" si="9"/>
        <v>7</v>
      </c>
      <c r="G14">
        <f t="shared" si="10"/>
        <v>16</v>
      </c>
      <c r="H14">
        <f t="shared" si="11"/>
        <v>2022</v>
      </c>
      <c r="I14">
        <f t="shared" si="12"/>
        <v>8</v>
      </c>
      <c r="J14">
        <f t="shared" si="13"/>
        <v>1</v>
      </c>
      <c r="K14" s="3">
        <v>44758</v>
      </c>
      <c r="L14" s="3">
        <v>44773</v>
      </c>
      <c r="M14">
        <f t="shared" si="14"/>
        <v>2022</v>
      </c>
      <c r="N14">
        <f t="shared" si="0"/>
        <v>7</v>
      </c>
      <c r="O14">
        <f t="shared" si="1"/>
        <v>16</v>
      </c>
      <c r="P14">
        <f t="shared" si="2"/>
        <v>2022</v>
      </c>
      <c r="Q14">
        <f t="shared" si="3"/>
        <v>8</v>
      </c>
      <c r="R14">
        <f t="shared" si="4"/>
        <v>1</v>
      </c>
      <c r="S14">
        <v>94</v>
      </c>
      <c r="T14">
        <v>100</v>
      </c>
      <c r="U14" t="b">
        <v>1</v>
      </c>
      <c r="V14" t="s">
        <v>87</v>
      </c>
      <c r="W14" t="str">
        <f t="shared" si="15"/>
        <v>Shot_VillagerDagger</v>
      </c>
      <c r="X14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</v>
      </c>
      <c r="Y14" t="str">
        <f t="shared" si="6"/>
        <v>{"id":"nw2","sy":"2022","sm":"7","sd":"16","ey":"2022","em":"8","ed":"1"}</v>
      </c>
    </row>
    <row r="15" spans="1:27">
      <c r="A15" t="s">
        <v>60</v>
      </c>
      <c r="B15" t="s">
        <v>42</v>
      </c>
      <c r="C15">
        <f>COUNTIF(EventPointRewardTable!A:A,A15)</f>
        <v>40</v>
      </c>
      <c r="D15" t="str">
        <f t="shared" si="7"/>
        <v>nw3</v>
      </c>
      <c r="E15">
        <f t="shared" si="8"/>
        <v>2022</v>
      </c>
      <c r="F15">
        <f t="shared" si="9"/>
        <v>8</v>
      </c>
      <c r="G15">
        <f t="shared" si="10"/>
        <v>1</v>
      </c>
      <c r="H15">
        <f t="shared" si="11"/>
        <v>2022</v>
      </c>
      <c r="I15">
        <f t="shared" si="12"/>
        <v>8</v>
      </c>
      <c r="J15">
        <f t="shared" si="13"/>
        <v>16</v>
      </c>
      <c r="K15" s="3">
        <v>44774</v>
      </c>
      <c r="L15" s="3">
        <v>44788</v>
      </c>
      <c r="M15">
        <f t="shared" si="14"/>
        <v>2022</v>
      </c>
      <c r="N15">
        <f t="shared" si="0"/>
        <v>8</v>
      </c>
      <c r="O15">
        <f t="shared" si="1"/>
        <v>1</v>
      </c>
      <c r="P15">
        <f t="shared" si="2"/>
        <v>2022</v>
      </c>
      <c r="Q15">
        <f t="shared" si="3"/>
        <v>8</v>
      </c>
      <c r="R15">
        <f t="shared" si="4"/>
        <v>16</v>
      </c>
      <c r="S15">
        <v>94</v>
      </c>
      <c r="T15">
        <v>100</v>
      </c>
      <c r="U15" t="b">
        <v>1</v>
      </c>
      <c r="V15" t="s">
        <v>88</v>
      </c>
      <c r="W15" t="str">
        <f t="shared" si="15"/>
        <v>Shot_StealthDagger</v>
      </c>
      <c r="X15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</v>
      </c>
      <c r="Y15" t="str">
        <f t="shared" si="6"/>
        <v>{"id":"nw3","sy":"2022","sm":"8","sd":"1","ey":"2022","em":"8","ed":"16"}</v>
      </c>
    </row>
    <row r="16" spans="1:27">
      <c r="A16" t="s">
        <v>61</v>
      </c>
      <c r="B16" t="s">
        <v>43</v>
      </c>
      <c r="C16">
        <f>COUNTIF(EventPointRewardTable!A:A,A16)</f>
        <v>40</v>
      </c>
      <c r="D16" t="str">
        <f t="shared" si="7"/>
        <v>nw4</v>
      </c>
      <c r="E16">
        <f t="shared" si="8"/>
        <v>2022</v>
      </c>
      <c r="F16">
        <f t="shared" si="9"/>
        <v>8</v>
      </c>
      <c r="G16">
        <f t="shared" si="10"/>
        <v>16</v>
      </c>
      <c r="H16">
        <f t="shared" si="11"/>
        <v>2022</v>
      </c>
      <c r="I16">
        <f t="shared" si="12"/>
        <v>9</v>
      </c>
      <c r="J16">
        <f t="shared" si="13"/>
        <v>1</v>
      </c>
      <c r="K16" s="3">
        <v>44789</v>
      </c>
      <c r="L16" s="3">
        <v>44804</v>
      </c>
      <c r="M16">
        <f t="shared" si="14"/>
        <v>2022</v>
      </c>
      <c r="N16">
        <f t="shared" si="0"/>
        <v>8</v>
      </c>
      <c r="O16">
        <f t="shared" si="1"/>
        <v>16</v>
      </c>
      <c r="P16">
        <f t="shared" si="2"/>
        <v>2022</v>
      </c>
      <c r="Q16">
        <f t="shared" si="3"/>
        <v>9</v>
      </c>
      <c r="R16">
        <f t="shared" si="4"/>
        <v>1</v>
      </c>
      <c r="S16">
        <v>94</v>
      </c>
      <c r="T16">
        <v>100</v>
      </c>
      <c r="U16" t="b">
        <v>1</v>
      </c>
      <c r="V16" t="s">
        <v>89</v>
      </c>
      <c r="W16" t="str">
        <f t="shared" si="15"/>
        <v>Shot_StylizedKnife</v>
      </c>
      <c r="X16" t="str">
        <f t="shared" ca="1" si="5"/>
        <v>{"id":"fr","sy":"2000","sm":"1","sd":"1","ey":"3000","em":"1","ed":"1"},{"id":"rt1","sy":"2000","sm":"1","sd":"1","ey":"3000","em":"1","ed":"1"},{"id":"rt2","sy":"2000","sm":"1","sd":"1","ey":"3000","em":"1","ed":"1"},{"id":"rt3","sy":"2000","sm":"1","sd":"1","ey":"3000","em":"1","ed":"1"},{"id":"rt4","sy":"2000","sm":"1","sd":"1","ey":"3000","em":"1","ed":"1"},{"id":"rt5","sy":"2000","sm":"1","sd":"1","ey":"3000","em":"1","ed":"1"},{"id":"rt6","sy":"2000","sm":"1","sd":"1","ey":"3000","em":"1","ed":"1"},{"id":"rt7","sy":"2000","sm":"1","sd":"1","ey":"3000","em":"1","ed":"1"},{"id":"rt8","sy":"2000","sm":"1","sd":"1","ey":"3000","em":"1","ed":"1"},{"id":"rt9","sy":"2000","sm":"1","sd":"1","ey":"3000","em":"1","ed":"1"},{"id":"rt10","sy":"2000","sm":"1","sd":"1","ey":"3000","em":"1","ed":"1"},{"id":"nw1","sy":"2022","sm":"7","sd":"1","ey":"2022","em":"7","ed":"16"},{"id":"nw2","sy":"2022","sm":"7","sd":"16","ey":"2022","em":"8","ed":"1"},{"id":"nw3","sy":"2022","sm":"8","sd":"1","ey":"2022","em":"8","ed":"16"},{"id":"nw4","sy":"2022","sm":"8","sd":"16","ey":"2022","em":"9","ed":"1"}</v>
      </c>
      <c r="Y16" t="str">
        <f t="shared" si="6"/>
        <v>{"id":"nw4","sy":"2022","sm":"8","sd":"16","ey":"2022","em":"9","ed":"1"}</v>
      </c>
    </row>
  </sheetData>
  <phoneticPr fontId="1" type="noConversion"/>
  <conditionalFormatting sqref="K1:L1048576">
    <cfRule type="expression" dxfId="2" priority="2">
      <formula>$L1&lt;TODAY()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J6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17" sqref="I17"/>
    </sheetView>
  </sheetViews>
  <sheetFormatPr defaultRowHeight="16.5" outlineLevelCol="1"/>
  <cols>
    <col min="2" max="2" width="19.5" customWidth="1" outlineLevel="1"/>
    <col min="3" max="3" width="9" customWidth="1" outlineLevel="1"/>
    <col min="5" max="5" width="9" customWidth="1" outlineLevel="1"/>
    <col min="8" max="8" width="9" customWidth="1" outlineLevel="1"/>
    <col min="9" max="9" width="3.5" customWidth="1" outlineLevel="1"/>
    <col min="10" max="13" width="9" customWidth="1" outlineLevel="1"/>
    <col min="14" max="14" width="3.5" customWidth="1" outlineLevel="1"/>
    <col min="15" max="17" width="9" customWidth="1" outlineLevel="1"/>
    <col min="24" max="30" width="9" customWidth="1" outlineLevel="1"/>
    <col min="32" max="33" width="9" customWidth="1" outlineLevel="1"/>
    <col min="35" max="36" width="9" customWidth="1" outlineLevel="1"/>
  </cols>
  <sheetData>
    <row r="1" spans="1:36" ht="27" customHeight="1">
      <c r="A1" s="5" t="s">
        <v>93</v>
      </c>
      <c r="B1" t="s">
        <v>92</v>
      </c>
      <c r="C1" s="2" t="s">
        <v>44</v>
      </c>
      <c r="D1" t="s">
        <v>95</v>
      </c>
      <c r="E1" s="6" t="s">
        <v>130</v>
      </c>
      <c r="F1" t="s">
        <v>96</v>
      </c>
      <c r="G1" t="s">
        <v>97</v>
      </c>
      <c r="H1" s="6" t="s">
        <v>99</v>
      </c>
      <c r="I1" s="6" t="s">
        <v>118</v>
      </c>
      <c r="J1" t="s">
        <v>113</v>
      </c>
      <c r="K1" s="2" t="s">
        <v>119</v>
      </c>
      <c r="L1" s="2" t="s">
        <v>120</v>
      </c>
      <c r="M1" s="7" t="s">
        <v>117</v>
      </c>
      <c r="N1" s="6" t="s">
        <v>121</v>
      </c>
      <c r="O1" t="s">
        <v>113</v>
      </c>
      <c r="P1" s="2" t="s">
        <v>122</v>
      </c>
      <c r="Q1" s="2" t="s">
        <v>123</v>
      </c>
      <c r="R1" s="7" t="s">
        <v>124</v>
      </c>
      <c r="S1" s="7" t="s">
        <v>125</v>
      </c>
      <c r="T1" s="7" t="s">
        <v>126</v>
      </c>
      <c r="U1" s="7" t="s">
        <v>127</v>
      </c>
      <c r="V1" s="7" t="s">
        <v>128</v>
      </c>
      <c r="W1" s="7" t="s">
        <v>129</v>
      </c>
      <c r="X1" s="4" t="s">
        <v>70</v>
      </c>
      <c r="Y1" s="4" t="s">
        <v>71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F1" t="s">
        <v>100</v>
      </c>
      <c r="AG1" t="s">
        <v>101</v>
      </c>
      <c r="AI1" t="s">
        <v>131</v>
      </c>
    </row>
    <row r="2" spans="1:36">
      <c r="A2" t="s">
        <v>45</v>
      </c>
      <c r="B2" t="str">
        <f>VLOOKUP(A2,EventPointTypeTable!$A:$B,MATCH(EventPointTypeTable!$B$1,EventPointTypeTable!$A$1:$B$1,0),0)</f>
        <v>첫시작용</v>
      </c>
      <c r="C2" t="str">
        <f t="shared" ref="C2:C64" si="0">A2</f>
        <v>fr</v>
      </c>
      <c r="D2">
        <f t="shared" ref="D2:D62" ca="1" si="1">IF(A2&lt;&gt;OFFSET(A2,-1,0),1,OFFSET(D2,-1,0)+1)</f>
        <v>1</v>
      </c>
      <c r="E2">
        <f t="shared" ref="E2:E64" ca="1" si="2">D2</f>
        <v>1</v>
      </c>
      <c r="F2">
        <v>7</v>
      </c>
      <c r="G2">
        <f ca="1">IF(A2&lt;&gt;OFFSET(A2,-1,0),F2,OFFSET(G2,-1,0)+F2)</f>
        <v>7</v>
      </c>
      <c r="H2">
        <f t="shared" ref="H2:H64" ca="1" si="3">G2</f>
        <v>7</v>
      </c>
      <c r="I2" t="str">
        <f t="shared" ref="I2:I14" ca="1" si="4">IF(ISBLANK(J2),"",
VLOOKUP(J2,OFFSET(INDIRECT("$A:$B"),0,MATCH(J$1&amp;"_Verify",INDIRECT("$1:$1"),0)-1),2,0)
)</f>
        <v>cu</v>
      </c>
      <c r="J2" t="s">
        <v>114</v>
      </c>
      <c r="K2" t="s">
        <v>147</v>
      </c>
      <c r="L2">
        <v>120</v>
      </c>
      <c r="M2" t="str">
        <f t="shared" ref="M2:M64" si="5">IF(J2="장비1상자",
  IF(OR(K2&gt;3,L2&gt;5),"장비이상",""),
IF(K2="GO",
  IF(L2&lt;100,"골드이상",""),
IF(K2="EN",
  IF(L2&gt;29,"에너지너무많음",
  IF(L2&gt;9,"에너지다소많음","")),"")))</f>
        <v>에너지너무많음</v>
      </c>
      <c r="N2" t="str">
        <f t="shared" ref="N2:N14" ca="1" si="6">IF(ISBLANK(O2),"",
VLOOKUP(O2,OFFSET(INDIRECT("$A:$B"),0,MATCH(O$1&amp;"_Verify",INDIRECT("$1:$1"),0)-1),2,0)
)</f>
        <v>cu</v>
      </c>
      <c r="O2" t="s">
        <v>114</v>
      </c>
      <c r="P2" t="s">
        <v>147</v>
      </c>
      <c r="Q2">
        <v>12</v>
      </c>
      <c r="R2" t="str">
        <f t="shared" ref="R2:R64" ca="1" si="7">IF(LEN(I2)=0,"",I2)</f>
        <v>cu</v>
      </c>
      <c r="S2" t="str">
        <f t="shared" ref="S2:S64" si="8">IF(LEN(K2)=0,"",K2)</f>
        <v>EN</v>
      </c>
      <c r="T2">
        <f t="shared" ref="T2:T64" si="9">IF(LEN(L2)=0,"",L2)</f>
        <v>120</v>
      </c>
      <c r="U2" t="str">
        <f t="shared" ref="U2:U64" ca="1" si="10">IF(LEN(N2)=0,"",N2)</f>
        <v>cu</v>
      </c>
      <c r="V2" t="str">
        <f t="shared" ref="V2:V64" si="11">IF(LEN(P2)=0,"",P2)</f>
        <v>EN</v>
      </c>
      <c r="W2">
        <f t="shared" ref="W2:W64" si="12">IF(LEN(Q2)=0,"",Q2)</f>
        <v>12</v>
      </c>
      <c r="X2" t="str">
        <f t="shared" ref="X2:X63" ca="1" si="13">IF(ROW()=2,Y2,OFFSET(X2,-1,0)&amp;IF(LEN(Y2)=0,"",","&amp;Y2))</f>
        <v>{"id":"fr","num":1,"totEp":7,"tp1":"cu","vl1":"EN","cn1":120,"tp2":"cu","vl2":"EN","cn2":12}</v>
      </c>
      <c r="Y2" t="str">
        <f t="shared" ref="Y2:Y64" ca="1" si="14">"{"""&amp;C$1&amp;""":"""&amp;C2&amp;""""
&amp;","""&amp;E$1&amp;""":"&amp;E2
&amp;","""&amp;H$1&amp;""":"&amp;H2
&amp;IF(LEN(I2)=0,"",","""&amp;I$1&amp;""":"""&amp;I2&amp;"""")
&amp;IF(LEN(K2)=0,"",","""&amp;K$1&amp;""":"""&amp;K2&amp;"""")
&amp;IF(LEN(L2)=0,"",","""&amp;L$1&amp;""":"&amp;L2)
&amp;IF(LEN(N2)=0,"",","""&amp;N$1&amp;""":"""&amp;N2&amp;"""")
&amp;IF(LEN(P2)=0,"",","""&amp;P$1&amp;""":"""&amp;P2&amp;"""")
&amp;IF(LEN(Q2)=0,"",","""&amp;Q$1&amp;""":"&amp;Q2)&amp;"}"</f>
        <v>{"id":"fr","num":1,"totEp":7,"tp1":"cu","vl1":"EN","cn1":120,"tp2":"cu","vl2":"EN","cn2":12}</v>
      </c>
      <c r="Z2">
        <f t="shared" ref="Z2:Z64" ca="1" si="15">LEN(Y2)</f>
        <v>92</v>
      </c>
      <c r="AA2">
        <f t="shared" ref="AA2:AA64" ca="1" si="16">IF(ROW()=2,Z2,
IF(OFFSET(AA2,-1,0)+Z2+1&gt;32767,Z2+1,OFFSET(AA2,-1,0)+Z2+1))</f>
        <v>92</v>
      </c>
      <c r="AB2">
        <f t="shared" ref="AB2:AB64" ca="1" si="17">IF(ROW()=2,AD2,OFFSET(AB2,-1,0)+AD2)</f>
        <v>0</v>
      </c>
      <c r="AC2" t="str">
        <f t="shared" ref="AC2:AC64" ca="1" si="18">IF(ROW()=2,Y2,
IF(OFFSET(AA2,-1,0)+Z2+1&gt;32767,","&amp;Y2,OFFSET(AC2,-1,0)&amp;IF(LEN(Y2)=0,"",","&amp;Y2)))</f>
        <v>{"id":"fr","num":1,"totEp":7,"tp1":"cu","vl1":"EN","cn1":120,"tp2":"cu","vl2":"EN","cn2":12}</v>
      </c>
      <c r="AD2">
        <f t="shared" ref="AD2:AD64" ca="1" si="19">IF(AA2&gt;OFFSET(AA2,1,0),1,0)</f>
        <v>0</v>
      </c>
      <c r="AF2" t="s">
        <v>25</v>
      </c>
      <c r="AG2" t="s">
        <v>115</v>
      </c>
      <c r="AI2" t="str">
        <f ca="1">"["&amp;
IF(LEFT(OFFSET(X1,COUNTA(X:X)-1,0),1)=",",SUBSTITUTE(OFFSET(X1,COUNTA(X:X)-1,0),",","",1),OFFSET(X1,COUNTA(X:X)-1,0))
&amp;"]"</f>
        <v>[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</v>
      </c>
    </row>
    <row r="3" spans="1:36">
      <c r="A3" t="s">
        <v>45</v>
      </c>
      <c r="B3" t="str">
        <f>VLOOKUP(A3,EventPointTypeTable!$A:$B,MATCH(EventPointTypeTable!$B$1,EventPointTypeTable!$A$1:$B$1,0),0)</f>
        <v>첫시작용</v>
      </c>
      <c r="C3" t="str">
        <f t="shared" si="0"/>
        <v>fr</v>
      </c>
      <c r="D3">
        <f t="shared" ca="1" si="1"/>
        <v>2</v>
      </c>
      <c r="E3">
        <f t="shared" ca="1" si="2"/>
        <v>2</v>
      </c>
      <c r="F3">
        <v>10</v>
      </c>
      <c r="G3">
        <f t="shared" ref="G3:G66" ca="1" si="20">IF(A3&lt;&gt;OFFSET(A3,-1,0),F3,OFFSET(G3,-1,0)+F3)</f>
        <v>17</v>
      </c>
      <c r="H3">
        <f t="shared" ca="1" si="3"/>
        <v>17</v>
      </c>
      <c r="I3" t="str">
        <f t="shared" ca="1" si="4"/>
        <v>cu</v>
      </c>
      <c r="J3" t="s">
        <v>114</v>
      </c>
      <c r="K3" t="s">
        <v>116</v>
      </c>
      <c r="L3">
        <v>5000</v>
      </c>
      <c r="M3" t="str">
        <f t="shared" si="5"/>
        <v/>
      </c>
      <c r="N3" t="str">
        <f t="shared" ca="1" si="6"/>
        <v>cu</v>
      </c>
      <c r="O3" t="s">
        <v>114</v>
      </c>
      <c r="P3" t="s">
        <v>116</v>
      </c>
      <c r="Q3">
        <v>500</v>
      </c>
      <c r="R3" t="str">
        <f t="shared" ca="1" si="7"/>
        <v>cu</v>
      </c>
      <c r="S3" t="str">
        <f t="shared" si="8"/>
        <v>GO</v>
      </c>
      <c r="T3">
        <f t="shared" si="9"/>
        <v>5000</v>
      </c>
      <c r="U3" t="str">
        <f t="shared" ca="1" si="10"/>
        <v>cu</v>
      </c>
      <c r="V3" t="str">
        <f t="shared" si="11"/>
        <v>GO</v>
      </c>
      <c r="W3">
        <f t="shared" si="12"/>
        <v>500</v>
      </c>
      <c r="X3" t="str">
        <f t="shared" ca="1" si="13"/>
        <v>{"id":"fr","num":1,"totEp":7,"tp1":"cu","vl1":"EN","cn1":120,"tp2":"cu","vl2":"EN","cn2":12},{"id":"fr","num":2,"totEp":17,"tp1":"cu","vl1":"GO","cn1":5000,"tp2":"cu","vl2":"GO","cn2":500}</v>
      </c>
      <c r="Y3" t="str">
        <f t="shared" ca="1" si="14"/>
        <v>{"id":"fr","num":2,"totEp":17,"tp1":"cu","vl1":"GO","cn1":5000,"tp2":"cu","vl2":"GO","cn2":500}</v>
      </c>
      <c r="Z3">
        <f t="shared" ca="1" si="15"/>
        <v>95</v>
      </c>
      <c r="AA3">
        <f t="shared" ca="1" si="16"/>
        <v>188</v>
      </c>
      <c r="AB3">
        <f t="shared" ca="1" si="17"/>
        <v>0</v>
      </c>
      <c r="AC3" t="str">
        <f t="shared" ca="1" si="18"/>
        <v>{"id":"fr","num":1,"totEp":7,"tp1":"cu","vl1":"EN","cn1":120,"tp2":"cu","vl2":"EN","cn2":12},{"id":"fr","num":2,"totEp":17,"tp1":"cu","vl1":"GO","cn1":5000,"tp2":"cu","vl2":"GO","cn2":500}</v>
      </c>
      <c r="AD3">
        <f t="shared" ca="1" si="19"/>
        <v>0</v>
      </c>
      <c r="AF3" t="s">
        <v>138</v>
      </c>
      <c r="AG3" t="s">
        <v>139</v>
      </c>
    </row>
    <row r="4" spans="1:36">
      <c r="A4" t="s">
        <v>45</v>
      </c>
      <c r="B4" t="str">
        <f>VLOOKUP(A4,EventPointTypeTable!$A:$B,MATCH(EventPointTypeTable!$B$1,EventPointTypeTable!$A$1:$B$1,0),0)</f>
        <v>첫시작용</v>
      </c>
      <c r="C4" t="str">
        <f t="shared" si="0"/>
        <v>fr</v>
      </c>
      <c r="D4">
        <f t="shared" ca="1" si="1"/>
        <v>3</v>
      </c>
      <c r="E4">
        <f t="shared" ca="1" si="2"/>
        <v>3</v>
      </c>
      <c r="F4">
        <v>15</v>
      </c>
      <c r="G4">
        <f t="shared" ca="1" si="20"/>
        <v>32</v>
      </c>
      <c r="H4">
        <f t="shared" ca="1" si="3"/>
        <v>32</v>
      </c>
      <c r="I4" t="str">
        <f t="shared" ca="1" si="4"/>
        <v>cu</v>
      </c>
      <c r="J4" t="s">
        <v>114</v>
      </c>
      <c r="K4" t="s">
        <v>116</v>
      </c>
      <c r="L4">
        <v>7500</v>
      </c>
      <c r="M4" t="str">
        <f t="shared" si="5"/>
        <v/>
      </c>
      <c r="N4" t="str">
        <f t="shared" ca="1" si="6"/>
        <v>cu</v>
      </c>
      <c r="O4" t="s">
        <v>114</v>
      </c>
      <c r="P4" t="s">
        <v>116</v>
      </c>
      <c r="Q4">
        <v>750</v>
      </c>
      <c r="R4" t="str">
        <f t="shared" ca="1" si="7"/>
        <v>cu</v>
      </c>
      <c r="S4" t="str">
        <f t="shared" si="8"/>
        <v>GO</v>
      </c>
      <c r="T4">
        <f t="shared" si="9"/>
        <v>7500</v>
      </c>
      <c r="U4" t="str">
        <f t="shared" ca="1" si="10"/>
        <v>cu</v>
      </c>
      <c r="V4" t="str">
        <f t="shared" si="11"/>
        <v>GO</v>
      </c>
      <c r="W4">
        <f t="shared" si="12"/>
        <v>750</v>
      </c>
      <c r="X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</v>
      </c>
      <c r="Y4" t="str">
        <f t="shared" ca="1" si="14"/>
        <v>{"id":"fr","num":3,"totEp":32,"tp1":"cu","vl1":"GO","cn1":7500,"tp2":"cu","vl2":"GO","cn2":750}</v>
      </c>
      <c r="Z4">
        <f t="shared" ca="1" si="15"/>
        <v>95</v>
      </c>
      <c r="AA4">
        <f t="shared" ca="1" si="16"/>
        <v>284</v>
      </c>
      <c r="AB4">
        <f t="shared" ca="1" si="17"/>
        <v>0</v>
      </c>
      <c r="AC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</v>
      </c>
      <c r="AD4">
        <f t="shared" ca="1" si="19"/>
        <v>0</v>
      </c>
      <c r="AI4">
        <v>1</v>
      </c>
      <c r="AJ4" t="str">
        <f t="shared" ref="AJ4:AJ12" ca="1" si="21">IF(MAX(AB:AB)&lt;AI4,"",
IF(AI4=1,"["&amp;VLOOKUP(AI4,AB:AC,2,0),
IF(MAX(AB:AB)=AI4,VLOOKUP(AI4,AB:AC,2,0)&amp;"]",
VLOOKUP(AI4,AB:AC,2,0))))</f>
        <v>[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</v>
      </c>
    </row>
    <row r="5" spans="1:36">
      <c r="A5" t="s">
        <v>45</v>
      </c>
      <c r="B5" t="str">
        <f>VLOOKUP(A5,EventPointTypeTable!$A:$B,MATCH(EventPointTypeTable!$B$1,EventPointTypeTable!$A$1:$B$1,0),0)</f>
        <v>첫시작용</v>
      </c>
      <c r="C5" t="str">
        <f t="shared" si="0"/>
        <v>fr</v>
      </c>
      <c r="D5">
        <f t="shared" ca="1" si="1"/>
        <v>4</v>
      </c>
      <c r="E5">
        <f t="shared" ca="1" si="2"/>
        <v>4</v>
      </c>
      <c r="F5">
        <v>25</v>
      </c>
      <c r="G5">
        <f t="shared" ca="1" si="20"/>
        <v>57</v>
      </c>
      <c r="H5">
        <f t="shared" ca="1" si="3"/>
        <v>57</v>
      </c>
      <c r="I5" t="str">
        <f t="shared" ca="1" si="4"/>
        <v>cu</v>
      </c>
      <c r="J5" t="s">
        <v>114</v>
      </c>
      <c r="K5" t="s">
        <v>147</v>
      </c>
      <c r="L5">
        <v>120</v>
      </c>
      <c r="M5" t="str">
        <f t="shared" si="5"/>
        <v>에너지너무많음</v>
      </c>
      <c r="N5" t="str">
        <f t="shared" ca="1" si="6"/>
        <v>cu</v>
      </c>
      <c r="O5" t="s">
        <v>114</v>
      </c>
      <c r="P5" t="s">
        <v>147</v>
      </c>
      <c r="Q5">
        <v>12</v>
      </c>
      <c r="R5" t="str">
        <f t="shared" ca="1" si="7"/>
        <v>cu</v>
      </c>
      <c r="S5" t="str">
        <f t="shared" si="8"/>
        <v>EN</v>
      </c>
      <c r="T5">
        <f t="shared" si="9"/>
        <v>120</v>
      </c>
      <c r="U5" t="str">
        <f t="shared" ca="1" si="10"/>
        <v>cu</v>
      </c>
      <c r="V5" t="str">
        <f t="shared" si="11"/>
        <v>EN</v>
      </c>
      <c r="W5">
        <f t="shared" si="12"/>
        <v>12</v>
      </c>
      <c r="X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</v>
      </c>
      <c r="Y5" t="str">
        <f t="shared" ca="1" si="14"/>
        <v>{"id":"fr","num":4,"totEp":57,"tp1":"cu","vl1":"EN","cn1":120,"tp2":"cu","vl2":"EN","cn2":12}</v>
      </c>
      <c r="Z5">
        <f t="shared" ca="1" si="15"/>
        <v>93</v>
      </c>
      <c r="AA5">
        <f t="shared" ca="1" si="16"/>
        <v>378</v>
      </c>
      <c r="AB5">
        <f t="shared" ca="1" si="17"/>
        <v>0</v>
      </c>
      <c r="AC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</v>
      </c>
      <c r="AD5">
        <f t="shared" ca="1" si="19"/>
        <v>0</v>
      </c>
      <c r="AI5">
        <v>2</v>
      </c>
      <c r="AJ5" t="str">
        <f t="shared" ca="1" si="21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,{"id":"nw4","num":37,"totEp":25397,"tp1":"cu","vl1":"GO","cn1":195000,"tp2":"cu","vl2":"GO","cn2":19500},{"id":"nw4","num":38,"totEp":25947,"tp1":"cu","vl1":"GO","cn1":450000,"tp2":"cu","vl2":"GO","cn2":45000},{"id":"nw4","num":39,"totEp":32647,"tp1":"cu","vl1":"EN","cn1":7200,"tp2":"cu","vl2":"EN","cn2":720},{"id":"nw4","num":40,"totEp":33247,"tp1":"cu","vl1":"GO","cn1":420000,"tp2":"cu","vl2":"GO","cn2":42000}]</v>
      </c>
    </row>
    <row r="6" spans="1:36">
      <c r="A6" t="s">
        <v>45</v>
      </c>
      <c r="B6" t="str">
        <f>VLOOKUP(A6,EventPointTypeTable!$A:$B,MATCH(EventPointTypeTable!$B$1,EventPointTypeTable!$A$1:$B$1,0),0)</f>
        <v>첫시작용</v>
      </c>
      <c r="C6" t="str">
        <f t="shared" si="0"/>
        <v>fr</v>
      </c>
      <c r="D6">
        <f t="shared" ca="1" si="1"/>
        <v>5</v>
      </c>
      <c r="E6">
        <f t="shared" ca="1" si="2"/>
        <v>5</v>
      </c>
      <c r="F6">
        <v>20</v>
      </c>
      <c r="G6">
        <f t="shared" ca="1" si="20"/>
        <v>77</v>
      </c>
      <c r="H6">
        <f t="shared" ca="1" si="3"/>
        <v>77</v>
      </c>
      <c r="I6" t="str">
        <f t="shared" ca="1" si="4"/>
        <v>cu</v>
      </c>
      <c r="J6" t="s">
        <v>114</v>
      </c>
      <c r="K6" t="s">
        <v>116</v>
      </c>
      <c r="L6">
        <v>10000</v>
      </c>
      <c r="M6" t="str">
        <f t="shared" si="5"/>
        <v/>
      </c>
      <c r="N6" t="str">
        <f t="shared" ca="1" si="6"/>
        <v>cu</v>
      </c>
      <c r="O6" t="s">
        <v>114</v>
      </c>
      <c r="P6" t="s">
        <v>116</v>
      </c>
      <c r="Q6">
        <v>1000</v>
      </c>
      <c r="R6" t="str">
        <f t="shared" ca="1" si="7"/>
        <v>cu</v>
      </c>
      <c r="S6" t="str">
        <f t="shared" si="8"/>
        <v>GO</v>
      </c>
      <c r="T6">
        <f t="shared" si="9"/>
        <v>10000</v>
      </c>
      <c r="U6" t="str">
        <f t="shared" ca="1" si="10"/>
        <v>cu</v>
      </c>
      <c r="V6" t="str">
        <f t="shared" si="11"/>
        <v>GO</v>
      </c>
      <c r="W6">
        <f t="shared" si="12"/>
        <v>1000</v>
      </c>
      <c r="X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</v>
      </c>
      <c r="Y6" t="str">
        <f t="shared" ca="1" si="14"/>
        <v>{"id":"fr","num":5,"totEp":77,"tp1":"cu","vl1":"GO","cn1":10000,"tp2":"cu","vl2":"GO","cn2":1000}</v>
      </c>
      <c r="Z6">
        <f t="shared" ca="1" si="15"/>
        <v>97</v>
      </c>
      <c r="AA6">
        <f t="shared" ca="1" si="16"/>
        <v>476</v>
      </c>
      <c r="AB6">
        <f t="shared" ca="1" si="17"/>
        <v>0</v>
      </c>
      <c r="AC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</v>
      </c>
      <c r="AD6">
        <f t="shared" ca="1" si="19"/>
        <v>0</v>
      </c>
      <c r="AI6">
        <v>3</v>
      </c>
      <c r="AJ6" t="str">
        <f t="shared" ca="1" si="21"/>
        <v/>
      </c>
    </row>
    <row r="7" spans="1:36">
      <c r="A7" t="s">
        <v>45</v>
      </c>
      <c r="B7" t="str">
        <f>VLOOKUP(A7,EventPointTypeTable!$A:$B,MATCH(EventPointTypeTable!$B$1,EventPointTypeTable!$A$1:$B$1,0),0)</f>
        <v>첫시작용</v>
      </c>
      <c r="C7" t="str">
        <f t="shared" si="0"/>
        <v>fr</v>
      </c>
      <c r="D7">
        <f t="shared" ca="1" si="1"/>
        <v>6</v>
      </c>
      <c r="E7">
        <f t="shared" ca="1" si="2"/>
        <v>6</v>
      </c>
      <c r="F7">
        <v>25</v>
      </c>
      <c r="G7">
        <f t="shared" ca="1" si="20"/>
        <v>102</v>
      </c>
      <c r="H7">
        <f t="shared" ca="1" si="3"/>
        <v>102</v>
      </c>
      <c r="I7" t="str">
        <f t="shared" ca="1" si="4"/>
        <v>cu</v>
      </c>
      <c r="J7" t="s">
        <v>114</v>
      </c>
      <c r="K7" t="s">
        <v>116</v>
      </c>
      <c r="L7">
        <v>15000</v>
      </c>
      <c r="M7" t="str">
        <f t="shared" si="5"/>
        <v/>
      </c>
      <c r="N7" t="str">
        <f t="shared" ca="1" si="6"/>
        <v>cu</v>
      </c>
      <c r="O7" t="s">
        <v>114</v>
      </c>
      <c r="P7" t="s">
        <v>116</v>
      </c>
      <c r="Q7">
        <v>1500</v>
      </c>
      <c r="R7" t="str">
        <f t="shared" ca="1" si="7"/>
        <v>cu</v>
      </c>
      <c r="S7" t="str">
        <f t="shared" si="8"/>
        <v>GO</v>
      </c>
      <c r="T7">
        <f t="shared" si="9"/>
        <v>15000</v>
      </c>
      <c r="U7" t="str">
        <f t="shared" ca="1" si="10"/>
        <v>cu</v>
      </c>
      <c r="V7" t="str">
        <f t="shared" si="11"/>
        <v>GO</v>
      </c>
      <c r="W7">
        <f t="shared" si="12"/>
        <v>1500</v>
      </c>
      <c r="X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</v>
      </c>
      <c r="Y7" t="str">
        <f t="shared" ca="1" si="14"/>
        <v>{"id":"fr","num":6,"totEp":102,"tp1":"cu","vl1":"GO","cn1":15000,"tp2":"cu","vl2":"GO","cn2":1500}</v>
      </c>
      <c r="Z7">
        <f t="shared" ca="1" si="15"/>
        <v>98</v>
      </c>
      <c r="AA7">
        <f t="shared" ca="1" si="16"/>
        <v>575</v>
      </c>
      <c r="AB7">
        <f t="shared" ca="1" si="17"/>
        <v>0</v>
      </c>
      <c r="AC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</v>
      </c>
      <c r="AD7">
        <f t="shared" ca="1" si="19"/>
        <v>0</v>
      </c>
      <c r="AI7">
        <v>4</v>
      </c>
      <c r="AJ7" t="str">
        <f t="shared" ca="1" si="21"/>
        <v/>
      </c>
    </row>
    <row r="8" spans="1:36">
      <c r="A8" t="s">
        <v>45</v>
      </c>
      <c r="B8" t="str">
        <f>VLOOKUP(A8,EventPointTypeTable!$A:$B,MATCH(EventPointTypeTable!$B$1,EventPointTypeTable!$A$1:$B$1,0),0)</f>
        <v>첫시작용</v>
      </c>
      <c r="C8" t="str">
        <f t="shared" si="0"/>
        <v>fr</v>
      </c>
      <c r="D8">
        <f t="shared" ca="1" si="1"/>
        <v>7</v>
      </c>
      <c r="E8">
        <f t="shared" ca="1" si="2"/>
        <v>7</v>
      </c>
      <c r="F8">
        <v>75</v>
      </c>
      <c r="G8">
        <f t="shared" ca="1" si="20"/>
        <v>177</v>
      </c>
      <c r="H8">
        <f t="shared" ca="1" si="3"/>
        <v>177</v>
      </c>
      <c r="I8" t="str">
        <f t="shared" ca="1" si="4"/>
        <v>cu</v>
      </c>
      <c r="J8" t="s">
        <v>114</v>
      </c>
      <c r="K8" t="s">
        <v>147</v>
      </c>
      <c r="L8">
        <v>170</v>
      </c>
      <c r="M8" t="str">
        <f t="shared" si="5"/>
        <v>에너지너무많음</v>
      </c>
      <c r="N8" t="str">
        <f t="shared" ca="1" si="6"/>
        <v>cu</v>
      </c>
      <c r="O8" t="s">
        <v>114</v>
      </c>
      <c r="P8" t="s">
        <v>147</v>
      </c>
      <c r="Q8">
        <v>17</v>
      </c>
      <c r="R8" t="str">
        <f t="shared" ca="1" si="7"/>
        <v>cu</v>
      </c>
      <c r="S8" t="str">
        <f t="shared" si="8"/>
        <v>EN</v>
      </c>
      <c r="T8">
        <f t="shared" si="9"/>
        <v>170</v>
      </c>
      <c r="U8" t="str">
        <f t="shared" ca="1" si="10"/>
        <v>cu</v>
      </c>
      <c r="V8" t="str">
        <f t="shared" si="11"/>
        <v>EN</v>
      </c>
      <c r="W8">
        <f t="shared" si="12"/>
        <v>17</v>
      </c>
      <c r="X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</v>
      </c>
      <c r="Y8" t="str">
        <f t="shared" ca="1" si="14"/>
        <v>{"id":"fr","num":7,"totEp":177,"tp1":"cu","vl1":"EN","cn1":170,"tp2":"cu","vl2":"EN","cn2":17}</v>
      </c>
      <c r="Z8">
        <f t="shared" ca="1" si="15"/>
        <v>94</v>
      </c>
      <c r="AA8">
        <f t="shared" ca="1" si="16"/>
        <v>670</v>
      </c>
      <c r="AB8">
        <f t="shared" ca="1" si="17"/>
        <v>0</v>
      </c>
      <c r="AC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</v>
      </c>
      <c r="AD8">
        <f t="shared" ca="1" si="19"/>
        <v>0</v>
      </c>
      <c r="AI8">
        <v>5</v>
      </c>
      <c r="AJ8" t="str">
        <f t="shared" ca="1" si="21"/>
        <v/>
      </c>
    </row>
    <row r="9" spans="1:36">
      <c r="A9" t="s">
        <v>45</v>
      </c>
      <c r="B9" t="str">
        <f>VLOOKUP(A9,EventPointTypeTable!$A:$B,MATCH(EventPointTypeTable!$B$1,EventPointTypeTable!$A$1:$B$1,0),0)</f>
        <v>첫시작용</v>
      </c>
      <c r="C9" t="str">
        <f t="shared" si="0"/>
        <v>fr</v>
      </c>
      <c r="D9">
        <f t="shared" ca="1" si="1"/>
        <v>8</v>
      </c>
      <c r="E9">
        <f t="shared" ca="1" si="2"/>
        <v>8</v>
      </c>
      <c r="F9">
        <v>85</v>
      </c>
      <c r="G9">
        <f t="shared" ca="1" si="20"/>
        <v>262</v>
      </c>
      <c r="H9">
        <f t="shared" ca="1" si="3"/>
        <v>262</v>
      </c>
      <c r="I9" t="str">
        <f t="shared" ca="1" si="4"/>
        <v>cu</v>
      </c>
      <c r="J9" t="s">
        <v>114</v>
      </c>
      <c r="K9" t="s">
        <v>116</v>
      </c>
      <c r="L9">
        <v>20000</v>
      </c>
      <c r="M9" t="str">
        <f t="shared" si="5"/>
        <v/>
      </c>
      <c r="N9" t="str">
        <f t="shared" ca="1" si="6"/>
        <v>cu</v>
      </c>
      <c r="O9" t="s">
        <v>114</v>
      </c>
      <c r="P9" t="s">
        <v>116</v>
      </c>
      <c r="Q9">
        <v>2000</v>
      </c>
      <c r="R9" t="str">
        <f t="shared" ca="1" si="7"/>
        <v>cu</v>
      </c>
      <c r="S9" t="str">
        <f t="shared" si="8"/>
        <v>GO</v>
      </c>
      <c r="T9">
        <f t="shared" si="9"/>
        <v>20000</v>
      </c>
      <c r="U9" t="str">
        <f t="shared" ca="1" si="10"/>
        <v>cu</v>
      </c>
      <c r="V9" t="str">
        <f t="shared" si="11"/>
        <v>GO</v>
      </c>
      <c r="W9">
        <f t="shared" si="12"/>
        <v>2000</v>
      </c>
      <c r="X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</v>
      </c>
      <c r="Y9" t="str">
        <f t="shared" ca="1" si="14"/>
        <v>{"id":"fr","num":8,"totEp":262,"tp1":"cu","vl1":"GO","cn1":20000,"tp2":"cu","vl2":"GO","cn2":2000}</v>
      </c>
      <c r="Z9">
        <f t="shared" ca="1" si="15"/>
        <v>98</v>
      </c>
      <c r="AA9">
        <f t="shared" ca="1" si="16"/>
        <v>769</v>
      </c>
      <c r="AB9">
        <f t="shared" ca="1" si="17"/>
        <v>0</v>
      </c>
      <c r="AC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</v>
      </c>
      <c r="AD9">
        <f t="shared" ca="1" si="19"/>
        <v>0</v>
      </c>
      <c r="AI9">
        <v>6</v>
      </c>
      <c r="AJ9" t="str">
        <f t="shared" ca="1" si="21"/>
        <v/>
      </c>
    </row>
    <row r="10" spans="1:36">
      <c r="A10" t="s">
        <v>45</v>
      </c>
      <c r="B10" t="str">
        <f>VLOOKUP(A10,EventPointTypeTable!$A:$B,MATCH(EventPointTypeTable!$B$1,EventPointTypeTable!$A$1:$B$1,0),0)</f>
        <v>첫시작용</v>
      </c>
      <c r="C10" t="str">
        <f t="shared" si="0"/>
        <v>fr</v>
      </c>
      <c r="D10">
        <f t="shared" ca="1" si="1"/>
        <v>9</v>
      </c>
      <c r="E10">
        <f t="shared" ca="1" si="2"/>
        <v>9</v>
      </c>
      <c r="F10">
        <v>65</v>
      </c>
      <c r="G10">
        <f t="shared" ca="1" si="20"/>
        <v>327</v>
      </c>
      <c r="H10">
        <f t="shared" ca="1" si="3"/>
        <v>327</v>
      </c>
      <c r="I10" t="str">
        <f t="shared" ca="1" si="4"/>
        <v>cu</v>
      </c>
      <c r="J10" t="s">
        <v>114</v>
      </c>
      <c r="K10" t="s">
        <v>116</v>
      </c>
      <c r="L10">
        <v>25000</v>
      </c>
      <c r="M10" t="str">
        <f t="shared" si="5"/>
        <v/>
      </c>
      <c r="N10" t="str">
        <f t="shared" ca="1" si="6"/>
        <v>cu</v>
      </c>
      <c r="O10" t="s">
        <v>114</v>
      </c>
      <c r="P10" t="s">
        <v>116</v>
      </c>
      <c r="Q10">
        <v>2500</v>
      </c>
      <c r="R10" t="str">
        <f t="shared" ca="1" si="7"/>
        <v>cu</v>
      </c>
      <c r="S10" t="str">
        <f t="shared" si="8"/>
        <v>GO</v>
      </c>
      <c r="T10">
        <f t="shared" si="9"/>
        <v>25000</v>
      </c>
      <c r="U10" t="str">
        <f t="shared" ca="1" si="10"/>
        <v>cu</v>
      </c>
      <c r="V10" t="str">
        <f t="shared" si="11"/>
        <v>GO</v>
      </c>
      <c r="W10">
        <f t="shared" si="12"/>
        <v>2500</v>
      </c>
      <c r="X1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</v>
      </c>
      <c r="Y10" t="str">
        <f t="shared" ca="1" si="14"/>
        <v>{"id":"fr","num":9,"totEp":327,"tp1":"cu","vl1":"GO","cn1":25000,"tp2":"cu","vl2":"GO","cn2":2500}</v>
      </c>
      <c r="Z10">
        <f t="shared" ca="1" si="15"/>
        <v>98</v>
      </c>
      <c r="AA10">
        <f t="shared" ca="1" si="16"/>
        <v>868</v>
      </c>
      <c r="AB10">
        <f t="shared" ca="1" si="17"/>
        <v>0</v>
      </c>
      <c r="AC1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</v>
      </c>
      <c r="AD10">
        <f t="shared" ca="1" si="19"/>
        <v>0</v>
      </c>
      <c r="AI10">
        <v>7</v>
      </c>
      <c r="AJ10" t="str">
        <f t="shared" ca="1" si="21"/>
        <v/>
      </c>
    </row>
    <row r="11" spans="1:36">
      <c r="A11" t="s">
        <v>45</v>
      </c>
      <c r="B11" t="str">
        <f>VLOOKUP(A11,EventPointTypeTable!$A:$B,MATCH(EventPointTypeTable!$B$1,EventPointTypeTable!$A$1:$B$1,0),0)</f>
        <v>첫시작용</v>
      </c>
      <c r="C11" t="str">
        <f t="shared" si="0"/>
        <v>fr</v>
      </c>
      <c r="D11">
        <f t="shared" ca="1" si="1"/>
        <v>10</v>
      </c>
      <c r="E11">
        <f t="shared" ca="1" si="2"/>
        <v>10</v>
      </c>
      <c r="F11">
        <v>50</v>
      </c>
      <c r="G11">
        <f t="shared" ca="1" si="20"/>
        <v>377</v>
      </c>
      <c r="H11">
        <f t="shared" ca="1" si="3"/>
        <v>377</v>
      </c>
      <c r="I11" t="str">
        <f t="shared" ca="1" si="4"/>
        <v>cu</v>
      </c>
      <c r="J11" t="s">
        <v>114</v>
      </c>
      <c r="K11" t="s">
        <v>116</v>
      </c>
      <c r="L11">
        <v>22500</v>
      </c>
      <c r="M11" t="str">
        <f t="shared" si="5"/>
        <v/>
      </c>
      <c r="N11" t="str">
        <f t="shared" ca="1" si="6"/>
        <v>cu</v>
      </c>
      <c r="O11" t="s">
        <v>114</v>
      </c>
      <c r="P11" t="s">
        <v>116</v>
      </c>
      <c r="Q11">
        <v>2250</v>
      </c>
      <c r="R11" t="str">
        <f t="shared" ca="1" si="7"/>
        <v>cu</v>
      </c>
      <c r="S11" t="str">
        <f t="shared" si="8"/>
        <v>GO</v>
      </c>
      <c r="T11">
        <f t="shared" si="9"/>
        <v>22500</v>
      </c>
      <c r="U11" t="str">
        <f t="shared" ca="1" si="10"/>
        <v>cu</v>
      </c>
      <c r="V11" t="str">
        <f t="shared" si="11"/>
        <v>GO</v>
      </c>
      <c r="W11">
        <f t="shared" si="12"/>
        <v>2250</v>
      </c>
      <c r="X1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</v>
      </c>
      <c r="Y11" t="str">
        <f t="shared" ca="1" si="14"/>
        <v>{"id":"fr","num":10,"totEp":377,"tp1":"cu","vl1":"GO","cn1":22500,"tp2":"cu","vl2":"GO","cn2":2250}</v>
      </c>
      <c r="Z11">
        <f t="shared" ca="1" si="15"/>
        <v>99</v>
      </c>
      <c r="AA11">
        <f t="shared" ca="1" si="16"/>
        <v>968</v>
      </c>
      <c r="AB11">
        <f t="shared" ca="1" si="17"/>
        <v>0</v>
      </c>
      <c r="AC1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</v>
      </c>
      <c r="AD11">
        <f t="shared" ca="1" si="19"/>
        <v>0</v>
      </c>
      <c r="AI11">
        <v>8</v>
      </c>
      <c r="AJ11" t="str">
        <f t="shared" ca="1" si="21"/>
        <v/>
      </c>
    </row>
    <row r="12" spans="1:36">
      <c r="A12" t="s">
        <v>45</v>
      </c>
      <c r="B12" t="str">
        <f>VLOOKUP(A12,EventPointTypeTable!$A:$B,MATCH(EventPointTypeTable!$B$1,EventPointTypeTable!$A$1:$B$1,0),0)</f>
        <v>첫시작용</v>
      </c>
      <c r="C12" t="str">
        <f t="shared" si="0"/>
        <v>fr</v>
      </c>
      <c r="D12">
        <f t="shared" ca="1" si="1"/>
        <v>11</v>
      </c>
      <c r="E12">
        <f t="shared" ca="1" si="2"/>
        <v>11</v>
      </c>
      <c r="F12">
        <v>180</v>
      </c>
      <c r="G12">
        <f t="shared" ca="1" si="20"/>
        <v>557</v>
      </c>
      <c r="H12">
        <f t="shared" ca="1" si="3"/>
        <v>557</v>
      </c>
      <c r="I12" t="str">
        <f t="shared" ca="1" si="4"/>
        <v>cu</v>
      </c>
      <c r="J12" t="s">
        <v>114</v>
      </c>
      <c r="K12" t="s">
        <v>147</v>
      </c>
      <c r="L12">
        <v>300</v>
      </c>
      <c r="M12" t="str">
        <f t="shared" si="5"/>
        <v>에너지너무많음</v>
      </c>
      <c r="N12" t="str">
        <f t="shared" ca="1" si="6"/>
        <v>cu</v>
      </c>
      <c r="O12" t="s">
        <v>114</v>
      </c>
      <c r="P12" t="s">
        <v>147</v>
      </c>
      <c r="Q12">
        <v>30</v>
      </c>
      <c r="R12" t="str">
        <f t="shared" ca="1" si="7"/>
        <v>cu</v>
      </c>
      <c r="S12" t="str">
        <f t="shared" si="8"/>
        <v>EN</v>
      </c>
      <c r="T12">
        <f t="shared" si="9"/>
        <v>300</v>
      </c>
      <c r="U12" t="str">
        <f t="shared" ca="1" si="10"/>
        <v>cu</v>
      </c>
      <c r="V12" t="str">
        <f t="shared" si="11"/>
        <v>EN</v>
      </c>
      <c r="W12">
        <f t="shared" si="12"/>
        <v>30</v>
      </c>
      <c r="X1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</v>
      </c>
      <c r="Y12" t="str">
        <f t="shared" ca="1" si="14"/>
        <v>{"id":"fr","num":11,"totEp":557,"tp1":"cu","vl1":"EN","cn1":300,"tp2":"cu","vl2":"EN","cn2":30}</v>
      </c>
      <c r="Z12">
        <f t="shared" ca="1" si="15"/>
        <v>95</v>
      </c>
      <c r="AA12">
        <f t="shared" ca="1" si="16"/>
        <v>1064</v>
      </c>
      <c r="AB12">
        <f t="shared" ca="1" si="17"/>
        <v>0</v>
      </c>
      <c r="AC1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</v>
      </c>
      <c r="AD12">
        <f t="shared" ca="1" si="19"/>
        <v>0</v>
      </c>
      <c r="AI12">
        <v>9</v>
      </c>
      <c r="AJ12" t="str">
        <f t="shared" ca="1" si="21"/>
        <v/>
      </c>
    </row>
    <row r="13" spans="1:36">
      <c r="A13" t="s">
        <v>45</v>
      </c>
      <c r="B13" t="str">
        <f>VLOOKUP(A13,EventPointTypeTable!$A:$B,MATCH(EventPointTypeTable!$B$1,EventPointTypeTable!$A$1:$B$1,0),0)</f>
        <v>첫시작용</v>
      </c>
      <c r="C13" t="str">
        <f t="shared" si="0"/>
        <v>fr</v>
      </c>
      <c r="D13">
        <f t="shared" ca="1" si="1"/>
        <v>12</v>
      </c>
      <c r="E13">
        <f t="shared" ca="1" si="2"/>
        <v>12</v>
      </c>
      <c r="F13">
        <v>100</v>
      </c>
      <c r="G13">
        <f t="shared" ca="1" si="20"/>
        <v>657</v>
      </c>
      <c r="H13">
        <f t="shared" ca="1" si="3"/>
        <v>657</v>
      </c>
      <c r="I13" t="str">
        <f t="shared" ca="1" si="4"/>
        <v>cu</v>
      </c>
      <c r="J13" t="s">
        <v>114</v>
      </c>
      <c r="K13" t="s">
        <v>116</v>
      </c>
      <c r="L13">
        <v>50000</v>
      </c>
      <c r="M13" t="str">
        <f t="shared" si="5"/>
        <v/>
      </c>
      <c r="N13" t="str">
        <f t="shared" ca="1" si="6"/>
        <v>cu</v>
      </c>
      <c r="O13" t="s">
        <v>114</v>
      </c>
      <c r="P13" t="s">
        <v>116</v>
      </c>
      <c r="Q13">
        <v>5000</v>
      </c>
      <c r="R13" t="str">
        <f t="shared" ca="1" si="7"/>
        <v>cu</v>
      </c>
      <c r="S13" t="str">
        <f t="shared" si="8"/>
        <v>GO</v>
      </c>
      <c r="T13">
        <f t="shared" si="9"/>
        <v>50000</v>
      </c>
      <c r="U13" t="str">
        <f t="shared" ca="1" si="10"/>
        <v>cu</v>
      </c>
      <c r="V13" t="str">
        <f t="shared" si="11"/>
        <v>GO</v>
      </c>
      <c r="W13">
        <f t="shared" si="12"/>
        <v>5000</v>
      </c>
      <c r="X1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</v>
      </c>
      <c r="Y13" t="str">
        <f t="shared" ca="1" si="14"/>
        <v>{"id":"fr","num":12,"totEp":657,"tp1":"cu","vl1":"GO","cn1":50000,"tp2":"cu","vl2":"GO","cn2":5000}</v>
      </c>
      <c r="Z13">
        <f t="shared" ca="1" si="15"/>
        <v>99</v>
      </c>
      <c r="AA13">
        <f t="shared" ca="1" si="16"/>
        <v>1164</v>
      </c>
      <c r="AB13">
        <f t="shared" ca="1" si="17"/>
        <v>0</v>
      </c>
      <c r="AC1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</v>
      </c>
      <c r="AD13">
        <f t="shared" ca="1" si="19"/>
        <v>0</v>
      </c>
    </row>
    <row r="14" spans="1:36">
      <c r="A14" t="s">
        <v>45</v>
      </c>
      <c r="B14" t="str">
        <f>VLOOKUP(A14,EventPointTypeTable!$A:$B,MATCH(EventPointTypeTable!$B$1,EventPointTypeTable!$A$1:$B$1,0),0)</f>
        <v>첫시작용</v>
      </c>
      <c r="C14" t="str">
        <f t="shared" si="0"/>
        <v>fr</v>
      </c>
      <c r="D14">
        <f t="shared" ca="1" si="1"/>
        <v>13</v>
      </c>
      <c r="E14">
        <f t="shared" ca="1" si="2"/>
        <v>13</v>
      </c>
      <c r="F14">
        <v>120</v>
      </c>
      <c r="G14">
        <f t="shared" ca="1" si="20"/>
        <v>777</v>
      </c>
      <c r="H14">
        <f t="shared" ca="1" si="3"/>
        <v>777</v>
      </c>
      <c r="I14" t="str">
        <f t="shared" ca="1" si="4"/>
        <v>cu</v>
      </c>
      <c r="J14" t="s">
        <v>114</v>
      </c>
      <c r="K14" t="s">
        <v>116</v>
      </c>
      <c r="L14">
        <v>65000</v>
      </c>
      <c r="M14" t="str">
        <f t="shared" si="5"/>
        <v/>
      </c>
      <c r="N14" t="str">
        <f t="shared" ca="1" si="6"/>
        <v>cu</v>
      </c>
      <c r="O14" t="s">
        <v>114</v>
      </c>
      <c r="P14" t="s">
        <v>116</v>
      </c>
      <c r="Q14">
        <v>6500</v>
      </c>
      <c r="R14" t="str">
        <f t="shared" ca="1" si="7"/>
        <v>cu</v>
      </c>
      <c r="S14" t="str">
        <f t="shared" si="8"/>
        <v>GO</v>
      </c>
      <c r="T14">
        <f t="shared" si="9"/>
        <v>65000</v>
      </c>
      <c r="U14" t="str">
        <f t="shared" ca="1" si="10"/>
        <v>cu</v>
      </c>
      <c r="V14" t="str">
        <f t="shared" si="11"/>
        <v>GO</v>
      </c>
      <c r="W14">
        <f t="shared" si="12"/>
        <v>6500</v>
      </c>
      <c r="X1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</v>
      </c>
      <c r="Y14" t="str">
        <f t="shared" ca="1" si="14"/>
        <v>{"id":"fr","num":13,"totEp":777,"tp1":"cu","vl1":"GO","cn1":65000,"tp2":"cu","vl2":"GO","cn2":6500}</v>
      </c>
      <c r="Z14">
        <f t="shared" ca="1" si="15"/>
        <v>99</v>
      </c>
      <c r="AA14">
        <f t="shared" ca="1" si="16"/>
        <v>1264</v>
      </c>
      <c r="AB14">
        <f t="shared" ca="1" si="17"/>
        <v>0</v>
      </c>
      <c r="AC1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</v>
      </c>
      <c r="AD14">
        <f t="shared" ca="1" si="19"/>
        <v>0</v>
      </c>
    </row>
    <row r="15" spans="1:36">
      <c r="A15" t="s">
        <v>45</v>
      </c>
      <c r="B15" t="str">
        <f>VLOOKUP(A15,EventPointTypeTable!$A:$B,MATCH(EventPointTypeTable!$B$1,EventPointTypeTable!$A$1:$B$1,0),0)</f>
        <v>첫시작용</v>
      </c>
      <c r="C15" t="str">
        <f t="shared" si="0"/>
        <v>fr</v>
      </c>
      <c r="D15">
        <f t="shared" ca="1" si="1"/>
        <v>14</v>
      </c>
      <c r="E15">
        <f t="shared" ca="1" si="2"/>
        <v>14</v>
      </c>
      <c r="F15">
        <v>500</v>
      </c>
      <c r="G15">
        <f t="shared" ca="1" si="20"/>
        <v>1277</v>
      </c>
      <c r="H15">
        <f t="shared" ca="1" si="3"/>
        <v>1277</v>
      </c>
      <c r="I15" t="str">
        <f t="shared" ref="I15:I76" ca="1" si="22">IF(ISBLANK(J15),"",
VLOOKUP(J15,OFFSET(INDIRECT("$A:$B"),0,MATCH(J$1&amp;"_Verify",INDIRECT("$1:$1"),0)-1),2,0)
)</f>
        <v>cu</v>
      </c>
      <c r="J15" t="s">
        <v>114</v>
      </c>
      <c r="K15" t="s">
        <v>147</v>
      </c>
      <c r="L15">
        <v>750</v>
      </c>
      <c r="M15" t="str">
        <f t="shared" si="5"/>
        <v>에너지너무많음</v>
      </c>
      <c r="N15" t="str">
        <f t="shared" ref="N15:N76" ca="1" si="23">IF(ISBLANK(O15),"",
VLOOKUP(O15,OFFSET(INDIRECT("$A:$B"),0,MATCH(O$1&amp;"_Verify",INDIRECT("$1:$1"),0)-1),2,0)
)</f>
        <v>cu</v>
      </c>
      <c r="O15" t="s">
        <v>114</v>
      </c>
      <c r="P15" t="s">
        <v>147</v>
      </c>
      <c r="Q15">
        <v>75</v>
      </c>
      <c r="R15" t="str">
        <f t="shared" ca="1" si="7"/>
        <v>cu</v>
      </c>
      <c r="S15" t="str">
        <f t="shared" si="8"/>
        <v>EN</v>
      </c>
      <c r="T15">
        <f t="shared" si="9"/>
        <v>750</v>
      </c>
      <c r="U15" t="str">
        <f t="shared" ca="1" si="10"/>
        <v>cu</v>
      </c>
      <c r="V15" t="str">
        <f t="shared" si="11"/>
        <v>EN</v>
      </c>
      <c r="W15">
        <f t="shared" si="12"/>
        <v>75</v>
      </c>
      <c r="X1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</v>
      </c>
      <c r="Y15" t="str">
        <f t="shared" ca="1" si="14"/>
        <v>{"id":"fr","num":14,"totEp":1277,"tp1":"cu","vl1":"EN","cn1":750,"tp2":"cu","vl2":"EN","cn2":75}</v>
      </c>
      <c r="Z15">
        <f t="shared" ca="1" si="15"/>
        <v>96</v>
      </c>
      <c r="AA15">
        <f t="shared" ca="1" si="16"/>
        <v>1361</v>
      </c>
      <c r="AB15">
        <f t="shared" ca="1" si="17"/>
        <v>0</v>
      </c>
      <c r="AC1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</v>
      </c>
      <c r="AD15">
        <f t="shared" ca="1" si="19"/>
        <v>0</v>
      </c>
    </row>
    <row r="16" spans="1:36">
      <c r="A16" t="s">
        <v>45</v>
      </c>
      <c r="B16" t="str">
        <f>VLOOKUP(A16,EventPointTypeTable!$A:$B,MATCH(EventPointTypeTable!$B$1,EventPointTypeTable!$A$1:$B$1,0),0)</f>
        <v>첫시작용</v>
      </c>
      <c r="C16" t="str">
        <f t="shared" si="0"/>
        <v>fr</v>
      </c>
      <c r="D16">
        <f t="shared" ca="1" si="1"/>
        <v>15</v>
      </c>
      <c r="E16">
        <f t="shared" ca="1" si="2"/>
        <v>15</v>
      </c>
      <c r="F16">
        <v>120</v>
      </c>
      <c r="G16">
        <f t="shared" ca="1" si="20"/>
        <v>1397</v>
      </c>
      <c r="H16">
        <f t="shared" ca="1" si="3"/>
        <v>1397</v>
      </c>
      <c r="I16" t="str">
        <f t="shared" ca="1" si="22"/>
        <v>cu</v>
      </c>
      <c r="J16" t="s">
        <v>114</v>
      </c>
      <c r="K16" t="s">
        <v>116</v>
      </c>
      <c r="L16">
        <v>100000</v>
      </c>
      <c r="M16" t="str">
        <f t="shared" si="5"/>
        <v/>
      </c>
      <c r="N16" t="str">
        <f t="shared" ca="1" si="23"/>
        <v>cu</v>
      </c>
      <c r="O16" t="s">
        <v>114</v>
      </c>
      <c r="P16" t="s">
        <v>116</v>
      </c>
      <c r="Q16">
        <v>10000</v>
      </c>
      <c r="R16" t="str">
        <f t="shared" ca="1" si="7"/>
        <v>cu</v>
      </c>
      <c r="S16" t="str">
        <f t="shared" si="8"/>
        <v>GO</v>
      </c>
      <c r="T16">
        <f t="shared" si="9"/>
        <v>100000</v>
      </c>
      <c r="U16" t="str">
        <f t="shared" ca="1" si="10"/>
        <v>cu</v>
      </c>
      <c r="V16" t="str">
        <f t="shared" si="11"/>
        <v>GO</v>
      </c>
      <c r="W16">
        <f t="shared" si="12"/>
        <v>10000</v>
      </c>
      <c r="X1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</v>
      </c>
      <c r="Y16" t="str">
        <f t="shared" ca="1" si="14"/>
        <v>{"id":"fr","num":15,"totEp":1397,"tp1":"cu","vl1":"GO","cn1":100000,"tp2":"cu","vl2":"GO","cn2":10000}</v>
      </c>
      <c r="Z16">
        <f t="shared" ca="1" si="15"/>
        <v>102</v>
      </c>
      <c r="AA16">
        <f t="shared" ca="1" si="16"/>
        <v>1464</v>
      </c>
      <c r="AB16">
        <f t="shared" ca="1" si="17"/>
        <v>0</v>
      </c>
      <c r="AC1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</v>
      </c>
      <c r="AD16">
        <f t="shared" ca="1" si="19"/>
        <v>0</v>
      </c>
    </row>
    <row r="17" spans="1:30">
      <c r="A17" t="s">
        <v>45</v>
      </c>
      <c r="B17" t="str">
        <f>VLOOKUP(A17,EventPointTypeTable!$A:$B,MATCH(EventPointTypeTable!$B$1,EventPointTypeTable!$A$1:$B$1,0),0)</f>
        <v>첫시작용</v>
      </c>
      <c r="C17" t="str">
        <f t="shared" si="0"/>
        <v>fr</v>
      </c>
      <c r="D17">
        <f t="shared" ca="1" si="1"/>
        <v>16</v>
      </c>
      <c r="E17">
        <f t="shared" ca="1" si="2"/>
        <v>16</v>
      </c>
      <c r="F17">
        <v>200</v>
      </c>
      <c r="G17">
        <f t="shared" ca="1" si="20"/>
        <v>1597</v>
      </c>
      <c r="H17">
        <f t="shared" ca="1" si="3"/>
        <v>1597</v>
      </c>
      <c r="I17" t="str">
        <f t="shared" ca="1" si="22"/>
        <v>cu</v>
      </c>
      <c r="J17" t="s">
        <v>114</v>
      </c>
      <c r="K17" t="s">
        <v>116</v>
      </c>
      <c r="L17">
        <v>120000</v>
      </c>
      <c r="M17" t="str">
        <f t="shared" si="5"/>
        <v/>
      </c>
      <c r="N17" t="str">
        <f t="shared" ca="1" si="23"/>
        <v>cu</v>
      </c>
      <c r="O17" t="s">
        <v>114</v>
      </c>
      <c r="P17" t="s">
        <v>116</v>
      </c>
      <c r="Q17">
        <v>12000</v>
      </c>
      <c r="R17" t="str">
        <f t="shared" ca="1" si="7"/>
        <v>cu</v>
      </c>
      <c r="S17" t="str">
        <f t="shared" si="8"/>
        <v>GO</v>
      </c>
      <c r="T17">
        <f t="shared" si="9"/>
        <v>120000</v>
      </c>
      <c r="U17" t="str">
        <f t="shared" ca="1" si="10"/>
        <v>cu</v>
      </c>
      <c r="V17" t="str">
        <f t="shared" si="11"/>
        <v>GO</v>
      </c>
      <c r="W17">
        <f t="shared" si="12"/>
        <v>12000</v>
      </c>
      <c r="X1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</v>
      </c>
      <c r="Y17" t="str">
        <f t="shared" ca="1" si="14"/>
        <v>{"id":"fr","num":16,"totEp":1597,"tp1":"cu","vl1":"GO","cn1":120000,"tp2":"cu","vl2":"GO","cn2":12000}</v>
      </c>
      <c r="Z17">
        <f t="shared" ca="1" si="15"/>
        <v>102</v>
      </c>
      <c r="AA17">
        <f t="shared" ca="1" si="16"/>
        <v>1567</v>
      </c>
      <c r="AB17">
        <f t="shared" ca="1" si="17"/>
        <v>0</v>
      </c>
      <c r="AC1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</v>
      </c>
      <c r="AD17">
        <f t="shared" ca="1" si="19"/>
        <v>0</v>
      </c>
    </row>
    <row r="18" spans="1:30">
      <c r="A18" t="s">
        <v>45</v>
      </c>
      <c r="B18" t="str">
        <f>VLOOKUP(A18,EventPointTypeTable!$A:$B,MATCH(EventPointTypeTable!$B$1,EventPointTypeTable!$A$1:$B$1,0),0)</f>
        <v>첫시작용</v>
      </c>
      <c r="C18" t="str">
        <f t="shared" si="0"/>
        <v>fr</v>
      </c>
      <c r="D18">
        <f t="shared" ca="1" si="1"/>
        <v>17</v>
      </c>
      <c r="E18">
        <f t="shared" ca="1" si="2"/>
        <v>17</v>
      </c>
      <c r="F18">
        <v>150</v>
      </c>
      <c r="G18">
        <f t="shared" ca="1" si="20"/>
        <v>1747</v>
      </c>
      <c r="H18">
        <f t="shared" ca="1" si="3"/>
        <v>1747</v>
      </c>
      <c r="I18" t="str">
        <f t="shared" ca="1" si="22"/>
        <v>cu</v>
      </c>
      <c r="J18" t="s">
        <v>114</v>
      </c>
      <c r="K18" t="s">
        <v>116</v>
      </c>
      <c r="L18">
        <v>115000</v>
      </c>
      <c r="M18" t="str">
        <f t="shared" si="5"/>
        <v/>
      </c>
      <c r="N18" t="str">
        <f t="shared" ca="1" si="23"/>
        <v>cu</v>
      </c>
      <c r="O18" t="s">
        <v>114</v>
      </c>
      <c r="P18" t="s">
        <v>116</v>
      </c>
      <c r="Q18">
        <v>11500</v>
      </c>
      <c r="R18" t="str">
        <f t="shared" ca="1" si="7"/>
        <v>cu</v>
      </c>
      <c r="S18" t="str">
        <f t="shared" si="8"/>
        <v>GO</v>
      </c>
      <c r="T18">
        <f t="shared" si="9"/>
        <v>115000</v>
      </c>
      <c r="U18" t="str">
        <f t="shared" ca="1" si="10"/>
        <v>cu</v>
      </c>
      <c r="V18" t="str">
        <f t="shared" si="11"/>
        <v>GO</v>
      </c>
      <c r="W18">
        <f t="shared" si="12"/>
        <v>11500</v>
      </c>
      <c r="X1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</v>
      </c>
      <c r="Y18" t="str">
        <f t="shared" ca="1" si="14"/>
        <v>{"id":"fr","num":17,"totEp":1747,"tp1":"cu","vl1":"GO","cn1":115000,"tp2":"cu","vl2":"GO","cn2":11500}</v>
      </c>
      <c r="Z18">
        <f t="shared" ca="1" si="15"/>
        <v>102</v>
      </c>
      <c r="AA18">
        <f t="shared" ca="1" si="16"/>
        <v>1670</v>
      </c>
      <c r="AB18">
        <f t="shared" ca="1" si="17"/>
        <v>0</v>
      </c>
      <c r="AC1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</v>
      </c>
      <c r="AD18">
        <f t="shared" ca="1" si="19"/>
        <v>0</v>
      </c>
    </row>
    <row r="19" spans="1:30">
      <c r="A19" t="s">
        <v>45</v>
      </c>
      <c r="B19" t="str">
        <f>VLOOKUP(A19,EventPointTypeTable!$A:$B,MATCH(EventPointTypeTable!$B$1,EventPointTypeTable!$A$1:$B$1,0),0)</f>
        <v>첫시작용</v>
      </c>
      <c r="C19" t="str">
        <f t="shared" si="0"/>
        <v>fr</v>
      </c>
      <c r="D19">
        <f t="shared" ca="1" si="1"/>
        <v>18</v>
      </c>
      <c r="E19">
        <f t="shared" ca="1" si="2"/>
        <v>18</v>
      </c>
      <c r="F19">
        <v>800</v>
      </c>
      <c r="G19">
        <f t="shared" ca="1" si="20"/>
        <v>2547</v>
      </c>
      <c r="H19">
        <f t="shared" ca="1" si="3"/>
        <v>2547</v>
      </c>
      <c r="I19" t="str">
        <f t="shared" ca="1" si="22"/>
        <v>cu</v>
      </c>
      <c r="J19" t="s">
        <v>114</v>
      </c>
      <c r="K19" t="s">
        <v>147</v>
      </c>
      <c r="L19">
        <v>1200</v>
      </c>
      <c r="M19" t="str">
        <f t="shared" si="5"/>
        <v>에너지너무많음</v>
      </c>
      <c r="N19" t="str">
        <f t="shared" ca="1" si="23"/>
        <v>cu</v>
      </c>
      <c r="O19" t="s">
        <v>114</v>
      </c>
      <c r="P19" t="s">
        <v>147</v>
      </c>
      <c r="Q19">
        <v>120</v>
      </c>
      <c r="R19" t="str">
        <f t="shared" ca="1" si="7"/>
        <v>cu</v>
      </c>
      <c r="S19" t="str">
        <f t="shared" si="8"/>
        <v>EN</v>
      </c>
      <c r="T19">
        <f t="shared" si="9"/>
        <v>1200</v>
      </c>
      <c r="U19" t="str">
        <f t="shared" ca="1" si="10"/>
        <v>cu</v>
      </c>
      <c r="V19" t="str">
        <f t="shared" si="11"/>
        <v>EN</v>
      </c>
      <c r="W19">
        <f t="shared" si="12"/>
        <v>120</v>
      </c>
      <c r="X1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</v>
      </c>
      <c r="Y19" t="str">
        <f t="shared" ca="1" si="14"/>
        <v>{"id":"fr","num":18,"totEp":2547,"tp1":"cu","vl1":"EN","cn1":1200,"tp2":"cu","vl2":"EN","cn2":120}</v>
      </c>
      <c r="Z19">
        <f t="shared" ca="1" si="15"/>
        <v>98</v>
      </c>
      <c r="AA19">
        <f t="shared" ca="1" si="16"/>
        <v>1769</v>
      </c>
      <c r="AB19">
        <f t="shared" ca="1" si="17"/>
        <v>0</v>
      </c>
      <c r="AC1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</v>
      </c>
      <c r="AD19">
        <f t="shared" ca="1" si="19"/>
        <v>0</v>
      </c>
    </row>
    <row r="20" spans="1:30">
      <c r="A20" t="s">
        <v>45</v>
      </c>
      <c r="B20" t="str">
        <f>VLOOKUP(A20,EventPointTypeTable!$A:$B,MATCH(EventPointTypeTable!$B$1,EventPointTypeTable!$A$1:$B$1,0),0)</f>
        <v>첫시작용</v>
      </c>
      <c r="C20" t="str">
        <f t="shared" si="0"/>
        <v>fr</v>
      </c>
      <c r="D20">
        <f t="shared" ca="1" si="1"/>
        <v>19</v>
      </c>
      <c r="E20">
        <f t="shared" ca="1" si="2"/>
        <v>19</v>
      </c>
      <c r="F20">
        <v>150</v>
      </c>
      <c r="G20">
        <f t="shared" ca="1" si="20"/>
        <v>2697</v>
      </c>
      <c r="H20">
        <f t="shared" ca="1" si="3"/>
        <v>2697</v>
      </c>
      <c r="I20" t="str">
        <f t="shared" ca="1" si="22"/>
        <v>cu</v>
      </c>
      <c r="J20" t="s">
        <v>114</v>
      </c>
      <c r="K20" t="s">
        <v>116</v>
      </c>
      <c r="L20">
        <v>135000</v>
      </c>
      <c r="M20" t="str">
        <f t="shared" si="5"/>
        <v/>
      </c>
      <c r="N20" t="str">
        <f t="shared" ca="1" si="23"/>
        <v>cu</v>
      </c>
      <c r="O20" t="s">
        <v>114</v>
      </c>
      <c r="P20" t="s">
        <v>116</v>
      </c>
      <c r="Q20">
        <v>13500</v>
      </c>
      <c r="R20" t="str">
        <f t="shared" ca="1" si="7"/>
        <v>cu</v>
      </c>
      <c r="S20" t="str">
        <f t="shared" si="8"/>
        <v>GO</v>
      </c>
      <c r="T20">
        <f t="shared" si="9"/>
        <v>135000</v>
      </c>
      <c r="U20" t="str">
        <f t="shared" ca="1" si="10"/>
        <v>cu</v>
      </c>
      <c r="V20" t="str">
        <f t="shared" si="11"/>
        <v>GO</v>
      </c>
      <c r="W20">
        <f t="shared" si="12"/>
        <v>13500</v>
      </c>
      <c r="X2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</v>
      </c>
      <c r="Y20" t="str">
        <f t="shared" ca="1" si="14"/>
        <v>{"id":"fr","num":19,"totEp":2697,"tp1":"cu","vl1":"GO","cn1":135000,"tp2":"cu","vl2":"GO","cn2":13500}</v>
      </c>
      <c r="Z20">
        <f t="shared" ca="1" si="15"/>
        <v>102</v>
      </c>
      <c r="AA20">
        <f t="shared" ca="1" si="16"/>
        <v>1872</v>
      </c>
      <c r="AB20">
        <f t="shared" ca="1" si="17"/>
        <v>0</v>
      </c>
      <c r="AC2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</v>
      </c>
      <c r="AD20">
        <f t="shared" ca="1" si="19"/>
        <v>0</v>
      </c>
    </row>
    <row r="21" spans="1:30">
      <c r="A21" t="s">
        <v>45</v>
      </c>
      <c r="B21" t="str">
        <f>VLOOKUP(A21,EventPointTypeTable!$A:$B,MATCH(EventPointTypeTable!$B$1,EventPointTypeTable!$A$1:$B$1,0),0)</f>
        <v>첫시작용</v>
      </c>
      <c r="C21" t="str">
        <f t="shared" si="0"/>
        <v>fr</v>
      </c>
      <c r="D21">
        <f t="shared" ca="1" si="1"/>
        <v>20</v>
      </c>
      <c r="E21">
        <f t="shared" ca="1" si="2"/>
        <v>20</v>
      </c>
      <c r="F21">
        <v>250</v>
      </c>
      <c r="G21">
        <f t="shared" ca="1" si="20"/>
        <v>2947</v>
      </c>
      <c r="H21">
        <f t="shared" ca="1" si="3"/>
        <v>2947</v>
      </c>
      <c r="I21" t="str">
        <f t="shared" ca="1" si="22"/>
        <v>cu</v>
      </c>
      <c r="J21" t="s">
        <v>114</v>
      </c>
      <c r="K21" t="s">
        <v>116</v>
      </c>
      <c r="L21">
        <v>150000</v>
      </c>
      <c r="M21" t="str">
        <f t="shared" si="5"/>
        <v/>
      </c>
      <c r="N21" t="str">
        <f t="shared" ca="1" si="23"/>
        <v>cu</v>
      </c>
      <c r="O21" t="s">
        <v>114</v>
      </c>
      <c r="P21" t="s">
        <v>116</v>
      </c>
      <c r="Q21">
        <v>15000</v>
      </c>
      <c r="R21" t="str">
        <f t="shared" ca="1" si="7"/>
        <v>cu</v>
      </c>
      <c r="S21" t="str">
        <f t="shared" si="8"/>
        <v>GO</v>
      </c>
      <c r="T21">
        <f t="shared" si="9"/>
        <v>150000</v>
      </c>
      <c r="U21" t="str">
        <f t="shared" ca="1" si="10"/>
        <v>cu</v>
      </c>
      <c r="V21" t="str">
        <f t="shared" si="11"/>
        <v>GO</v>
      </c>
      <c r="W21">
        <f t="shared" si="12"/>
        <v>15000</v>
      </c>
      <c r="X2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</v>
      </c>
      <c r="Y21" t="str">
        <f t="shared" ca="1" si="14"/>
        <v>{"id":"fr","num":20,"totEp":2947,"tp1":"cu","vl1":"GO","cn1":150000,"tp2":"cu","vl2":"GO","cn2":15000}</v>
      </c>
      <c r="Z21">
        <f t="shared" ca="1" si="15"/>
        <v>102</v>
      </c>
      <c r="AA21">
        <f t="shared" ca="1" si="16"/>
        <v>1975</v>
      </c>
      <c r="AB21">
        <f t="shared" ca="1" si="17"/>
        <v>0</v>
      </c>
      <c r="AC2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</v>
      </c>
      <c r="AD21">
        <f t="shared" ca="1" si="19"/>
        <v>0</v>
      </c>
    </row>
    <row r="22" spans="1:30">
      <c r="A22" t="s">
        <v>45</v>
      </c>
      <c r="B22" t="str">
        <f>VLOOKUP(A22,EventPointTypeTable!$A:$B,MATCH(EventPointTypeTable!$B$1,EventPointTypeTable!$A$1:$B$1,0),0)</f>
        <v>첫시작용</v>
      </c>
      <c r="C22" t="str">
        <f t="shared" si="0"/>
        <v>fr</v>
      </c>
      <c r="D22">
        <f t="shared" ca="1" si="1"/>
        <v>21</v>
      </c>
      <c r="E22">
        <f t="shared" ca="1" si="2"/>
        <v>21</v>
      </c>
      <c r="F22">
        <v>1300</v>
      </c>
      <c r="G22">
        <f t="shared" ca="1" si="20"/>
        <v>4247</v>
      </c>
      <c r="H22">
        <f t="shared" ca="1" si="3"/>
        <v>4247</v>
      </c>
      <c r="I22" t="str">
        <f t="shared" ca="1" si="22"/>
        <v>cu</v>
      </c>
      <c r="J22" t="s">
        <v>114</v>
      </c>
      <c r="K22" t="s">
        <v>147</v>
      </c>
      <c r="L22">
        <v>2100</v>
      </c>
      <c r="M22" t="str">
        <f t="shared" si="5"/>
        <v>에너지너무많음</v>
      </c>
      <c r="N22" t="str">
        <f t="shared" ca="1" si="23"/>
        <v>cu</v>
      </c>
      <c r="O22" t="s">
        <v>114</v>
      </c>
      <c r="P22" t="s">
        <v>147</v>
      </c>
      <c r="Q22">
        <v>210</v>
      </c>
      <c r="R22" t="str">
        <f t="shared" ca="1" si="7"/>
        <v>cu</v>
      </c>
      <c r="S22" t="str">
        <f t="shared" si="8"/>
        <v>EN</v>
      </c>
      <c r="T22">
        <f t="shared" si="9"/>
        <v>2100</v>
      </c>
      <c r="U22" t="str">
        <f t="shared" ca="1" si="10"/>
        <v>cu</v>
      </c>
      <c r="V22" t="str">
        <f t="shared" si="11"/>
        <v>EN</v>
      </c>
      <c r="W22">
        <f t="shared" si="12"/>
        <v>210</v>
      </c>
      <c r="X2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</v>
      </c>
      <c r="Y22" t="str">
        <f t="shared" ca="1" si="14"/>
        <v>{"id":"fr","num":21,"totEp":4247,"tp1":"cu","vl1":"EN","cn1":2100,"tp2":"cu","vl2":"EN","cn2":210}</v>
      </c>
      <c r="Z22">
        <f t="shared" ca="1" si="15"/>
        <v>98</v>
      </c>
      <c r="AA22">
        <f t="shared" ca="1" si="16"/>
        <v>2074</v>
      </c>
      <c r="AB22">
        <f t="shared" ca="1" si="17"/>
        <v>0</v>
      </c>
      <c r="AC2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</v>
      </c>
      <c r="AD22">
        <f t="shared" ca="1" si="19"/>
        <v>0</v>
      </c>
    </row>
    <row r="23" spans="1:30">
      <c r="A23" t="s">
        <v>45</v>
      </c>
      <c r="B23" t="str">
        <f>VLOOKUP(A23,EventPointTypeTable!$A:$B,MATCH(EventPointTypeTable!$B$1,EventPointTypeTable!$A$1:$B$1,0),0)</f>
        <v>첫시작용</v>
      </c>
      <c r="C23" t="str">
        <f t="shared" si="0"/>
        <v>fr</v>
      </c>
      <c r="D23">
        <f t="shared" ca="1" si="1"/>
        <v>22</v>
      </c>
      <c r="E23">
        <f t="shared" ca="1" si="2"/>
        <v>22</v>
      </c>
      <c r="F23">
        <v>60</v>
      </c>
      <c r="G23">
        <f t="shared" ca="1" si="20"/>
        <v>4307</v>
      </c>
      <c r="H23">
        <f t="shared" ca="1" si="3"/>
        <v>4307</v>
      </c>
      <c r="I23" t="str">
        <f t="shared" ca="1" si="22"/>
        <v>cu</v>
      </c>
      <c r="J23" t="s">
        <v>114</v>
      </c>
      <c r="K23" t="s">
        <v>116</v>
      </c>
      <c r="L23">
        <v>110000</v>
      </c>
      <c r="M23" t="str">
        <f t="shared" si="5"/>
        <v/>
      </c>
      <c r="N23" t="str">
        <f t="shared" ca="1" si="23"/>
        <v>cu</v>
      </c>
      <c r="O23" t="s">
        <v>114</v>
      </c>
      <c r="P23" t="s">
        <v>116</v>
      </c>
      <c r="Q23">
        <v>11000</v>
      </c>
      <c r="R23" t="str">
        <f t="shared" ca="1" si="7"/>
        <v>cu</v>
      </c>
      <c r="S23" t="str">
        <f t="shared" si="8"/>
        <v>GO</v>
      </c>
      <c r="T23">
        <f t="shared" si="9"/>
        <v>110000</v>
      </c>
      <c r="U23" t="str">
        <f t="shared" ca="1" si="10"/>
        <v>cu</v>
      </c>
      <c r="V23" t="str">
        <f t="shared" si="11"/>
        <v>GO</v>
      </c>
      <c r="W23">
        <f t="shared" si="12"/>
        <v>11000</v>
      </c>
      <c r="X2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</v>
      </c>
      <c r="Y23" t="str">
        <f t="shared" ca="1" si="14"/>
        <v>{"id":"fr","num":22,"totEp":4307,"tp1":"cu","vl1":"GO","cn1":110000,"tp2":"cu","vl2":"GO","cn2":11000}</v>
      </c>
      <c r="Z23">
        <f t="shared" ca="1" si="15"/>
        <v>102</v>
      </c>
      <c r="AA23">
        <f t="shared" ca="1" si="16"/>
        <v>2177</v>
      </c>
      <c r="AB23">
        <f t="shared" ca="1" si="17"/>
        <v>0</v>
      </c>
      <c r="AC2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</v>
      </c>
      <c r="AD23">
        <f t="shared" ca="1" si="19"/>
        <v>0</v>
      </c>
    </row>
    <row r="24" spans="1:30">
      <c r="A24" t="s">
        <v>45</v>
      </c>
      <c r="B24" t="str">
        <f>VLOOKUP(A24,EventPointTypeTable!$A:$B,MATCH(EventPointTypeTable!$B$1,EventPointTypeTable!$A$1:$B$1,0),0)</f>
        <v>첫시작용</v>
      </c>
      <c r="C24" t="str">
        <f t="shared" si="0"/>
        <v>fr</v>
      </c>
      <c r="D24">
        <f t="shared" ca="1" si="1"/>
        <v>23</v>
      </c>
      <c r="E24">
        <f t="shared" ca="1" si="2"/>
        <v>23</v>
      </c>
      <c r="F24">
        <v>350</v>
      </c>
      <c r="G24">
        <f t="shared" ca="1" si="20"/>
        <v>4657</v>
      </c>
      <c r="H24">
        <f t="shared" ca="1" si="3"/>
        <v>4657</v>
      </c>
      <c r="I24" t="str">
        <f t="shared" ca="1" si="22"/>
        <v>cu</v>
      </c>
      <c r="J24" t="s">
        <v>114</v>
      </c>
      <c r="K24" t="s">
        <v>116</v>
      </c>
      <c r="L24">
        <v>175000</v>
      </c>
      <c r="M24" t="str">
        <f t="shared" si="5"/>
        <v/>
      </c>
      <c r="N24" t="str">
        <f t="shared" ca="1" si="23"/>
        <v>cu</v>
      </c>
      <c r="O24" t="s">
        <v>114</v>
      </c>
      <c r="P24" t="s">
        <v>116</v>
      </c>
      <c r="Q24">
        <v>17500</v>
      </c>
      <c r="R24" t="str">
        <f t="shared" ca="1" si="7"/>
        <v>cu</v>
      </c>
      <c r="S24" t="str">
        <f t="shared" si="8"/>
        <v>GO</v>
      </c>
      <c r="T24">
        <f t="shared" si="9"/>
        <v>175000</v>
      </c>
      <c r="U24" t="str">
        <f t="shared" ca="1" si="10"/>
        <v>cu</v>
      </c>
      <c r="V24" t="str">
        <f t="shared" si="11"/>
        <v>GO</v>
      </c>
      <c r="W24">
        <f t="shared" si="12"/>
        <v>17500</v>
      </c>
      <c r="X2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</v>
      </c>
      <c r="Y24" t="str">
        <f t="shared" ca="1" si="14"/>
        <v>{"id":"fr","num":23,"totEp":4657,"tp1":"cu","vl1":"GO","cn1":175000,"tp2":"cu","vl2":"GO","cn2":17500}</v>
      </c>
      <c r="Z24">
        <f t="shared" ca="1" si="15"/>
        <v>102</v>
      </c>
      <c r="AA24">
        <f t="shared" ca="1" si="16"/>
        <v>2280</v>
      </c>
      <c r="AB24">
        <f t="shared" ca="1" si="17"/>
        <v>0</v>
      </c>
      <c r="AC2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</v>
      </c>
      <c r="AD24">
        <f t="shared" ca="1" si="19"/>
        <v>0</v>
      </c>
    </row>
    <row r="25" spans="1:30">
      <c r="A25" t="s">
        <v>45</v>
      </c>
      <c r="B25" t="str">
        <f>VLOOKUP(A25,EventPointTypeTable!$A:$B,MATCH(EventPointTypeTable!$B$1,EventPointTypeTable!$A$1:$B$1,0),0)</f>
        <v>첫시작용</v>
      </c>
      <c r="C25" t="str">
        <f t="shared" si="0"/>
        <v>fr</v>
      </c>
      <c r="D25">
        <f t="shared" ca="1" si="1"/>
        <v>24</v>
      </c>
      <c r="E25">
        <f t="shared" ca="1" si="2"/>
        <v>24</v>
      </c>
      <c r="F25">
        <v>240</v>
      </c>
      <c r="G25">
        <f t="shared" ca="1" si="20"/>
        <v>4897</v>
      </c>
      <c r="H25">
        <f t="shared" ca="1" si="3"/>
        <v>4897</v>
      </c>
      <c r="I25" t="str">
        <f t="shared" ca="1" si="22"/>
        <v>cu</v>
      </c>
      <c r="J25" t="s">
        <v>114</v>
      </c>
      <c r="K25" t="s">
        <v>116</v>
      </c>
      <c r="L25">
        <v>145000</v>
      </c>
      <c r="M25" t="str">
        <f t="shared" si="5"/>
        <v/>
      </c>
      <c r="N25" t="str">
        <f t="shared" ca="1" si="23"/>
        <v>cu</v>
      </c>
      <c r="O25" t="s">
        <v>114</v>
      </c>
      <c r="P25" t="s">
        <v>116</v>
      </c>
      <c r="Q25">
        <v>14500</v>
      </c>
      <c r="R25" t="str">
        <f t="shared" ca="1" si="7"/>
        <v>cu</v>
      </c>
      <c r="S25" t="str">
        <f t="shared" si="8"/>
        <v>GO</v>
      </c>
      <c r="T25">
        <f t="shared" si="9"/>
        <v>145000</v>
      </c>
      <c r="U25" t="str">
        <f t="shared" ca="1" si="10"/>
        <v>cu</v>
      </c>
      <c r="V25" t="str">
        <f t="shared" si="11"/>
        <v>GO</v>
      </c>
      <c r="W25">
        <f t="shared" si="12"/>
        <v>14500</v>
      </c>
      <c r="X2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</v>
      </c>
      <c r="Y25" t="str">
        <f t="shared" ca="1" si="14"/>
        <v>{"id":"fr","num":24,"totEp":4897,"tp1":"cu","vl1":"GO","cn1":145000,"tp2":"cu","vl2":"GO","cn2":14500}</v>
      </c>
      <c r="Z25">
        <f t="shared" ca="1" si="15"/>
        <v>102</v>
      </c>
      <c r="AA25">
        <f t="shared" ca="1" si="16"/>
        <v>2383</v>
      </c>
      <c r="AB25">
        <f t="shared" ca="1" si="17"/>
        <v>0</v>
      </c>
      <c r="AC2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</v>
      </c>
      <c r="AD25">
        <f t="shared" ca="1" si="19"/>
        <v>0</v>
      </c>
    </row>
    <row r="26" spans="1:30">
      <c r="A26" t="s">
        <v>45</v>
      </c>
      <c r="B26" t="str">
        <f>VLOOKUP(A26,EventPointTypeTable!$A:$B,MATCH(EventPointTypeTable!$B$1,EventPointTypeTable!$A$1:$B$1,0),0)</f>
        <v>첫시작용</v>
      </c>
      <c r="C26" t="str">
        <f t="shared" si="0"/>
        <v>fr</v>
      </c>
      <c r="D26">
        <f t="shared" ca="1" si="1"/>
        <v>25</v>
      </c>
      <c r="E26">
        <f t="shared" ca="1" si="2"/>
        <v>25</v>
      </c>
      <c r="F26">
        <v>1800</v>
      </c>
      <c r="G26">
        <f t="shared" ca="1" si="20"/>
        <v>6697</v>
      </c>
      <c r="H26">
        <f t="shared" ca="1" si="3"/>
        <v>6697</v>
      </c>
      <c r="I26" t="str">
        <f t="shared" ca="1" si="22"/>
        <v>cu</v>
      </c>
      <c r="J26" t="s">
        <v>114</v>
      </c>
      <c r="K26" t="s">
        <v>147</v>
      </c>
      <c r="L26">
        <v>2900</v>
      </c>
      <c r="M26" t="str">
        <f t="shared" si="5"/>
        <v>에너지너무많음</v>
      </c>
      <c r="N26" t="str">
        <f t="shared" ca="1" si="23"/>
        <v>cu</v>
      </c>
      <c r="O26" t="s">
        <v>114</v>
      </c>
      <c r="P26" t="s">
        <v>147</v>
      </c>
      <c r="Q26">
        <v>290</v>
      </c>
      <c r="R26" t="str">
        <f t="shared" ca="1" si="7"/>
        <v>cu</v>
      </c>
      <c r="S26" t="str">
        <f t="shared" si="8"/>
        <v>EN</v>
      </c>
      <c r="T26">
        <f t="shared" si="9"/>
        <v>2900</v>
      </c>
      <c r="U26" t="str">
        <f t="shared" ca="1" si="10"/>
        <v>cu</v>
      </c>
      <c r="V26" t="str">
        <f t="shared" si="11"/>
        <v>EN</v>
      </c>
      <c r="W26">
        <f t="shared" si="12"/>
        <v>290</v>
      </c>
      <c r="X2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</v>
      </c>
      <c r="Y26" t="str">
        <f t="shared" ca="1" si="14"/>
        <v>{"id":"fr","num":25,"totEp":6697,"tp1":"cu","vl1":"EN","cn1":2900,"tp2":"cu","vl2":"EN","cn2":290}</v>
      </c>
      <c r="Z26">
        <f t="shared" ca="1" si="15"/>
        <v>98</v>
      </c>
      <c r="AA26">
        <f t="shared" ca="1" si="16"/>
        <v>2482</v>
      </c>
      <c r="AB26">
        <f t="shared" ca="1" si="17"/>
        <v>0</v>
      </c>
      <c r="AC2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</v>
      </c>
      <c r="AD26">
        <f t="shared" ca="1" si="19"/>
        <v>0</v>
      </c>
    </row>
    <row r="27" spans="1:30">
      <c r="A27" t="s">
        <v>45</v>
      </c>
      <c r="B27" t="str">
        <f>VLOOKUP(A27,EventPointTypeTable!$A:$B,MATCH(EventPointTypeTable!$B$1,EventPointTypeTable!$A$1:$B$1,0),0)</f>
        <v>첫시작용</v>
      </c>
      <c r="C27" t="str">
        <f t="shared" si="0"/>
        <v>fr</v>
      </c>
      <c r="D27">
        <f t="shared" ca="1" si="1"/>
        <v>26</v>
      </c>
      <c r="E27">
        <f t="shared" ca="1" si="2"/>
        <v>26</v>
      </c>
      <c r="F27">
        <v>200</v>
      </c>
      <c r="G27">
        <f t="shared" ca="1" si="20"/>
        <v>6897</v>
      </c>
      <c r="H27">
        <f t="shared" ca="1" si="3"/>
        <v>6897</v>
      </c>
      <c r="I27" t="str">
        <f t="shared" ca="1" si="22"/>
        <v>cu</v>
      </c>
      <c r="J27" t="s">
        <v>114</v>
      </c>
      <c r="K27" t="s">
        <v>116</v>
      </c>
      <c r="L27">
        <v>200000</v>
      </c>
      <c r="M27" t="str">
        <f t="shared" si="5"/>
        <v/>
      </c>
      <c r="N27" t="str">
        <f t="shared" ca="1" si="23"/>
        <v>cu</v>
      </c>
      <c r="O27" t="s">
        <v>114</v>
      </c>
      <c r="P27" t="s">
        <v>116</v>
      </c>
      <c r="Q27">
        <v>20000</v>
      </c>
      <c r="R27" t="str">
        <f t="shared" ca="1" si="7"/>
        <v>cu</v>
      </c>
      <c r="S27" t="str">
        <f t="shared" si="8"/>
        <v>GO</v>
      </c>
      <c r="T27">
        <f t="shared" si="9"/>
        <v>200000</v>
      </c>
      <c r="U27" t="str">
        <f t="shared" ca="1" si="10"/>
        <v>cu</v>
      </c>
      <c r="V27" t="str">
        <f t="shared" si="11"/>
        <v>GO</v>
      </c>
      <c r="W27">
        <f t="shared" si="12"/>
        <v>20000</v>
      </c>
      <c r="X2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</v>
      </c>
      <c r="Y27" t="str">
        <f t="shared" ca="1" si="14"/>
        <v>{"id":"fr","num":26,"totEp":6897,"tp1":"cu","vl1":"GO","cn1":200000,"tp2":"cu","vl2":"GO","cn2":20000}</v>
      </c>
      <c r="Z27">
        <f t="shared" ca="1" si="15"/>
        <v>102</v>
      </c>
      <c r="AA27">
        <f t="shared" ca="1" si="16"/>
        <v>2585</v>
      </c>
      <c r="AB27">
        <f t="shared" ca="1" si="17"/>
        <v>0</v>
      </c>
      <c r="AC2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</v>
      </c>
      <c r="AD27">
        <f t="shared" ca="1" si="19"/>
        <v>0</v>
      </c>
    </row>
    <row r="28" spans="1:30">
      <c r="A28" t="s">
        <v>45</v>
      </c>
      <c r="B28" t="str">
        <f>VLOOKUP(A28,EventPointTypeTable!$A:$B,MATCH(EventPointTypeTable!$B$1,EventPointTypeTable!$A$1:$B$1,0),0)</f>
        <v>첫시작용</v>
      </c>
      <c r="C28" t="str">
        <f t="shared" si="0"/>
        <v>fr</v>
      </c>
      <c r="D28">
        <f t="shared" ca="1" si="1"/>
        <v>27</v>
      </c>
      <c r="E28">
        <f t="shared" ca="1" si="2"/>
        <v>27</v>
      </c>
      <c r="F28">
        <v>400</v>
      </c>
      <c r="G28">
        <f t="shared" ca="1" si="20"/>
        <v>7297</v>
      </c>
      <c r="H28">
        <f t="shared" ca="1" si="3"/>
        <v>7297</v>
      </c>
      <c r="I28" t="str">
        <f t="shared" ca="1" si="22"/>
        <v>cu</v>
      </c>
      <c r="J28" t="s">
        <v>114</v>
      </c>
      <c r="K28" t="s">
        <v>116</v>
      </c>
      <c r="L28">
        <v>250000</v>
      </c>
      <c r="M28" t="str">
        <f t="shared" si="5"/>
        <v/>
      </c>
      <c r="N28" t="str">
        <f t="shared" ca="1" si="23"/>
        <v>cu</v>
      </c>
      <c r="O28" t="s">
        <v>114</v>
      </c>
      <c r="P28" t="s">
        <v>116</v>
      </c>
      <c r="Q28">
        <v>25000</v>
      </c>
      <c r="R28" t="str">
        <f t="shared" ca="1" si="7"/>
        <v>cu</v>
      </c>
      <c r="S28" t="str">
        <f t="shared" si="8"/>
        <v>GO</v>
      </c>
      <c r="T28">
        <f t="shared" si="9"/>
        <v>250000</v>
      </c>
      <c r="U28" t="str">
        <f t="shared" ca="1" si="10"/>
        <v>cu</v>
      </c>
      <c r="V28" t="str">
        <f t="shared" si="11"/>
        <v>GO</v>
      </c>
      <c r="W28">
        <f t="shared" si="12"/>
        <v>25000</v>
      </c>
      <c r="X2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</v>
      </c>
      <c r="Y28" t="str">
        <f t="shared" ca="1" si="14"/>
        <v>{"id":"fr","num":27,"totEp":7297,"tp1":"cu","vl1":"GO","cn1":250000,"tp2":"cu","vl2":"GO","cn2":25000}</v>
      </c>
      <c r="Z28">
        <f t="shared" ca="1" si="15"/>
        <v>102</v>
      </c>
      <c r="AA28">
        <f t="shared" ca="1" si="16"/>
        <v>2688</v>
      </c>
      <c r="AB28">
        <f t="shared" ca="1" si="17"/>
        <v>0</v>
      </c>
      <c r="AC2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</v>
      </c>
      <c r="AD28">
        <f t="shared" ca="1" si="19"/>
        <v>0</v>
      </c>
    </row>
    <row r="29" spans="1:30">
      <c r="A29" t="s">
        <v>45</v>
      </c>
      <c r="B29" t="str">
        <f>VLOOKUP(A29,EventPointTypeTable!$A:$B,MATCH(EventPointTypeTable!$B$1,EventPointTypeTable!$A$1:$B$1,0),0)</f>
        <v>첫시작용</v>
      </c>
      <c r="C29" t="str">
        <f t="shared" si="0"/>
        <v>fr</v>
      </c>
      <c r="D29">
        <f t="shared" ca="1" si="1"/>
        <v>28</v>
      </c>
      <c r="E29">
        <f t="shared" ca="1" si="2"/>
        <v>28</v>
      </c>
      <c r="F29">
        <v>2400</v>
      </c>
      <c r="G29">
        <f t="shared" ca="1" si="20"/>
        <v>9697</v>
      </c>
      <c r="H29">
        <f t="shared" ca="1" si="3"/>
        <v>9697</v>
      </c>
      <c r="I29" t="str">
        <f t="shared" ca="1" si="22"/>
        <v>cu</v>
      </c>
      <c r="J29" t="s">
        <v>114</v>
      </c>
      <c r="K29" t="s">
        <v>147</v>
      </c>
      <c r="L29">
        <v>4000</v>
      </c>
      <c r="M29" t="str">
        <f t="shared" si="5"/>
        <v>에너지너무많음</v>
      </c>
      <c r="N29" t="str">
        <f t="shared" ca="1" si="23"/>
        <v>cu</v>
      </c>
      <c r="O29" t="s">
        <v>114</v>
      </c>
      <c r="P29" t="s">
        <v>147</v>
      </c>
      <c r="Q29">
        <v>400</v>
      </c>
      <c r="R29" t="str">
        <f t="shared" ca="1" si="7"/>
        <v>cu</v>
      </c>
      <c r="S29" t="str">
        <f t="shared" si="8"/>
        <v>EN</v>
      </c>
      <c r="T29">
        <f t="shared" si="9"/>
        <v>4000</v>
      </c>
      <c r="U29" t="str">
        <f t="shared" ca="1" si="10"/>
        <v>cu</v>
      </c>
      <c r="V29" t="str">
        <f t="shared" si="11"/>
        <v>EN</v>
      </c>
      <c r="W29">
        <f t="shared" si="12"/>
        <v>400</v>
      </c>
      <c r="X2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</v>
      </c>
      <c r="Y29" t="str">
        <f t="shared" ca="1" si="14"/>
        <v>{"id":"fr","num":28,"totEp":9697,"tp1":"cu","vl1":"EN","cn1":4000,"tp2":"cu","vl2":"EN","cn2":400}</v>
      </c>
      <c r="Z29">
        <f t="shared" ca="1" si="15"/>
        <v>98</v>
      </c>
      <c r="AA29">
        <f t="shared" ca="1" si="16"/>
        <v>2787</v>
      </c>
      <c r="AB29">
        <f t="shared" ca="1" si="17"/>
        <v>0</v>
      </c>
      <c r="AC2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</v>
      </c>
      <c r="AD29">
        <f t="shared" ca="1" si="19"/>
        <v>0</v>
      </c>
    </row>
    <row r="30" spans="1:30">
      <c r="A30" t="s">
        <v>45</v>
      </c>
      <c r="B30" t="str">
        <f>VLOOKUP(A30,EventPointTypeTable!$A:$B,MATCH(EventPointTypeTable!$B$1,EventPointTypeTable!$A$1:$B$1,0),0)</f>
        <v>첫시작용</v>
      </c>
      <c r="C30" t="str">
        <f t="shared" si="0"/>
        <v>fr</v>
      </c>
      <c r="D30">
        <f t="shared" ca="1" si="1"/>
        <v>29</v>
      </c>
      <c r="E30">
        <f t="shared" ca="1" si="2"/>
        <v>29</v>
      </c>
      <c r="F30">
        <v>350</v>
      </c>
      <c r="G30">
        <f t="shared" ca="1" si="20"/>
        <v>10047</v>
      </c>
      <c r="H30">
        <f t="shared" ca="1" si="3"/>
        <v>10047</v>
      </c>
      <c r="I30" t="str">
        <f t="shared" ca="1" si="22"/>
        <v>cu</v>
      </c>
      <c r="J30" t="s">
        <v>114</v>
      </c>
      <c r="K30" t="s">
        <v>116</v>
      </c>
      <c r="L30">
        <v>300000</v>
      </c>
      <c r="M30" t="str">
        <f t="shared" si="5"/>
        <v/>
      </c>
      <c r="N30" t="str">
        <f t="shared" ca="1" si="23"/>
        <v>cu</v>
      </c>
      <c r="O30" t="s">
        <v>114</v>
      </c>
      <c r="P30" t="s">
        <v>116</v>
      </c>
      <c r="Q30">
        <v>30000</v>
      </c>
      <c r="R30" t="str">
        <f t="shared" ca="1" si="7"/>
        <v>cu</v>
      </c>
      <c r="S30" t="str">
        <f t="shared" si="8"/>
        <v>GO</v>
      </c>
      <c r="T30">
        <f t="shared" si="9"/>
        <v>300000</v>
      </c>
      <c r="U30" t="str">
        <f t="shared" ca="1" si="10"/>
        <v>cu</v>
      </c>
      <c r="V30" t="str">
        <f t="shared" si="11"/>
        <v>GO</v>
      </c>
      <c r="W30">
        <f t="shared" si="12"/>
        <v>30000</v>
      </c>
      <c r="X3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</v>
      </c>
      <c r="Y30" t="str">
        <f t="shared" ca="1" si="14"/>
        <v>{"id":"fr","num":29,"totEp":10047,"tp1":"cu","vl1":"GO","cn1":300000,"tp2":"cu","vl2":"GO","cn2":30000}</v>
      </c>
      <c r="Z30">
        <f t="shared" ca="1" si="15"/>
        <v>103</v>
      </c>
      <c r="AA30">
        <f t="shared" ca="1" si="16"/>
        <v>2891</v>
      </c>
      <c r="AB30">
        <f t="shared" ca="1" si="17"/>
        <v>0</v>
      </c>
      <c r="AC3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</v>
      </c>
      <c r="AD30">
        <f t="shared" ca="1" si="19"/>
        <v>0</v>
      </c>
    </row>
    <row r="31" spans="1:30">
      <c r="A31" t="s">
        <v>45</v>
      </c>
      <c r="B31" t="str">
        <f>VLOOKUP(A31,EventPointTypeTable!$A:$B,MATCH(EventPointTypeTable!$B$1,EventPointTypeTable!$A$1:$B$1,0),0)</f>
        <v>첫시작용</v>
      </c>
      <c r="C31" t="str">
        <f t="shared" si="0"/>
        <v>fr</v>
      </c>
      <c r="D31">
        <f t="shared" ca="1" si="1"/>
        <v>30</v>
      </c>
      <c r="E31">
        <f t="shared" ca="1" si="2"/>
        <v>30</v>
      </c>
      <c r="F31">
        <v>450</v>
      </c>
      <c r="G31">
        <f t="shared" ca="1" si="20"/>
        <v>10497</v>
      </c>
      <c r="H31">
        <f t="shared" ca="1" si="3"/>
        <v>10497</v>
      </c>
      <c r="I31" t="str">
        <f t="shared" ca="1" si="22"/>
        <v>cu</v>
      </c>
      <c r="J31" t="s">
        <v>114</v>
      </c>
      <c r="K31" t="s">
        <v>116</v>
      </c>
      <c r="L31">
        <v>325000</v>
      </c>
      <c r="M31" t="str">
        <f t="shared" si="5"/>
        <v/>
      </c>
      <c r="N31" t="str">
        <f t="shared" ca="1" si="23"/>
        <v>cu</v>
      </c>
      <c r="O31" t="s">
        <v>114</v>
      </c>
      <c r="P31" t="s">
        <v>116</v>
      </c>
      <c r="Q31">
        <v>32500</v>
      </c>
      <c r="R31" t="str">
        <f t="shared" ca="1" si="7"/>
        <v>cu</v>
      </c>
      <c r="S31" t="str">
        <f t="shared" si="8"/>
        <v>GO</v>
      </c>
      <c r="T31">
        <f t="shared" si="9"/>
        <v>325000</v>
      </c>
      <c r="U31" t="str">
        <f t="shared" ca="1" si="10"/>
        <v>cu</v>
      </c>
      <c r="V31" t="str">
        <f t="shared" si="11"/>
        <v>GO</v>
      </c>
      <c r="W31">
        <f t="shared" si="12"/>
        <v>32500</v>
      </c>
      <c r="X3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</v>
      </c>
      <c r="Y31" t="str">
        <f t="shared" ca="1" si="14"/>
        <v>{"id":"fr","num":30,"totEp":10497,"tp1":"cu","vl1":"GO","cn1":325000,"tp2":"cu","vl2":"GO","cn2":32500}</v>
      </c>
      <c r="Z31">
        <f t="shared" ca="1" si="15"/>
        <v>103</v>
      </c>
      <c r="AA31">
        <f t="shared" ca="1" si="16"/>
        <v>2995</v>
      </c>
      <c r="AB31">
        <f t="shared" ca="1" si="17"/>
        <v>0</v>
      </c>
      <c r="AC3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</v>
      </c>
      <c r="AD31">
        <f t="shared" ca="1" si="19"/>
        <v>0</v>
      </c>
    </row>
    <row r="32" spans="1:30">
      <c r="A32" t="s">
        <v>45</v>
      </c>
      <c r="B32" t="str">
        <f>VLOOKUP(A32,EventPointTypeTable!$A:$B,MATCH(EventPointTypeTable!$B$1,EventPointTypeTable!$A$1:$B$1,0),0)</f>
        <v>첫시작용</v>
      </c>
      <c r="C32" t="str">
        <f t="shared" si="0"/>
        <v>fr</v>
      </c>
      <c r="D32">
        <f t="shared" ca="1" si="1"/>
        <v>31</v>
      </c>
      <c r="E32">
        <f t="shared" ca="1" si="2"/>
        <v>31</v>
      </c>
      <c r="F32">
        <v>3200</v>
      </c>
      <c r="G32">
        <f t="shared" ca="1" si="20"/>
        <v>13697</v>
      </c>
      <c r="H32">
        <f t="shared" ca="1" si="3"/>
        <v>13697</v>
      </c>
      <c r="I32" t="str">
        <f t="shared" ca="1" si="22"/>
        <v>cu</v>
      </c>
      <c r="J32" t="s">
        <v>114</v>
      </c>
      <c r="K32" t="s">
        <v>147</v>
      </c>
      <c r="L32">
        <v>4500</v>
      </c>
      <c r="M32" t="str">
        <f t="shared" si="5"/>
        <v>에너지너무많음</v>
      </c>
      <c r="N32" t="str">
        <f t="shared" ca="1" si="23"/>
        <v>cu</v>
      </c>
      <c r="O32" t="s">
        <v>114</v>
      </c>
      <c r="P32" t="s">
        <v>147</v>
      </c>
      <c r="Q32">
        <v>450</v>
      </c>
      <c r="R32" t="str">
        <f t="shared" ca="1" si="7"/>
        <v>cu</v>
      </c>
      <c r="S32" t="str">
        <f t="shared" si="8"/>
        <v>EN</v>
      </c>
      <c r="T32">
        <f t="shared" si="9"/>
        <v>4500</v>
      </c>
      <c r="U32" t="str">
        <f t="shared" ca="1" si="10"/>
        <v>cu</v>
      </c>
      <c r="V32" t="str">
        <f t="shared" si="11"/>
        <v>EN</v>
      </c>
      <c r="W32">
        <f t="shared" si="12"/>
        <v>450</v>
      </c>
      <c r="X3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</v>
      </c>
      <c r="Y32" t="str">
        <f t="shared" ca="1" si="14"/>
        <v>{"id":"fr","num":31,"totEp":13697,"tp1":"cu","vl1":"EN","cn1":4500,"tp2":"cu","vl2":"EN","cn2":450}</v>
      </c>
      <c r="Z32">
        <f t="shared" ca="1" si="15"/>
        <v>99</v>
      </c>
      <c r="AA32">
        <f t="shared" ca="1" si="16"/>
        <v>3095</v>
      </c>
      <c r="AB32">
        <f t="shared" ca="1" si="17"/>
        <v>0</v>
      </c>
      <c r="AC3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</v>
      </c>
      <c r="AD32">
        <f t="shared" ca="1" si="19"/>
        <v>0</v>
      </c>
    </row>
    <row r="33" spans="1:30">
      <c r="A33" t="s">
        <v>45</v>
      </c>
      <c r="B33" t="str">
        <f>VLOOKUP(A33,EventPointTypeTable!$A:$B,MATCH(EventPointTypeTable!$B$1,EventPointTypeTable!$A$1:$B$1,0),0)</f>
        <v>첫시작용</v>
      </c>
      <c r="C33" t="str">
        <f t="shared" si="0"/>
        <v>fr</v>
      </c>
      <c r="D33">
        <f t="shared" ca="1" si="1"/>
        <v>32</v>
      </c>
      <c r="E33">
        <f t="shared" ca="1" si="2"/>
        <v>32</v>
      </c>
      <c r="F33">
        <v>500</v>
      </c>
      <c r="G33">
        <f t="shared" ca="1" si="20"/>
        <v>14197</v>
      </c>
      <c r="H33">
        <f t="shared" ca="1" si="3"/>
        <v>14197</v>
      </c>
      <c r="I33" t="str">
        <f t="shared" ca="1" si="22"/>
        <v>cu</v>
      </c>
      <c r="J33" t="s">
        <v>114</v>
      </c>
      <c r="K33" t="s">
        <v>116</v>
      </c>
      <c r="L33">
        <v>375000</v>
      </c>
      <c r="M33" t="str">
        <f t="shared" si="5"/>
        <v/>
      </c>
      <c r="N33" t="str">
        <f t="shared" ca="1" si="23"/>
        <v>cu</v>
      </c>
      <c r="O33" t="s">
        <v>114</v>
      </c>
      <c r="P33" t="s">
        <v>116</v>
      </c>
      <c r="Q33">
        <v>37500</v>
      </c>
      <c r="R33" t="str">
        <f t="shared" ca="1" si="7"/>
        <v>cu</v>
      </c>
      <c r="S33" t="str">
        <f t="shared" si="8"/>
        <v>GO</v>
      </c>
      <c r="T33">
        <f t="shared" si="9"/>
        <v>375000</v>
      </c>
      <c r="U33" t="str">
        <f t="shared" ca="1" si="10"/>
        <v>cu</v>
      </c>
      <c r="V33" t="str">
        <f t="shared" si="11"/>
        <v>GO</v>
      </c>
      <c r="W33">
        <f t="shared" si="12"/>
        <v>37500</v>
      </c>
      <c r="X3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</v>
      </c>
      <c r="Y33" t="str">
        <f t="shared" ca="1" si="14"/>
        <v>{"id":"fr","num":32,"totEp":14197,"tp1":"cu","vl1":"GO","cn1":375000,"tp2":"cu","vl2":"GO","cn2":37500}</v>
      </c>
      <c r="Z33">
        <f t="shared" ca="1" si="15"/>
        <v>103</v>
      </c>
      <c r="AA33">
        <f t="shared" ca="1" si="16"/>
        <v>3199</v>
      </c>
      <c r="AB33">
        <f t="shared" ca="1" si="17"/>
        <v>0</v>
      </c>
      <c r="AC3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</v>
      </c>
      <c r="AD33">
        <f t="shared" ca="1" si="19"/>
        <v>0</v>
      </c>
    </row>
    <row r="34" spans="1:30">
      <c r="A34" t="s">
        <v>45</v>
      </c>
      <c r="B34" t="str">
        <f>VLOOKUP(A34,EventPointTypeTable!$A:$B,MATCH(EventPointTypeTable!$B$1,EventPointTypeTable!$A$1:$B$1,0),0)</f>
        <v>첫시작용</v>
      </c>
      <c r="C34" t="str">
        <f t="shared" si="0"/>
        <v>fr</v>
      </c>
      <c r="D34">
        <f t="shared" ca="1" si="1"/>
        <v>33</v>
      </c>
      <c r="E34">
        <f t="shared" ca="1" si="2"/>
        <v>33</v>
      </c>
      <c r="F34">
        <v>4500</v>
      </c>
      <c r="G34">
        <f t="shared" ca="1" si="20"/>
        <v>18697</v>
      </c>
      <c r="H34">
        <f t="shared" ca="1" si="3"/>
        <v>18697</v>
      </c>
      <c r="I34" t="str">
        <f t="shared" ca="1" si="22"/>
        <v>cu</v>
      </c>
      <c r="J34" t="s">
        <v>114</v>
      </c>
      <c r="K34" t="s">
        <v>147</v>
      </c>
      <c r="L34">
        <v>5750</v>
      </c>
      <c r="M34" t="str">
        <f t="shared" si="5"/>
        <v>에너지너무많음</v>
      </c>
      <c r="N34" t="str">
        <f t="shared" ca="1" si="23"/>
        <v>cu</v>
      </c>
      <c r="O34" t="s">
        <v>114</v>
      </c>
      <c r="P34" t="s">
        <v>147</v>
      </c>
      <c r="Q34">
        <v>575</v>
      </c>
      <c r="R34" t="str">
        <f t="shared" ca="1" si="7"/>
        <v>cu</v>
      </c>
      <c r="S34" t="str">
        <f t="shared" si="8"/>
        <v>EN</v>
      </c>
      <c r="T34">
        <f t="shared" si="9"/>
        <v>5750</v>
      </c>
      <c r="U34" t="str">
        <f t="shared" ca="1" si="10"/>
        <v>cu</v>
      </c>
      <c r="V34" t="str">
        <f t="shared" si="11"/>
        <v>EN</v>
      </c>
      <c r="W34">
        <f t="shared" si="12"/>
        <v>575</v>
      </c>
      <c r="X3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</v>
      </c>
      <c r="Y34" t="str">
        <f t="shared" ca="1" si="14"/>
        <v>{"id":"fr","num":33,"totEp":18697,"tp1":"cu","vl1":"EN","cn1":5750,"tp2":"cu","vl2":"EN","cn2":575}</v>
      </c>
      <c r="Z34">
        <f t="shared" ca="1" si="15"/>
        <v>99</v>
      </c>
      <c r="AA34">
        <f t="shared" ca="1" si="16"/>
        <v>3299</v>
      </c>
      <c r="AB34">
        <f t="shared" ca="1" si="17"/>
        <v>0</v>
      </c>
      <c r="AC3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</v>
      </c>
      <c r="AD34">
        <f t="shared" ca="1" si="19"/>
        <v>0</v>
      </c>
    </row>
    <row r="35" spans="1:30">
      <c r="A35" t="s">
        <v>47</v>
      </c>
      <c r="B35" t="str">
        <f>VLOOKUP(A35,EventPointTypeTable!$A:$B,MATCH(EventPointTypeTable!$B$1,EventPointTypeTable!$A$1:$B$1,0),0)</f>
        <v>루틴1</v>
      </c>
      <c r="C35" t="str">
        <f t="shared" si="0"/>
        <v>rt1</v>
      </c>
      <c r="D35">
        <f t="shared" ca="1" si="1"/>
        <v>1</v>
      </c>
      <c r="E35">
        <f t="shared" ca="1" si="2"/>
        <v>1</v>
      </c>
      <c r="F35">
        <v>8</v>
      </c>
      <c r="G35">
        <f t="shared" ca="1" si="20"/>
        <v>8</v>
      </c>
      <c r="H35">
        <f t="shared" ca="1" si="3"/>
        <v>8</v>
      </c>
      <c r="I35" t="str">
        <f t="shared" ca="1" si="22"/>
        <v>cu</v>
      </c>
      <c r="J35" t="s">
        <v>114</v>
      </c>
      <c r="K35" t="s">
        <v>147</v>
      </c>
      <c r="L35">
        <v>120</v>
      </c>
      <c r="M35" t="str">
        <f t="shared" si="5"/>
        <v>에너지너무많음</v>
      </c>
      <c r="N35" t="str">
        <f t="shared" ca="1" si="23"/>
        <v>cu</v>
      </c>
      <c r="O35" t="s">
        <v>114</v>
      </c>
      <c r="P35" t="s">
        <v>147</v>
      </c>
      <c r="Q35">
        <v>12</v>
      </c>
      <c r="R35" t="str">
        <f t="shared" ca="1" si="7"/>
        <v>cu</v>
      </c>
      <c r="S35" t="str">
        <f t="shared" si="8"/>
        <v>EN</v>
      </c>
      <c r="T35">
        <f t="shared" si="9"/>
        <v>120</v>
      </c>
      <c r="U35" t="str">
        <f t="shared" ca="1" si="10"/>
        <v>cu</v>
      </c>
      <c r="V35" t="str">
        <f t="shared" si="11"/>
        <v>EN</v>
      </c>
      <c r="W35">
        <f t="shared" si="12"/>
        <v>12</v>
      </c>
      <c r="X3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</v>
      </c>
      <c r="Y35" t="str">
        <f t="shared" ca="1" si="14"/>
        <v>{"id":"rt1","num":1,"totEp":8,"tp1":"cu","vl1":"EN","cn1":120,"tp2":"cu","vl2":"EN","cn2":12}</v>
      </c>
      <c r="Z35">
        <f t="shared" ca="1" si="15"/>
        <v>93</v>
      </c>
      <c r="AA35">
        <f t="shared" ca="1" si="16"/>
        <v>3393</v>
      </c>
      <c r="AB35">
        <f t="shared" ca="1" si="17"/>
        <v>0</v>
      </c>
      <c r="AC3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</v>
      </c>
      <c r="AD35">
        <f t="shared" ca="1" si="19"/>
        <v>0</v>
      </c>
    </row>
    <row r="36" spans="1:30">
      <c r="A36" t="s">
        <v>47</v>
      </c>
      <c r="B36" t="str">
        <f>VLOOKUP(A36,EventPointTypeTable!$A:$B,MATCH(EventPointTypeTable!$B$1,EventPointTypeTable!$A$1:$B$1,0),0)</f>
        <v>루틴1</v>
      </c>
      <c r="C36" t="str">
        <f t="shared" si="0"/>
        <v>rt1</v>
      </c>
      <c r="D36">
        <f t="shared" ca="1" si="1"/>
        <v>2</v>
      </c>
      <c r="E36">
        <f t="shared" ca="1" si="2"/>
        <v>2</v>
      </c>
      <c r="F36">
        <v>10</v>
      </c>
      <c r="G36">
        <f t="shared" ca="1" si="20"/>
        <v>18</v>
      </c>
      <c r="H36">
        <f t="shared" ca="1" si="3"/>
        <v>18</v>
      </c>
      <c r="I36" t="str">
        <f t="shared" ca="1" si="22"/>
        <v>cu</v>
      </c>
      <c r="J36" t="s">
        <v>114</v>
      </c>
      <c r="K36" t="s">
        <v>116</v>
      </c>
      <c r="L36">
        <v>5000</v>
      </c>
      <c r="M36" t="str">
        <f t="shared" si="5"/>
        <v/>
      </c>
      <c r="N36" t="str">
        <f t="shared" ca="1" si="23"/>
        <v>cu</v>
      </c>
      <c r="O36" t="s">
        <v>114</v>
      </c>
      <c r="P36" t="s">
        <v>116</v>
      </c>
      <c r="Q36">
        <v>500</v>
      </c>
      <c r="R36" t="str">
        <f t="shared" ca="1" si="7"/>
        <v>cu</v>
      </c>
      <c r="S36" t="str">
        <f t="shared" si="8"/>
        <v>GO</v>
      </c>
      <c r="T36">
        <f t="shared" si="9"/>
        <v>5000</v>
      </c>
      <c r="U36" t="str">
        <f t="shared" ca="1" si="10"/>
        <v>cu</v>
      </c>
      <c r="V36" t="str">
        <f t="shared" si="11"/>
        <v>GO</v>
      </c>
      <c r="W36">
        <f t="shared" si="12"/>
        <v>500</v>
      </c>
      <c r="X3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</v>
      </c>
      <c r="Y36" t="str">
        <f t="shared" ca="1" si="14"/>
        <v>{"id":"rt1","num":2,"totEp":18,"tp1":"cu","vl1":"GO","cn1":5000,"tp2":"cu","vl2":"GO","cn2":500}</v>
      </c>
      <c r="Z36">
        <f t="shared" ca="1" si="15"/>
        <v>96</v>
      </c>
      <c r="AA36">
        <f t="shared" ca="1" si="16"/>
        <v>3490</v>
      </c>
      <c r="AB36">
        <f t="shared" ca="1" si="17"/>
        <v>0</v>
      </c>
      <c r="AC3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</v>
      </c>
      <c r="AD36">
        <f t="shared" ca="1" si="19"/>
        <v>0</v>
      </c>
    </row>
    <row r="37" spans="1:30">
      <c r="A37" t="s">
        <v>47</v>
      </c>
      <c r="B37" t="str">
        <f>VLOOKUP(A37,EventPointTypeTable!$A:$B,MATCH(EventPointTypeTable!$B$1,EventPointTypeTable!$A$1:$B$1,0),0)</f>
        <v>루틴1</v>
      </c>
      <c r="C37" t="str">
        <f t="shared" si="0"/>
        <v>rt1</v>
      </c>
      <c r="D37">
        <f t="shared" ca="1" si="1"/>
        <v>3</v>
      </c>
      <c r="E37">
        <f t="shared" ca="1" si="2"/>
        <v>3</v>
      </c>
      <c r="F37">
        <v>15</v>
      </c>
      <c r="G37">
        <f t="shared" ca="1" si="20"/>
        <v>33</v>
      </c>
      <c r="H37">
        <f t="shared" ca="1" si="3"/>
        <v>33</v>
      </c>
      <c r="I37" t="str">
        <f t="shared" ca="1" si="22"/>
        <v>cu</v>
      </c>
      <c r="J37" t="s">
        <v>114</v>
      </c>
      <c r="K37" t="s">
        <v>116</v>
      </c>
      <c r="L37">
        <v>7500</v>
      </c>
      <c r="M37" t="str">
        <f t="shared" si="5"/>
        <v/>
      </c>
      <c r="N37" t="str">
        <f t="shared" ca="1" si="23"/>
        <v>cu</v>
      </c>
      <c r="O37" t="s">
        <v>114</v>
      </c>
      <c r="P37" t="s">
        <v>116</v>
      </c>
      <c r="Q37">
        <v>750</v>
      </c>
      <c r="R37" t="str">
        <f t="shared" ca="1" si="7"/>
        <v>cu</v>
      </c>
      <c r="S37" t="str">
        <f t="shared" si="8"/>
        <v>GO</v>
      </c>
      <c r="T37">
        <f t="shared" si="9"/>
        <v>7500</v>
      </c>
      <c r="U37" t="str">
        <f t="shared" ca="1" si="10"/>
        <v>cu</v>
      </c>
      <c r="V37" t="str">
        <f t="shared" si="11"/>
        <v>GO</v>
      </c>
      <c r="W37">
        <f t="shared" si="12"/>
        <v>750</v>
      </c>
      <c r="X3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</v>
      </c>
      <c r="Y37" t="str">
        <f t="shared" ca="1" si="14"/>
        <v>{"id":"rt1","num":3,"totEp":33,"tp1":"cu","vl1":"GO","cn1":7500,"tp2":"cu","vl2":"GO","cn2":750}</v>
      </c>
      <c r="Z37">
        <f t="shared" ca="1" si="15"/>
        <v>96</v>
      </c>
      <c r="AA37">
        <f t="shared" ca="1" si="16"/>
        <v>3587</v>
      </c>
      <c r="AB37">
        <f t="shared" ca="1" si="17"/>
        <v>0</v>
      </c>
      <c r="AC3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</v>
      </c>
      <c r="AD37">
        <f t="shared" ca="1" si="19"/>
        <v>0</v>
      </c>
    </row>
    <row r="38" spans="1:30">
      <c r="A38" t="s">
        <v>47</v>
      </c>
      <c r="B38" t="str">
        <f>VLOOKUP(A38,EventPointTypeTable!$A:$B,MATCH(EventPointTypeTable!$B$1,EventPointTypeTable!$A$1:$B$1,0),0)</f>
        <v>루틴1</v>
      </c>
      <c r="C38" t="str">
        <f t="shared" si="0"/>
        <v>rt1</v>
      </c>
      <c r="D38">
        <f t="shared" ca="1" si="1"/>
        <v>4</v>
      </c>
      <c r="E38">
        <f t="shared" ca="1" si="2"/>
        <v>4</v>
      </c>
      <c r="F38">
        <v>25</v>
      </c>
      <c r="G38">
        <f t="shared" ca="1" si="20"/>
        <v>58</v>
      </c>
      <c r="H38">
        <f t="shared" ca="1" si="3"/>
        <v>58</v>
      </c>
      <c r="I38" t="str">
        <f t="shared" ca="1" si="22"/>
        <v>cu</v>
      </c>
      <c r="J38" t="s">
        <v>114</v>
      </c>
      <c r="K38" t="s">
        <v>147</v>
      </c>
      <c r="L38">
        <v>120</v>
      </c>
      <c r="M38" t="str">
        <f t="shared" si="5"/>
        <v>에너지너무많음</v>
      </c>
      <c r="N38" t="str">
        <f t="shared" ca="1" si="23"/>
        <v>cu</v>
      </c>
      <c r="O38" t="s">
        <v>114</v>
      </c>
      <c r="P38" t="s">
        <v>147</v>
      </c>
      <c r="Q38">
        <v>12</v>
      </c>
      <c r="R38" t="str">
        <f t="shared" ca="1" si="7"/>
        <v>cu</v>
      </c>
      <c r="S38" t="str">
        <f t="shared" si="8"/>
        <v>EN</v>
      </c>
      <c r="T38">
        <f t="shared" si="9"/>
        <v>120</v>
      </c>
      <c r="U38" t="str">
        <f t="shared" ca="1" si="10"/>
        <v>cu</v>
      </c>
      <c r="V38" t="str">
        <f t="shared" si="11"/>
        <v>EN</v>
      </c>
      <c r="W38">
        <f t="shared" si="12"/>
        <v>12</v>
      </c>
      <c r="X3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</v>
      </c>
      <c r="Y38" t="str">
        <f t="shared" ca="1" si="14"/>
        <v>{"id":"rt1","num":4,"totEp":58,"tp1":"cu","vl1":"EN","cn1":120,"tp2":"cu","vl2":"EN","cn2":12}</v>
      </c>
      <c r="Z38">
        <f t="shared" ca="1" si="15"/>
        <v>94</v>
      </c>
      <c r="AA38">
        <f t="shared" ca="1" si="16"/>
        <v>3682</v>
      </c>
      <c r="AB38">
        <f t="shared" ca="1" si="17"/>
        <v>0</v>
      </c>
      <c r="AC3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</v>
      </c>
      <c r="AD38">
        <f t="shared" ca="1" si="19"/>
        <v>0</v>
      </c>
    </row>
    <row r="39" spans="1:30">
      <c r="A39" t="s">
        <v>47</v>
      </c>
      <c r="B39" t="str">
        <f>VLOOKUP(A39,EventPointTypeTable!$A:$B,MATCH(EventPointTypeTable!$B$1,EventPointTypeTable!$A$1:$B$1,0),0)</f>
        <v>루틴1</v>
      </c>
      <c r="C39" t="str">
        <f t="shared" si="0"/>
        <v>rt1</v>
      </c>
      <c r="D39">
        <f t="shared" ca="1" si="1"/>
        <v>5</v>
      </c>
      <c r="E39">
        <f t="shared" ca="1" si="2"/>
        <v>5</v>
      </c>
      <c r="F39">
        <v>20</v>
      </c>
      <c r="G39">
        <f t="shared" ca="1" si="20"/>
        <v>78</v>
      </c>
      <c r="H39">
        <f t="shared" ca="1" si="3"/>
        <v>78</v>
      </c>
      <c r="I39" t="str">
        <f t="shared" ca="1" si="22"/>
        <v>cu</v>
      </c>
      <c r="J39" t="s">
        <v>114</v>
      </c>
      <c r="K39" t="s">
        <v>116</v>
      </c>
      <c r="L39">
        <v>10000</v>
      </c>
      <c r="M39" t="str">
        <f t="shared" si="5"/>
        <v/>
      </c>
      <c r="N39" t="str">
        <f t="shared" ca="1" si="23"/>
        <v>cu</v>
      </c>
      <c r="O39" t="s">
        <v>114</v>
      </c>
      <c r="P39" t="s">
        <v>116</v>
      </c>
      <c r="Q39">
        <v>1000</v>
      </c>
      <c r="R39" t="str">
        <f t="shared" ca="1" si="7"/>
        <v>cu</v>
      </c>
      <c r="S39" t="str">
        <f t="shared" si="8"/>
        <v>GO</v>
      </c>
      <c r="T39">
        <f t="shared" si="9"/>
        <v>10000</v>
      </c>
      <c r="U39" t="str">
        <f t="shared" ca="1" si="10"/>
        <v>cu</v>
      </c>
      <c r="V39" t="str">
        <f t="shared" si="11"/>
        <v>GO</v>
      </c>
      <c r="W39">
        <f t="shared" si="12"/>
        <v>1000</v>
      </c>
      <c r="X3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</v>
      </c>
      <c r="Y39" t="str">
        <f t="shared" ca="1" si="14"/>
        <v>{"id":"rt1","num":5,"totEp":78,"tp1":"cu","vl1":"GO","cn1":10000,"tp2":"cu","vl2":"GO","cn2":1000}</v>
      </c>
      <c r="Z39">
        <f t="shared" ca="1" si="15"/>
        <v>98</v>
      </c>
      <c r="AA39">
        <f t="shared" ca="1" si="16"/>
        <v>3781</v>
      </c>
      <c r="AB39">
        <f t="shared" ca="1" si="17"/>
        <v>0</v>
      </c>
      <c r="AC3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</v>
      </c>
      <c r="AD39">
        <f t="shared" ca="1" si="19"/>
        <v>0</v>
      </c>
    </row>
    <row r="40" spans="1:30">
      <c r="A40" t="s">
        <v>47</v>
      </c>
      <c r="B40" t="str">
        <f>VLOOKUP(A40,EventPointTypeTable!$A:$B,MATCH(EventPointTypeTable!$B$1,EventPointTypeTable!$A$1:$B$1,0),0)</f>
        <v>루틴1</v>
      </c>
      <c r="C40" t="str">
        <f t="shared" si="0"/>
        <v>rt1</v>
      </c>
      <c r="D40">
        <f t="shared" ca="1" si="1"/>
        <v>6</v>
      </c>
      <c r="E40">
        <f t="shared" ca="1" si="2"/>
        <v>6</v>
      </c>
      <c r="F40">
        <v>25</v>
      </c>
      <c r="G40">
        <f t="shared" ca="1" si="20"/>
        <v>103</v>
      </c>
      <c r="H40">
        <f t="shared" ca="1" si="3"/>
        <v>103</v>
      </c>
      <c r="I40" t="str">
        <f t="shared" ca="1" si="22"/>
        <v>cu</v>
      </c>
      <c r="J40" t="s">
        <v>114</v>
      </c>
      <c r="K40" t="s">
        <v>116</v>
      </c>
      <c r="L40">
        <v>15000</v>
      </c>
      <c r="M40" t="str">
        <f t="shared" si="5"/>
        <v/>
      </c>
      <c r="N40" t="str">
        <f t="shared" ca="1" si="23"/>
        <v>cu</v>
      </c>
      <c r="O40" t="s">
        <v>114</v>
      </c>
      <c r="P40" t="s">
        <v>116</v>
      </c>
      <c r="Q40">
        <v>1500</v>
      </c>
      <c r="R40" t="str">
        <f t="shared" ca="1" si="7"/>
        <v>cu</v>
      </c>
      <c r="S40" t="str">
        <f t="shared" si="8"/>
        <v>GO</v>
      </c>
      <c r="T40">
        <f t="shared" si="9"/>
        <v>15000</v>
      </c>
      <c r="U40" t="str">
        <f t="shared" ca="1" si="10"/>
        <v>cu</v>
      </c>
      <c r="V40" t="str">
        <f t="shared" si="11"/>
        <v>GO</v>
      </c>
      <c r="W40">
        <f t="shared" si="12"/>
        <v>1500</v>
      </c>
      <c r="X4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</v>
      </c>
      <c r="Y40" t="str">
        <f t="shared" ca="1" si="14"/>
        <v>{"id":"rt1","num":6,"totEp":103,"tp1":"cu","vl1":"GO","cn1":15000,"tp2":"cu","vl2":"GO","cn2":1500}</v>
      </c>
      <c r="Z40">
        <f t="shared" ca="1" si="15"/>
        <v>99</v>
      </c>
      <c r="AA40">
        <f t="shared" ca="1" si="16"/>
        <v>3881</v>
      </c>
      <c r="AB40">
        <f t="shared" ca="1" si="17"/>
        <v>0</v>
      </c>
      <c r="AC4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</v>
      </c>
      <c r="AD40">
        <f t="shared" ca="1" si="19"/>
        <v>0</v>
      </c>
    </row>
    <row r="41" spans="1:30">
      <c r="A41" t="s">
        <v>47</v>
      </c>
      <c r="B41" t="str">
        <f>VLOOKUP(A41,EventPointTypeTable!$A:$B,MATCH(EventPointTypeTable!$B$1,EventPointTypeTable!$A$1:$B$1,0),0)</f>
        <v>루틴1</v>
      </c>
      <c r="C41" t="str">
        <f t="shared" si="0"/>
        <v>rt1</v>
      </c>
      <c r="D41">
        <f t="shared" ca="1" si="1"/>
        <v>7</v>
      </c>
      <c r="E41">
        <f t="shared" ca="1" si="2"/>
        <v>7</v>
      </c>
      <c r="F41">
        <v>75</v>
      </c>
      <c r="G41">
        <f t="shared" ca="1" si="20"/>
        <v>178</v>
      </c>
      <c r="H41">
        <f t="shared" ca="1" si="3"/>
        <v>178</v>
      </c>
      <c r="I41" t="str">
        <f t="shared" ca="1" si="22"/>
        <v>cu</v>
      </c>
      <c r="J41" t="s">
        <v>114</v>
      </c>
      <c r="K41" t="s">
        <v>147</v>
      </c>
      <c r="L41">
        <v>170</v>
      </c>
      <c r="M41" t="str">
        <f t="shared" si="5"/>
        <v>에너지너무많음</v>
      </c>
      <c r="N41" t="str">
        <f t="shared" ca="1" si="23"/>
        <v>cu</v>
      </c>
      <c r="O41" t="s">
        <v>114</v>
      </c>
      <c r="P41" t="s">
        <v>147</v>
      </c>
      <c r="Q41">
        <v>17</v>
      </c>
      <c r="R41" t="str">
        <f t="shared" ca="1" si="7"/>
        <v>cu</v>
      </c>
      <c r="S41" t="str">
        <f t="shared" si="8"/>
        <v>EN</v>
      </c>
      <c r="T41">
        <f t="shared" si="9"/>
        <v>170</v>
      </c>
      <c r="U41" t="str">
        <f t="shared" ca="1" si="10"/>
        <v>cu</v>
      </c>
      <c r="V41" t="str">
        <f t="shared" si="11"/>
        <v>EN</v>
      </c>
      <c r="W41">
        <f t="shared" si="12"/>
        <v>17</v>
      </c>
      <c r="X4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</v>
      </c>
      <c r="Y41" t="str">
        <f t="shared" ca="1" si="14"/>
        <v>{"id":"rt1","num":7,"totEp":178,"tp1":"cu","vl1":"EN","cn1":170,"tp2":"cu","vl2":"EN","cn2":17}</v>
      </c>
      <c r="Z41">
        <f t="shared" ca="1" si="15"/>
        <v>95</v>
      </c>
      <c r="AA41">
        <f t="shared" ca="1" si="16"/>
        <v>3977</v>
      </c>
      <c r="AB41">
        <f t="shared" ca="1" si="17"/>
        <v>0</v>
      </c>
      <c r="AC4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</v>
      </c>
      <c r="AD41">
        <f t="shared" ca="1" si="19"/>
        <v>0</v>
      </c>
    </row>
    <row r="42" spans="1:30">
      <c r="A42" t="s">
        <v>47</v>
      </c>
      <c r="B42" t="str">
        <f>VLOOKUP(A42,EventPointTypeTable!$A:$B,MATCH(EventPointTypeTable!$B$1,EventPointTypeTable!$A$1:$B$1,0),0)</f>
        <v>루틴1</v>
      </c>
      <c r="C42" t="str">
        <f t="shared" si="0"/>
        <v>rt1</v>
      </c>
      <c r="D42">
        <f t="shared" ca="1" si="1"/>
        <v>8</v>
      </c>
      <c r="E42">
        <f t="shared" ca="1" si="2"/>
        <v>8</v>
      </c>
      <c r="F42">
        <v>85</v>
      </c>
      <c r="G42">
        <f t="shared" ca="1" si="20"/>
        <v>263</v>
      </c>
      <c r="H42">
        <f t="shared" ca="1" si="3"/>
        <v>263</v>
      </c>
      <c r="I42" t="str">
        <f t="shared" ca="1" si="22"/>
        <v>cu</v>
      </c>
      <c r="J42" t="s">
        <v>114</v>
      </c>
      <c r="K42" t="s">
        <v>116</v>
      </c>
      <c r="L42">
        <v>20000</v>
      </c>
      <c r="M42" t="str">
        <f t="shared" si="5"/>
        <v/>
      </c>
      <c r="N42" t="str">
        <f t="shared" ca="1" si="23"/>
        <v>cu</v>
      </c>
      <c r="O42" t="s">
        <v>114</v>
      </c>
      <c r="P42" t="s">
        <v>116</v>
      </c>
      <c r="Q42">
        <v>2000</v>
      </c>
      <c r="R42" t="str">
        <f t="shared" ca="1" si="7"/>
        <v>cu</v>
      </c>
      <c r="S42" t="str">
        <f t="shared" si="8"/>
        <v>GO</v>
      </c>
      <c r="T42">
        <f t="shared" si="9"/>
        <v>20000</v>
      </c>
      <c r="U42" t="str">
        <f t="shared" ca="1" si="10"/>
        <v>cu</v>
      </c>
      <c r="V42" t="str">
        <f t="shared" si="11"/>
        <v>GO</v>
      </c>
      <c r="W42">
        <f t="shared" si="12"/>
        <v>2000</v>
      </c>
      <c r="X4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</v>
      </c>
      <c r="Y42" t="str">
        <f t="shared" ca="1" si="14"/>
        <v>{"id":"rt1","num":8,"totEp":263,"tp1":"cu","vl1":"GO","cn1":20000,"tp2":"cu","vl2":"GO","cn2":2000}</v>
      </c>
      <c r="Z42">
        <f t="shared" ca="1" si="15"/>
        <v>99</v>
      </c>
      <c r="AA42">
        <f t="shared" ca="1" si="16"/>
        <v>4077</v>
      </c>
      <c r="AB42">
        <f t="shared" ca="1" si="17"/>
        <v>0</v>
      </c>
      <c r="AC4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</v>
      </c>
      <c r="AD42">
        <f t="shared" ca="1" si="19"/>
        <v>0</v>
      </c>
    </row>
    <row r="43" spans="1:30">
      <c r="A43" t="s">
        <v>47</v>
      </c>
      <c r="B43" t="str">
        <f>VLOOKUP(A43,EventPointTypeTable!$A:$B,MATCH(EventPointTypeTable!$B$1,EventPointTypeTable!$A$1:$B$1,0),0)</f>
        <v>루틴1</v>
      </c>
      <c r="C43" t="str">
        <f t="shared" si="0"/>
        <v>rt1</v>
      </c>
      <c r="D43">
        <f t="shared" ca="1" si="1"/>
        <v>9</v>
      </c>
      <c r="E43">
        <f t="shared" ca="1" si="2"/>
        <v>9</v>
      </c>
      <c r="F43">
        <v>65</v>
      </c>
      <c r="G43">
        <f t="shared" ca="1" si="20"/>
        <v>328</v>
      </c>
      <c r="H43">
        <f t="shared" ca="1" si="3"/>
        <v>328</v>
      </c>
      <c r="I43" t="str">
        <f t="shared" ca="1" si="22"/>
        <v>cu</v>
      </c>
      <c r="J43" t="s">
        <v>114</v>
      </c>
      <c r="K43" t="s">
        <v>116</v>
      </c>
      <c r="L43">
        <v>25000</v>
      </c>
      <c r="M43" t="str">
        <f t="shared" si="5"/>
        <v/>
      </c>
      <c r="N43" t="str">
        <f t="shared" ca="1" si="23"/>
        <v>cu</v>
      </c>
      <c r="O43" t="s">
        <v>114</v>
      </c>
      <c r="P43" t="s">
        <v>116</v>
      </c>
      <c r="Q43">
        <v>2500</v>
      </c>
      <c r="R43" t="str">
        <f t="shared" ca="1" si="7"/>
        <v>cu</v>
      </c>
      <c r="S43" t="str">
        <f t="shared" si="8"/>
        <v>GO</v>
      </c>
      <c r="T43">
        <f t="shared" si="9"/>
        <v>25000</v>
      </c>
      <c r="U43" t="str">
        <f t="shared" ca="1" si="10"/>
        <v>cu</v>
      </c>
      <c r="V43" t="str">
        <f t="shared" si="11"/>
        <v>GO</v>
      </c>
      <c r="W43">
        <f t="shared" si="12"/>
        <v>2500</v>
      </c>
      <c r="X4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</v>
      </c>
      <c r="Y43" t="str">
        <f t="shared" ca="1" si="14"/>
        <v>{"id":"rt1","num":9,"totEp":328,"tp1":"cu","vl1":"GO","cn1":25000,"tp2":"cu","vl2":"GO","cn2":2500}</v>
      </c>
      <c r="Z43">
        <f t="shared" ca="1" si="15"/>
        <v>99</v>
      </c>
      <c r="AA43">
        <f t="shared" ca="1" si="16"/>
        <v>4177</v>
      </c>
      <c r="AB43">
        <f t="shared" ca="1" si="17"/>
        <v>0</v>
      </c>
      <c r="AC4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</v>
      </c>
      <c r="AD43">
        <f t="shared" ca="1" si="19"/>
        <v>0</v>
      </c>
    </row>
    <row r="44" spans="1:30">
      <c r="A44" t="s">
        <v>47</v>
      </c>
      <c r="B44" t="str">
        <f>VLOOKUP(A44,EventPointTypeTable!$A:$B,MATCH(EventPointTypeTable!$B$1,EventPointTypeTable!$A$1:$B$1,0),0)</f>
        <v>루틴1</v>
      </c>
      <c r="C44" t="str">
        <f t="shared" si="0"/>
        <v>rt1</v>
      </c>
      <c r="D44">
        <f t="shared" ca="1" si="1"/>
        <v>10</v>
      </c>
      <c r="E44">
        <f t="shared" ca="1" si="2"/>
        <v>10</v>
      </c>
      <c r="F44">
        <v>50</v>
      </c>
      <c r="G44">
        <f t="shared" ca="1" si="20"/>
        <v>378</v>
      </c>
      <c r="H44">
        <f t="shared" ca="1" si="3"/>
        <v>378</v>
      </c>
      <c r="I44" t="str">
        <f t="shared" ca="1" si="22"/>
        <v>cu</v>
      </c>
      <c r="J44" t="s">
        <v>114</v>
      </c>
      <c r="K44" t="s">
        <v>116</v>
      </c>
      <c r="L44">
        <v>22500</v>
      </c>
      <c r="M44" t="str">
        <f t="shared" si="5"/>
        <v/>
      </c>
      <c r="N44" t="str">
        <f t="shared" ca="1" si="23"/>
        <v>cu</v>
      </c>
      <c r="O44" t="s">
        <v>114</v>
      </c>
      <c r="P44" t="s">
        <v>116</v>
      </c>
      <c r="Q44">
        <v>2250</v>
      </c>
      <c r="R44" t="str">
        <f t="shared" ca="1" si="7"/>
        <v>cu</v>
      </c>
      <c r="S44" t="str">
        <f t="shared" si="8"/>
        <v>GO</v>
      </c>
      <c r="T44">
        <f t="shared" si="9"/>
        <v>22500</v>
      </c>
      <c r="U44" t="str">
        <f t="shared" ca="1" si="10"/>
        <v>cu</v>
      </c>
      <c r="V44" t="str">
        <f t="shared" si="11"/>
        <v>GO</v>
      </c>
      <c r="W44">
        <f t="shared" si="12"/>
        <v>2250</v>
      </c>
      <c r="X4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</v>
      </c>
      <c r="Y44" t="str">
        <f t="shared" ca="1" si="14"/>
        <v>{"id":"rt1","num":10,"totEp":378,"tp1":"cu","vl1":"GO","cn1":22500,"tp2":"cu","vl2":"GO","cn2":2250}</v>
      </c>
      <c r="Z44">
        <f t="shared" ca="1" si="15"/>
        <v>100</v>
      </c>
      <c r="AA44">
        <f t="shared" ca="1" si="16"/>
        <v>4278</v>
      </c>
      <c r="AB44">
        <f t="shared" ca="1" si="17"/>
        <v>0</v>
      </c>
      <c r="AC4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</v>
      </c>
      <c r="AD44">
        <f t="shared" ca="1" si="19"/>
        <v>0</v>
      </c>
    </row>
    <row r="45" spans="1:30">
      <c r="A45" t="s">
        <v>47</v>
      </c>
      <c r="B45" t="str">
        <f>VLOOKUP(A45,EventPointTypeTable!$A:$B,MATCH(EventPointTypeTable!$B$1,EventPointTypeTable!$A$1:$B$1,0),0)</f>
        <v>루틴1</v>
      </c>
      <c r="C45" t="str">
        <f t="shared" si="0"/>
        <v>rt1</v>
      </c>
      <c r="D45">
        <f t="shared" ca="1" si="1"/>
        <v>11</v>
      </c>
      <c r="E45">
        <f t="shared" ca="1" si="2"/>
        <v>11</v>
      </c>
      <c r="F45">
        <v>180</v>
      </c>
      <c r="G45">
        <f t="shared" ca="1" si="20"/>
        <v>558</v>
      </c>
      <c r="H45">
        <f t="shared" ca="1" si="3"/>
        <v>558</v>
      </c>
      <c r="I45" t="str">
        <f t="shared" ca="1" si="22"/>
        <v>cu</v>
      </c>
      <c r="J45" t="s">
        <v>114</v>
      </c>
      <c r="K45" t="s">
        <v>147</v>
      </c>
      <c r="L45">
        <v>300</v>
      </c>
      <c r="M45" t="str">
        <f t="shared" si="5"/>
        <v>에너지너무많음</v>
      </c>
      <c r="N45" t="str">
        <f t="shared" ca="1" si="23"/>
        <v>cu</v>
      </c>
      <c r="O45" t="s">
        <v>114</v>
      </c>
      <c r="P45" t="s">
        <v>147</v>
      </c>
      <c r="Q45">
        <v>30</v>
      </c>
      <c r="R45" t="str">
        <f t="shared" ca="1" si="7"/>
        <v>cu</v>
      </c>
      <c r="S45" t="str">
        <f t="shared" si="8"/>
        <v>EN</v>
      </c>
      <c r="T45">
        <f t="shared" si="9"/>
        <v>300</v>
      </c>
      <c r="U45" t="str">
        <f t="shared" ca="1" si="10"/>
        <v>cu</v>
      </c>
      <c r="V45" t="str">
        <f t="shared" si="11"/>
        <v>EN</v>
      </c>
      <c r="W45">
        <f t="shared" si="12"/>
        <v>30</v>
      </c>
      <c r="X4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</v>
      </c>
      <c r="Y45" t="str">
        <f t="shared" ca="1" si="14"/>
        <v>{"id":"rt1","num":11,"totEp":558,"tp1":"cu","vl1":"EN","cn1":300,"tp2":"cu","vl2":"EN","cn2":30}</v>
      </c>
      <c r="Z45">
        <f t="shared" ca="1" si="15"/>
        <v>96</v>
      </c>
      <c r="AA45">
        <f t="shared" ca="1" si="16"/>
        <v>4375</v>
      </c>
      <c r="AB45">
        <f t="shared" ca="1" si="17"/>
        <v>0</v>
      </c>
      <c r="AC4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</v>
      </c>
      <c r="AD45">
        <f t="shared" ca="1" si="19"/>
        <v>0</v>
      </c>
    </row>
    <row r="46" spans="1:30">
      <c r="A46" t="s">
        <v>47</v>
      </c>
      <c r="B46" t="str">
        <f>VLOOKUP(A46,EventPointTypeTable!$A:$B,MATCH(EventPointTypeTable!$B$1,EventPointTypeTable!$A$1:$B$1,0),0)</f>
        <v>루틴1</v>
      </c>
      <c r="C46" t="str">
        <f t="shared" si="0"/>
        <v>rt1</v>
      </c>
      <c r="D46">
        <f t="shared" ca="1" si="1"/>
        <v>12</v>
      </c>
      <c r="E46">
        <f t="shared" ca="1" si="2"/>
        <v>12</v>
      </c>
      <c r="F46">
        <v>100</v>
      </c>
      <c r="G46">
        <f t="shared" ca="1" si="20"/>
        <v>658</v>
      </c>
      <c r="H46">
        <f t="shared" ca="1" si="3"/>
        <v>658</v>
      </c>
      <c r="I46" t="str">
        <f t="shared" ca="1" si="22"/>
        <v>cu</v>
      </c>
      <c r="J46" t="s">
        <v>114</v>
      </c>
      <c r="K46" t="s">
        <v>116</v>
      </c>
      <c r="L46">
        <v>50000</v>
      </c>
      <c r="M46" t="str">
        <f t="shared" si="5"/>
        <v/>
      </c>
      <c r="N46" t="str">
        <f t="shared" ca="1" si="23"/>
        <v>cu</v>
      </c>
      <c r="O46" t="s">
        <v>114</v>
      </c>
      <c r="P46" t="s">
        <v>116</v>
      </c>
      <c r="Q46">
        <v>5000</v>
      </c>
      <c r="R46" t="str">
        <f t="shared" ca="1" si="7"/>
        <v>cu</v>
      </c>
      <c r="S46" t="str">
        <f t="shared" si="8"/>
        <v>GO</v>
      </c>
      <c r="T46">
        <f t="shared" si="9"/>
        <v>50000</v>
      </c>
      <c r="U46" t="str">
        <f t="shared" ca="1" si="10"/>
        <v>cu</v>
      </c>
      <c r="V46" t="str">
        <f t="shared" si="11"/>
        <v>GO</v>
      </c>
      <c r="W46">
        <f t="shared" si="12"/>
        <v>5000</v>
      </c>
      <c r="X4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</v>
      </c>
      <c r="Y46" t="str">
        <f t="shared" ca="1" si="14"/>
        <v>{"id":"rt1","num":12,"totEp":658,"tp1":"cu","vl1":"GO","cn1":50000,"tp2":"cu","vl2":"GO","cn2":5000}</v>
      </c>
      <c r="Z46">
        <f t="shared" ca="1" si="15"/>
        <v>100</v>
      </c>
      <c r="AA46">
        <f t="shared" ca="1" si="16"/>
        <v>4476</v>
      </c>
      <c r="AB46">
        <f t="shared" ca="1" si="17"/>
        <v>0</v>
      </c>
      <c r="AC4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</v>
      </c>
      <c r="AD46">
        <f t="shared" ca="1" si="19"/>
        <v>0</v>
      </c>
    </row>
    <row r="47" spans="1:30">
      <c r="A47" t="s">
        <v>47</v>
      </c>
      <c r="B47" t="str">
        <f>VLOOKUP(A47,EventPointTypeTable!$A:$B,MATCH(EventPointTypeTable!$B$1,EventPointTypeTable!$A$1:$B$1,0),0)</f>
        <v>루틴1</v>
      </c>
      <c r="C47" t="str">
        <f t="shared" si="0"/>
        <v>rt1</v>
      </c>
      <c r="D47">
        <f t="shared" ca="1" si="1"/>
        <v>13</v>
      </c>
      <c r="E47">
        <f t="shared" ca="1" si="2"/>
        <v>13</v>
      </c>
      <c r="F47">
        <v>120</v>
      </c>
      <c r="G47">
        <f t="shared" ca="1" si="20"/>
        <v>778</v>
      </c>
      <c r="H47">
        <f t="shared" ca="1" si="3"/>
        <v>778</v>
      </c>
      <c r="I47" t="str">
        <f t="shared" ca="1" si="22"/>
        <v>cu</v>
      </c>
      <c r="J47" t="s">
        <v>114</v>
      </c>
      <c r="K47" t="s">
        <v>116</v>
      </c>
      <c r="L47">
        <v>65000</v>
      </c>
      <c r="M47" t="str">
        <f t="shared" si="5"/>
        <v/>
      </c>
      <c r="N47" t="str">
        <f t="shared" ca="1" si="23"/>
        <v>cu</v>
      </c>
      <c r="O47" t="s">
        <v>114</v>
      </c>
      <c r="P47" t="s">
        <v>116</v>
      </c>
      <c r="Q47">
        <v>6500</v>
      </c>
      <c r="R47" t="str">
        <f t="shared" ca="1" si="7"/>
        <v>cu</v>
      </c>
      <c r="S47" t="str">
        <f t="shared" si="8"/>
        <v>GO</v>
      </c>
      <c r="T47">
        <f t="shared" si="9"/>
        <v>65000</v>
      </c>
      <c r="U47" t="str">
        <f t="shared" ca="1" si="10"/>
        <v>cu</v>
      </c>
      <c r="V47" t="str">
        <f t="shared" si="11"/>
        <v>GO</v>
      </c>
      <c r="W47">
        <f t="shared" si="12"/>
        <v>6500</v>
      </c>
      <c r="X4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</v>
      </c>
      <c r="Y47" t="str">
        <f t="shared" ca="1" si="14"/>
        <v>{"id":"rt1","num":13,"totEp":778,"tp1":"cu","vl1":"GO","cn1":65000,"tp2":"cu","vl2":"GO","cn2":6500}</v>
      </c>
      <c r="Z47">
        <f t="shared" ca="1" si="15"/>
        <v>100</v>
      </c>
      <c r="AA47">
        <f t="shared" ca="1" si="16"/>
        <v>4577</v>
      </c>
      <c r="AB47">
        <f t="shared" ca="1" si="17"/>
        <v>0</v>
      </c>
      <c r="AC4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</v>
      </c>
      <c r="AD47">
        <f t="shared" ca="1" si="19"/>
        <v>0</v>
      </c>
    </row>
    <row r="48" spans="1:30">
      <c r="A48" t="s">
        <v>47</v>
      </c>
      <c r="B48" t="str">
        <f>VLOOKUP(A48,EventPointTypeTable!$A:$B,MATCH(EventPointTypeTable!$B$1,EventPointTypeTable!$A$1:$B$1,0),0)</f>
        <v>루틴1</v>
      </c>
      <c r="C48" t="str">
        <f t="shared" si="0"/>
        <v>rt1</v>
      </c>
      <c r="D48">
        <f t="shared" ca="1" si="1"/>
        <v>14</v>
      </c>
      <c r="E48">
        <f t="shared" ca="1" si="2"/>
        <v>14</v>
      </c>
      <c r="F48">
        <v>500</v>
      </c>
      <c r="G48">
        <f t="shared" ca="1" si="20"/>
        <v>1278</v>
      </c>
      <c r="H48">
        <f t="shared" ca="1" si="3"/>
        <v>1278</v>
      </c>
      <c r="I48" t="str">
        <f t="shared" ca="1" si="22"/>
        <v>cu</v>
      </c>
      <c r="J48" t="s">
        <v>114</v>
      </c>
      <c r="K48" t="s">
        <v>147</v>
      </c>
      <c r="L48">
        <v>750</v>
      </c>
      <c r="M48" t="str">
        <f t="shared" si="5"/>
        <v>에너지너무많음</v>
      </c>
      <c r="N48" t="str">
        <f t="shared" ca="1" si="23"/>
        <v>cu</v>
      </c>
      <c r="O48" t="s">
        <v>114</v>
      </c>
      <c r="P48" t="s">
        <v>147</v>
      </c>
      <c r="Q48">
        <v>75</v>
      </c>
      <c r="R48" t="str">
        <f t="shared" ca="1" si="7"/>
        <v>cu</v>
      </c>
      <c r="S48" t="str">
        <f t="shared" si="8"/>
        <v>EN</v>
      </c>
      <c r="T48">
        <f t="shared" si="9"/>
        <v>750</v>
      </c>
      <c r="U48" t="str">
        <f t="shared" ca="1" si="10"/>
        <v>cu</v>
      </c>
      <c r="V48" t="str">
        <f t="shared" si="11"/>
        <v>EN</v>
      </c>
      <c r="W48">
        <f t="shared" si="12"/>
        <v>75</v>
      </c>
      <c r="X4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</v>
      </c>
      <c r="Y48" t="str">
        <f t="shared" ca="1" si="14"/>
        <v>{"id":"rt1","num":14,"totEp":1278,"tp1":"cu","vl1":"EN","cn1":750,"tp2":"cu","vl2":"EN","cn2":75}</v>
      </c>
      <c r="Z48">
        <f t="shared" ca="1" si="15"/>
        <v>97</v>
      </c>
      <c r="AA48">
        <f t="shared" ca="1" si="16"/>
        <v>4675</v>
      </c>
      <c r="AB48">
        <f t="shared" ca="1" si="17"/>
        <v>0</v>
      </c>
      <c r="AC4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</v>
      </c>
      <c r="AD48">
        <f t="shared" ca="1" si="19"/>
        <v>0</v>
      </c>
    </row>
    <row r="49" spans="1:30">
      <c r="A49" t="s">
        <v>47</v>
      </c>
      <c r="B49" t="str">
        <f>VLOOKUP(A49,EventPointTypeTable!$A:$B,MATCH(EventPointTypeTable!$B$1,EventPointTypeTable!$A$1:$B$1,0),0)</f>
        <v>루틴1</v>
      </c>
      <c r="C49" t="str">
        <f t="shared" si="0"/>
        <v>rt1</v>
      </c>
      <c r="D49">
        <f t="shared" ca="1" si="1"/>
        <v>15</v>
      </c>
      <c r="E49">
        <f t="shared" ca="1" si="2"/>
        <v>15</v>
      </c>
      <c r="F49">
        <v>120</v>
      </c>
      <c r="G49">
        <f t="shared" ca="1" si="20"/>
        <v>1398</v>
      </c>
      <c r="H49">
        <f t="shared" ca="1" si="3"/>
        <v>1398</v>
      </c>
      <c r="I49" t="str">
        <f t="shared" ca="1" si="22"/>
        <v>cu</v>
      </c>
      <c r="J49" t="s">
        <v>114</v>
      </c>
      <c r="K49" t="s">
        <v>116</v>
      </c>
      <c r="L49">
        <v>100000</v>
      </c>
      <c r="M49" t="str">
        <f t="shared" si="5"/>
        <v/>
      </c>
      <c r="N49" t="str">
        <f t="shared" ca="1" si="23"/>
        <v>cu</v>
      </c>
      <c r="O49" t="s">
        <v>114</v>
      </c>
      <c r="P49" t="s">
        <v>116</v>
      </c>
      <c r="Q49">
        <v>10000</v>
      </c>
      <c r="R49" t="str">
        <f t="shared" ca="1" si="7"/>
        <v>cu</v>
      </c>
      <c r="S49" t="str">
        <f t="shared" si="8"/>
        <v>GO</v>
      </c>
      <c r="T49">
        <f t="shared" si="9"/>
        <v>100000</v>
      </c>
      <c r="U49" t="str">
        <f t="shared" ca="1" si="10"/>
        <v>cu</v>
      </c>
      <c r="V49" t="str">
        <f t="shared" si="11"/>
        <v>GO</v>
      </c>
      <c r="W49">
        <f t="shared" si="12"/>
        <v>10000</v>
      </c>
      <c r="X4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</v>
      </c>
      <c r="Y49" t="str">
        <f t="shared" ca="1" si="14"/>
        <v>{"id":"rt1","num":15,"totEp":1398,"tp1":"cu","vl1":"GO","cn1":100000,"tp2":"cu","vl2":"GO","cn2":10000}</v>
      </c>
      <c r="Z49">
        <f t="shared" ca="1" si="15"/>
        <v>103</v>
      </c>
      <c r="AA49">
        <f t="shared" ca="1" si="16"/>
        <v>4779</v>
      </c>
      <c r="AB49">
        <f t="shared" ca="1" si="17"/>
        <v>0</v>
      </c>
      <c r="AC4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</v>
      </c>
      <c r="AD49">
        <f t="shared" ca="1" si="19"/>
        <v>0</v>
      </c>
    </row>
    <row r="50" spans="1:30">
      <c r="A50" t="s">
        <v>47</v>
      </c>
      <c r="B50" t="str">
        <f>VLOOKUP(A50,EventPointTypeTable!$A:$B,MATCH(EventPointTypeTable!$B$1,EventPointTypeTable!$A$1:$B$1,0),0)</f>
        <v>루틴1</v>
      </c>
      <c r="C50" t="str">
        <f t="shared" si="0"/>
        <v>rt1</v>
      </c>
      <c r="D50">
        <f t="shared" ca="1" si="1"/>
        <v>16</v>
      </c>
      <c r="E50">
        <f t="shared" ca="1" si="2"/>
        <v>16</v>
      </c>
      <c r="F50">
        <v>200</v>
      </c>
      <c r="G50">
        <f t="shared" ca="1" si="20"/>
        <v>1598</v>
      </c>
      <c r="H50">
        <f t="shared" ca="1" si="3"/>
        <v>1598</v>
      </c>
      <c r="I50" t="str">
        <f t="shared" ca="1" si="22"/>
        <v>cu</v>
      </c>
      <c r="J50" t="s">
        <v>114</v>
      </c>
      <c r="K50" t="s">
        <v>116</v>
      </c>
      <c r="L50">
        <v>120000</v>
      </c>
      <c r="M50" t="str">
        <f t="shared" si="5"/>
        <v/>
      </c>
      <c r="N50" t="str">
        <f t="shared" ca="1" si="23"/>
        <v>cu</v>
      </c>
      <c r="O50" t="s">
        <v>114</v>
      </c>
      <c r="P50" t="s">
        <v>116</v>
      </c>
      <c r="Q50">
        <v>12000</v>
      </c>
      <c r="R50" t="str">
        <f t="shared" ca="1" si="7"/>
        <v>cu</v>
      </c>
      <c r="S50" t="str">
        <f t="shared" si="8"/>
        <v>GO</v>
      </c>
      <c r="T50">
        <f t="shared" si="9"/>
        <v>120000</v>
      </c>
      <c r="U50" t="str">
        <f t="shared" ca="1" si="10"/>
        <v>cu</v>
      </c>
      <c r="V50" t="str">
        <f t="shared" si="11"/>
        <v>GO</v>
      </c>
      <c r="W50">
        <f t="shared" si="12"/>
        <v>12000</v>
      </c>
      <c r="X5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</v>
      </c>
      <c r="Y50" t="str">
        <f t="shared" ca="1" si="14"/>
        <v>{"id":"rt1","num":16,"totEp":1598,"tp1":"cu","vl1":"GO","cn1":120000,"tp2":"cu","vl2":"GO","cn2":12000}</v>
      </c>
      <c r="Z50">
        <f t="shared" ca="1" si="15"/>
        <v>103</v>
      </c>
      <c r="AA50">
        <f t="shared" ca="1" si="16"/>
        <v>4883</v>
      </c>
      <c r="AB50">
        <f t="shared" ca="1" si="17"/>
        <v>0</v>
      </c>
      <c r="AC5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</v>
      </c>
      <c r="AD50">
        <f t="shared" ca="1" si="19"/>
        <v>0</v>
      </c>
    </row>
    <row r="51" spans="1:30">
      <c r="A51" t="s">
        <v>47</v>
      </c>
      <c r="B51" t="str">
        <f>VLOOKUP(A51,EventPointTypeTable!$A:$B,MATCH(EventPointTypeTable!$B$1,EventPointTypeTable!$A$1:$B$1,0),0)</f>
        <v>루틴1</v>
      </c>
      <c r="C51" t="str">
        <f t="shared" si="0"/>
        <v>rt1</v>
      </c>
      <c r="D51">
        <f t="shared" ca="1" si="1"/>
        <v>17</v>
      </c>
      <c r="E51">
        <f t="shared" ca="1" si="2"/>
        <v>17</v>
      </c>
      <c r="F51">
        <v>150</v>
      </c>
      <c r="G51">
        <f t="shared" ca="1" si="20"/>
        <v>1748</v>
      </c>
      <c r="H51">
        <f t="shared" ca="1" si="3"/>
        <v>1748</v>
      </c>
      <c r="I51" t="str">
        <f t="shared" ca="1" si="22"/>
        <v>cu</v>
      </c>
      <c r="J51" t="s">
        <v>114</v>
      </c>
      <c r="K51" t="s">
        <v>116</v>
      </c>
      <c r="L51">
        <v>115000</v>
      </c>
      <c r="M51" t="str">
        <f t="shared" si="5"/>
        <v/>
      </c>
      <c r="N51" t="str">
        <f t="shared" ca="1" si="23"/>
        <v>cu</v>
      </c>
      <c r="O51" t="s">
        <v>114</v>
      </c>
      <c r="P51" t="s">
        <v>116</v>
      </c>
      <c r="Q51">
        <v>11500</v>
      </c>
      <c r="R51" t="str">
        <f t="shared" ca="1" si="7"/>
        <v>cu</v>
      </c>
      <c r="S51" t="str">
        <f t="shared" si="8"/>
        <v>GO</v>
      </c>
      <c r="T51">
        <f t="shared" si="9"/>
        <v>115000</v>
      </c>
      <c r="U51" t="str">
        <f t="shared" ca="1" si="10"/>
        <v>cu</v>
      </c>
      <c r="V51" t="str">
        <f t="shared" si="11"/>
        <v>GO</v>
      </c>
      <c r="W51">
        <f t="shared" si="12"/>
        <v>11500</v>
      </c>
      <c r="X5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</v>
      </c>
      <c r="Y51" t="str">
        <f t="shared" ca="1" si="14"/>
        <v>{"id":"rt1","num":17,"totEp":1748,"tp1":"cu","vl1":"GO","cn1":115000,"tp2":"cu","vl2":"GO","cn2":11500}</v>
      </c>
      <c r="Z51">
        <f t="shared" ca="1" si="15"/>
        <v>103</v>
      </c>
      <c r="AA51">
        <f t="shared" ca="1" si="16"/>
        <v>4987</v>
      </c>
      <c r="AB51">
        <f t="shared" ca="1" si="17"/>
        <v>0</v>
      </c>
      <c r="AC5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</v>
      </c>
      <c r="AD51">
        <f t="shared" ca="1" si="19"/>
        <v>0</v>
      </c>
    </row>
    <row r="52" spans="1:30">
      <c r="A52" t="s">
        <v>47</v>
      </c>
      <c r="B52" t="str">
        <f>VLOOKUP(A52,EventPointTypeTable!$A:$B,MATCH(EventPointTypeTable!$B$1,EventPointTypeTable!$A$1:$B$1,0),0)</f>
        <v>루틴1</v>
      </c>
      <c r="C52" t="str">
        <f t="shared" si="0"/>
        <v>rt1</v>
      </c>
      <c r="D52">
        <f t="shared" ca="1" si="1"/>
        <v>18</v>
      </c>
      <c r="E52">
        <f t="shared" ca="1" si="2"/>
        <v>18</v>
      </c>
      <c r="F52">
        <v>800</v>
      </c>
      <c r="G52">
        <f t="shared" ca="1" si="20"/>
        <v>2548</v>
      </c>
      <c r="H52">
        <f t="shared" ca="1" si="3"/>
        <v>2548</v>
      </c>
      <c r="I52" t="str">
        <f t="shared" ca="1" si="22"/>
        <v>cu</v>
      </c>
      <c r="J52" t="s">
        <v>114</v>
      </c>
      <c r="K52" t="s">
        <v>147</v>
      </c>
      <c r="L52">
        <v>1200</v>
      </c>
      <c r="M52" t="str">
        <f t="shared" si="5"/>
        <v>에너지너무많음</v>
      </c>
      <c r="N52" t="str">
        <f t="shared" ca="1" si="23"/>
        <v>cu</v>
      </c>
      <c r="O52" t="s">
        <v>114</v>
      </c>
      <c r="P52" t="s">
        <v>147</v>
      </c>
      <c r="Q52">
        <v>120</v>
      </c>
      <c r="R52" t="str">
        <f t="shared" ca="1" si="7"/>
        <v>cu</v>
      </c>
      <c r="S52" t="str">
        <f t="shared" si="8"/>
        <v>EN</v>
      </c>
      <c r="T52">
        <f t="shared" si="9"/>
        <v>1200</v>
      </c>
      <c r="U52" t="str">
        <f t="shared" ca="1" si="10"/>
        <v>cu</v>
      </c>
      <c r="V52" t="str">
        <f t="shared" si="11"/>
        <v>EN</v>
      </c>
      <c r="W52">
        <f t="shared" si="12"/>
        <v>120</v>
      </c>
      <c r="X5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</v>
      </c>
      <c r="Y52" t="str">
        <f t="shared" ca="1" si="14"/>
        <v>{"id":"rt1","num":18,"totEp":2548,"tp1":"cu","vl1":"EN","cn1":1200,"tp2":"cu","vl2":"EN","cn2":120}</v>
      </c>
      <c r="Z52">
        <f t="shared" ca="1" si="15"/>
        <v>99</v>
      </c>
      <c r="AA52">
        <f t="shared" ca="1" si="16"/>
        <v>5087</v>
      </c>
      <c r="AB52">
        <f t="shared" ca="1" si="17"/>
        <v>0</v>
      </c>
      <c r="AC5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</v>
      </c>
      <c r="AD52">
        <f t="shared" ca="1" si="19"/>
        <v>0</v>
      </c>
    </row>
    <row r="53" spans="1:30">
      <c r="A53" t="s">
        <v>47</v>
      </c>
      <c r="B53" t="str">
        <f>VLOOKUP(A53,EventPointTypeTable!$A:$B,MATCH(EventPointTypeTable!$B$1,EventPointTypeTable!$A$1:$B$1,0),0)</f>
        <v>루틴1</v>
      </c>
      <c r="C53" t="str">
        <f t="shared" si="0"/>
        <v>rt1</v>
      </c>
      <c r="D53">
        <f t="shared" ca="1" si="1"/>
        <v>19</v>
      </c>
      <c r="E53">
        <f t="shared" ca="1" si="2"/>
        <v>19</v>
      </c>
      <c r="F53">
        <v>150</v>
      </c>
      <c r="G53">
        <f t="shared" ca="1" si="20"/>
        <v>2698</v>
      </c>
      <c r="H53">
        <f t="shared" ca="1" si="3"/>
        <v>2698</v>
      </c>
      <c r="I53" t="str">
        <f t="shared" ca="1" si="22"/>
        <v>cu</v>
      </c>
      <c r="J53" t="s">
        <v>114</v>
      </c>
      <c r="K53" t="s">
        <v>116</v>
      </c>
      <c r="L53">
        <v>135000</v>
      </c>
      <c r="M53" t="str">
        <f t="shared" si="5"/>
        <v/>
      </c>
      <c r="N53" t="str">
        <f t="shared" ca="1" si="23"/>
        <v>cu</v>
      </c>
      <c r="O53" t="s">
        <v>114</v>
      </c>
      <c r="P53" t="s">
        <v>116</v>
      </c>
      <c r="Q53">
        <v>13500</v>
      </c>
      <c r="R53" t="str">
        <f t="shared" ca="1" si="7"/>
        <v>cu</v>
      </c>
      <c r="S53" t="str">
        <f t="shared" si="8"/>
        <v>GO</v>
      </c>
      <c r="T53">
        <f t="shared" si="9"/>
        <v>135000</v>
      </c>
      <c r="U53" t="str">
        <f t="shared" ca="1" si="10"/>
        <v>cu</v>
      </c>
      <c r="V53" t="str">
        <f t="shared" si="11"/>
        <v>GO</v>
      </c>
      <c r="W53">
        <f t="shared" si="12"/>
        <v>13500</v>
      </c>
      <c r="X5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</v>
      </c>
      <c r="Y53" t="str">
        <f t="shared" ca="1" si="14"/>
        <v>{"id":"rt1","num":19,"totEp":2698,"tp1":"cu","vl1":"GO","cn1":135000,"tp2":"cu","vl2":"GO","cn2":13500}</v>
      </c>
      <c r="Z53">
        <f t="shared" ca="1" si="15"/>
        <v>103</v>
      </c>
      <c r="AA53">
        <f t="shared" ca="1" si="16"/>
        <v>5191</v>
      </c>
      <c r="AB53">
        <f t="shared" ca="1" si="17"/>
        <v>0</v>
      </c>
      <c r="AC5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</v>
      </c>
      <c r="AD53">
        <f t="shared" ca="1" si="19"/>
        <v>0</v>
      </c>
    </row>
    <row r="54" spans="1:30">
      <c r="A54" t="s">
        <v>47</v>
      </c>
      <c r="B54" t="str">
        <f>VLOOKUP(A54,EventPointTypeTable!$A:$B,MATCH(EventPointTypeTable!$B$1,EventPointTypeTable!$A$1:$B$1,0),0)</f>
        <v>루틴1</v>
      </c>
      <c r="C54" t="str">
        <f t="shared" si="0"/>
        <v>rt1</v>
      </c>
      <c r="D54">
        <f t="shared" ca="1" si="1"/>
        <v>20</v>
      </c>
      <c r="E54">
        <f t="shared" ca="1" si="2"/>
        <v>20</v>
      </c>
      <c r="F54">
        <v>250</v>
      </c>
      <c r="G54">
        <f t="shared" ca="1" si="20"/>
        <v>2948</v>
      </c>
      <c r="H54">
        <f t="shared" ca="1" si="3"/>
        <v>2948</v>
      </c>
      <c r="I54" t="str">
        <f t="shared" ca="1" si="22"/>
        <v>cu</v>
      </c>
      <c r="J54" t="s">
        <v>114</v>
      </c>
      <c r="K54" t="s">
        <v>116</v>
      </c>
      <c r="L54">
        <v>150000</v>
      </c>
      <c r="M54" t="str">
        <f t="shared" si="5"/>
        <v/>
      </c>
      <c r="N54" t="str">
        <f t="shared" ca="1" si="23"/>
        <v>cu</v>
      </c>
      <c r="O54" t="s">
        <v>114</v>
      </c>
      <c r="P54" t="s">
        <v>116</v>
      </c>
      <c r="Q54">
        <v>15000</v>
      </c>
      <c r="R54" t="str">
        <f t="shared" ca="1" si="7"/>
        <v>cu</v>
      </c>
      <c r="S54" t="str">
        <f t="shared" si="8"/>
        <v>GO</v>
      </c>
      <c r="T54">
        <f t="shared" si="9"/>
        <v>150000</v>
      </c>
      <c r="U54" t="str">
        <f t="shared" ca="1" si="10"/>
        <v>cu</v>
      </c>
      <c r="V54" t="str">
        <f t="shared" si="11"/>
        <v>GO</v>
      </c>
      <c r="W54">
        <f t="shared" si="12"/>
        <v>15000</v>
      </c>
      <c r="X54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</v>
      </c>
      <c r="Y54" t="str">
        <f t="shared" ca="1" si="14"/>
        <v>{"id":"rt1","num":20,"totEp":2948,"tp1":"cu","vl1":"GO","cn1":150000,"tp2":"cu","vl2":"GO","cn2":15000}</v>
      </c>
      <c r="Z54">
        <f t="shared" ca="1" si="15"/>
        <v>103</v>
      </c>
      <c r="AA54">
        <f t="shared" ca="1" si="16"/>
        <v>5295</v>
      </c>
      <c r="AB54">
        <f t="shared" ca="1" si="17"/>
        <v>0</v>
      </c>
      <c r="AC5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</v>
      </c>
      <c r="AD54">
        <f t="shared" ca="1" si="19"/>
        <v>0</v>
      </c>
    </row>
    <row r="55" spans="1:30">
      <c r="A55" t="s">
        <v>47</v>
      </c>
      <c r="B55" t="str">
        <f>VLOOKUP(A55,EventPointTypeTable!$A:$B,MATCH(EventPointTypeTable!$B$1,EventPointTypeTable!$A$1:$B$1,0),0)</f>
        <v>루틴1</v>
      </c>
      <c r="C55" t="str">
        <f t="shared" si="0"/>
        <v>rt1</v>
      </c>
      <c r="D55">
        <f t="shared" ca="1" si="1"/>
        <v>21</v>
      </c>
      <c r="E55">
        <f t="shared" ca="1" si="2"/>
        <v>21</v>
      </c>
      <c r="F55">
        <v>1300</v>
      </c>
      <c r="G55">
        <f t="shared" ca="1" si="20"/>
        <v>4248</v>
      </c>
      <c r="H55">
        <f t="shared" ca="1" si="3"/>
        <v>4248</v>
      </c>
      <c r="I55" t="str">
        <f t="shared" ca="1" si="22"/>
        <v>cu</v>
      </c>
      <c r="J55" t="s">
        <v>114</v>
      </c>
      <c r="K55" t="s">
        <v>147</v>
      </c>
      <c r="L55">
        <v>2100</v>
      </c>
      <c r="M55" t="str">
        <f t="shared" si="5"/>
        <v>에너지너무많음</v>
      </c>
      <c r="N55" t="str">
        <f t="shared" ca="1" si="23"/>
        <v>cu</v>
      </c>
      <c r="O55" t="s">
        <v>114</v>
      </c>
      <c r="P55" t="s">
        <v>147</v>
      </c>
      <c r="Q55">
        <v>210</v>
      </c>
      <c r="R55" t="str">
        <f t="shared" ca="1" si="7"/>
        <v>cu</v>
      </c>
      <c r="S55" t="str">
        <f t="shared" si="8"/>
        <v>EN</v>
      </c>
      <c r="T55">
        <f t="shared" si="9"/>
        <v>2100</v>
      </c>
      <c r="U55" t="str">
        <f t="shared" ca="1" si="10"/>
        <v>cu</v>
      </c>
      <c r="V55" t="str">
        <f t="shared" si="11"/>
        <v>EN</v>
      </c>
      <c r="W55">
        <f t="shared" si="12"/>
        <v>210</v>
      </c>
      <c r="X55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</v>
      </c>
      <c r="Y55" t="str">
        <f t="shared" ca="1" si="14"/>
        <v>{"id":"rt1","num":21,"totEp":4248,"tp1":"cu","vl1":"EN","cn1":2100,"tp2":"cu","vl2":"EN","cn2":210}</v>
      </c>
      <c r="Z55">
        <f t="shared" ca="1" si="15"/>
        <v>99</v>
      </c>
      <c r="AA55">
        <f t="shared" ca="1" si="16"/>
        <v>5395</v>
      </c>
      <c r="AB55">
        <f t="shared" ca="1" si="17"/>
        <v>0</v>
      </c>
      <c r="AC55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</v>
      </c>
      <c r="AD55">
        <f t="shared" ca="1" si="19"/>
        <v>0</v>
      </c>
    </row>
    <row r="56" spans="1:30">
      <c r="A56" t="s">
        <v>47</v>
      </c>
      <c r="B56" t="str">
        <f>VLOOKUP(A56,EventPointTypeTable!$A:$B,MATCH(EventPointTypeTable!$B$1,EventPointTypeTable!$A$1:$B$1,0),0)</f>
        <v>루틴1</v>
      </c>
      <c r="C56" t="str">
        <f t="shared" si="0"/>
        <v>rt1</v>
      </c>
      <c r="D56">
        <f t="shared" ca="1" si="1"/>
        <v>22</v>
      </c>
      <c r="E56">
        <f t="shared" ca="1" si="2"/>
        <v>22</v>
      </c>
      <c r="F56">
        <v>60</v>
      </c>
      <c r="G56">
        <f t="shared" ca="1" si="20"/>
        <v>4308</v>
      </c>
      <c r="H56">
        <f t="shared" ca="1" si="3"/>
        <v>4308</v>
      </c>
      <c r="I56" t="str">
        <f t="shared" ca="1" si="22"/>
        <v>cu</v>
      </c>
      <c r="J56" t="s">
        <v>114</v>
      </c>
      <c r="K56" t="s">
        <v>116</v>
      </c>
      <c r="L56">
        <v>110000</v>
      </c>
      <c r="M56" t="str">
        <f t="shared" si="5"/>
        <v/>
      </c>
      <c r="N56" t="str">
        <f t="shared" ca="1" si="23"/>
        <v>cu</v>
      </c>
      <c r="O56" t="s">
        <v>114</v>
      </c>
      <c r="P56" t="s">
        <v>116</v>
      </c>
      <c r="Q56">
        <v>11000</v>
      </c>
      <c r="R56" t="str">
        <f t="shared" ca="1" si="7"/>
        <v>cu</v>
      </c>
      <c r="S56" t="str">
        <f t="shared" si="8"/>
        <v>GO</v>
      </c>
      <c r="T56">
        <f t="shared" si="9"/>
        <v>110000</v>
      </c>
      <c r="U56" t="str">
        <f t="shared" ca="1" si="10"/>
        <v>cu</v>
      </c>
      <c r="V56" t="str">
        <f t="shared" si="11"/>
        <v>GO</v>
      </c>
      <c r="W56">
        <f t="shared" si="12"/>
        <v>11000</v>
      </c>
      <c r="X56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</v>
      </c>
      <c r="Y56" t="str">
        <f t="shared" ca="1" si="14"/>
        <v>{"id":"rt1","num":22,"totEp":4308,"tp1":"cu","vl1":"GO","cn1":110000,"tp2":"cu","vl2":"GO","cn2":11000}</v>
      </c>
      <c r="Z56">
        <f t="shared" ca="1" si="15"/>
        <v>103</v>
      </c>
      <c r="AA56">
        <f t="shared" ca="1" si="16"/>
        <v>5499</v>
      </c>
      <c r="AB56">
        <f t="shared" ca="1" si="17"/>
        <v>0</v>
      </c>
      <c r="AC56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</v>
      </c>
      <c r="AD56">
        <f t="shared" ca="1" si="19"/>
        <v>0</v>
      </c>
    </row>
    <row r="57" spans="1:30">
      <c r="A57" t="s">
        <v>47</v>
      </c>
      <c r="B57" t="str">
        <f>VLOOKUP(A57,EventPointTypeTable!$A:$B,MATCH(EventPointTypeTable!$B$1,EventPointTypeTable!$A$1:$B$1,0),0)</f>
        <v>루틴1</v>
      </c>
      <c r="C57" t="str">
        <f t="shared" si="0"/>
        <v>rt1</v>
      </c>
      <c r="D57">
        <f t="shared" ca="1" si="1"/>
        <v>23</v>
      </c>
      <c r="E57">
        <f t="shared" ca="1" si="2"/>
        <v>23</v>
      </c>
      <c r="F57">
        <v>350</v>
      </c>
      <c r="G57">
        <f t="shared" ca="1" si="20"/>
        <v>4658</v>
      </c>
      <c r="H57">
        <f t="shared" ca="1" si="3"/>
        <v>4658</v>
      </c>
      <c r="I57" t="str">
        <f t="shared" ca="1" si="22"/>
        <v>cu</v>
      </c>
      <c r="J57" t="s">
        <v>114</v>
      </c>
      <c r="K57" t="s">
        <v>116</v>
      </c>
      <c r="L57">
        <v>175000</v>
      </c>
      <c r="M57" t="str">
        <f t="shared" si="5"/>
        <v/>
      </c>
      <c r="N57" t="str">
        <f t="shared" ca="1" si="23"/>
        <v>cu</v>
      </c>
      <c r="O57" t="s">
        <v>114</v>
      </c>
      <c r="P57" t="s">
        <v>116</v>
      </c>
      <c r="Q57">
        <v>17500</v>
      </c>
      <c r="R57" t="str">
        <f t="shared" ca="1" si="7"/>
        <v>cu</v>
      </c>
      <c r="S57" t="str">
        <f t="shared" si="8"/>
        <v>GO</v>
      </c>
      <c r="T57">
        <f t="shared" si="9"/>
        <v>175000</v>
      </c>
      <c r="U57" t="str">
        <f t="shared" ca="1" si="10"/>
        <v>cu</v>
      </c>
      <c r="V57" t="str">
        <f t="shared" si="11"/>
        <v>GO</v>
      </c>
      <c r="W57">
        <f t="shared" si="12"/>
        <v>17500</v>
      </c>
      <c r="X57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</v>
      </c>
      <c r="Y57" t="str">
        <f t="shared" ca="1" si="14"/>
        <v>{"id":"rt1","num":23,"totEp":4658,"tp1":"cu","vl1":"GO","cn1":175000,"tp2":"cu","vl2":"GO","cn2":17500}</v>
      </c>
      <c r="Z57">
        <f t="shared" ca="1" si="15"/>
        <v>103</v>
      </c>
      <c r="AA57">
        <f t="shared" ca="1" si="16"/>
        <v>5603</v>
      </c>
      <c r="AB57">
        <f t="shared" ca="1" si="17"/>
        <v>0</v>
      </c>
      <c r="AC57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</v>
      </c>
      <c r="AD57">
        <f t="shared" ca="1" si="19"/>
        <v>0</v>
      </c>
    </row>
    <row r="58" spans="1:30">
      <c r="A58" t="s">
        <v>47</v>
      </c>
      <c r="B58" t="str">
        <f>VLOOKUP(A58,EventPointTypeTable!$A:$B,MATCH(EventPointTypeTable!$B$1,EventPointTypeTable!$A$1:$B$1,0),0)</f>
        <v>루틴1</v>
      </c>
      <c r="C58" t="str">
        <f t="shared" si="0"/>
        <v>rt1</v>
      </c>
      <c r="D58">
        <f t="shared" ca="1" si="1"/>
        <v>24</v>
      </c>
      <c r="E58">
        <f t="shared" ca="1" si="2"/>
        <v>24</v>
      </c>
      <c r="F58">
        <v>240</v>
      </c>
      <c r="G58">
        <f t="shared" ca="1" si="20"/>
        <v>4898</v>
      </c>
      <c r="H58">
        <f t="shared" ca="1" si="3"/>
        <v>4898</v>
      </c>
      <c r="I58" t="str">
        <f t="shared" ca="1" si="22"/>
        <v>cu</v>
      </c>
      <c r="J58" t="s">
        <v>114</v>
      </c>
      <c r="K58" t="s">
        <v>116</v>
      </c>
      <c r="L58">
        <v>145000</v>
      </c>
      <c r="M58" t="str">
        <f t="shared" si="5"/>
        <v/>
      </c>
      <c r="N58" t="str">
        <f t="shared" ca="1" si="23"/>
        <v>cu</v>
      </c>
      <c r="O58" t="s">
        <v>114</v>
      </c>
      <c r="P58" t="s">
        <v>116</v>
      </c>
      <c r="Q58">
        <v>14500</v>
      </c>
      <c r="R58" t="str">
        <f t="shared" ca="1" si="7"/>
        <v>cu</v>
      </c>
      <c r="S58" t="str">
        <f t="shared" si="8"/>
        <v>GO</v>
      </c>
      <c r="T58">
        <f t="shared" si="9"/>
        <v>145000</v>
      </c>
      <c r="U58" t="str">
        <f t="shared" ca="1" si="10"/>
        <v>cu</v>
      </c>
      <c r="V58" t="str">
        <f t="shared" si="11"/>
        <v>GO</v>
      </c>
      <c r="W58">
        <f t="shared" si="12"/>
        <v>14500</v>
      </c>
      <c r="X58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</v>
      </c>
      <c r="Y58" t="str">
        <f t="shared" ca="1" si="14"/>
        <v>{"id":"rt1","num":24,"totEp":4898,"tp1":"cu","vl1":"GO","cn1":145000,"tp2":"cu","vl2":"GO","cn2":14500}</v>
      </c>
      <c r="Z58">
        <f t="shared" ca="1" si="15"/>
        <v>103</v>
      </c>
      <c r="AA58">
        <f t="shared" ca="1" si="16"/>
        <v>5707</v>
      </c>
      <c r="AB58">
        <f t="shared" ca="1" si="17"/>
        <v>0</v>
      </c>
      <c r="AC58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</v>
      </c>
      <c r="AD58">
        <f t="shared" ca="1" si="19"/>
        <v>0</v>
      </c>
    </row>
    <row r="59" spans="1:30">
      <c r="A59" t="s">
        <v>47</v>
      </c>
      <c r="B59" t="str">
        <f>VLOOKUP(A59,EventPointTypeTable!$A:$B,MATCH(EventPointTypeTable!$B$1,EventPointTypeTable!$A$1:$B$1,0),0)</f>
        <v>루틴1</v>
      </c>
      <c r="C59" t="str">
        <f t="shared" si="0"/>
        <v>rt1</v>
      </c>
      <c r="D59">
        <f t="shared" ca="1" si="1"/>
        <v>25</v>
      </c>
      <c r="E59">
        <f t="shared" ca="1" si="2"/>
        <v>25</v>
      </c>
      <c r="F59">
        <v>1800</v>
      </c>
      <c r="G59">
        <f t="shared" ca="1" si="20"/>
        <v>6698</v>
      </c>
      <c r="H59">
        <f t="shared" ca="1" si="3"/>
        <v>6698</v>
      </c>
      <c r="I59" t="str">
        <f t="shared" ca="1" si="22"/>
        <v>cu</v>
      </c>
      <c r="J59" t="s">
        <v>114</v>
      </c>
      <c r="K59" t="s">
        <v>147</v>
      </c>
      <c r="L59">
        <v>2900</v>
      </c>
      <c r="M59" t="str">
        <f t="shared" si="5"/>
        <v>에너지너무많음</v>
      </c>
      <c r="N59" t="str">
        <f t="shared" ca="1" si="23"/>
        <v>cu</v>
      </c>
      <c r="O59" t="s">
        <v>114</v>
      </c>
      <c r="P59" t="s">
        <v>147</v>
      </c>
      <c r="Q59">
        <v>290</v>
      </c>
      <c r="R59" t="str">
        <f t="shared" ca="1" si="7"/>
        <v>cu</v>
      </c>
      <c r="S59" t="str">
        <f t="shared" si="8"/>
        <v>EN</v>
      </c>
      <c r="T59">
        <f t="shared" si="9"/>
        <v>2900</v>
      </c>
      <c r="U59" t="str">
        <f t="shared" ca="1" si="10"/>
        <v>cu</v>
      </c>
      <c r="V59" t="str">
        <f t="shared" si="11"/>
        <v>EN</v>
      </c>
      <c r="W59">
        <f t="shared" si="12"/>
        <v>290</v>
      </c>
      <c r="X59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</v>
      </c>
      <c r="Y59" t="str">
        <f t="shared" ca="1" si="14"/>
        <v>{"id":"rt1","num":25,"totEp":6698,"tp1":"cu","vl1":"EN","cn1":2900,"tp2":"cu","vl2":"EN","cn2":290}</v>
      </c>
      <c r="Z59">
        <f t="shared" ca="1" si="15"/>
        <v>99</v>
      </c>
      <c r="AA59">
        <f t="shared" ca="1" si="16"/>
        <v>5807</v>
      </c>
      <c r="AB59">
        <f t="shared" ca="1" si="17"/>
        <v>0</v>
      </c>
      <c r="AC59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</v>
      </c>
      <c r="AD59">
        <f t="shared" ca="1" si="19"/>
        <v>0</v>
      </c>
    </row>
    <row r="60" spans="1:30">
      <c r="A60" t="s">
        <v>47</v>
      </c>
      <c r="B60" t="str">
        <f>VLOOKUP(A60,EventPointTypeTable!$A:$B,MATCH(EventPointTypeTable!$B$1,EventPointTypeTable!$A$1:$B$1,0),0)</f>
        <v>루틴1</v>
      </c>
      <c r="C60" t="str">
        <f t="shared" si="0"/>
        <v>rt1</v>
      </c>
      <c r="D60">
        <f t="shared" ca="1" si="1"/>
        <v>26</v>
      </c>
      <c r="E60">
        <f t="shared" ca="1" si="2"/>
        <v>26</v>
      </c>
      <c r="F60">
        <v>200</v>
      </c>
      <c r="G60">
        <f t="shared" ca="1" si="20"/>
        <v>6898</v>
      </c>
      <c r="H60">
        <f t="shared" ca="1" si="3"/>
        <v>6898</v>
      </c>
      <c r="I60" t="str">
        <f t="shared" ca="1" si="22"/>
        <v>cu</v>
      </c>
      <c r="J60" t="s">
        <v>114</v>
      </c>
      <c r="K60" t="s">
        <v>116</v>
      </c>
      <c r="L60">
        <v>200000</v>
      </c>
      <c r="M60" t="str">
        <f t="shared" si="5"/>
        <v/>
      </c>
      <c r="N60" t="str">
        <f t="shared" ca="1" si="23"/>
        <v>cu</v>
      </c>
      <c r="O60" t="s">
        <v>114</v>
      </c>
      <c r="P60" t="s">
        <v>116</v>
      </c>
      <c r="Q60">
        <v>20000</v>
      </c>
      <c r="R60" t="str">
        <f t="shared" ca="1" si="7"/>
        <v>cu</v>
      </c>
      <c r="S60" t="str">
        <f t="shared" si="8"/>
        <v>GO</v>
      </c>
      <c r="T60">
        <f t="shared" si="9"/>
        <v>200000</v>
      </c>
      <c r="U60" t="str">
        <f t="shared" ca="1" si="10"/>
        <v>cu</v>
      </c>
      <c r="V60" t="str">
        <f t="shared" si="11"/>
        <v>GO</v>
      </c>
      <c r="W60">
        <f t="shared" si="12"/>
        <v>20000</v>
      </c>
      <c r="X60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</v>
      </c>
      <c r="Y60" t="str">
        <f t="shared" ca="1" si="14"/>
        <v>{"id":"rt1","num":26,"totEp":6898,"tp1":"cu","vl1":"GO","cn1":200000,"tp2":"cu","vl2":"GO","cn2":20000}</v>
      </c>
      <c r="Z60">
        <f t="shared" ca="1" si="15"/>
        <v>103</v>
      </c>
      <c r="AA60">
        <f t="shared" ca="1" si="16"/>
        <v>5911</v>
      </c>
      <c r="AB60">
        <f t="shared" ca="1" si="17"/>
        <v>0</v>
      </c>
      <c r="AC60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</v>
      </c>
      <c r="AD60">
        <f t="shared" ca="1" si="19"/>
        <v>0</v>
      </c>
    </row>
    <row r="61" spans="1:30">
      <c r="A61" t="s">
        <v>47</v>
      </c>
      <c r="B61" t="str">
        <f>VLOOKUP(A61,EventPointTypeTable!$A:$B,MATCH(EventPointTypeTable!$B$1,EventPointTypeTable!$A$1:$B$1,0),0)</f>
        <v>루틴1</v>
      </c>
      <c r="C61" t="str">
        <f t="shared" si="0"/>
        <v>rt1</v>
      </c>
      <c r="D61">
        <f t="shared" ca="1" si="1"/>
        <v>27</v>
      </c>
      <c r="E61">
        <f t="shared" ca="1" si="2"/>
        <v>27</v>
      </c>
      <c r="F61">
        <v>400</v>
      </c>
      <c r="G61">
        <f t="shared" ca="1" si="20"/>
        <v>7298</v>
      </c>
      <c r="H61">
        <f t="shared" ca="1" si="3"/>
        <v>7298</v>
      </c>
      <c r="I61" t="str">
        <f t="shared" ca="1" si="22"/>
        <v>cu</v>
      </c>
      <c r="J61" t="s">
        <v>114</v>
      </c>
      <c r="K61" t="s">
        <v>116</v>
      </c>
      <c r="L61">
        <v>250000</v>
      </c>
      <c r="M61" t="str">
        <f t="shared" si="5"/>
        <v/>
      </c>
      <c r="N61" t="str">
        <f t="shared" ca="1" si="23"/>
        <v>cu</v>
      </c>
      <c r="O61" t="s">
        <v>114</v>
      </c>
      <c r="P61" t="s">
        <v>116</v>
      </c>
      <c r="Q61">
        <v>25000</v>
      </c>
      <c r="R61" t="str">
        <f t="shared" ca="1" si="7"/>
        <v>cu</v>
      </c>
      <c r="S61" t="str">
        <f t="shared" si="8"/>
        <v>GO</v>
      </c>
      <c r="T61">
        <f t="shared" si="9"/>
        <v>250000</v>
      </c>
      <c r="U61" t="str">
        <f t="shared" ca="1" si="10"/>
        <v>cu</v>
      </c>
      <c r="V61" t="str">
        <f t="shared" si="11"/>
        <v>GO</v>
      </c>
      <c r="W61">
        <f t="shared" si="12"/>
        <v>25000</v>
      </c>
      <c r="X61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</v>
      </c>
      <c r="Y61" t="str">
        <f t="shared" ca="1" si="14"/>
        <v>{"id":"rt1","num":27,"totEp":7298,"tp1":"cu","vl1":"GO","cn1":250000,"tp2":"cu","vl2":"GO","cn2":25000}</v>
      </c>
      <c r="Z61">
        <f t="shared" ca="1" si="15"/>
        <v>103</v>
      </c>
      <c r="AA61">
        <f t="shared" ca="1" si="16"/>
        <v>6015</v>
      </c>
      <c r="AB61">
        <f t="shared" ca="1" si="17"/>
        <v>0</v>
      </c>
      <c r="AC61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</v>
      </c>
      <c r="AD61">
        <f t="shared" ca="1" si="19"/>
        <v>0</v>
      </c>
    </row>
    <row r="62" spans="1:30">
      <c r="A62" t="s">
        <v>47</v>
      </c>
      <c r="B62" t="str">
        <f>VLOOKUP(A62,EventPointTypeTable!$A:$B,MATCH(EventPointTypeTable!$B$1,EventPointTypeTable!$A$1:$B$1,0),0)</f>
        <v>루틴1</v>
      </c>
      <c r="C62" t="str">
        <f t="shared" si="0"/>
        <v>rt1</v>
      </c>
      <c r="D62">
        <f t="shared" ca="1" si="1"/>
        <v>28</v>
      </c>
      <c r="E62">
        <f t="shared" ca="1" si="2"/>
        <v>28</v>
      </c>
      <c r="F62">
        <v>2400</v>
      </c>
      <c r="G62">
        <f t="shared" ca="1" si="20"/>
        <v>9698</v>
      </c>
      <c r="H62">
        <f t="shared" ca="1" si="3"/>
        <v>9698</v>
      </c>
      <c r="I62" t="str">
        <f t="shared" ca="1" si="22"/>
        <v>cu</v>
      </c>
      <c r="J62" t="s">
        <v>114</v>
      </c>
      <c r="K62" t="s">
        <v>147</v>
      </c>
      <c r="L62">
        <v>4000</v>
      </c>
      <c r="M62" t="str">
        <f t="shared" si="5"/>
        <v>에너지너무많음</v>
      </c>
      <c r="N62" t="str">
        <f t="shared" ca="1" si="23"/>
        <v>cu</v>
      </c>
      <c r="O62" t="s">
        <v>114</v>
      </c>
      <c r="P62" t="s">
        <v>147</v>
      </c>
      <c r="Q62">
        <v>400</v>
      </c>
      <c r="R62" t="str">
        <f t="shared" ca="1" si="7"/>
        <v>cu</v>
      </c>
      <c r="S62" t="str">
        <f t="shared" si="8"/>
        <v>EN</v>
      </c>
      <c r="T62">
        <f t="shared" si="9"/>
        <v>4000</v>
      </c>
      <c r="U62" t="str">
        <f t="shared" ca="1" si="10"/>
        <v>cu</v>
      </c>
      <c r="V62" t="str">
        <f t="shared" si="11"/>
        <v>EN</v>
      </c>
      <c r="W62">
        <f t="shared" si="12"/>
        <v>400</v>
      </c>
      <c r="X62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</v>
      </c>
      <c r="Y62" t="str">
        <f t="shared" ca="1" si="14"/>
        <v>{"id":"rt1","num":28,"totEp":9698,"tp1":"cu","vl1":"EN","cn1":4000,"tp2":"cu","vl2":"EN","cn2":400}</v>
      </c>
      <c r="Z62">
        <f t="shared" ca="1" si="15"/>
        <v>99</v>
      </c>
      <c r="AA62">
        <f t="shared" ca="1" si="16"/>
        <v>6115</v>
      </c>
      <c r="AB62">
        <f t="shared" ca="1" si="17"/>
        <v>0</v>
      </c>
      <c r="AC62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</v>
      </c>
      <c r="AD62">
        <f t="shared" ca="1" si="19"/>
        <v>0</v>
      </c>
    </row>
    <row r="63" spans="1:30">
      <c r="A63" t="s">
        <v>47</v>
      </c>
      <c r="B63" t="str">
        <f>VLOOKUP(A63,EventPointTypeTable!$A:$B,MATCH(EventPointTypeTable!$B$1,EventPointTypeTable!$A$1:$B$1,0),0)</f>
        <v>루틴1</v>
      </c>
      <c r="C63" t="str">
        <f t="shared" si="0"/>
        <v>rt1</v>
      </c>
      <c r="D63">
        <f t="shared" ref="D63:D69" ca="1" si="24">IF(A63&lt;&gt;OFFSET(A63,-1,0),1,OFFSET(D63,-1,0)+1)</f>
        <v>29</v>
      </c>
      <c r="E63">
        <f t="shared" ca="1" si="2"/>
        <v>29</v>
      </c>
      <c r="F63">
        <v>350</v>
      </c>
      <c r="G63">
        <f t="shared" ca="1" si="20"/>
        <v>10048</v>
      </c>
      <c r="H63">
        <f t="shared" ca="1" si="3"/>
        <v>10048</v>
      </c>
      <c r="I63" t="str">
        <f t="shared" ca="1" si="22"/>
        <v>cu</v>
      </c>
      <c r="J63" t="s">
        <v>114</v>
      </c>
      <c r="K63" t="s">
        <v>116</v>
      </c>
      <c r="L63">
        <v>300000</v>
      </c>
      <c r="M63" t="str">
        <f t="shared" si="5"/>
        <v/>
      </c>
      <c r="N63" t="str">
        <f t="shared" ca="1" si="23"/>
        <v>cu</v>
      </c>
      <c r="O63" t="s">
        <v>114</v>
      </c>
      <c r="P63" t="s">
        <v>116</v>
      </c>
      <c r="Q63">
        <v>30000</v>
      </c>
      <c r="R63" t="str">
        <f t="shared" ca="1" si="7"/>
        <v>cu</v>
      </c>
      <c r="S63" t="str">
        <f t="shared" si="8"/>
        <v>GO</v>
      </c>
      <c r="T63">
        <f t="shared" si="9"/>
        <v>300000</v>
      </c>
      <c r="U63" t="str">
        <f t="shared" ca="1" si="10"/>
        <v>cu</v>
      </c>
      <c r="V63" t="str">
        <f t="shared" si="11"/>
        <v>GO</v>
      </c>
      <c r="W63">
        <f t="shared" si="12"/>
        <v>30000</v>
      </c>
      <c r="X63" t="str">
        <f t="shared" ca="1" si="1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</v>
      </c>
      <c r="Y63" t="str">
        <f t="shared" ca="1" si="14"/>
        <v>{"id":"rt1","num":29,"totEp":10048,"tp1":"cu","vl1":"GO","cn1":300000,"tp2":"cu","vl2":"GO","cn2":30000}</v>
      </c>
      <c r="Z63">
        <f t="shared" ca="1" si="15"/>
        <v>104</v>
      </c>
      <c r="AA63">
        <f t="shared" ca="1" si="16"/>
        <v>6220</v>
      </c>
      <c r="AB63">
        <f t="shared" ca="1" si="17"/>
        <v>0</v>
      </c>
      <c r="AC63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</v>
      </c>
      <c r="AD63">
        <f t="shared" ca="1" si="19"/>
        <v>0</v>
      </c>
    </row>
    <row r="64" spans="1:30">
      <c r="A64" t="s">
        <v>47</v>
      </c>
      <c r="B64" t="str">
        <f>VLOOKUP(A64,EventPointTypeTable!$A:$B,MATCH(EventPointTypeTable!$B$1,EventPointTypeTable!$A$1:$B$1,0),0)</f>
        <v>루틴1</v>
      </c>
      <c r="C64" t="str">
        <f t="shared" si="0"/>
        <v>rt1</v>
      </c>
      <c r="D64">
        <f t="shared" ca="1" si="24"/>
        <v>30</v>
      </c>
      <c r="E64">
        <f t="shared" ca="1" si="2"/>
        <v>30</v>
      </c>
      <c r="F64">
        <v>450</v>
      </c>
      <c r="G64">
        <f t="shared" ca="1" si="20"/>
        <v>10498</v>
      </c>
      <c r="H64">
        <f t="shared" ca="1" si="3"/>
        <v>10498</v>
      </c>
      <c r="I64" t="str">
        <f t="shared" ca="1" si="22"/>
        <v>cu</v>
      </c>
      <c r="J64" t="s">
        <v>114</v>
      </c>
      <c r="K64" t="s">
        <v>116</v>
      </c>
      <c r="L64">
        <v>325000</v>
      </c>
      <c r="M64" t="str">
        <f t="shared" si="5"/>
        <v/>
      </c>
      <c r="N64" t="str">
        <f t="shared" ca="1" si="23"/>
        <v>cu</v>
      </c>
      <c r="O64" t="s">
        <v>114</v>
      </c>
      <c r="P64" t="s">
        <v>116</v>
      </c>
      <c r="Q64">
        <v>32500</v>
      </c>
      <c r="R64" t="str">
        <f t="shared" ca="1" si="7"/>
        <v>cu</v>
      </c>
      <c r="S64" t="str">
        <f t="shared" si="8"/>
        <v>GO</v>
      </c>
      <c r="T64">
        <f t="shared" si="9"/>
        <v>325000</v>
      </c>
      <c r="U64" t="str">
        <f t="shared" ca="1" si="10"/>
        <v>cu</v>
      </c>
      <c r="V64" t="str">
        <f t="shared" si="11"/>
        <v>GO</v>
      </c>
      <c r="W64">
        <f t="shared" si="12"/>
        <v>32500</v>
      </c>
      <c r="X64" t="str">
        <f t="shared" ref="X64:X125" ca="1" si="25">IF(ROW()=2,Y64,OFFSET(X64,-1,0)&amp;IF(LEN(Y64)=0,"",","&amp;Y64))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</v>
      </c>
      <c r="Y64" t="str">
        <f t="shared" ca="1" si="14"/>
        <v>{"id":"rt1","num":30,"totEp":10498,"tp1":"cu","vl1":"GO","cn1":325000,"tp2":"cu","vl2":"GO","cn2":32500}</v>
      </c>
      <c r="Z64">
        <f t="shared" ca="1" si="15"/>
        <v>104</v>
      </c>
      <c r="AA64">
        <f t="shared" ca="1" si="16"/>
        <v>6325</v>
      </c>
      <c r="AB64">
        <f t="shared" ca="1" si="17"/>
        <v>0</v>
      </c>
      <c r="AC64" t="str">
        <f t="shared" ca="1" si="1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</v>
      </c>
      <c r="AD64">
        <f t="shared" ca="1" si="19"/>
        <v>0</v>
      </c>
    </row>
    <row r="65" spans="1:30">
      <c r="A65" t="s">
        <v>47</v>
      </c>
      <c r="B65" t="str">
        <f>VLOOKUP(A65,EventPointTypeTable!$A:$B,MATCH(EventPointTypeTable!$B$1,EventPointTypeTable!$A$1:$B$1,0),0)</f>
        <v>루틴1</v>
      </c>
      <c r="C65" t="str">
        <f t="shared" ref="C65:C115" si="26">A65</f>
        <v>rt1</v>
      </c>
      <c r="D65">
        <f t="shared" ca="1" si="24"/>
        <v>31</v>
      </c>
      <c r="E65">
        <f t="shared" ref="E65:E126" ca="1" si="27">D65</f>
        <v>31</v>
      </c>
      <c r="F65">
        <v>3200</v>
      </c>
      <c r="G65">
        <f t="shared" ca="1" si="20"/>
        <v>13698</v>
      </c>
      <c r="H65">
        <f t="shared" ref="H65:H126" ca="1" si="28">G65</f>
        <v>13698</v>
      </c>
      <c r="I65" t="str">
        <f t="shared" ca="1" si="22"/>
        <v>cu</v>
      </c>
      <c r="J65" t="s">
        <v>114</v>
      </c>
      <c r="K65" t="s">
        <v>147</v>
      </c>
      <c r="L65">
        <v>4500</v>
      </c>
      <c r="M65" t="str">
        <f t="shared" ref="M65:M126" si="29">IF(J65="장비1상자",
  IF(OR(K65&gt;3,L65&gt;5),"장비이상",""),
IF(K65="GO",
  IF(L65&lt;100,"골드이상",""),
IF(K65="EN",
  IF(L65&gt;29,"에너지너무많음",
  IF(L65&gt;9,"에너지다소많음","")),"")))</f>
        <v>에너지너무많음</v>
      </c>
      <c r="N65" t="str">
        <f t="shared" ca="1" si="23"/>
        <v>cu</v>
      </c>
      <c r="O65" t="s">
        <v>114</v>
      </c>
      <c r="P65" t="s">
        <v>147</v>
      </c>
      <c r="Q65">
        <v>450</v>
      </c>
      <c r="R65" t="str">
        <f t="shared" ref="R65:R126" ca="1" si="30">IF(LEN(I65)=0,"",I65)</f>
        <v>cu</v>
      </c>
      <c r="S65" t="str">
        <f t="shared" ref="S65:S126" si="31">IF(LEN(K65)=0,"",K65)</f>
        <v>EN</v>
      </c>
      <c r="T65">
        <f t="shared" ref="T65:T126" si="32">IF(LEN(L65)=0,"",L65)</f>
        <v>4500</v>
      </c>
      <c r="U65" t="str">
        <f t="shared" ref="U65:U126" ca="1" si="33">IF(LEN(N65)=0,"",N65)</f>
        <v>cu</v>
      </c>
      <c r="V65" t="str">
        <f t="shared" ref="V65:V126" si="34">IF(LEN(P65)=0,"",P65)</f>
        <v>EN</v>
      </c>
      <c r="W65">
        <f t="shared" ref="W65:W126" si="35">IF(LEN(Q65)=0,"",Q65)</f>
        <v>450</v>
      </c>
      <c r="X6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</v>
      </c>
      <c r="Y65" t="str">
        <f t="shared" ref="Y65:Y126" ca="1" si="36">"{"""&amp;C$1&amp;""":"""&amp;C65&amp;""""
&amp;","""&amp;E$1&amp;""":"&amp;E65
&amp;","""&amp;H$1&amp;""":"&amp;H65
&amp;IF(LEN(I65)=0,"",","""&amp;I$1&amp;""":"""&amp;I65&amp;"""")
&amp;IF(LEN(K65)=0,"",","""&amp;K$1&amp;""":"""&amp;K65&amp;"""")
&amp;IF(LEN(L65)=0,"",","""&amp;L$1&amp;""":"&amp;L65)
&amp;IF(LEN(N65)=0,"",","""&amp;N$1&amp;""":"""&amp;N65&amp;"""")
&amp;IF(LEN(P65)=0,"",","""&amp;P$1&amp;""":"""&amp;P65&amp;"""")
&amp;IF(LEN(Q65)=0,"",","""&amp;Q$1&amp;""":"&amp;Q65)&amp;"}"</f>
        <v>{"id":"rt1","num":31,"totEp":13698,"tp1":"cu","vl1":"EN","cn1":4500,"tp2":"cu","vl2":"EN","cn2":450}</v>
      </c>
      <c r="Z65">
        <f t="shared" ref="Z65:Z126" ca="1" si="37">LEN(Y65)</f>
        <v>100</v>
      </c>
      <c r="AA65">
        <f t="shared" ref="AA65:AA126" ca="1" si="38">IF(ROW()=2,Z65,
IF(OFFSET(AA65,-1,0)+Z65+1&gt;32767,Z65+1,OFFSET(AA65,-1,0)+Z65+1))</f>
        <v>6426</v>
      </c>
      <c r="AB65">
        <f t="shared" ref="AB65:AB126" ca="1" si="39">IF(ROW()=2,AD65,OFFSET(AB65,-1,0)+AD65)</f>
        <v>0</v>
      </c>
      <c r="AC65" t="str">
        <f t="shared" ref="AC65:AC126" ca="1" si="40">IF(ROW()=2,Y65,
IF(OFFSET(AA65,-1,0)+Z65+1&gt;32767,","&amp;Y65,OFFSET(AC65,-1,0)&amp;IF(LEN(Y65)=0,"",","&amp;Y65)))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</v>
      </c>
      <c r="AD65">
        <f t="shared" ref="AD65:AD126" ca="1" si="41">IF(AA65&gt;OFFSET(AA65,1,0),1,0)</f>
        <v>0</v>
      </c>
    </row>
    <row r="66" spans="1:30">
      <c r="A66" t="s">
        <v>47</v>
      </c>
      <c r="B66" t="str">
        <f>VLOOKUP(A66,EventPointTypeTable!$A:$B,MATCH(EventPointTypeTable!$B$1,EventPointTypeTable!$A$1:$B$1,0),0)</f>
        <v>루틴1</v>
      </c>
      <c r="C66" t="str">
        <f t="shared" si="26"/>
        <v>rt1</v>
      </c>
      <c r="D66">
        <f t="shared" ca="1" si="24"/>
        <v>32</v>
      </c>
      <c r="E66">
        <f t="shared" ca="1" si="27"/>
        <v>32</v>
      </c>
      <c r="F66">
        <v>500</v>
      </c>
      <c r="G66">
        <f t="shared" ca="1" si="20"/>
        <v>14198</v>
      </c>
      <c r="H66">
        <f t="shared" ca="1" si="28"/>
        <v>14198</v>
      </c>
      <c r="I66" t="str">
        <f t="shared" ca="1" si="22"/>
        <v>cu</v>
      </c>
      <c r="J66" t="s">
        <v>114</v>
      </c>
      <c r="K66" t="s">
        <v>116</v>
      </c>
      <c r="L66">
        <v>375000</v>
      </c>
      <c r="M66" t="str">
        <f t="shared" si="29"/>
        <v/>
      </c>
      <c r="N66" t="str">
        <f t="shared" ca="1" si="23"/>
        <v>cu</v>
      </c>
      <c r="O66" t="s">
        <v>114</v>
      </c>
      <c r="P66" t="s">
        <v>116</v>
      </c>
      <c r="Q66">
        <v>37500</v>
      </c>
      <c r="R66" t="str">
        <f t="shared" ca="1" si="30"/>
        <v>cu</v>
      </c>
      <c r="S66" t="str">
        <f t="shared" si="31"/>
        <v>GO</v>
      </c>
      <c r="T66">
        <f t="shared" si="32"/>
        <v>375000</v>
      </c>
      <c r="U66" t="str">
        <f t="shared" ca="1" si="33"/>
        <v>cu</v>
      </c>
      <c r="V66" t="str">
        <f t="shared" si="34"/>
        <v>GO</v>
      </c>
      <c r="W66">
        <f t="shared" si="35"/>
        <v>37500</v>
      </c>
      <c r="X6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</v>
      </c>
      <c r="Y66" t="str">
        <f t="shared" ca="1" si="36"/>
        <v>{"id":"rt1","num":32,"totEp":14198,"tp1":"cu","vl1":"GO","cn1":375000,"tp2":"cu","vl2":"GO","cn2":37500}</v>
      </c>
      <c r="Z66">
        <f t="shared" ca="1" si="37"/>
        <v>104</v>
      </c>
      <c r="AA66">
        <f t="shared" ca="1" si="38"/>
        <v>6531</v>
      </c>
      <c r="AB66">
        <f t="shared" ca="1" si="39"/>
        <v>0</v>
      </c>
      <c r="AC6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</v>
      </c>
      <c r="AD66">
        <f t="shared" ca="1" si="41"/>
        <v>0</v>
      </c>
    </row>
    <row r="67" spans="1:30">
      <c r="A67" t="s">
        <v>47</v>
      </c>
      <c r="B67" t="str">
        <f>VLOOKUP(A67,EventPointTypeTable!$A:$B,MATCH(EventPointTypeTable!$B$1,EventPointTypeTable!$A$1:$B$1,0),0)</f>
        <v>루틴1</v>
      </c>
      <c r="C67" t="str">
        <f t="shared" si="26"/>
        <v>rt1</v>
      </c>
      <c r="D67">
        <f t="shared" ca="1" si="24"/>
        <v>33</v>
      </c>
      <c r="E67">
        <f t="shared" ca="1" si="27"/>
        <v>33</v>
      </c>
      <c r="F67">
        <v>4500</v>
      </c>
      <c r="G67">
        <f t="shared" ref="G67:G128" ca="1" si="42">IF(A67&lt;&gt;OFFSET(A67,-1,0),F67,OFFSET(G67,-1,0)+F67)</f>
        <v>18698</v>
      </c>
      <c r="H67">
        <f t="shared" ca="1" si="28"/>
        <v>18698</v>
      </c>
      <c r="I67" t="str">
        <f t="shared" ca="1" si="22"/>
        <v>cu</v>
      </c>
      <c r="J67" t="s">
        <v>114</v>
      </c>
      <c r="K67" t="s">
        <v>147</v>
      </c>
      <c r="L67">
        <v>5750</v>
      </c>
      <c r="M67" t="str">
        <f t="shared" si="29"/>
        <v>에너지너무많음</v>
      </c>
      <c r="N67" t="str">
        <f t="shared" ca="1" si="23"/>
        <v>cu</v>
      </c>
      <c r="O67" t="s">
        <v>114</v>
      </c>
      <c r="P67" t="s">
        <v>147</v>
      </c>
      <c r="Q67">
        <v>575</v>
      </c>
      <c r="R67" t="str">
        <f t="shared" ca="1" si="30"/>
        <v>cu</v>
      </c>
      <c r="S67" t="str">
        <f t="shared" si="31"/>
        <v>EN</v>
      </c>
      <c r="T67">
        <f t="shared" si="32"/>
        <v>5750</v>
      </c>
      <c r="U67" t="str">
        <f t="shared" ca="1" si="33"/>
        <v>cu</v>
      </c>
      <c r="V67" t="str">
        <f t="shared" si="34"/>
        <v>EN</v>
      </c>
      <c r="W67">
        <f t="shared" si="35"/>
        <v>575</v>
      </c>
      <c r="X6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</v>
      </c>
      <c r="Y67" t="str">
        <f t="shared" ca="1" si="36"/>
        <v>{"id":"rt1","num":33,"totEp":18698,"tp1":"cu","vl1":"EN","cn1":5750,"tp2":"cu","vl2":"EN","cn2":575}</v>
      </c>
      <c r="Z67">
        <f t="shared" ca="1" si="37"/>
        <v>100</v>
      </c>
      <c r="AA67">
        <f t="shared" ca="1" si="38"/>
        <v>6632</v>
      </c>
      <c r="AB67">
        <f t="shared" ca="1" si="39"/>
        <v>0</v>
      </c>
      <c r="AC6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</v>
      </c>
      <c r="AD67">
        <f t="shared" ca="1" si="41"/>
        <v>0</v>
      </c>
    </row>
    <row r="68" spans="1:30">
      <c r="A68" t="s">
        <v>47</v>
      </c>
      <c r="B68" t="str">
        <f>VLOOKUP(A68,EventPointTypeTable!$A:$B,MATCH(EventPointTypeTable!$B$1,EventPointTypeTable!$A$1:$B$1,0),0)</f>
        <v>루틴1</v>
      </c>
      <c r="C68" t="str">
        <f t="shared" si="26"/>
        <v>rt1</v>
      </c>
      <c r="D68">
        <f t="shared" ca="1" si="24"/>
        <v>34</v>
      </c>
      <c r="E68">
        <f t="shared" ca="1" si="27"/>
        <v>34</v>
      </c>
      <c r="F68">
        <v>330</v>
      </c>
      <c r="G68">
        <f t="shared" ca="1" si="42"/>
        <v>19028</v>
      </c>
      <c r="H68">
        <f t="shared" ca="1" si="28"/>
        <v>19028</v>
      </c>
      <c r="I68" t="str">
        <f t="shared" ca="1" si="22"/>
        <v>cu</v>
      </c>
      <c r="J68" t="s">
        <v>114</v>
      </c>
      <c r="K68" t="s">
        <v>116</v>
      </c>
      <c r="L68">
        <v>275000</v>
      </c>
      <c r="M68" t="str">
        <f t="shared" si="29"/>
        <v/>
      </c>
      <c r="N68" t="str">
        <f t="shared" ca="1" si="23"/>
        <v>cu</v>
      </c>
      <c r="O68" t="s">
        <v>114</v>
      </c>
      <c r="P68" t="s">
        <v>116</v>
      </c>
      <c r="Q68">
        <v>27500</v>
      </c>
      <c r="R68" t="str">
        <f t="shared" ca="1" si="30"/>
        <v>cu</v>
      </c>
      <c r="S68" t="str">
        <f t="shared" si="31"/>
        <v>GO</v>
      </c>
      <c r="T68">
        <f t="shared" si="32"/>
        <v>275000</v>
      </c>
      <c r="U68" t="str">
        <f t="shared" ca="1" si="33"/>
        <v>cu</v>
      </c>
      <c r="V68" t="str">
        <f t="shared" si="34"/>
        <v>GO</v>
      </c>
      <c r="W68">
        <f t="shared" si="35"/>
        <v>27500</v>
      </c>
      <c r="X6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</v>
      </c>
      <c r="Y68" t="str">
        <f t="shared" ca="1" si="36"/>
        <v>{"id":"rt1","num":34,"totEp":19028,"tp1":"cu","vl1":"GO","cn1":275000,"tp2":"cu","vl2":"GO","cn2":27500}</v>
      </c>
      <c r="Z68">
        <f t="shared" ca="1" si="37"/>
        <v>104</v>
      </c>
      <c r="AA68">
        <f t="shared" ca="1" si="38"/>
        <v>6737</v>
      </c>
      <c r="AB68">
        <f t="shared" ca="1" si="39"/>
        <v>0</v>
      </c>
      <c r="AC6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</v>
      </c>
      <c r="AD68">
        <f t="shared" ca="1" si="41"/>
        <v>0</v>
      </c>
    </row>
    <row r="69" spans="1:30">
      <c r="A69" t="s">
        <v>47</v>
      </c>
      <c r="B69" t="str">
        <f>VLOOKUP(A69,EventPointTypeTable!$A:$B,MATCH(EventPointTypeTable!$B$1,EventPointTypeTable!$A$1:$B$1,0),0)</f>
        <v>루틴1</v>
      </c>
      <c r="C69" t="str">
        <f t="shared" si="26"/>
        <v>rt1</v>
      </c>
      <c r="D69">
        <f t="shared" ca="1" si="24"/>
        <v>35</v>
      </c>
      <c r="E69">
        <f t="shared" ca="1" si="27"/>
        <v>35</v>
      </c>
      <c r="F69">
        <v>450</v>
      </c>
      <c r="G69">
        <f t="shared" ca="1" si="42"/>
        <v>19478</v>
      </c>
      <c r="H69">
        <f t="shared" ca="1" si="28"/>
        <v>19478</v>
      </c>
      <c r="I69" t="str">
        <f t="shared" ca="1" si="22"/>
        <v>cu</v>
      </c>
      <c r="J69" t="s">
        <v>114</v>
      </c>
      <c r="K69" t="s">
        <v>116</v>
      </c>
      <c r="L69">
        <v>350000</v>
      </c>
      <c r="M69" t="str">
        <f t="shared" si="29"/>
        <v/>
      </c>
      <c r="N69" t="str">
        <f t="shared" ca="1" si="23"/>
        <v>cu</v>
      </c>
      <c r="O69" t="s">
        <v>114</v>
      </c>
      <c r="P69" t="s">
        <v>116</v>
      </c>
      <c r="Q69">
        <v>35000</v>
      </c>
      <c r="R69" t="str">
        <f t="shared" ca="1" si="30"/>
        <v>cu</v>
      </c>
      <c r="S69" t="str">
        <f t="shared" si="31"/>
        <v>GO</v>
      </c>
      <c r="T69">
        <f t="shared" si="32"/>
        <v>350000</v>
      </c>
      <c r="U69" t="str">
        <f t="shared" ca="1" si="33"/>
        <v>cu</v>
      </c>
      <c r="V69" t="str">
        <f t="shared" si="34"/>
        <v>GO</v>
      </c>
      <c r="W69">
        <f t="shared" si="35"/>
        <v>35000</v>
      </c>
      <c r="X6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</v>
      </c>
      <c r="Y69" t="str">
        <f t="shared" ca="1" si="36"/>
        <v>{"id":"rt1","num":35,"totEp":19478,"tp1":"cu","vl1":"GO","cn1":350000,"tp2":"cu","vl2":"GO","cn2":35000}</v>
      </c>
      <c r="Z69">
        <f t="shared" ca="1" si="37"/>
        <v>104</v>
      </c>
      <c r="AA69">
        <f t="shared" ca="1" si="38"/>
        <v>6842</v>
      </c>
      <c r="AB69">
        <f t="shared" ca="1" si="39"/>
        <v>0</v>
      </c>
      <c r="AC6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</v>
      </c>
      <c r="AD69">
        <f t="shared" ca="1" si="41"/>
        <v>0</v>
      </c>
    </row>
    <row r="70" spans="1:30">
      <c r="A70" t="s">
        <v>98</v>
      </c>
      <c r="B70" t="str">
        <f>VLOOKUP(A70,EventPointTypeTable!$A:$B,MATCH(EventPointTypeTable!$B$1,EventPointTypeTable!$A$1:$B$1,0),0)</f>
        <v>루틴2</v>
      </c>
      <c r="C70" t="str">
        <f t="shared" si="26"/>
        <v>rt2</v>
      </c>
      <c r="D70">
        <f t="shared" ref="D70:D115" ca="1" si="43">IF(A70&lt;&gt;OFFSET(A70,-1,0),1,OFFSET(D70,-1,0)+1)</f>
        <v>1</v>
      </c>
      <c r="E70">
        <f t="shared" ca="1" si="27"/>
        <v>1</v>
      </c>
      <c r="F70">
        <v>9</v>
      </c>
      <c r="G70">
        <f t="shared" ca="1" si="42"/>
        <v>9</v>
      </c>
      <c r="H70">
        <f t="shared" ca="1" si="28"/>
        <v>9</v>
      </c>
      <c r="I70" t="str">
        <f t="shared" ca="1" si="22"/>
        <v>cu</v>
      </c>
      <c r="J70" t="s">
        <v>114</v>
      </c>
      <c r="K70" t="s">
        <v>147</v>
      </c>
      <c r="L70">
        <v>120</v>
      </c>
      <c r="M70" t="str">
        <f t="shared" si="29"/>
        <v>에너지너무많음</v>
      </c>
      <c r="N70" t="str">
        <f t="shared" ca="1" si="23"/>
        <v>cu</v>
      </c>
      <c r="O70" t="s">
        <v>114</v>
      </c>
      <c r="P70" t="s">
        <v>147</v>
      </c>
      <c r="Q70">
        <v>12</v>
      </c>
      <c r="R70" t="str">
        <f t="shared" ca="1" si="30"/>
        <v>cu</v>
      </c>
      <c r="S70" t="str">
        <f t="shared" si="31"/>
        <v>EN</v>
      </c>
      <c r="T70">
        <f t="shared" si="32"/>
        <v>120</v>
      </c>
      <c r="U70" t="str">
        <f t="shared" ca="1" si="33"/>
        <v>cu</v>
      </c>
      <c r="V70" t="str">
        <f t="shared" si="34"/>
        <v>EN</v>
      </c>
      <c r="W70">
        <f t="shared" si="35"/>
        <v>12</v>
      </c>
      <c r="X7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</v>
      </c>
      <c r="Y70" t="str">
        <f t="shared" ca="1" si="36"/>
        <v>{"id":"rt2","num":1,"totEp":9,"tp1":"cu","vl1":"EN","cn1":120,"tp2":"cu","vl2":"EN","cn2":12}</v>
      </c>
      <c r="Z70">
        <f t="shared" ca="1" si="37"/>
        <v>93</v>
      </c>
      <c r="AA70">
        <f t="shared" ca="1" si="38"/>
        <v>6936</v>
      </c>
      <c r="AB70">
        <f t="shared" ca="1" si="39"/>
        <v>0</v>
      </c>
      <c r="AC7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</v>
      </c>
      <c r="AD70">
        <f t="shared" ca="1" si="41"/>
        <v>0</v>
      </c>
    </row>
    <row r="71" spans="1:30">
      <c r="A71" t="s">
        <v>98</v>
      </c>
      <c r="B71" t="str">
        <f>VLOOKUP(A71,EventPointTypeTable!$A:$B,MATCH(EventPointTypeTable!$B$1,EventPointTypeTable!$A$1:$B$1,0),0)</f>
        <v>루틴2</v>
      </c>
      <c r="C71" t="str">
        <f t="shared" si="26"/>
        <v>rt2</v>
      </c>
      <c r="D71">
        <f t="shared" ca="1" si="43"/>
        <v>2</v>
      </c>
      <c r="E71">
        <f t="shared" ca="1" si="27"/>
        <v>2</v>
      </c>
      <c r="F71">
        <v>10</v>
      </c>
      <c r="G71">
        <f t="shared" ca="1" si="42"/>
        <v>19</v>
      </c>
      <c r="H71">
        <f t="shared" ca="1" si="28"/>
        <v>19</v>
      </c>
      <c r="I71" t="str">
        <f t="shared" ca="1" si="22"/>
        <v>cu</v>
      </c>
      <c r="J71" t="s">
        <v>114</v>
      </c>
      <c r="K71" t="s">
        <v>116</v>
      </c>
      <c r="L71">
        <v>5000</v>
      </c>
      <c r="M71" t="str">
        <f t="shared" si="29"/>
        <v/>
      </c>
      <c r="N71" t="str">
        <f t="shared" ca="1" si="23"/>
        <v>cu</v>
      </c>
      <c r="O71" t="s">
        <v>114</v>
      </c>
      <c r="P71" t="s">
        <v>116</v>
      </c>
      <c r="Q71">
        <v>500</v>
      </c>
      <c r="R71" t="str">
        <f t="shared" ca="1" si="30"/>
        <v>cu</v>
      </c>
      <c r="S71" t="str">
        <f t="shared" si="31"/>
        <v>GO</v>
      </c>
      <c r="T71">
        <f t="shared" si="32"/>
        <v>5000</v>
      </c>
      <c r="U71" t="str">
        <f t="shared" ca="1" si="33"/>
        <v>cu</v>
      </c>
      <c r="V71" t="str">
        <f t="shared" si="34"/>
        <v>GO</v>
      </c>
      <c r="W71">
        <f t="shared" si="35"/>
        <v>500</v>
      </c>
      <c r="X7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</v>
      </c>
      <c r="Y71" t="str">
        <f t="shared" ca="1" si="36"/>
        <v>{"id":"rt2","num":2,"totEp":19,"tp1":"cu","vl1":"GO","cn1":5000,"tp2":"cu","vl2":"GO","cn2":500}</v>
      </c>
      <c r="Z71">
        <f t="shared" ca="1" si="37"/>
        <v>96</v>
      </c>
      <c r="AA71">
        <f t="shared" ca="1" si="38"/>
        <v>7033</v>
      </c>
      <c r="AB71">
        <f t="shared" ca="1" si="39"/>
        <v>0</v>
      </c>
      <c r="AC7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</v>
      </c>
      <c r="AD71">
        <f t="shared" ca="1" si="41"/>
        <v>0</v>
      </c>
    </row>
    <row r="72" spans="1:30">
      <c r="A72" t="s">
        <v>98</v>
      </c>
      <c r="B72" t="str">
        <f>VLOOKUP(A72,EventPointTypeTable!$A:$B,MATCH(EventPointTypeTable!$B$1,EventPointTypeTable!$A$1:$B$1,0),0)</f>
        <v>루틴2</v>
      </c>
      <c r="C72" t="str">
        <f t="shared" si="26"/>
        <v>rt2</v>
      </c>
      <c r="D72">
        <f t="shared" ca="1" si="43"/>
        <v>3</v>
      </c>
      <c r="E72">
        <f t="shared" ca="1" si="27"/>
        <v>3</v>
      </c>
      <c r="F72">
        <v>15</v>
      </c>
      <c r="G72">
        <f t="shared" ca="1" si="42"/>
        <v>34</v>
      </c>
      <c r="H72">
        <f t="shared" ca="1" si="28"/>
        <v>34</v>
      </c>
      <c r="I72" t="str">
        <f t="shared" ca="1" si="22"/>
        <v>cu</v>
      </c>
      <c r="J72" t="s">
        <v>114</v>
      </c>
      <c r="K72" t="s">
        <v>116</v>
      </c>
      <c r="L72">
        <v>7500</v>
      </c>
      <c r="M72" t="str">
        <f t="shared" si="29"/>
        <v/>
      </c>
      <c r="N72" t="str">
        <f t="shared" ca="1" si="23"/>
        <v>cu</v>
      </c>
      <c r="O72" t="s">
        <v>114</v>
      </c>
      <c r="P72" t="s">
        <v>116</v>
      </c>
      <c r="Q72">
        <v>750</v>
      </c>
      <c r="R72" t="str">
        <f t="shared" ca="1" si="30"/>
        <v>cu</v>
      </c>
      <c r="S72" t="str">
        <f t="shared" si="31"/>
        <v>GO</v>
      </c>
      <c r="T72">
        <f t="shared" si="32"/>
        <v>7500</v>
      </c>
      <c r="U72" t="str">
        <f t="shared" ca="1" si="33"/>
        <v>cu</v>
      </c>
      <c r="V72" t="str">
        <f t="shared" si="34"/>
        <v>GO</v>
      </c>
      <c r="W72">
        <f t="shared" si="35"/>
        <v>750</v>
      </c>
      <c r="X7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</v>
      </c>
      <c r="Y72" t="str">
        <f t="shared" ca="1" si="36"/>
        <v>{"id":"rt2","num":3,"totEp":34,"tp1":"cu","vl1":"GO","cn1":7500,"tp2":"cu","vl2":"GO","cn2":750}</v>
      </c>
      <c r="Z72">
        <f t="shared" ca="1" si="37"/>
        <v>96</v>
      </c>
      <c r="AA72">
        <f t="shared" ca="1" si="38"/>
        <v>7130</v>
      </c>
      <c r="AB72">
        <f t="shared" ca="1" si="39"/>
        <v>0</v>
      </c>
      <c r="AC7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</v>
      </c>
      <c r="AD72">
        <f t="shared" ca="1" si="41"/>
        <v>0</v>
      </c>
    </row>
    <row r="73" spans="1:30">
      <c r="A73" t="s">
        <v>98</v>
      </c>
      <c r="B73" t="str">
        <f>VLOOKUP(A73,EventPointTypeTable!$A:$B,MATCH(EventPointTypeTable!$B$1,EventPointTypeTable!$A$1:$B$1,0),0)</f>
        <v>루틴2</v>
      </c>
      <c r="C73" t="str">
        <f t="shared" si="26"/>
        <v>rt2</v>
      </c>
      <c r="D73">
        <f t="shared" ca="1" si="43"/>
        <v>4</v>
      </c>
      <c r="E73">
        <f t="shared" ca="1" si="27"/>
        <v>4</v>
      </c>
      <c r="F73">
        <v>25</v>
      </c>
      <c r="G73">
        <f t="shared" ca="1" si="42"/>
        <v>59</v>
      </c>
      <c r="H73">
        <f t="shared" ca="1" si="28"/>
        <v>59</v>
      </c>
      <c r="I73" t="str">
        <f t="shared" ca="1" si="22"/>
        <v>cu</v>
      </c>
      <c r="J73" t="s">
        <v>114</v>
      </c>
      <c r="K73" t="s">
        <v>147</v>
      </c>
      <c r="L73">
        <v>120</v>
      </c>
      <c r="M73" t="str">
        <f t="shared" si="29"/>
        <v>에너지너무많음</v>
      </c>
      <c r="N73" t="str">
        <f t="shared" ca="1" si="23"/>
        <v>cu</v>
      </c>
      <c r="O73" t="s">
        <v>114</v>
      </c>
      <c r="P73" t="s">
        <v>147</v>
      </c>
      <c r="Q73">
        <v>12</v>
      </c>
      <c r="R73" t="str">
        <f t="shared" ca="1" si="30"/>
        <v>cu</v>
      </c>
      <c r="S73" t="str">
        <f t="shared" si="31"/>
        <v>EN</v>
      </c>
      <c r="T73">
        <f t="shared" si="32"/>
        <v>120</v>
      </c>
      <c r="U73" t="str">
        <f t="shared" ca="1" si="33"/>
        <v>cu</v>
      </c>
      <c r="V73" t="str">
        <f t="shared" si="34"/>
        <v>EN</v>
      </c>
      <c r="W73">
        <f t="shared" si="35"/>
        <v>12</v>
      </c>
      <c r="X7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</v>
      </c>
      <c r="Y73" t="str">
        <f t="shared" ca="1" si="36"/>
        <v>{"id":"rt2","num":4,"totEp":59,"tp1":"cu","vl1":"EN","cn1":120,"tp2":"cu","vl2":"EN","cn2":12}</v>
      </c>
      <c r="Z73">
        <f t="shared" ca="1" si="37"/>
        <v>94</v>
      </c>
      <c r="AA73">
        <f t="shared" ca="1" si="38"/>
        <v>7225</v>
      </c>
      <c r="AB73">
        <f t="shared" ca="1" si="39"/>
        <v>0</v>
      </c>
      <c r="AC7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</v>
      </c>
      <c r="AD73">
        <f t="shared" ca="1" si="41"/>
        <v>0</v>
      </c>
    </row>
    <row r="74" spans="1:30">
      <c r="A74" t="s">
        <v>98</v>
      </c>
      <c r="B74" t="str">
        <f>VLOOKUP(A74,EventPointTypeTable!$A:$B,MATCH(EventPointTypeTable!$B$1,EventPointTypeTable!$A$1:$B$1,0),0)</f>
        <v>루틴2</v>
      </c>
      <c r="C74" t="str">
        <f t="shared" si="26"/>
        <v>rt2</v>
      </c>
      <c r="D74">
        <f t="shared" ca="1" si="43"/>
        <v>5</v>
      </c>
      <c r="E74">
        <f t="shared" ca="1" si="27"/>
        <v>5</v>
      </c>
      <c r="F74">
        <v>20</v>
      </c>
      <c r="G74">
        <f t="shared" ca="1" si="42"/>
        <v>79</v>
      </c>
      <c r="H74">
        <f t="shared" ca="1" si="28"/>
        <v>79</v>
      </c>
      <c r="I74" t="str">
        <f t="shared" ca="1" si="22"/>
        <v>cu</v>
      </c>
      <c r="J74" t="s">
        <v>114</v>
      </c>
      <c r="K74" t="s">
        <v>116</v>
      </c>
      <c r="L74">
        <v>10000</v>
      </c>
      <c r="M74" t="str">
        <f t="shared" si="29"/>
        <v/>
      </c>
      <c r="N74" t="str">
        <f t="shared" ca="1" si="23"/>
        <v>cu</v>
      </c>
      <c r="O74" t="s">
        <v>114</v>
      </c>
      <c r="P74" t="s">
        <v>116</v>
      </c>
      <c r="Q74">
        <v>1000</v>
      </c>
      <c r="R74" t="str">
        <f t="shared" ca="1" si="30"/>
        <v>cu</v>
      </c>
      <c r="S74" t="str">
        <f t="shared" si="31"/>
        <v>GO</v>
      </c>
      <c r="T74">
        <f t="shared" si="32"/>
        <v>10000</v>
      </c>
      <c r="U74" t="str">
        <f t="shared" ca="1" si="33"/>
        <v>cu</v>
      </c>
      <c r="V74" t="str">
        <f t="shared" si="34"/>
        <v>GO</v>
      </c>
      <c r="W74">
        <f t="shared" si="35"/>
        <v>1000</v>
      </c>
      <c r="X7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</v>
      </c>
      <c r="Y74" t="str">
        <f t="shared" ca="1" si="36"/>
        <v>{"id":"rt2","num":5,"totEp":79,"tp1":"cu","vl1":"GO","cn1":10000,"tp2":"cu","vl2":"GO","cn2":1000}</v>
      </c>
      <c r="Z74">
        <f t="shared" ca="1" si="37"/>
        <v>98</v>
      </c>
      <c r="AA74">
        <f t="shared" ca="1" si="38"/>
        <v>7324</v>
      </c>
      <c r="AB74">
        <f t="shared" ca="1" si="39"/>
        <v>0</v>
      </c>
      <c r="AC7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</v>
      </c>
      <c r="AD74">
        <f t="shared" ca="1" si="41"/>
        <v>0</v>
      </c>
    </row>
    <row r="75" spans="1:30">
      <c r="A75" t="s">
        <v>98</v>
      </c>
      <c r="B75" t="str">
        <f>VLOOKUP(A75,EventPointTypeTable!$A:$B,MATCH(EventPointTypeTable!$B$1,EventPointTypeTable!$A$1:$B$1,0),0)</f>
        <v>루틴2</v>
      </c>
      <c r="C75" t="str">
        <f t="shared" si="26"/>
        <v>rt2</v>
      </c>
      <c r="D75">
        <f t="shared" ca="1" si="43"/>
        <v>6</v>
      </c>
      <c r="E75">
        <f t="shared" ca="1" si="27"/>
        <v>6</v>
      </c>
      <c r="F75">
        <v>25</v>
      </c>
      <c r="G75">
        <f t="shared" ca="1" si="42"/>
        <v>104</v>
      </c>
      <c r="H75">
        <f t="shared" ca="1" si="28"/>
        <v>104</v>
      </c>
      <c r="I75" t="str">
        <f t="shared" ca="1" si="22"/>
        <v>cu</v>
      </c>
      <c r="J75" t="s">
        <v>114</v>
      </c>
      <c r="K75" t="s">
        <v>116</v>
      </c>
      <c r="L75">
        <v>15000</v>
      </c>
      <c r="M75" t="str">
        <f t="shared" si="29"/>
        <v/>
      </c>
      <c r="N75" t="str">
        <f t="shared" ca="1" si="23"/>
        <v>cu</v>
      </c>
      <c r="O75" t="s">
        <v>114</v>
      </c>
      <c r="P75" t="s">
        <v>116</v>
      </c>
      <c r="Q75">
        <v>1500</v>
      </c>
      <c r="R75" t="str">
        <f t="shared" ca="1" si="30"/>
        <v>cu</v>
      </c>
      <c r="S75" t="str">
        <f t="shared" si="31"/>
        <v>GO</v>
      </c>
      <c r="T75">
        <f t="shared" si="32"/>
        <v>15000</v>
      </c>
      <c r="U75" t="str">
        <f t="shared" ca="1" si="33"/>
        <v>cu</v>
      </c>
      <c r="V75" t="str">
        <f t="shared" si="34"/>
        <v>GO</v>
      </c>
      <c r="W75">
        <f t="shared" si="35"/>
        <v>1500</v>
      </c>
      <c r="X7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</v>
      </c>
      <c r="Y75" t="str">
        <f t="shared" ca="1" si="36"/>
        <v>{"id":"rt2","num":6,"totEp":104,"tp1":"cu","vl1":"GO","cn1":15000,"tp2":"cu","vl2":"GO","cn2":1500}</v>
      </c>
      <c r="Z75">
        <f t="shared" ca="1" si="37"/>
        <v>99</v>
      </c>
      <c r="AA75">
        <f t="shared" ca="1" si="38"/>
        <v>7424</v>
      </c>
      <c r="AB75">
        <f t="shared" ca="1" si="39"/>
        <v>0</v>
      </c>
      <c r="AC7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</v>
      </c>
      <c r="AD75">
        <f t="shared" ca="1" si="41"/>
        <v>0</v>
      </c>
    </row>
    <row r="76" spans="1:30">
      <c r="A76" t="s">
        <v>98</v>
      </c>
      <c r="B76" t="str">
        <f>VLOOKUP(A76,EventPointTypeTable!$A:$B,MATCH(EventPointTypeTable!$B$1,EventPointTypeTable!$A$1:$B$1,0),0)</f>
        <v>루틴2</v>
      </c>
      <c r="C76" t="str">
        <f t="shared" si="26"/>
        <v>rt2</v>
      </c>
      <c r="D76">
        <f t="shared" ca="1" si="43"/>
        <v>7</v>
      </c>
      <c r="E76">
        <f t="shared" ca="1" si="27"/>
        <v>7</v>
      </c>
      <c r="F76">
        <v>75</v>
      </c>
      <c r="G76">
        <f t="shared" ca="1" si="42"/>
        <v>179</v>
      </c>
      <c r="H76">
        <f t="shared" ca="1" si="28"/>
        <v>179</v>
      </c>
      <c r="I76" t="str">
        <f t="shared" ca="1" si="22"/>
        <v>cu</v>
      </c>
      <c r="J76" t="s">
        <v>114</v>
      </c>
      <c r="K76" t="s">
        <v>147</v>
      </c>
      <c r="L76">
        <v>170</v>
      </c>
      <c r="M76" t="str">
        <f t="shared" si="29"/>
        <v>에너지너무많음</v>
      </c>
      <c r="N76" t="str">
        <f t="shared" ca="1" si="23"/>
        <v>cu</v>
      </c>
      <c r="O76" t="s">
        <v>114</v>
      </c>
      <c r="P76" t="s">
        <v>147</v>
      </c>
      <c r="Q76">
        <v>17</v>
      </c>
      <c r="R76" t="str">
        <f t="shared" ca="1" si="30"/>
        <v>cu</v>
      </c>
      <c r="S76" t="str">
        <f t="shared" si="31"/>
        <v>EN</v>
      </c>
      <c r="T76">
        <f t="shared" si="32"/>
        <v>170</v>
      </c>
      <c r="U76" t="str">
        <f t="shared" ca="1" si="33"/>
        <v>cu</v>
      </c>
      <c r="V76" t="str">
        <f t="shared" si="34"/>
        <v>EN</v>
      </c>
      <c r="W76">
        <f t="shared" si="35"/>
        <v>17</v>
      </c>
      <c r="X7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</v>
      </c>
      <c r="Y76" t="str">
        <f t="shared" ca="1" si="36"/>
        <v>{"id":"rt2","num":7,"totEp":179,"tp1":"cu","vl1":"EN","cn1":170,"tp2":"cu","vl2":"EN","cn2":17}</v>
      </c>
      <c r="Z76">
        <f t="shared" ca="1" si="37"/>
        <v>95</v>
      </c>
      <c r="AA76">
        <f t="shared" ca="1" si="38"/>
        <v>7520</v>
      </c>
      <c r="AB76">
        <f t="shared" ca="1" si="39"/>
        <v>0</v>
      </c>
      <c r="AC7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</v>
      </c>
      <c r="AD76">
        <f t="shared" ca="1" si="41"/>
        <v>0</v>
      </c>
    </row>
    <row r="77" spans="1:30">
      <c r="A77" t="s">
        <v>98</v>
      </c>
      <c r="B77" t="str">
        <f>VLOOKUP(A77,EventPointTypeTable!$A:$B,MATCH(EventPointTypeTable!$B$1,EventPointTypeTable!$A$1:$B$1,0),0)</f>
        <v>루틴2</v>
      </c>
      <c r="C77" t="str">
        <f t="shared" si="26"/>
        <v>rt2</v>
      </c>
      <c r="D77">
        <f t="shared" ca="1" si="43"/>
        <v>8</v>
      </c>
      <c r="E77">
        <f t="shared" ca="1" si="27"/>
        <v>8</v>
      </c>
      <c r="F77">
        <v>85</v>
      </c>
      <c r="G77">
        <f t="shared" ca="1" si="42"/>
        <v>264</v>
      </c>
      <c r="H77">
        <f t="shared" ca="1" si="28"/>
        <v>264</v>
      </c>
      <c r="I77" t="str">
        <f t="shared" ref="I77:I139" ca="1" si="44">IF(ISBLANK(J77),"",
VLOOKUP(J77,OFFSET(INDIRECT("$A:$B"),0,MATCH(J$1&amp;"_Verify",INDIRECT("$1:$1"),0)-1),2,0)
)</f>
        <v>cu</v>
      </c>
      <c r="J77" t="s">
        <v>114</v>
      </c>
      <c r="K77" t="s">
        <v>116</v>
      </c>
      <c r="L77">
        <v>20000</v>
      </c>
      <c r="M77" t="str">
        <f t="shared" si="29"/>
        <v/>
      </c>
      <c r="N77" t="str">
        <f t="shared" ref="N77:N139" ca="1" si="45">IF(ISBLANK(O77),"",
VLOOKUP(O77,OFFSET(INDIRECT("$A:$B"),0,MATCH(O$1&amp;"_Verify",INDIRECT("$1:$1"),0)-1),2,0)
)</f>
        <v>cu</v>
      </c>
      <c r="O77" t="s">
        <v>114</v>
      </c>
      <c r="P77" t="s">
        <v>116</v>
      </c>
      <c r="Q77">
        <v>2000</v>
      </c>
      <c r="R77" t="str">
        <f t="shared" ca="1" si="30"/>
        <v>cu</v>
      </c>
      <c r="S77" t="str">
        <f t="shared" si="31"/>
        <v>GO</v>
      </c>
      <c r="T77">
        <f t="shared" si="32"/>
        <v>20000</v>
      </c>
      <c r="U77" t="str">
        <f t="shared" ca="1" si="33"/>
        <v>cu</v>
      </c>
      <c r="V77" t="str">
        <f t="shared" si="34"/>
        <v>GO</v>
      </c>
      <c r="W77">
        <f t="shared" si="35"/>
        <v>2000</v>
      </c>
      <c r="X7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</v>
      </c>
      <c r="Y77" t="str">
        <f t="shared" ca="1" si="36"/>
        <v>{"id":"rt2","num":8,"totEp":264,"tp1":"cu","vl1":"GO","cn1":20000,"tp2":"cu","vl2":"GO","cn2":2000}</v>
      </c>
      <c r="Z77">
        <f t="shared" ca="1" si="37"/>
        <v>99</v>
      </c>
      <c r="AA77">
        <f t="shared" ca="1" si="38"/>
        <v>7620</v>
      </c>
      <c r="AB77">
        <f t="shared" ca="1" si="39"/>
        <v>0</v>
      </c>
      <c r="AC7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</v>
      </c>
      <c r="AD77">
        <f t="shared" ca="1" si="41"/>
        <v>0</v>
      </c>
    </row>
    <row r="78" spans="1:30">
      <c r="A78" t="s">
        <v>98</v>
      </c>
      <c r="B78" t="str">
        <f>VLOOKUP(A78,EventPointTypeTable!$A:$B,MATCH(EventPointTypeTable!$B$1,EventPointTypeTable!$A$1:$B$1,0),0)</f>
        <v>루틴2</v>
      </c>
      <c r="C78" t="str">
        <f t="shared" si="26"/>
        <v>rt2</v>
      </c>
      <c r="D78">
        <f t="shared" ca="1" si="43"/>
        <v>9</v>
      </c>
      <c r="E78">
        <f t="shared" ca="1" si="27"/>
        <v>9</v>
      </c>
      <c r="F78">
        <v>65</v>
      </c>
      <c r="G78">
        <f t="shared" ca="1" si="42"/>
        <v>329</v>
      </c>
      <c r="H78">
        <f t="shared" ca="1" si="28"/>
        <v>329</v>
      </c>
      <c r="I78" t="str">
        <f t="shared" ca="1" si="44"/>
        <v>cu</v>
      </c>
      <c r="J78" t="s">
        <v>114</v>
      </c>
      <c r="K78" t="s">
        <v>116</v>
      </c>
      <c r="L78">
        <v>25000</v>
      </c>
      <c r="M78" t="str">
        <f t="shared" si="29"/>
        <v/>
      </c>
      <c r="N78" t="str">
        <f t="shared" ca="1" si="45"/>
        <v>cu</v>
      </c>
      <c r="O78" t="s">
        <v>114</v>
      </c>
      <c r="P78" t="s">
        <v>116</v>
      </c>
      <c r="Q78">
        <v>2500</v>
      </c>
      <c r="R78" t="str">
        <f t="shared" ca="1" si="30"/>
        <v>cu</v>
      </c>
      <c r="S78" t="str">
        <f t="shared" si="31"/>
        <v>GO</v>
      </c>
      <c r="T78">
        <f t="shared" si="32"/>
        <v>25000</v>
      </c>
      <c r="U78" t="str">
        <f t="shared" ca="1" si="33"/>
        <v>cu</v>
      </c>
      <c r="V78" t="str">
        <f t="shared" si="34"/>
        <v>GO</v>
      </c>
      <c r="W78">
        <f t="shared" si="35"/>
        <v>2500</v>
      </c>
      <c r="X7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</v>
      </c>
      <c r="Y78" t="str">
        <f t="shared" ca="1" si="36"/>
        <v>{"id":"rt2","num":9,"totEp":329,"tp1":"cu","vl1":"GO","cn1":25000,"tp2":"cu","vl2":"GO","cn2":2500}</v>
      </c>
      <c r="Z78">
        <f t="shared" ca="1" si="37"/>
        <v>99</v>
      </c>
      <c r="AA78">
        <f t="shared" ca="1" si="38"/>
        <v>7720</v>
      </c>
      <c r="AB78">
        <f t="shared" ca="1" si="39"/>
        <v>0</v>
      </c>
      <c r="AC7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</v>
      </c>
      <c r="AD78">
        <f t="shared" ca="1" si="41"/>
        <v>0</v>
      </c>
    </row>
    <row r="79" spans="1:30">
      <c r="A79" t="s">
        <v>98</v>
      </c>
      <c r="B79" t="str">
        <f>VLOOKUP(A79,EventPointTypeTable!$A:$B,MATCH(EventPointTypeTable!$B$1,EventPointTypeTable!$A$1:$B$1,0),0)</f>
        <v>루틴2</v>
      </c>
      <c r="C79" t="str">
        <f t="shared" si="26"/>
        <v>rt2</v>
      </c>
      <c r="D79">
        <f t="shared" ca="1" si="43"/>
        <v>10</v>
      </c>
      <c r="E79">
        <f t="shared" ca="1" si="27"/>
        <v>10</v>
      </c>
      <c r="F79">
        <v>50</v>
      </c>
      <c r="G79">
        <f t="shared" ca="1" si="42"/>
        <v>379</v>
      </c>
      <c r="H79">
        <f t="shared" ca="1" si="28"/>
        <v>379</v>
      </c>
      <c r="I79" t="str">
        <f t="shared" ca="1" si="44"/>
        <v>cu</v>
      </c>
      <c r="J79" t="s">
        <v>114</v>
      </c>
      <c r="K79" t="s">
        <v>116</v>
      </c>
      <c r="L79">
        <v>22500</v>
      </c>
      <c r="M79" t="str">
        <f t="shared" si="29"/>
        <v/>
      </c>
      <c r="N79" t="str">
        <f t="shared" ca="1" si="45"/>
        <v>cu</v>
      </c>
      <c r="O79" t="s">
        <v>114</v>
      </c>
      <c r="P79" t="s">
        <v>116</v>
      </c>
      <c r="Q79">
        <v>2250</v>
      </c>
      <c r="R79" t="str">
        <f t="shared" ca="1" si="30"/>
        <v>cu</v>
      </c>
      <c r="S79" t="str">
        <f t="shared" si="31"/>
        <v>GO</v>
      </c>
      <c r="T79">
        <f t="shared" si="32"/>
        <v>22500</v>
      </c>
      <c r="U79" t="str">
        <f t="shared" ca="1" si="33"/>
        <v>cu</v>
      </c>
      <c r="V79" t="str">
        <f t="shared" si="34"/>
        <v>GO</v>
      </c>
      <c r="W79">
        <f t="shared" si="35"/>
        <v>2250</v>
      </c>
      <c r="X7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</v>
      </c>
      <c r="Y79" t="str">
        <f t="shared" ca="1" si="36"/>
        <v>{"id":"rt2","num":10,"totEp":379,"tp1":"cu","vl1":"GO","cn1":22500,"tp2":"cu","vl2":"GO","cn2":2250}</v>
      </c>
      <c r="Z79">
        <f t="shared" ca="1" si="37"/>
        <v>100</v>
      </c>
      <c r="AA79">
        <f t="shared" ca="1" si="38"/>
        <v>7821</v>
      </c>
      <c r="AB79">
        <f t="shared" ca="1" si="39"/>
        <v>0</v>
      </c>
      <c r="AC7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</v>
      </c>
      <c r="AD79">
        <f t="shared" ca="1" si="41"/>
        <v>0</v>
      </c>
    </row>
    <row r="80" spans="1:30">
      <c r="A80" t="s">
        <v>98</v>
      </c>
      <c r="B80" t="str">
        <f>VLOOKUP(A80,EventPointTypeTable!$A:$B,MATCH(EventPointTypeTable!$B$1,EventPointTypeTable!$A$1:$B$1,0),0)</f>
        <v>루틴2</v>
      </c>
      <c r="C80" t="str">
        <f t="shared" si="26"/>
        <v>rt2</v>
      </c>
      <c r="D80">
        <f t="shared" ca="1" si="43"/>
        <v>11</v>
      </c>
      <c r="E80">
        <f t="shared" ca="1" si="27"/>
        <v>11</v>
      </c>
      <c r="F80">
        <v>180</v>
      </c>
      <c r="G80">
        <f t="shared" ca="1" si="42"/>
        <v>559</v>
      </c>
      <c r="H80">
        <f t="shared" ca="1" si="28"/>
        <v>559</v>
      </c>
      <c r="I80" t="str">
        <f t="shared" ca="1" si="44"/>
        <v>cu</v>
      </c>
      <c r="J80" t="s">
        <v>114</v>
      </c>
      <c r="K80" t="s">
        <v>147</v>
      </c>
      <c r="L80">
        <v>300</v>
      </c>
      <c r="M80" t="str">
        <f t="shared" si="29"/>
        <v>에너지너무많음</v>
      </c>
      <c r="N80" t="str">
        <f t="shared" ca="1" si="45"/>
        <v>cu</v>
      </c>
      <c r="O80" t="s">
        <v>114</v>
      </c>
      <c r="P80" t="s">
        <v>147</v>
      </c>
      <c r="Q80">
        <v>30</v>
      </c>
      <c r="R80" t="str">
        <f t="shared" ca="1" si="30"/>
        <v>cu</v>
      </c>
      <c r="S80" t="str">
        <f t="shared" si="31"/>
        <v>EN</v>
      </c>
      <c r="T80">
        <f t="shared" si="32"/>
        <v>300</v>
      </c>
      <c r="U80" t="str">
        <f t="shared" ca="1" si="33"/>
        <v>cu</v>
      </c>
      <c r="V80" t="str">
        <f t="shared" si="34"/>
        <v>EN</v>
      </c>
      <c r="W80">
        <f t="shared" si="35"/>
        <v>30</v>
      </c>
      <c r="X8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</v>
      </c>
      <c r="Y80" t="str">
        <f t="shared" ca="1" si="36"/>
        <v>{"id":"rt2","num":11,"totEp":559,"tp1":"cu","vl1":"EN","cn1":300,"tp2":"cu","vl2":"EN","cn2":30}</v>
      </c>
      <c r="Z80">
        <f t="shared" ca="1" si="37"/>
        <v>96</v>
      </c>
      <c r="AA80">
        <f t="shared" ca="1" si="38"/>
        <v>7918</v>
      </c>
      <c r="AB80">
        <f t="shared" ca="1" si="39"/>
        <v>0</v>
      </c>
      <c r="AC8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</v>
      </c>
      <c r="AD80">
        <f t="shared" ca="1" si="41"/>
        <v>0</v>
      </c>
    </row>
    <row r="81" spans="1:30">
      <c r="A81" t="s">
        <v>98</v>
      </c>
      <c r="B81" t="str">
        <f>VLOOKUP(A81,EventPointTypeTable!$A:$B,MATCH(EventPointTypeTable!$B$1,EventPointTypeTable!$A$1:$B$1,0),0)</f>
        <v>루틴2</v>
      </c>
      <c r="C81" t="str">
        <f t="shared" si="26"/>
        <v>rt2</v>
      </c>
      <c r="D81">
        <f t="shared" ca="1" si="43"/>
        <v>12</v>
      </c>
      <c r="E81">
        <f t="shared" ca="1" si="27"/>
        <v>12</v>
      </c>
      <c r="F81">
        <v>100</v>
      </c>
      <c r="G81">
        <f t="shared" ca="1" si="42"/>
        <v>659</v>
      </c>
      <c r="H81">
        <f t="shared" ca="1" si="28"/>
        <v>659</v>
      </c>
      <c r="I81" t="str">
        <f t="shared" ca="1" si="44"/>
        <v>cu</v>
      </c>
      <c r="J81" t="s">
        <v>114</v>
      </c>
      <c r="K81" t="s">
        <v>116</v>
      </c>
      <c r="L81">
        <v>50000</v>
      </c>
      <c r="M81" t="str">
        <f t="shared" si="29"/>
        <v/>
      </c>
      <c r="N81" t="str">
        <f t="shared" ca="1" si="45"/>
        <v>cu</v>
      </c>
      <c r="O81" t="s">
        <v>114</v>
      </c>
      <c r="P81" t="s">
        <v>116</v>
      </c>
      <c r="Q81">
        <v>5000</v>
      </c>
      <c r="R81" t="str">
        <f t="shared" ca="1" si="30"/>
        <v>cu</v>
      </c>
      <c r="S81" t="str">
        <f t="shared" si="31"/>
        <v>GO</v>
      </c>
      <c r="T81">
        <f t="shared" si="32"/>
        <v>50000</v>
      </c>
      <c r="U81" t="str">
        <f t="shared" ca="1" si="33"/>
        <v>cu</v>
      </c>
      <c r="V81" t="str">
        <f t="shared" si="34"/>
        <v>GO</v>
      </c>
      <c r="W81">
        <f t="shared" si="35"/>
        <v>5000</v>
      </c>
      <c r="X8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</v>
      </c>
      <c r="Y81" t="str">
        <f t="shared" ca="1" si="36"/>
        <v>{"id":"rt2","num":12,"totEp":659,"tp1":"cu","vl1":"GO","cn1":50000,"tp2":"cu","vl2":"GO","cn2":5000}</v>
      </c>
      <c r="Z81">
        <f t="shared" ca="1" si="37"/>
        <v>100</v>
      </c>
      <c r="AA81">
        <f t="shared" ca="1" si="38"/>
        <v>8019</v>
      </c>
      <c r="AB81">
        <f t="shared" ca="1" si="39"/>
        <v>0</v>
      </c>
      <c r="AC8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</v>
      </c>
      <c r="AD81">
        <f t="shared" ca="1" si="41"/>
        <v>0</v>
      </c>
    </row>
    <row r="82" spans="1:30">
      <c r="A82" t="s">
        <v>98</v>
      </c>
      <c r="B82" t="str">
        <f>VLOOKUP(A82,EventPointTypeTable!$A:$B,MATCH(EventPointTypeTable!$B$1,EventPointTypeTable!$A$1:$B$1,0),0)</f>
        <v>루틴2</v>
      </c>
      <c r="C82" t="str">
        <f t="shared" si="26"/>
        <v>rt2</v>
      </c>
      <c r="D82">
        <f t="shared" ca="1" si="43"/>
        <v>13</v>
      </c>
      <c r="E82">
        <f t="shared" ca="1" si="27"/>
        <v>13</v>
      </c>
      <c r="F82">
        <v>120</v>
      </c>
      <c r="G82">
        <f t="shared" ca="1" si="42"/>
        <v>779</v>
      </c>
      <c r="H82">
        <f t="shared" ca="1" si="28"/>
        <v>779</v>
      </c>
      <c r="I82" t="str">
        <f t="shared" ca="1" si="44"/>
        <v>cu</v>
      </c>
      <c r="J82" t="s">
        <v>114</v>
      </c>
      <c r="K82" t="s">
        <v>116</v>
      </c>
      <c r="L82">
        <v>65000</v>
      </c>
      <c r="M82" t="str">
        <f t="shared" si="29"/>
        <v/>
      </c>
      <c r="N82" t="str">
        <f t="shared" ca="1" si="45"/>
        <v>cu</v>
      </c>
      <c r="O82" t="s">
        <v>114</v>
      </c>
      <c r="P82" t="s">
        <v>116</v>
      </c>
      <c r="Q82">
        <v>6500</v>
      </c>
      <c r="R82" t="str">
        <f t="shared" ca="1" si="30"/>
        <v>cu</v>
      </c>
      <c r="S82" t="str">
        <f t="shared" si="31"/>
        <v>GO</v>
      </c>
      <c r="T82">
        <f t="shared" si="32"/>
        <v>65000</v>
      </c>
      <c r="U82" t="str">
        <f t="shared" ca="1" si="33"/>
        <v>cu</v>
      </c>
      <c r="V82" t="str">
        <f t="shared" si="34"/>
        <v>GO</v>
      </c>
      <c r="W82">
        <f t="shared" si="35"/>
        <v>6500</v>
      </c>
      <c r="X8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</v>
      </c>
      <c r="Y82" t="str">
        <f t="shared" ca="1" si="36"/>
        <v>{"id":"rt2","num":13,"totEp":779,"tp1":"cu","vl1":"GO","cn1":65000,"tp2":"cu","vl2":"GO","cn2":6500}</v>
      </c>
      <c r="Z82">
        <f t="shared" ca="1" si="37"/>
        <v>100</v>
      </c>
      <c r="AA82">
        <f t="shared" ca="1" si="38"/>
        <v>8120</v>
      </c>
      <c r="AB82">
        <f t="shared" ca="1" si="39"/>
        <v>0</v>
      </c>
      <c r="AC8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</v>
      </c>
      <c r="AD82">
        <f t="shared" ca="1" si="41"/>
        <v>0</v>
      </c>
    </row>
    <row r="83" spans="1:30">
      <c r="A83" t="s">
        <v>98</v>
      </c>
      <c r="B83" t="str">
        <f>VLOOKUP(A83,EventPointTypeTable!$A:$B,MATCH(EventPointTypeTable!$B$1,EventPointTypeTable!$A$1:$B$1,0),0)</f>
        <v>루틴2</v>
      </c>
      <c r="C83" t="str">
        <f t="shared" si="26"/>
        <v>rt2</v>
      </c>
      <c r="D83">
        <f t="shared" ca="1" si="43"/>
        <v>14</v>
      </c>
      <c r="E83">
        <f t="shared" ca="1" si="27"/>
        <v>14</v>
      </c>
      <c r="F83">
        <v>500</v>
      </c>
      <c r="G83">
        <f t="shared" ca="1" si="42"/>
        <v>1279</v>
      </c>
      <c r="H83">
        <f t="shared" ca="1" si="28"/>
        <v>1279</v>
      </c>
      <c r="I83" t="str">
        <f t="shared" ca="1" si="44"/>
        <v>cu</v>
      </c>
      <c r="J83" t="s">
        <v>114</v>
      </c>
      <c r="K83" t="s">
        <v>147</v>
      </c>
      <c r="L83">
        <v>750</v>
      </c>
      <c r="M83" t="str">
        <f t="shared" si="29"/>
        <v>에너지너무많음</v>
      </c>
      <c r="N83" t="str">
        <f t="shared" ca="1" si="45"/>
        <v>cu</v>
      </c>
      <c r="O83" t="s">
        <v>114</v>
      </c>
      <c r="P83" t="s">
        <v>147</v>
      </c>
      <c r="Q83">
        <v>75</v>
      </c>
      <c r="R83" t="str">
        <f t="shared" ca="1" si="30"/>
        <v>cu</v>
      </c>
      <c r="S83" t="str">
        <f t="shared" si="31"/>
        <v>EN</v>
      </c>
      <c r="T83">
        <f t="shared" si="32"/>
        <v>750</v>
      </c>
      <c r="U83" t="str">
        <f t="shared" ca="1" si="33"/>
        <v>cu</v>
      </c>
      <c r="V83" t="str">
        <f t="shared" si="34"/>
        <v>EN</v>
      </c>
      <c r="W83">
        <f t="shared" si="35"/>
        <v>75</v>
      </c>
      <c r="X8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</v>
      </c>
      <c r="Y83" t="str">
        <f t="shared" ca="1" si="36"/>
        <v>{"id":"rt2","num":14,"totEp":1279,"tp1":"cu","vl1":"EN","cn1":750,"tp2":"cu","vl2":"EN","cn2":75}</v>
      </c>
      <c r="Z83">
        <f t="shared" ca="1" si="37"/>
        <v>97</v>
      </c>
      <c r="AA83">
        <f t="shared" ca="1" si="38"/>
        <v>8218</v>
      </c>
      <c r="AB83">
        <f t="shared" ca="1" si="39"/>
        <v>0</v>
      </c>
      <c r="AC8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</v>
      </c>
      <c r="AD83">
        <f t="shared" ca="1" si="41"/>
        <v>0</v>
      </c>
    </row>
    <row r="84" spans="1:30">
      <c r="A84" t="s">
        <v>98</v>
      </c>
      <c r="B84" t="str">
        <f>VLOOKUP(A84,EventPointTypeTable!$A:$B,MATCH(EventPointTypeTable!$B$1,EventPointTypeTable!$A$1:$B$1,0),0)</f>
        <v>루틴2</v>
      </c>
      <c r="C84" t="str">
        <f t="shared" si="26"/>
        <v>rt2</v>
      </c>
      <c r="D84">
        <f t="shared" ca="1" si="43"/>
        <v>15</v>
      </c>
      <c r="E84">
        <f t="shared" ca="1" si="27"/>
        <v>15</v>
      </c>
      <c r="F84">
        <v>120</v>
      </c>
      <c r="G84">
        <f t="shared" ca="1" si="42"/>
        <v>1399</v>
      </c>
      <c r="H84">
        <f t="shared" ca="1" si="28"/>
        <v>1399</v>
      </c>
      <c r="I84" t="str">
        <f t="shared" ca="1" si="44"/>
        <v>cu</v>
      </c>
      <c r="J84" t="s">
        <v>114</v>
      </c>
      <c r="K84" t="s">
        <v>116</v>
      </c>
      <c r="L84">
        <v>100000</v>
      </c>
      <c r="M84" t="str">
        <f t="shared" si="29"/>
        <v/>
      </c>
      <c r="N84" t="str">
        <f t="shared" ca="1" si="45"/>
        <v>cu</v>
      </c>
      <c r="O84" t="s">
        <v>114</v>
      </c>
      <c r="P84" t="s">
        <v>116</v>
      </c>
      <c r="Q84">
        <v>10000</v>
      </c>
      <c r="R84" t="str">
        <f t="shared" ca="1" si="30"/>
        <v>cu</v>
      </c>
      <c r="S84" t="str">
        <f t="shared" si="31"/>
        <v>GO</v>
      </c>
      <c r="T84">
        <f t="shared" si="32"/>
        <v>100000</v>
      </c>
      <c r="U84" t="str">
        <f t="shared" ca="1" si="33"/>
        <v>cu</v>
      </c>
      <c r="V84" t="str">
        <f t="shared" si="34"/>
        <v>GO</v>
      </c>
      <c r="W84">
        <f t="shared" si="35"/>
        <v>10000</v>
      </c>
      <c r="X8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</v>
      </c>
      <c r="Y84" t="str">
        <f t="shared" ca="1" si="36"/>
        <v>{"id":"rt2","num":15,"totEp":1399,"tp1":"cu","vl1":"GO","cn1":100000,"tp2":"cu","vl2":"GO","cn2":10000}</v>
      </c>
      <c r="Z84">
        <f t="shared" ca="1" si="37"/>
        <v>103</v>
      </c>
      <c r="AA84">
        <f t="shared" ca="1" si="38"/>
        <v>8322</v>
      </c>
      <c r="AB84">
        <f t="shared" ca="1" si="39"/>
        <v>0</v>
      </c>
      <c r="AC8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</v>
      </c>
      <c r="AD84">
        <f t="shared" ca="1" si="41"/>
        <v>0</v>
      </c>
    </row>
    <row r="85" spans="1:30">
      <c r="A85" t="s">
        <v>98</v>
      </c>
      <c r="B85" t="str">
        <f>VLOOKUP(A85,EventPointTypeTable!$A:$B,MATCH(EventPointTypeTable!$B$1,EventPointTypeTable!$A$1:$B$1,0),0)</f>
        <v>루틴2</v>
      </c>
      <c r="C85" t="str">
        <f t="shared" si="26"/>
        <v>rt2</v>
      </c>
      <c r="D85">
        <f t="shared" ca="1" si="43"/>
        <v>16</v>
      </c>
      <c r="E85">
        <f t="shared" ca="1" si="27"/>
        <v>16</v>
      </c>
      <c r="F85">
        <v>200</v>
      </c>
      <c r="G85">
        <f t="shared" ca="1" si="42"/>
        <v>1599</v>
      </c>
      <c r="H85">
        <f t="shared" ca="1" si="28"/>
        <v>1599</v>
      </c>
      <c r="I85" t="str">
        <f t="shared" ca="1" si="44"/>
        <v>cu</v>
      </c>
      <c r="J85" t="s">
        <v>114</v>
      </c>
      <c r="K85" t="s">
        <v>116</v>
      </c>
      <c r="L85">
        <v>120000</v>
      </c>
      <c r="M85" t="str">
        <f t="shared" si="29"/>
        <v/>
      </c>
      <c r="N85" t="str">
        <f t="shared" ca="1" si="45"/>
        <v>cu</v>
      </c>
      <c r="O85" t="s">
        <v>114</v>
      </c>
      <c r="P85" t="s">
        <v>116</v>
      </c>
      <c r="Q85">
        <v>12000</v>
      </c>
      <c r="R85" t="str">
        <f t="shared" ca="1" si="30"/>
        <v>cu</v>
      </c>
      <c r="S85" t="str">
        <f t="shared" si="31"/>
        <v>GO</v>
      </c>
      <c r="T85">
        <f t="shared" si="32"/>
        <v>120000</v>
      </c>
      <c r="U85" t="str">
        <f t="shared" ca="1" si="33"/>
        <v>cu</v>
      </c>
      <c r="V85" t="str">
        <f t="shared" si="34"/>
        <v>GO</v>
      </c>
      <c r="W85">
        <f t="shared" si="35"/>
        <v>12000</v>
      </c>
      <c r="X8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</v>
      </c>
      <c r="Y85" t="str">
        <f t="shared" ca="1" si="36"/>
        <v>{"id":"rt2","num":16,"totEp":1599,"tp1":"cu","vl1":"GO","cn1":120000,"tp2":"cu","vl2":"GO","cn2":12000}</v>
      </c>
      <c r="Z85">
        <f t="shared" ca="1" si="37"/>
        <v>103</v>
      </c>
      <c r="AA85">
        <f t="shared" ca="1" si="38"/>
        <v>8426</v>
      </c>
      <c r="AB85">
        <f t="shared" ca="1" si="39"/>
        <v>0</v>
      </c>
      <c r="AC8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</v>
      </c>
      <c r="AD85">
        <f t="shared" ca="1" si="41"/>
        <v>0</v>
      </c>
    </row>
    <row r="86" spans="1:30">
      <c r="A86" t="s">
        <v>98</v>
      </c>
      <c r="B86" t="str">
        <f>VLOOKUP(A86,EventPointTypeTable!$A:$B,MATCH(EventPointTypeTable!$B$1,EventPointTypeTable!$A$1:$B$1,0),0)</f>
        <v>루틴2</v>
      </c>
      <c r="C86" t="str">
        <f t="shared" si="26"/>
        <v>rt2</v>
      </c>
      <c r="D86">
        <f t="shared" ca="1" si="43"/>
        <v>17</v>
      </c>
      <c r="E86">
        <f t="shared" ca="1" si="27"/>
        <v>17</v>
      </c>
      <c r="F86">
        <v>150</v>
      </c>
      <c r="G86">
        <f t="shared" ca="1" si="42"/>
        <v>1749</v>
      </c>
      <c r="H86">
        <f t="shared" ca="1" si="28"/>
        <v>1749</v>
      </c>
      <c r="I86" t="str">
        <f t="shared" ca="1" si="44"/>
        <v>cu</v>
      </c>
      <c r="J86" t="s">
        <v>114</v>
      </c>
      <c r="K86" t="s">
        <v>116</v>
      </c>
      <c r="L86">
        <v>115000</v>
      </c>
      <c r="M86" t="str">
        <f t="shared" si="29"/>
        <v/>
      </c>
      <c r="N86" t="str">
        <f t="shared" ca="1" si="45"/>
        <v>cu</v>
      </c>
      <c r="O86" t="s">
        <v>114</v>
      </c>
      <c r="P86" t="s">
        <v>116</v>
      </c>
      <c r="Q86">
        <v>11500</v>
      </c>
      <c r="R86" t="str">
        <f t="shared" ca="1" si="30"/>
        <v>cu</v>
      </c>
      <c r="S86" t="str">
        <f t="shared" si="31"/>
        <v>GO</v>
      </c>
      <c r="T86">
        <f t="shared" si="32"/>
        <v>115000</v>
      </c>
      <c r="U86" t="str">
        <f t="shared" ca="1" si="33"/>
        <v>cu</v>
      </c>
      <c r="V86" t="str">
        <f t="shared" si="34"/>
        <v>GO</v>
      </c>
      <c r="W86">
        <f t="shared" si="35"/>
        <v>11500</v>
      </c>
      <c r="X8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</v>
      </c>
      <c r="Y86" t="str">
        <f t="shared" ca="1" si="36"/>
        <v>{"id":"rt2","num":17,"totEp":1749,"tp1":"cu","vl1":"GO","cn1":115000,"tp2":"cu","vl2":"GO","cn2":11500}</v>
      </c>
      <c r="Z86">
        <f t="shared" ca="1" si="37"/>
        <v>103</v>
      </c>
      <c r="AA86">
        <f t="shared" ca="1" si="38"/>
        <v>8530</v>
      </c>
      <c r="AB86">
        <f t="shared" ca="1" si="39"/>
        <v>0</v>
      </c>
      <c r="AC8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</v>
      </c>
      <c r="AD86">
        <f t="shared" ca="1" si="41"/>
        <v>0</v>
      </c>
    </row>
    <row r="87" spans="1:30">
      <c r="A87" t="s">
        <v>98</v>
      </c>
      <c r="B87" t="str">
        <f>VLOOKUP(A87,EventPointTypeTable!$A:$B,MATCH(EventPointTypeTable!$B$1,EventPointTypeTable!$A$1:$B$1,0),0)</f>
        <v>루틴2</v>
      </c>
      <c r="C87" t="str">
        <f t="shared" si="26"/>
        <v>rt2</v>
      </c>
      <c r="D87">
        <f t="shared" ca="1" si="43"/>
        <v>18</v>
      </c>
      <c r="E87">
        <f t="shared" ca="1" si="27"/>
        <v>18</v>
      </c>
      <c r="F87">
        <v>800</v>
      </c>
      <c r="G87">
        <f t="shared" ca="1" si="42"/>
        <v>2549</v>
      </c>
      <c r="H87">
        <f t="shared" ca="1" si="28"/>
        <v>2549</v>
      </c>
      <c r="I87" t="str">
        <f t="shared" ca="1" si="44"/>
        <v>cu</v>
      </c>
      <c r="J87" t="s">
        <v>114</v>
      </c>
      <c r="K87" t="s">
        <v>147</v>
      </c>
      <c r="L87">
        <v>1200</v>
      </c>
      <c r="M87" t="str">
        <f t="shared" si="29"/>
        <v>에너지너무많음</v>
      </c>
      <c r="N87" t="str">
        <f t="shared" ca="1" si="45"/>
        <v>cu</v>
      </c>
      <c r="O87" t="s">
        <v>114</v>
      </c>
      <c r="P87" t="s">
        <v>147</v>
      </c>
      <c r="Q87">
        <v>120</v>
      </c>
      <c r="R87" t="str">
        <f t="shared" ca="1" si="30"/>
        <v>cu</v>
      </c>
      <c r="S87" t="str">
        <f t="shared" si="31"/>
        <v>EN</v>
      </c>
      <c r="T87">
        <f t="shared" si="32"/>
        <v>1200</v>
      </c>
      <c r="U87" t="str">
        <f t="shared" ca="1" si="33"/>
        <v>cu</v>
      </c>
      <c r="V87" t="str">
        <f t="shared" si="34"/>
        <v>EN</v>
      </c>
      <c r="W87">
        <f t="shared" si="35"/>
        <v>120</v>
      </c>
      <c r="X8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</v>
      </c>
      <c r="Y87" t="str">
        <f t="shared" ca="1" si="36"/>
        <v>{"id":"rt2","num":18,"totEp":2549,"tp1":"cu","vl1":"EN","cn1":1200,"tp2":"cu","vl2":"EN","cn2":120}</v>
      </c>
      <c r="Z87">
        <f t="shared" ca="1" si="37"/>
        <v>99</v>
      </c>
      <c r="AA87">
        <f t="shared" ca="1" si="38"/>
        <v>8630</v>
      </c>
      <c r="AB87">
        <f t="shared" ca="1" si="39"/>
        <v>0</v>
      </c>
      <c r="AC8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</v>
      </c>
      <c r="AD87">
        <f t="shared" ca="1" si="41"/>
        <v>0</v>
      </c>
    </row>
    <row r="88" spans="1:30">
      <c r="A88" t="s">
        <v>98</v>
      </c>
      <c r="B88" t="str">
        <f>VLOOKUP(A88,EventPointTypeTable!$A:$B,MATCH(EventPointTypeTable!$B$1,EventPointTypeTable!$A$1:$B$1,0),0)</f>
        <v>루틴2</v>
      </c>
      <c r="C88" t="str">
        <f t="shared" si="26"/>
        <v>rt2</v>
      </c>
      <c r="D88">
        <f t="shared" ca="1" si="43"/>
        <v>19</v>
      </c>
      <c r="E88">
        <f t="shared" ca="1" si="27"/>
        <v>19</v>
      </c>
      <c r="F88">
        <v>150</v>
      </c>
      <c r="G88">
        <f t="shared" ca="1" si="42"/>
        <v>2699</v>
      </c>
      <c r="H88">
        <f t="shared" ca="1" si="28"/>
        <v>2699</v>
      </c>
      <c r="I88" t="str">
        <f t="shared" ca="1" si="44"/>
        <v>cu</v>
      </c>
      <c r="J88" t="s">
        <v>114</v>
      </c>
      <c r="K88" t="s">
        <v>116</v>
      </c>
      <c r="L88">
        <v>135000</v>
      </c>
      <c r="M88" t="str">
        <f t="shared" si="29"/>
        <v/>
      </c>
      <c r="N88" t="str">
        <f t="shared" ca="1" si="45"/>
        <v>cu</v>
      </c>
      <c r="O88" t="s">
        <v>114</v>
      </c>
      <c r="P88" t="s">
        <v>116</v>
      </c>
      <c r="Q88">
        <v>13500</v>
      </c>
      <c r="R88" t="str">
        <f t="shared" ca="1" si="30"/>
        <v>cu</v>
      </c>
      <c r="S88" t="str">
        <f t="shared" si="31"/>
        <v>GO</v>
      </c>
      <c r="T88">
        <f t="shared" si="32"/>
        <v>135000</v>
      </c>
      <c r="U88" t="str">
        <f t="shared" ca="1" si="33"/>
        <v>cu</v>
      </c>
      <c r="V88" t="str">
        <f t="shared" si="34"/>
        <v>GO</v>
      </c>
      <c r="W88">
        <f t="shared" si="35"/>
        <v>13500</v>
      </c>
      <c r="X8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</v>
      </c>
      <c r="Y88" t="str">
        <f t="shared" ca="1" si="36"/>
        <v>{"id":"rt2","num":19,"totEp":2699,"tp1":"cu","vl1":"GO","cn1":135000,"tp2":"cu","vl2":"GO","cn2":13500}</v>
      </c>
      <c r="Z88">
        <f t="shared" ca="1" si="37"/>
        <v>103</v>
      </c>
      <c r="AA88">
        <f t="shared" ca="1" si="38"/>
        <v>8734</v>
      </c>
      <c r="AB88">
        <f t="shared" ca="1" si="39"/>
        <v>0</v>
      </c>
      <c r="AC8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</v>
      </c>
      <c r="AD88">
        <f t="shared" ca="1" si="41"/>
        <v>0</v>
      </c>
    </row>
    <row r="89" spans="1:30">
      <c r="A89" t="s">
        <v>98</v>
      </c>
      <c r="B89" t="str">
        <f>VLOOKUP(A89,EventPointTypeTable!$A:$B,MATCH(EventPointTypeTable!$B$1,EventPointTypeTable!$A$1:$B$1,0),0)</f>
        <v>루틴2</v>
      </c>
      <c r="C89" t="str">
        <f t="shared" si="26"/>
        <v>rt2</v>
      </c>
      <c r="D89">
        <f t="shared" ca="1" si="43"/>
        <v>20</v>
      </c>
      <c r="E89">
        <f t="shared" ca="1" si="27"/>
        <v>20</v>
      </c>
      <c r="F89">
        <v>250</v>
      </c>
      <c r="G89">
        <f t="shared" ca="1" si="42"/>
        <v>2949</v>
      </c>
      <c r="H89">
        <f t="shared" ca="1" si="28"/>
        <v>2949</v>
      </c>
      <c r="I89" t="str">
        <f t="shared" ca="1" si="44"/>
        <v>cu</v>
      </c>
      <c r="J89" t="s">
        <v>114</v>
      </c>
      <c r="K89" t="s">
        <v>116</v>
      </c>
      <c r="L89">
        <v>150000</v>
      </c>
      <c r="M89" t="str">
        <f t="shared" si="29"/>
        <v/>
      </c>
      <c r="N89" t="str">
        <f t="shared" ca="1" si="45"/>
        <v>cu</v>
      </c>
      <c r="O89" t="s">
        <v>114</v>
      </c>
      <c r="P89" t="s">
        <v>116</v>
      </c>
      <c r="Q89">
        <v>15000</v>
      </c>
      <c r="R89" t="str">
        <f t="shared" ca="1" si="30"/>
        <v>cu</v>
      </c>
      <c r="S89" t="str">
        <f t="shared" si="31"/>
        <v>GO</v>
      </c>
      <c r="T89">
        <f t="shared" si="32"/>
        <v>150000</v>
      </c>
      <c r="U89" t="str">
        <f t="shared" ca="1" si="33"/>
        <v>cu</v>
      </c>
      <c r="V89" t="str">
        <f t="shared" si="34"/>
        <v>GO</v>
      </c>
      <c r="W89">
        <f t="shared" si="35"/>
        <v>15000</v>
      </c>
      <c r="X8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</v>
      </c>
      <c r="Y89" t="str">
        <f t="shared" ca="1" si="36"/>
        <v>{"id":"rt2","num":20,"totEp":2949,"tp1":"cu","vl1":"GO","cn1":150000,"tp2":"cu","vl2":"GO","cn2":15000}</v>
      </c>
      <c r="Z89">
        <f t="shared" ca="1" si="37"/>
        <v>103</v>
      </c>
      <c r="AA89">
        <f t="shared" ca="1" si="38"/>
        <v>8838</v>
      </c>
      <c r="AB89">
        <f t="shared" ca="1" si="39"/>
        <v>0</v>
      </c>
      <c r="AC8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</v>
      </c>
      <c r="AD89">
        <f t="shared" ca="1" si="41"/>
        <v>0</v>
      </c>
    </row>
    <row r="90" spans="1:30">
      <c r="A90" t="s">
        <v>98</v>
      </c>
      <c r="B90" t="str">
        <f>VLOOKUP(A90,EventPointTypeTable!$A:$B,MATCH(EventPointTypeTable!$B$1,EventPointTypeTable!$A$1:$B$1,0),0)</f>
        <v>루틴2</v>
      </c>
      <c r="C90" t="str">
        <f t="shared" si="26"/>
        <v>rt2</v>
      </c>
      <c r="D90">
        <f t="shared" ca="1" si="43"/>
        <v>21</v>
      </c>
      <c r="E90">
        <f t="shared" ca="1" si="27"/>
        <v>21</v>
      </c>
      <c r="F90">
        <v>1300</v>
      </c>
      <c r="G90">
        <f t="shared" ca="1" si="42"/>
        <v>4249</v>
      </c>
      <c r="H90">
        <f t="shared" ca="1" si="28"/>
        <v>4249</v>
      </c>
      <c r="I90" t="str">
        <f t="shared" ca="1" si="44"/>
        <v>cu</v>
      </c>
      <c r="J90" t="s">
        <v>114</v>
      </c>
      <c r="K90" t="s">
        <v>147</v>
      </c>
      <c r="L90">
        <v>2100</v>
      </c>
      <c r="M90" t="str">
        <f t="shared" si="29"/>
        <v>에너지너무많음</v>
      </c>
      <c r="N90" t="str">
        <f t="shared" ca="1" si="45"/>
        <v>cu</v>
      </c>
      <c r="O90" t="s">
        <v>114</v>
      </c>
      <c r="P90" t="s">
        <v>147</v>
      </c>
      <c r="Q90">
        <v>210</v>
      </c>
      <c r="R90" t="str">
        <f t="shared" ca="1" si="30"/>
        <v>cu</v>
      </c>
      <c r="S90" t="str">
        <f t="shared" si="31"/>
        <v>EN</v>
      </c>
      <c r="T90">
        <f t="shared" si="32"/>
        <v>2100</v>
      </c>
      <c r="U90" t="str">
        <f t="shared" ca="1" si="33"/>
        <v>cu</v>
      </c>
      <c r="V90" t="str">
        <f t="shared" si="34"/>
        <v>EN</v>
      </c>
      <c r="W90">
        <f t="shared" si="35"/>
        <v>210</v>
      </c>
      <c r="X9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</v>
      </c>
      <c r="Y90" t="str">
        <f t="shared" ca="1" si="36"/>
        <v>{"id":"rt2","num":21,"totEp":4249,"tp1":"cu","vl1":"EN","cn1":2100,"tp2":"cu","vl2":"EN","cn2":210}</v>
      </c>
      <c r="Z90">
        <f t="shared" ca="1" si="37"/>
        <v>99</v>
      </c>
      <c r="AA90">
        <f t="shared" ca="1" si="38"/>
        <v>8938</v>
      </c>
      <c r="AB90">
        <f t="shared" ca="1" si="39"/>
        <v>0</v>
      </c>
      <c r="AC9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</v>
      </c>
      <c r="AD90">
        <f t="shared" ca="1" si="41"/>
        <v>0</v>
      </c>
    </row>
    <row r="91" spans="1:30">
      <c r="A91" t="s">
        <v>98</v>
      </c>
      <c r="B91" t="str">
        <f>VLOOKUP(A91,EventPointTypeTable!$A:$B,MATCH(EventPointTypeTable!$B$1,EventPointTypeTable!$A$1:$B$1,0),0)</f>
        <v>루틴2</v>
      </c>
      <c r="C91" t="str">
        <f t="shared" si="26"/>
        <v>rt2</v>
      </c>
      <c r="D91">
        <f t="shared" ca="1" si="43"/>
        <v>22</v>
      </c>
      <c r="E91">
        <f t="shared" ca="1" si="27"/>
        <v>22</v>
      </c>
      <c r="F91">
        <v>60</v>
      </c>
      <c r="G91">
        <f t="shared" ca="1" si="42"/>
        <v>4309</v>
      </c>
      <c r="H91">
        <f t="shared" ca="1" si="28"/>
        <v>4309</v>
      </c>
      <c r="I91" t="str">
        <f t="shared" ca="1" si="44"/>
        <v>cu</v>
      </c>
      <c r="J91" t="s">
        <v>114</v>
      </c>
      <c r="K91" t="s">
        <v>116</v>
      </c>
      <c r="L91">
        <v>110000</v>
      </c>
      <c r="M91" t="str">
        <f t="shared" si="29"/>
        <v/>
      </c>
      <c r="N91" t="str">
        <f t="shared" ca="1" si="45"/>
        <v>cu</v>
      </c>
      <c r="O91" t="s">
        <v>114</v>
      </c>
      <c r="P91" t="s">
        <v>116</v>
      </c>
      <c r="Q91">
        <v>11000</v>
      </c>
      <c r="R91" t="str">
        <f t="shared" ca="1" si="30"/>
        <v>cu</v>
      </c>
      <c r="S91" t="str">
        <f t="shared" si="31"/>
        <v>GO</v>
      </c>
      <c r="T91">
        <f t="shared" si="32"/>
        <v>110000</v>
      </c>
      <c r="U91" t="str">
        <f t="shared" ca="1" si="33"/>
        <v>cu</v>
      </c>
      <c r="V91" t="str">
        <f t="shared" si="34"/>
        <v>GO</v>
      </c>
      <c r="W91">
        <f t="shared" si="35"/>
        <v>11000</v>
      </c>
      <c r="X9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</v>
      </c>
      <c r="Y91" t="str">
        <f t="shared" ca="1" si="36"/>
        <v>{"id":"rt2","num":22,"totEp":4309,"tp1":"cu","vl1":"GO","cn1":110000,"tp2":"cu","vl2":"GO","cn2":11000}</v>
      </c>
      <c r="Z91">
        <f t="shared" ca="1" si="37"/>
        <v>103</v>
      </c>
      <c r="AA91">
        <f t="shared" ca="1" si="38"/>
        <v>9042</v>
      </c>
      <c r="AB91">
        <f t="shared" ca="1" si="39"/>
        <v>0</v>
      </c>
      <c r="AC9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</v>
      </c>
      <c r="AD91">
        <f t="shared" ca="1" si="41"/>
        <v>0</v>
      </c>
    </row>
    <row r="92" spans="1:30">
      <c r="A92" t="s">
        <v>98</v>
      </c>
      <c r="B92" t="str">
        <f>VLOOKUP(A92,EventPointTypeTable!$A:$B,MATCH(EventPointTypeTable!$B$1,EventPointTypeTable!$A$1:$B$1,0),0)</f>
        <v>루틴2</v>
      </c>
      <c r="C92" t="str">
        <f t="shared" si="26"/>
        <v>rt2</v>
      </c>
      <c r="D92">
        <f t="shared" ca="1" si="43"/>
        <v>23</v>
      </c>
      <c r="E92">
        <f t="shared" ca="1" si="27"/>
        <v>23</v>
      </c>
      <c r="F92">
        <v>350</v>
      </c>
      <c r="G92">
        <f t="shared" ca="1" si="42"/>
        <v>4659</v>
      </c>
      <c r="H92">
        <f t="shared" ca="1" si="28"/>
        <v>4659</v>
      </c>
      <c r="I92" t="str">
        <f t="shared" ca="1" si="44"/>
        <v>cu</v>
      </c>
      <c r="J92" t="s">
        <v>114</v>
      </c>
      <c r="K92" t="s">
        <v>116</v>
      </c>
      <c r="L92">
        <v>175000</v>
      </c>
      <c r="M92" t="str">
        <f t="shared" si="29"/>
        <v/>
      </c>
      <c r="N92" t="str">
        <f t="shared" ca="1" si="45"/>
        <v>cu</v>
      </c>
      <c r="O92" t="s">
        <v>114</v>
      </c>
      <c r="P92" t="s">
        <v>116</v>
      </c>
      <c r="Q92">
        <v>17500</v>
      </c>
      <c r="R92" t="str">
        <f t="shared" ca="1" si="30"/>
        <v>cu</v>
      </c>
      <c r="S92" t="str">
        <f t="shared" si="31"/>
        <v>GO</v>
      </c>
      <c r="T92">
        <f t="shared" si="32"/>
        <v>175000</v>
      </c>
      <c r="U92" t="str">
        <f t="shared" ca="1" si="33"/>
        <v>cu</v>
      </c>
      <c r="V92" t="str">
        <f t="shared" si="34"/>
        <v>GO</v>
      </c>
      <c r="W92">
        <f t="shared" si="35"/>
        <v>17500</v>
      </c>
      <c r="X9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</v>
      </c>
      <c r="Y92" t="str">
        <f t="shared" ca="1" si="36"/>
        <v>{"id":"rt2","num":23,"totEp":4659,"tp1":"cu","vl1":"GO","cn1":175000,"tp2":"cu","vl2":"GO","cn2":17500}</v>
      </c>
      <c r="Z92">
        <f t="shared" ca="1" si="37"/>
        <v>103</v>
      </c>
      <c r="AA92">
        <f t="shared" ca="1" si="38"/>
        <v>9146</v>
      </c>
      <c r="AB92">
        <f t="shared" ca="1" si="39"/>
        <v>0</v>
      </c>
      <c r="AC9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</v>
      </c>
      <c r="AD92">
        <f t="shared" ca="1" si="41"/>
        <v>0</v>
      </c>
    </row>
    <row r="93" spans="1:30">
      <c r="A93" t="s">
        <v>98</v>
      </c>
      <c r="B93" t="str">
        <f>VLOOKUP(A93,EventPointTypeTable!$A:$B,MATCH(EventPointTypeTable!$B$1,EventPointTypeTable!$A$1:$B$1,0),0)</f>
        <v>루틴2</v>
      </c>
      <c r="C93" t="str">
        <f t="shared" si="26"/>
        <v>rt2</v>
      </c>
      <c r="D93">
        <f t="shared" ca="1" si="43"/>
        <v>24</v>
      </c>
      <c r="E93">
        <f t="shared" ca="1" si="27"/>
        <v>24</v>
      </c>
      <c r="F93">
        <v>240</v>
      </c>
      <c r="G93">
        <f t="shared" ca="1" si="42"/>
        <v>4899</v>
      </c>
      <c r="H93">
        <f t="shared" ca="1" si="28"/>
        <v>4899</v>
      </c>
      <c r="I93" t="str">
        <f t="shared" ca="1" si="44"/>
        <v>cu</v>
      </c>
      <c r="J93" t="s">
        <v>114</v>
      </c>
      <c r="K93" t="s">
        <v>116</v>
      </c>
      <c r="L93">
        <v>145000</v>
      </c>
      <c r="M93" t="str">
        <f t="shared" si="29"/>
        <v/>
      </c>
      <c r="N93" t="str">
        <f t="shared" ca="1" si="45"/>
        <v>cu</v>
      </c>
      <c r="O93" t="s">
        <v>114</v>
      </c>
      <c r="P93" t="s">
        <v>116</v>
      </c>
      <c r="Q93">
        <v>14500</v>
      </c>
      <c r="R93" t="str">
        <f t="shared" ca="1" si="30"/>
        <v>cu</v>
      </c>
      <c r="S93" t="str">
        <f t="shared" si="31"/>
        <v>GO</v>
      </c>
      <c r="T93">
        <f t="shared" si="32"/>
        <v>145000</v>
      </c>
      <c r="U93" t="str">
        <f t="shared" ca="1" si="33"/>
        <v>cu</v>
      </c>
      <c r="V93" t="str">
        <f t="shared" si="34"/>
        <v>GO</v>
      </c>
      <c r="W93">
        <f t="shared" si="35"/>
        <v>14500</v>
      </c>
      <c r="X9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</v>
      </c>
      <c r="Y93" t="str">
        <f t="shared" ca="1" si="36"/>
        <v>{"id":"rt2","num":24,"totEp":4899,"tp1":"cu","vl1":"GO","cn1":145000,"tp2":"cu","vl2":"GO","cn2":14500}</v>
      </c>
      <c r="Z93">
        <f t="shared" ca="1" si="37"/>
        <v>103</v>
      </c>
      <c r="AA93">
        <f t="shared" ca="1" si="38"/>
        <v>9250</v>
      </c>
      <c r="AB93">
        <f t="shared" ca="1" si="39"/>
        <v>0</v>
      </c>
      <c r="AC9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</v>
      </c>
      <c r="AD93">
        <f t="shared" ca="1" si="41"/>
        <v>0</v>
      </c>
    </row>
    <row r="94" spans="1:30">
      <c r="A94" t="s">
        <v>98</v>
      </c>
      <c r="B94" t="str">
        <f>VLOOKUP(A94,EventPointTypeTable!$A:$B,MATCH(EventPointTypeTable!$B$1,EventPointTypeTable!$A$1:$B$1,0),0)</f>
        <v>루틴2</v>
      </c>
      <c r="C94" t="str">
        <f t="shared" si="26"/>
        <v>rt2</v>
      </c>
      <c r="D94">
        <f t="shared" ca="1" si="43"/>
        <v>25</v>
      </c>
      <c r="E94">
        <f t="shared" ca="1" si="27"/>
        <v>25</v>
      </c>
      <c r="F94">
        <v>1800</v>
      </c>
      <c r="G94">
        <f t="shared" ca="1" si="42"/>
        <v>6699</v>
      </c>
      <c r="H94">
        <f t="shared" ca="1" si="28"/>
        <v>6699</v>
      </c>
      <c r="I94" t="str">
        <f t="shared" ca="1" si="44"/>
        <v>cu</v>
      </c>
      <c r="J94" t="s">
        <v>114</v>
      </c>
      <c r="K94" t="s">
        <v>147</v>
      </c>
      <c r="L94">
        <v>2900</v>
      </c>
      <c r="M94" t="str">
        <f t="shared" si="29"/>
        <v>에너지너무많음</v>
      </c>
      <c r="N94" t="str">
        <f t="shared" ca="1" si="45"/>
        <v>cu</v>
      </c>
      <c r="O94" t="s">
        <v>114</v>
      </c>
      <c r="P94" t="s">
        <v>147</v>
      </c>
      <c r="Q94">
        <v>290</v>
      </c>
      <c r="R94" t="str">
        <f t="shared" ca="1" si="30"/>
        <v>cu</v>
      </c>
      <c r="S94" t="str">
        <f t="shared" si="31"/>
        <v>EN</v>
      </c>
      <c r="T94">
        <f t="shared" si="32"/>
        <v>2900</v>
      </c>
      <c r="U94" t="str">
        <f t="shared" ca="1" si="33"/>
        <v>cu</v>
      </c>
      <c r="V94" t="str">
        <f t="shared" si="34"/>
        <v>EN</v>
      </c>
      <c r="W94">
        <f t="shared" si="35"/>
        <v>290</v>
      </c>
      <c r="X9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</v>
      </c>
      <c r="Y94" t="str">
        <f t="shared" ca="1" si="36"/>
        <v>{"id":"rt2","num":25,"totEp":6699,"tp1":"cu","vl1":"EN","cn1":2900,"tp2":"cu","vl2":"EN","cn2":290}</v>
      </c>
      <c r="Z94">
        <f t="shared" ca="1" si="37"/>
        <v>99</v>
      </c>
      <c r="AA94">
        <f t="shared" ca="1" si="38"/>
        <v>9350</v>
      </c>
      <c r="AB94">
        <f t="shared" ca="1" si="39"/>
        <v>0</v>
      </c>
      <c r="AC9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</v>
      </c>
      <c r="AD94">
        <f t="shared" ca="1" si="41"/>
        <v>0</v>
      </c>
    </row>
    <row r="95" spans="1:30">
      <c r="A95" t="s">
        <v>98</v>
      </c>
      <c r="B95" t="str">
        <f>VLOOKUP(A95,EventPointTypeTable!$A:$B,MATCH(EventPointTypeTable!$B$1,EventPointTypeTable!$A$1:$B$1,0),0)</f>
        <v>루틴2</v>
      </c>
      <c r="C95" t="str">
        <f t="shared" si="26"/>
        <v>rt2</v>
      </c>
      <c r="D95">
        <f t="shared" ca="1" si="43"/>
        <v>26</v>
      </c>
      <c r="E95">
        <f t="shared" ca="1" si="27"/>
        <v>26</v>
      </c>
      <c r="F95">
        <v>200</v>
      </c>
      <c r="G95">
        <f t="shared" ca="1" si="42"/>
        <v>6899</v>
      </c>
      <c r="H95">
        <f t="shared" ca="1" si="28"/>
        <v>6899</v>
      </c>
      <c r="I95" t="str">
        <f t="shared" ca="1" si="44"/>
        <v>cu</v>
      </c>
      <c r="J95" t="s">
        <v>114</v>
      </c>
      <c r="K95" t="s">
        <v>116</v>
      </c>
      <c r="L95">
        <v>200000</v>
      </c>
      <c r="M95" t="str">
        <f t="shared" si="29"/>
        <v/>
      </c>
      <c r="N95" t="str">
        <f t="shared" ca="1" si="45"/>
        <v>cu</v>
      </c>
      <c r="O95" t="s">
        <v>114</v>
      </c>
      <c r="P95" t="s">
        <v>116</v>
      </c>
      <c r="Q95">
        <v>20000</v>
      </c>
      <c r="R95" t="str">
        <f t="shared" ca="1" si="30"/>
        <v>cu</v>
      </c>
      <c r="S95" t="str">
        <f t="shared" si="31"/>
        <v>GO</v>
      </c>
      <c r="T95">
        <f t="shared" si="32"/>
        <v>200000</v>
      </c>
      <c r="U95" t="str">
        <f t="shared" ca="1" si="33"/>
        <v>cu</v>
      </c>
      <c r="V95" t="str">
        <f t="shared" si="34"/>
        <v>GO</v>
      </c>
      <c r="W95">
        <f t="shared" si="35"/>
        <v>20000</v>
      </c>
      <c r="X9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</v>
      </c>
      <c r="Y95" t="str">
        <f t="shared" ca="1" si="36"/>
        <v>{"id":"rt2","num":26,"totEp":6899,"tp1":"cu","vl1":"GO","cn1":200000,"tp2":"cu","vl2":"GO","cn2":20000}</v>
      </c>
      <c r="Z95">
        <f t="shared" ca="1" si="37"/>
        <v>103</v>
      </c>
      <c r="AA95">
        <f t="shared" ca="1" si="38"/>
        <v>9454</v>
      </c>
      <c r="AB95">
        <f t="shared" ca="1" si="39"/>
        <v>0</v>
      </c>
      <c r="AC9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</v>
      </c>
      <c r="AD95">
        <f t="shared" ca="1" si="41"/>
        <v>0</v>
      </c>
    </row>
    <row r="96" spans="1:30">
      <c r="A96" t="s">
        <v>98</v>
      </c>
      <c r="B96" t="str">
        <f>VLOOKUP(A96,EventPointTypeTable!$A:$B,MATCH(EventPointTypeTable!$B$1,EventPointTypeTable!$A$1:$B$1,0),0)</f>
        <v>루틴2</v>
      </c>
      <c r="C96" t="str">
        <f t="shared" si="26"/>
        <v>rt2</v>
      </c>
      <c r="D96">
        <f t="shared" ca="1" si="43"/>
        <v>27</v>
      </c>
      <c r="E96">
        <f t="shared" ca="1" si="27"/>
        <v>27</v>
      </c>
      <c r="F96">
        <v>400</v>
      </c>
      <c r="G96">
        <f t="shared" ca="1" si="42"/>
        <v>7299</v>
      </c>
      <c r="H96">
        <f t="shared" ca="1" si="28"/>
        <v>7299</v>
      </c>
      <c r="I96" t="str">
        <f t="shared" ca="1" si="44"/>
        <v>cu</v>
      </c>
      <c r="J96" t="s">
        <v>114</v>
      </c>
      <c r="K96" t="s">
        <v>116</v>
      </c>
      <c r="L96">
        <v>250000</v>
      </c>
      <c r="M96" t="str">
        <f t="shared" si="29"/>
        <v/>
      </c>
      <c r="N96" t="str">
        <f t="shared" ca="1" si="45"/>
        <v>cu</v>
      </c>
      <c r="O96" t="s">
        <v>114</v>
      </c>
      <c r="P96" t="s">
        <v>116</v>
      </c>
      <c r="Q96">
        <v>25000</v>
      </c>
      <c r="R96" t="str">
        <f t="shared" ca="1" si="30"/>
        <v>cu</v>
      </c>
      <c r="S96" t="str">
        <f t="shared" si="31"/>
        <v>GO</v>
      </c>
      <c r="T96">
        <f t="shared" si="32"/>
        <v>250000</v>
      </c>
      <c r="U96" t="str">
        <f t="shared" ca="1" si="33"/>
        <v>cu</v>
      </c>
      <c r="V96" t="str">
        <f t="shared" si="34"/>
        <v>GO</v>
      </c>
      <c r="W96">
        <f t="shared" si="35"/>
        <v>25000</v>
      </c>
      <c r="X9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</v>
      </c>
      <c r="Y96" t="str">
        <f t="shared" ca="1" si="36"/>
        <v>{"id":"rt2","num":27,"totEp":7299,"tp1":"cu","vl1":"GO","cn1":250000,"tp2":"cu","vl2":"GO","cn2":25000}</v>
      </c>
      <c r="Z96">
        <f t="shared" ca="1" si="37"/>
        <v>103</v>
      </c>
      <c r="AA96">
        <f t="shared" ca="1" si="38"/>
        <v>9558</v>
      </c>
      <c r="AB96">
        <f t="shared" ca="1" si="39"/>
        <v>0</v>
      </c>
      <c r="AC9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</v>
      </c>
      <c r="AD96">
        <f t="shared" ca="1" si="41"/>
        <v>0</v>
      </c>
    </row>
    <row r="97" spans="1:30">
      <c r="A97" t="s">
        <v>98</v>
      </c>
      <c r="B97" t="str">
        <f>VLOOKUP(A97,EventPointTypeTable!$A:$B,MATCH(EventPointTypeTable!$B$1,EventPointTypeTable!$A$1:$B$1,0),0)</f>
        <v>루틴2</v>
      </c>
      <c r="C97" t="str">
        <f t="shared" si="26"/>
        <v>rt2</v>
      </c>
      <c r="D97">
        <f t="shared" ca="1" si="43"/>
        <v>28</v>
      </c>
      <c r="E97">
        <f t="shared" ca="1" si="27"/>
        <v>28</v>
      </c>
      <c r="F97">
        <v>2400</v>
      </c>
      <c r="G97">
        <f t="shared" ca="1" si="42"/>
        <v>9699</v>
      </c>
      <c r="H97">
        <f t="shared" ca="1" si="28"/>
        <v>9699</v>
      </c>
      <c r="I97" t="str">
        <f t="shared" ca="1" si="44"/>
        <v>cu</v>
      </c>
      <c r="J97" t="s">
        <v>114</v>
      </c>
      <c r="K97" t="s">
        <v>147</v>
      </c>
      <c r="L97">
        <v>4000</v>
      </c>
      <c r="M97" t="str">
        <f t="shared" si="29"/>
        <v>에너지너무많음</v>
      </c>
      <c r="N97" t="str">
        <f t="shared" ca="1" si="45"/>
        <v>cu</v>
      </c>
      <c r="O97" t="s">
        <v>114</v>
      </c>
      <c r="P97" t="s">
        <v>147</v>
      </c>
      <c r="Q97">
        <v>400</v>
      </c>
      <c r="R97" t="str">
        <f t="shared" ca="1" si="30"/>
        <v>cu</v>
      </c>
      <c r="S97" t="str">
        <f t="shared" si="31"/>
        <v>EN</v>
      </c>
      <c r="T97">
        <f t="shared" si="32"/>
        <v>4000</v>
      </c>
      <c r="U97" t="str">
        <f t="shared" ca="1" si="33"/>
        <v>cu</v>
      </c>
      <c r="V97" t="str">
        <f t="shared" si="34"/>
        <v>EN</v>
      </c>
      <c r="W97">
        <f t="shared" si="35"/>
        <v>400</v>
      </c>
      <c r="X9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</v>
      </c>
      <c r="Y97" t="str">
        <f t="shared" ca="1" si="36"/>
        <v>{"id":"rt2","num":28,"totEp":9699,"tp1":"cu","vl1":"EN","cn1":4000,"tp2":"cu","vl2":"EN","cn2":400}</v>
      </c>
      <c r="Z97">
        <f t="shared" ca="1" si="37"/>
        <v>99</v>
      </c>
      <c r="AA97">
        <f t="shared" ca="1" si="38"/>
        <v>9658</v>
      </c>
      <c r="AB97">
        <f t="shared" ca="1" si="39"/>
        <v>0</v>
      </c>
      <c r="AC9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</v>
      </c>
      <c r="AD97">
        <f t="shared" ca="1" si="41"/>
        <v>0</v>
      </c>
    </row>
    <row r="98" spans="1:30">
      <c r="A98" t="s">
        <v>98</v>
      </c>
      <c r="B98" t="str">
        <f>VLOOKUP(A98,EventPointTypeTable!$A:$B,MATCH(EventPointTypeTable!$B$1,EventPointTypeTable!$A$1:$B$1,0),0)</f>
        <v>루틴2</v>
      </c>
      <c r="C98" t="str">
        <f t="shared" si="26"/>
        <v>rt2</v>
      </c>
      <c r="D98">
        <f t="shared" ca="1" si="43"/>
        <v>29</v>
      </c>
      <c r="E98">
        <f t="shared" ca="1" si="27"/>
        <v>29</v>
      </c>
      <c r="F98">
        <v>350</v>
      </c>
      <c r="G98">
        <f t="shared" ca="1" si="42"/>
        <v>10049</v>
      </c>
      <c r="H98">
        <f t="shared" ca="1" si="28"/>
        <v>10049</v>
      </c>
      <c r="I98" t="str">
        <f t="shared" ca="1" si="44"/>
        <v>cu</v>
      </c>
      <c r="J98" t="s">
        <v>114</v>
      </c>
      <c r="K98" t="s">
        <v>116</v>
      </c>
      <c r="L98">
        <v>300000</v>
      </c>
      <c r="M98" t="str">
        <f t="shared" si="29"/>
        <v/>
      </c>
      <c r="N98" t="str">
        <f t="shared" ca="1" si="45"/>
        <v>cu</v>
      </c>
      <c r="O98" t="s">
        <v>114</v>
      </c>
      <c r="P98" t="s">
        <v>116</v>
      </c>
      <c r="Q98">
        <v>30000</v>
      </c>
      <c r="R98" t="str">
        <f t="shared" ca="1" si="30"/>
        <v>cu</v>
      </c>
      <c r="S98" t="str">
        <f t="shared" si="31"/>
        <v>GO</v>
      </c>
      <c r="T98">
        <f t="shared" si="32"/>
        <v>300000</v>
      </c>
      <c r="U98" t="str">
        <f t="shared" ca="1" si="33"/>
        <v>cu</v>
      </c>
      <c r="V98" t="str">
        <f t="shared" si="34"/>
        <v>GO</v>
      </c>
      <c r="W98">
        <f t="shared" si="35"/>
        <v>30000</v>
      </c>
      <c r="X9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</v>
      </c>
      <c r="Y98" t="str">
        <f t="shared" ca="1" si="36"/>
        <v>{"id":"rt2","num":29,"totEp":10049,"tp1":"cu","vl1":"GO","cn1":300000,"tp2":"cu","vl2":"GO","cn2":30000}</v>
      </c>
      <c r="Z98">
        <f t="shared" ca="1" si="37"/>
        <v>104</v>
      </c>
      <c r="AA98">
        <f t="shared" ca="1" si="38"/>
        <v>9763</v>
      </c>
      <c r="AB98">
        <f t="shared" ca="1" si="39"/>
        <v>0</v>
      </c>
      <c r="AC9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</v>
      </c>
      <c r="AD98">
        <f t="shared" ca="1" si="41"/>
        <v>0</v>
      </c>
    </row>
    <row r="99" spans="1:30">
      <c r="A99" t="s">
        <v>98</v>
      </c>
      <c r="B99" t="str">
        <f>VLOOKUP(A99,EventPointTypeTable!$A:$B,MATCH(EventPointTypeTable!$B$1,EventPointTypeTable!$A$1:$B$1,0),0)</f>
        <v>루틴2</v>
      </c>
      <c r="C99" t="str">
        <f t="shared" si="26"/>
        <v>rt2</v>
      </c>
      <c r="D99">
        <f t="shared" ca="1" si="43"/>
        <v>30</v>
      </c>
      <c r="E99">
        <f t="shared" ca="1" si="27"/>
        <v>30</v>
      </c>
      <c r="F99">
        <v>450</v>
      </c>
      <c r="G99">
        <f t="shared" ca="1" si="42"/>
        <v>10499</v>
      </c>
      <c r="H99">
        <f t="shared" ca="1" si="28"/>
        <v>10499</v>
      </c>
      <c r="I99" t="str">
        <f t="shared" ca="1" si="44"/>
        <v>cu</v>
      </c>
      <c r="J99" t="s">
        <v>114</v>
      </c>
      <c r="K99" t="s">
        <v>116</v>
      </c>
      <c r="L99">
        <v>325000</v>
      </c>
      <c r="M99" t="str">
        <f t="shared" si="29"/>
        <v/>
      </c>
      <c r="N99" t="str">
        <f t="shared" ca="1" si="45"/>
        <v>cu</v>
      </c>
      <c r="O99" t="s">
        <v>114</v>
      </c>
      <c r="P99" t="s">
        <v>116</v>
      </c>
      <c r="Q99">
        <v>32500</v>
      </c>
      <c r="R99" t="str">
        <f t="shared" ca="1" si="30"/>
        <v>cu</v>
      </c>
      <c r="S99" t="str">
        <f t="shared" si="31"/>
        <v>GO</v>
      </c>
      <c r="T99">
        <f t="shared" si="32"/>
        <v>325000</v>
      </c>
      <c r="U99" t="str">
        <f t="shared" ca="1" si="33"/>
        <v>cu</v>
      </c>
      <c r="V99" t="str">
        <f t="shared" si="34"/>
        <v>GO</v>
      </c>
      <c r="W99">
        <f t="shared" si="35"/>
        <v>32500</v>
      </c>
      <c r="X9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</v>
      </c>
      <c r="Y99" t="str">
        <f t="shared" ca="1" si="36"/>
        <v>{"id":"rt2","num":30,"totEp":10499,"tp1":"cu","vl1":"GO","cn1":325000,"tp2":"cu","vl2":"GO","cn2":32500}</v>
      </c>
      <c r="Z99">
        <f t="shared" ca="1" si="37"/>
        <v>104</v>
      </c>
      <c r="AA99">
        <f t="shared" ca="1" si="38"/>
        <v>9868</v>
      </c>
      <c r="AB99">
        <f t="shared" ca="1" si="39"/>
        <v>0</v>
      </c>
      <c r="AC9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</v>
      </c>
      <c r="AD99">
        <f t="shared" ca="1" si="41"/>
        <v>0</v>
      </c>
    </row>
    <row r="100" spans="1:30">
      <c r="A100" t="s">
        <v>98</v>
      </c>
      <c r="B100" t="str">
        <f>VLOOKUP(A100,EventPointTypeTable!$A:$B,MATCH(EventPointTypeTable!$B$1,EventPointTypeTable!$A$1:$B$1,0),0)</f>
        <v>루틴2</v>
      </c>
      <c r="C100" t="str">
        <f t="shared" si="26"/>
        <v>rt2</v>
      </c>
      <c r="D100">
        <f t="shared" ca="1" si="43"/>
        <v>31</v>
      </c>
      <c r="E100">
        <f t="shared" ca="1" si="27"/>
        <v>31</v>
      </c>
      <c r="F100">
        <v>3200</v>
      </c>
      <c r="G100">
        <f t="shared" ca="1" si="42"/>
        <v>13699</v>
      </c>
      <c r="H100">
        <f t="shared" ca="1" si="28"/>
        <v>13699</v>
      </c>
      <c r="I100" t="str">
        <f t="shared" ca="1" si="44"/>
        <v>cu</v>
      </c>
      <c r="J100" t="s">
        <v>114</v>
      </c>
      <c r="K100" t="s">
        <v>147</v>
      </c>
      <c r="L100">
        <v>4500</v>
      </c>
      <c r="M100" t="str">
        <f t="shared" si="29"/>
        <v>에너지너무많음</v>
      </c>
      <c r="N100" t="str">
        <f t="shared" ca="1" si="45"/>
        <v>cu</v>
      </c>
      <c r="O100" t="s">
        <v>114</v>
      </c>
      <c r="P100" t="s">
        <v>147</v>
      </c>
      <c r="Q100">
        <v>450</v>
      </c>
      <c r="R100" t="str">
        <f t="shared" ca="1" si="30"/>
        <v>cu</v>
      </c>
      <c r="S100" t="str">
        <f t="shared" si="31"/>
        <v>EN</v>
      </c>
      <c r="T100">
        <f t="shared" si="32"/>
        <v>4500</v>
      </c>
      <c r="U100" t="str">
        <f t="shared" ca="1" si="33"/>
        <v>cu</v>
      </c>
      <c r="V100" t="str">
        <f t="shared" si="34"/>
        <v>EN</v>
      </c>
      <c r="W100">
        <f t="shared" si="35"/>
        <v>450</v>
      </c>
      <c r="X10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</v>
      </c>
      <c r="Y100" t="str">
        <f t="shared" ca="1" si="36"/>
        <v>{"id":"rt2","num":31,"totEp":13699,"tp1":"cu","vl1":"EN","cn1":4500,"tp2":"cu","vl2":"EN","cn2":450}</v>
      </c>
      <c r="Z100">
        <f t="shared" ca="1" si="37"/>
        <v>100</v>
      </c>
      <c r="AA100">
        <f t="shared" ca="1" si="38"/>
        <v>9969</v>
      </c>
      <c r="AB100">
        <f t="shared" ca="1" si="39"/>
        <v>0</v>
      </c>
      <c r="AC10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</v>
      </c>
      <c r="AD100">
        <f t="shared" ca="1" si="41"/>
        <v>0</v>
      </c>
    </row>
    <row r="101" spans="1:30">
      <c r="A101" t="s">
        <v>98</v>
      </c>
      <c r="B101" t="str">
        <f>VLOOKUP(A101,EventPointTypeTable!$A:$B,MATCH(EventPointTypeTable!$B$1,EventPointTypeTable!$A$1:$B$1,0),0)</f>
        <v>루틴2</v>
      </c>
      <c r="C101" t="str">
        <f t="shared" si="26"/>
        <v>rt2</v>
      </c>
      <c r="D101">
        <f t="shared" ca="1" si="43"/>
        <v>32</v>
      </c>
      <c r="E101">
        <f t="shared" ca="1" si="27"/>
        <v>32</v>
      </c>
      <c r="F101">
        <v>500</v>
      </c>
      <c r="G101">
        <f t="shared" ca="1" si="42"/>
        <v>14199</v>
      </c>
      <c r="H101">
        <f t="shared" ca="1" si="28"/>
        <v>14199</v>
      </c>
      <c r="I101" t="str">
        <f t="shared" ca="1" si="44"/>
        <v>cu</v>
      </c>
      <c r="J101" t="s">
        <v>114</v>
      </c>
      <c r="K101" t="s">
        <v>116</v>
      </c>
      <c r="L101">
        <v>375000</v>
      </c>
      <c r="M101" t="str">
        <f t="shared" si="29"/>
        <v/>
      </c>
      <c r="N101" t="str">
        <f t="shared" ca="1" si="45"/>
        <v>cu</v>
      </c>
      <c r="O101" t="s">
        <v>114</v>
      </c>
      <c r="P101" t="s">
        <v>116</v>
      </c>
      <c r="Q101">
        <v>37500</v>
      </c>
      <c r="R101" t="str">
        <f t="shared" ca="1" si="30"/>
        <v>cu</v>
      </c>
      <c r="S101" t="str">
        <f t="shared" si="31"/>
        <v>GO</v>
      </c>
      <c r="T101">
        <f t="shared" si="32"/>
        <v>375000</v>
      </c>
      <c r="U101" t="str">
        <f t="shared" ca="1" si="33"/>
        <v>cu</v>
      </c>
      <c r="V101" t="str">
        <f t="shared" si="34"/>
        <v>GO</v>
      </c>
      <c r="W101">
        <f t="shared" si="35"/>
        <v>37500</v>
      </c>
      <c r="X10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</v>
      </c>
      <c r="Y101" t="str">
        <f t="shared" ca="1" si="36"/>
        <v>{"id":"rt2","num":32,"totEp":14199,"tp1":"cu","vl1":"GO","cn1":375000,"tp2":"cu","vl2":"GO","cn2":37500}</v>
      </c>
      <c r="Z101">
        <f t="shared" ca="1" si="37"/>
        <v>104</v>
      </c>
      <c r="AA101">
        <f t="shared" ca="1" si="38"/>
        <v>10074</v>
      </c>
      <c r="AB101">
        <f t="shared" ca="1" si="39"/>
        <v>0</v>
      </c>
      <c r="AC10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</v>
      </c>
      <c r="AD101">
        <f t="shared" ca="1" si="41"/>
        <v>0</v>
      </c>
    </row>
    <row r="102" spans="1:30">
      <c r="A102" t="s">
        <v>98</v>
      </c>
      <c r="B102" t="str">
        <f>VLOOKUP(A102,EventPointTypeTable!$A:$B,MATCH(EventPointTypeTable!$B$1,EventPointTypeTable!$A$1:$B$1,0),0)</f>
        <v>루틴2</v>
      </c>
      <c r="C102" t="str">
        <f t="shared" si="26"/>
        <v>rt2</v>
      </c>
      <c r="D102">
        <f t="shared" ca="1" si="43"/>
        <v>33</v>
      </c>
      <c r="E102">
        <f t="shared" ca="1" si="27"/>
        <v>33</v>
      </c>
      <c r="F102">
        <v>4500</v>
      </c>
      <c r="G102">
        <f t="shared" ca="1" si="42"/>
        <v>18699</v>
      </c>
      <c r="H102">
        <f t="shared" ca="1" si="28"/>
        <v>18699</v>
      </c>
      <c r="I102" t="str">
        <f t="shared" ca="1" si="44"/>
        <v>cu</v>
      </c>
      <c r="J102" t="s">
        <v>114</v>
      </c>
      <c r="K102" t="s">
        <v>147</v>
      </c>
      <c r="L102">
        <v>5750</v>
      </c>
      <c r="M102" t="str">
        <f t="shared" si="29"/>
        <v>에너지너무많음</v>
      </c>
      <c r="N102" t="str">
        <f t="shared" ca="1" si="45"/>
        <v>cu</v>
      </c>
      <c r="O102" t="s">
        <v>114</v>
      </c>
      <c r="P102" t="s">
        <v>147</v>
      </c>
      <c r="Q102">
        <v>575</v>
      </c>
      <c r="R102" t="str">
        <f t="shared" ca="1" si="30"/>
        <v>cu</v>
      </c>
      <c r="S102" t="str">
        <f t="shared" si="31"/>
        <v>EN</v>
      </c>
      <c r="T102">
        <f t="shared" si="32"/>
        <v>5750</v>
      </c>
      <c r="U102" t="str">
        <f t="shared" ca="1" si="33"/>
        <v>cu</v>
      </c>
      <c r="V102" t="str">
        <f t="shared" si="34"/>
        <v>EN</v>
      </c>
      <c r="W102">
        <f t="shared" si="35"/>
        <v>575</v>
      </c>
      <c r="X10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</v>
      </c>
      <c r="Y102" t="str">
        <f t="shared" ca="1" si="36"/>
        <v>{"id":"rt2","num":33,"totEp":18699,"tp1":"cu","vl1":"EN","cn1":5750,"tp2":"cu","vl2":"EN","cn2":575}</v>
      </c>
      <c r="Z102">
        <f t="shared" ca="1" si="37"/>
        <v>100</v>
      </c>
      <c r="AA102">
        <f t="shared" ca="1" si="38"/>
        <v>10175</v>
      </c>
      <c r="AB102">
        <f t="shared" ca="1" si="39"/>
        <v>0</v>
      </c>
      <c r="AC10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</v>
      </c>
      <c r="AD102">
        <f t="shared" ca="1" si="41"/>
        <v>0</v>
      </c>
    </row>
    <row r="103" spans="1:30">
      <c r="A103" t="s">
        <v>98</v>
      </c>
      <c r="B103" t="str">
        <f>VLOOKUP(A103,EventPointTypeTable!$A:$B,MATCH(EventPointTypeTable!$B$1,EventPointTypeTable!$A$1:$B$1,0),0)</f>
        <v>루틴2</v>
      </c>
      <c r="C103" t="str">
        <f t="shared" si="26"/>
        <v>rt2</v>
      </c>
      <c r="D103">
        <f t="shared" ca="1" si="43"/>
        <v>34</v>
      </c>
      <c r="E103">
        <f t="shared" ca="1" si="27"/>
        <v>34</v>
      </c>
      <c r="F103">
        <v>330</v>
      </c>
      <c r="G103">
        <f t="shared" ca="1" si="42"/>
        <v>19029</v>
      </c>
      <c r="H103">
        <f t="shared" ca="1" si="28"/>
        <v>19029</v>
      </c>
      <c r="I103" t="str">
        <f t="shared" ca="1" si="44"/>
        <v>cu</v>
      </c>
      <c r="J103" t="s">
        <v>114</v>
      </c>
      <c r="K103" t="s">
        <v>116</v>
      </c>
      <c r="L103">
        <v>275000</v>
      </c>
      <c r="M103" t="str">
        <f t="shared" si="29"/>
        <v/>
      </c>
      <c r="N103" t="str">
        <f t="shared" ca="1" si="45"/>
        <v>cu</v>
      </c>
      <c r="O103" t="s">
        <v>114</v>
      </c>
      <c r="P103" t="s">
        <v>116</v>
      </c>
      <c r="Q103">
        <v>27500</v>
      </c>
      <c r="R103" t="str">
        <f t="shared" ca="1" si="30"/>
        <v>cu</v>
      </c>
      <c r="S103" t="str">
        <f t="shared" si="31"/>
        <v>GO</v>
      </c>
      <c r="T103">
        <f t="shared" si="32"/>
        <v>275000</v>
      </c>
      <c r="U103" t="str">
        <f t="shared" ca="1" si="33"/>
        <v>cu</v>
      </c>
      <c r="V103" t="str">
        <f t="shared" si="34"/>
        <v>GO</v>
      </c>
      <c r="W103">
        <f t="shared" si="35"/>
        <v>27500</v>
      </c>
      <c r="X10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</v>
      </c>
      <c r="Y103" t="str">
        <f t="shared" ca="1" si="36"/>
        <v>{"id":"rt2","num":34,"totEp":19029,"tp1":"cu","vl1":"GO","cn1":275000,"tp2":"cu","vl2":"GO","cn2":27500}</v>
      </c>
      <c r="Z103">
        <f t="shared" ca="1" si="37"/>
        <v>104</v>
      </c>
      <c r="AA103">
        <f t="shared" ca="1" si="38"/>
        <v>10280</v>
      </c>
      <c r="AB103">
        <f t="shared" ca="1" si="39"/>
        <v>0</v>
      </c>
      <c r="AC10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</v>
      </c>
      <c r="AD103">
        <f t="shared" ca="1" si="41"/>
        <v>0</v>
      </c>
    </row>
    <row r="104" spans="1:30">
      <c r="A104" t="s">
        <v>98</v>
      </c>
      <c r="B104" t="str">
        <f>VLOOKUP(A104,EventPointTypeTable!$A:$B,MATCH(EventPointTypeTable!$B$1,EventPointTypeTable!$A$1:$B$1,0),0)</f>
        <v>루틴2</v>
      </c>
      <c r="C104" t="str">
        <f t="shared" si="26"/>
        <v>rt2</v>
      </c>
      <c r="D104">
        <f t="shared" ca="1" si="43"/>
        <v>35</v>
      </c>
      <c r="E104">
        <f t="shared" ca="1" si="27"/>
        <v>35</v>
      </c>
      <c r="F104">
        <v>450</v>
      </c>
      <c r="G104">
        <f t="shared" ca="1" si="42"/>
        <v>19479</v>
      </c>
      <c r="H104">
        <f t="shared" ca="1" si="28"/>
        <v>19479</v>
      </c>
      <c r="I104" t="str">
        <f t="shared" ca="1" si="44"/>
        <v>cu</v>
      </c>
      <c r="J104" t="s">
        <v>114</v>
      </c>
      <c r="K104" t="s">
        <v>116</v>
      </c>
      <c r="L104">
        <v>350000</v>
      </c>
      <c r="M104" t="str">
        <f t="shared" si="29"/>
        <v/>
      </c>
      <c r="N104" t="str">
        <f t="shared" ca="1" si="45"/>
        <v>cu</v>
      </c>
      <c r="O104" t="s">
        <v>114</v>
      </c>
      <c r="P104" t="s">
        <v>116</v>
      </c>
      <c r="Q104">
        <v>35000</v>
      </c>
      <c r="R104" t="str">
        <f t="shared" ca="1" si="30"/>
        <v>cu</v>
      </c>
      <c r="S104" t="str">
        <f t="shared" si="31"/>
        <v>GO</v>
      </c>
      <c r="T104">
        <f t="shared" si="32"/>
        <v>350000</v>
      </c>
      <c r="U104" t="str">
        <f t="shared" ca="1" si="33"/>
        <v>cu</v>
      </c>
      <c r="V104" t="str">
        <f t="shared" si="34"/>
        <v>GO</v>
      </c>
      <c r="W104">
        <f t="shared" si="35"/>
        <v>35000</v>
      </c>
      <c r="X10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</v>
      </c>
      <c r="Y104" t="str">
        <f t="shared" ca="1" si="36"/>
        <v>{"id":"rt2","num":35,"totEp":19479,"tp1":"cu","vl1":"GO","cn1":350000,"tp2":"cu","vl2":"GO","cn2":35000}</v>
      </c>
      <c r="Z104">
        <f t="shared" ca="1" si="37"/>
        <v>104</v>
      </c>
      <c r="AA104">
        <f t="shared" ca="1" si="38"/>
        <v>10385</v>
      </c>
      <c r="AB104">
        <f t="shared" ca="1" si="39"/>
        <v>0</v>
      </c>
      <c r="AC10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</v>
      </c>
      <c r="AD104">
        <f t="shared" ca="1" si="41"/>
        <v>0</v>
      </c>
    </row>
    <row r="105" spans="1:30">
      <c r="A105" t="s">
        <v>98</v>
      </c>
      <c r="B105" t="str">
        <f>VLOOKUP(A105,EventPointTypeTable!$A:$B,MATCH(EventPointTypeTable!$B$1,EventPointTypeTable!$A$1:$B$1,0),0)</f>
        <v>루틴2</v>
      </c>
      <c r="C105" t="str">
        <f t="shared" si="26"/>
        <v>rt2</v>
      </c>
      <c r="D105">
        <f t="shared" ca="1" si="43"/>
        <v>36</v>
      </c>
      <c r="E105">
        <f t="shared" ca="1" si="27"/>
        <v>36</v>
      </c>
      <c r="F105">
        <v>5800</v>
      </c>
      <c r="G105">
        <f t="shared" ca="1" si="42"/>
        <v>25279</v>
      </c>
      <c r="H105">
        <f t="shared" ca="1" si="28"/>
        <v>25279</v>
      </c>
      <c r="I105" t="str">
        <f t="shared" ca="1" si="44"/>
        <v>cu</v>
      </c>
      <c r="J105" t="s">
        <v>114</v>
      </c>
      <c r="K105" t="s">
        <v>147</v>
      </c>
      <c r="L105">
        <v>6400</v>
      </c>
      <c r="M105" t="str">
        <f t="shared" si="29"/>
        <v>에너지너무많음</v>
      </c>
      <c r="N105" t="str">
        <f t="shared" ca="1" si="45"/>
        <v>cu</v>
      </c>
      <c r="O105" t="s">
        <v>114</v>
      </c>
      <c r="P105" t="s">
        <v>147</v>
      </c>
      <c r="Q105">
        <v>640</v>
      </c>
      <c r="R105" t="str">
        <f t="shared" ca="1" si="30"/>
        <v>cu</v>
      </c>
      <c r="S105" t="str">
        <f t="shared" si="31"/>
        <v>EN</v>
      </c>
      <c r="T105">
        <f t="shared" si="32"/>
        <v>6400</v>
      </c>
      <c r="U105" t="str">
        <f t="shared" ca="1" si="33"/>
        <v>cu</v>
      </c>
      <c r="V105" t="str">
        <f t="shared" si="34"/>
        <v>EN</v>
      </c>
      <c r="W105">
        <f t="shared" si="35"/>
        <v>640</v>
      </c>
      <c r="X10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</v>
      </c>
      <c r="Y105" t="str">
        <f t="shared" ca="1" si="36"/>
        <v>{"id":"rt2","num":36,"totEp":25279,"tp1":"cu","vl1":"EN","cn1":6400,"tp2":"cu","vl2":"EN","cn2":640}</v>
      </c>
      <c r="Z105">
        <f t="shared" ca="1" si="37"/>
        <v>100</v>
      </c>
      <c r="AA105">
        <f t="shared" ca="1" si="38"/>
        <v>10486</v>
      </c>
      <c r="AB105">
        <f t="shared" ca="1" si="39"/>
        <v>0</v>
      </c>
      <c r="AC10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</v>
      </c>
      <c r="AD105">
        <f t="shared" ca="1" si="41"/>
        <v>0</v>
      </c>
    </row>
    <row r="106" spans="1:30">
      <c r="A106" t="s">
        <v>98</v>
      </c>
      <c r="B106" t="str">
        <f>VLOOKUP(A106,EventPointTypeTable!$A:$B,MATCH(EventPointTypeTable!$B$1,EventPointTypeTable!$A$1:$B$1,0),0)</f>
        <v>루틴2</v>
      </c>
      <c r="C106" t="str">
        <f t="shared" si="26"/>
        <v>rt2</v>
      </c>
      <c r="D106">
        <f t="shared" ca="1" si="43"/>
        <v>37</v>
      </c>
      <c r="E106">
        <f t="shared" ca="1" si="27"/>
        <v>37</v>
      </c>
      <c r="F106">
        <v>120</v>
      </c>
      <c r="G106">
        <f t="shared" ca="1" si="42"/>
        <v>25399</v>
      </c>
      <c r="H106">
        <f t="shared" ca="1" si="28"/>
        <v>25399</v>
      </c>
      <c r="I106" t="str">
        <f t="shared" ca="1" si="44"/>
        <v>cu</v>
      </c>
      <c r="J106" t="s">
        <v>114</v>
      </c>
      <c r="K106" t="s">
        <v>116</v>
      </c>
      <c r="L106">
        <v>195000</v>
      </c>
      <c r="M106" t="str">
        <f t="shared" si="29"/>
        <v/>
      </c>
      <c r="N106" t="str">
        <f t="shared" ca="1" si="45"/>
        <v>cu</v>
      </c>
      <c r="O106" t="s">
        <v>114</v>
      </c>
      <c r="P106" t="s">
        <v>116</v>
      </c>
      <c r="Q106">
        <v>19500</v>
      </c>
      <c r="R106" t="str">
        <f t="shared" ca="1" si="30"/>
        <v>cu</v>
      </c>
      <c r="S106" t="str">
        <f t="shared" si="31"/>
        <v>GO</v>
      </c>
      <c r="T106">
        <f t="shared" si="32"/>
        <v>195000</v>
      </c>
      <c r="U106" t="str">
        <f t="shared" ca="1" si="33"/>
        <v>cu</v>
      </c>
      <c r="V106" t="str">
        <f t="shared" si="34"/>
        <v>GO</v>
      </c>
      <c r="W106">
        <f t="shared" si="35"/>
        <v>19500</v>
      </c>
      <c r="X10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</v>
      </c>
      <c r="Y106" t="str">
        <f t="shared" ca="1" si="36"/>
        <v>{"id":"rt2","num":37,"totEp":25399,"tp1":"cu","vl1":"GO","cn1":195000,"tp2":"cu","vl2":"GO","cn2":19500}</v>
      </c>
      <c r="Z106">
        <f t="shared" ca="1" si="37"/>
        <v>104</v>
      </c>
      <c r="AA106">
        <f t="shared" ca="1" si="38"/>
        <v>10591</v>
      </c>
      <c r="AB106">
        <f t="shared" ca="1" si="39"/>
        <v>0</v>
      </c>
      <c r="AC10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</v>
      </c>
      <c r="AD106">
        <f t="shared" ca="1" si="41"/>
        <v>0</v>
      </c>
    </row>
    <row r="107" spans="1:30">
      <c r="A107" t="s">
        <v>98</v>
      </c>
      <c r="B107" t="str">
        <f>VLOOKUP(A107,EventPointTypeTable!$A:$B,MATCH(EventPointTypeTable!$B$1,EventPointTypeTable!$A$1:$B$1,0),0)</f>
        <v>루틴2</v>
      </c>
      <c r="C107" t="str">
        <f t="shared" si="26"/>
        <v>rt2</v>
      </c>
      <c r="D107">
        <f t="shared" ca="1" si="43"/>
        <v>38</v>
      </c>
      <c r="E107">
        <f t="shared" ca="1" si="27"/>
        <v>38</v>
      </c>
      <c r="F107">
        <v>550</v>
      </c>
      <c r="G107">
        <f t="shared" ca="1" si="42"/>
        <v>25949</v>
      </c>
      <c r="H107">
        <f t="shared" ca="1" si="28"/>
        <v>25949</v>
      </c>
      <c r="I107" t="str">
        <f t="shared" ca="1" si="44"/>
        <v>cu</v>
      </c>
      <c r="J107" t="s">
        <v>114</v>
      </c>
      <c r="K107" t="s">
        <v>116</v>
      </c>
      <c r="L107">
        <v>450000</v>
      </c>
      <c r="M107" t="str">
        <f t="shared" si="29"/>
        <v/>
      </c>
      <c r="N107" t="str">
        <f t="shared" ca="1" si="45"/>
        <v>cu</v>
      </c>
      <c r="O107" t="s">
        <v>114</v>
      </c>
      <c r="P107" t="s">
        <v>116</v>
      </c>
      <c r="Q107">
        <v>45000</v>
      </c>
      <c r="R107" t="str">
        <f t="shared" ca="1" si="30"/>
        <v>cu</v>
      </c>
      <c r="S107" t="str">
        <f t="shared" si="31"/>
        <v>GO</v>
      </c>
      <c r="T107">
        <f t="shared" si="32"/>
        <v>450000</v>
      </c>
      <c r="U107" t="str">
        <f t="shared" ca="1" si="33"/>
        <v>cu</v>
      </c>
      <c r="V107" t="str">
        <f t="shared" si="34"/>
        <v>GO</v>
      </c>
      <c r="W107">
        <f t="shared" si="35"/>
        <v>45000</v>
      </c>
      <c r="X10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</v>
      </c>
      <c r="Y107" t="str">
        <f t="shared" ca="1" si="36"/>
        <v>{"id":"rt2","num":38,"totEp":25949,"tp1":"cu","vl1":"GO","cn1":450000,"tp2":"cu","vl2":"GO","cn2":45000}</v>
      </c>
      <c r="Z107">
        <f t="shared" ca="1" si="37"/>
        <v>104</v>
      </c>
      <c r="AA107">
        <f t="shared" ca="1" si="38"/>
        <v>10696</v>
      </c>
      <c r="AB107">
        <f t="shared" ca="1" si="39"/>
        <v>0</v>
      </c>
      <c r="AC10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</v>
      </c>
      <c r="AD107">
        <f t="shared" ca="1" si="41"/>
        <v>0</v>
      </c>
    </row>
    <row r="108" spans="1:30">
      <c r="A108" t="s">
        <v>98</v>
      </c>
      <c r="B108" t="str">
        <f>VLOOKUP(A108,EventPointTypeTable!$A:$B,MATCH(EventPointTypeTable!$B$1,EventPointTypeTable!$A$1:$B$1,0),0)</f>
        <v>루틴2</v>
      </c>
      <c r="C108" t="str">
        <f t="shared" si="26"/>
        <v>rt2</v>
      </c>
      <c r="D108">
        <f t="shared" ca="1" si="43"/>
        <v>39</v>
      </c>
      <c r="E108">
        <f t="shared" ca="1" si="27"/>
        <v>39</v>
      </c>
      <c r="F108">
        <v>6700</v>
      </c>
      <c r="G108">
        <f t="shared" ca="1" si="42"/>
        <v>32649</v>
      </c>
      <c r="H108">
        <f t="shared" ca="1" si="28"/>
        <v>32649</v>
      </c>
      <c r="I108" t="str">
        <f t="shared" ca="1" si="44"/>
        <v>cu</v>
      </c>
      <c r="J108" t="s">
        <v>114</v>
      </c>
      <c r="K108" t="s">
        <v>147</v>
      </c>
      <c r="L108">
        <v>7200</v>
      </c>
      <c r="M108" t="str">
        <f t="shared" si="29"/>
        <v>에너지너무많음</v>
      </c>
      <c r="N108" t="str">
        <f t="shared" ca="1" si="45"/>
        <v>cu</v>
      </c>
      <c r="O108" t="s">
        <v>114</v>
      </c>
      <c r="P108" t="s">
        <v>147</v>
      </c>
      <c r="Q108">
        <v>720</v>
      </c>
      <c r="R108" t="str">
        <f t="shared" ca="1" si="30"/>
        <v>cu</v>
      </c>
      <c r="S108" t="str">
        <f t="shared" si="31"/>
        <v>EN</v>
      </c>
      <c r="T108">
        <f t="shared" si="32"/>
        <v>7200</v>
      </c>
      <c r="U108" t="str">
        <f t="shared" ca="1" si="33"/>
        <v>cu</v>
      </c>
      <c r="V108" t="str">
        <f t="shared" si="34"/>
        <v>EN</v>
      </c>
      <c r="W108">
        <f t="shared" si="35"/>
        <v>720</v>
      </c>
      <c r="X10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</v>
      </c>
      <c r="Y108" t="str">
        <f t="shared" ca="1" si="36"/>
        <v>{"id":"rt2","num":39,"totEp":32649,"tp1":"cu","vl1":"EN","cn1":7200,"tp2":"cu","vl2":"EN","cn2":720}</v>
      </c>
      <c r="Z108">
        <f t="shared" ca="1" si="37"/>
        <v>100</v>
      </c>
      <c r="AA108">
        <f t="shared" ca="1" si="38"/>
        <v>10797</v>
      </c>
      <c r="AB108">
        <f t="shared" ca="1" si="39"/>
        <v>0</v>
      </c>
      <c r="AC10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</v>
      </c>
      <c r="AD108">
        <f t="shared" ca="1" si="41"/>
        <v>0</v>
      </c>
    </row>
    <row r="109" spans="1:30">
      <c r="A109" t="s">
        <v>98</v>
      </c>
      <c r="B109" t="str">
        <f>VLOOKUP(A109,EventPointTypeTable!$A:$B,MATCH(EventPointTypeTable!$B$1,EventPointTypeTable!$A$1:$B$1,0),0)</f>
        <v>루틴2</v>
      </c>
      <c r="C109" t="str">
        <f t="shared" si="26"/>
        <v>rt2</v>
      </c>
      <c r="D109">
        <f t="shared" ca="1" si="43"/>
        <v>40</v>
      </c>
      <c r="E109">
        <f t="shared" ca="1" si="27"/>
        <v>40</v>
      </c>
      <c r="F109">
        <v>600</v>
      </c>
      <c r="G109">
        <f t="shared" ca="1" si="42"/>
        <v>33249</v>
      </c>
      <c r="H109">
        <f t="shared" ca="1" si="28"/>
        <v>33249</v>
      </c>
      <c r="I109" t="str">
        <f t="shared" ca="1" si="44"/>
        <v>cu</v>
      </c>
      <c r="J109" t="s">
        <v>114</v>
      </c>
      <c r="K109" t="s">
        <v>116</v>
      </c>
      <c r="L109">
        <v>420000</v>
      </c>
      <c r="M109" t="str">
        <f t="shared" si="29"/>
        <v/>
      </c>
      <c r="N109" t="str">
        <f t="shared" ca="1" si="45"/>
        <v>cu</v>
      </c>
      <c r="O109" t="s">
        <v>114</v>
      </c>
      <c r="P109" t="s">
        <v>116</v>
      </c>
      <c r="Q109">
        <v>42000</v>
      </c>
      <c r="R109" t="str">
        <f t="shared" ca="1" si="30"/>
        <v>cu</v>
      </c>
      <c r="S109" t="str">
        <f t="shared" si="31"/>
        <v>GO</v>
      </c>
      <c r="T109">
        <f t="shared" si="32"/>
        <v>420000</v>
      </c>
      <c r="U109" t="str">
        <f t="shared" ca="1" si="33"/>
        <v>cu</v>
      </c>
      <c r="V109" t="str">
        <f t="shared" si="34"/>
        <v>GO</v>
      </c>
      <c r="W109">
        <f t="shared" si="35"/>
        <v>42000</v>
      </c>
      <c r="X10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</v>
      </c>
      <c r="Y109" t="str">
        <f t="shared" ca="1" si="36"/>
        <v>{"id":"rt2","num":40,"totEp":33249,"tp1":"cu","vl1":"GO","cn1":420000,"tp2":"cu","vl2":"GO","cn2":42000}</v>
      </c>
      <c r="Z109">
        <f t="shared" ca="1" si="37"/>
        <v>104</v>
      </c>
      <c r="AA109">
        <f t="shared" ca="1" si="38"/>
        <v>10902</v>
      </c>
      <c r="AB109">
        <f t="shared" ca="1" si="39"/>
        <v>0</v>
      </c>
      <c r="AC10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</v>
      </c>
      <c r="AD109">
        <f t="shared" ca="1" si="41"/>
        <v>0</v>
      </c>
    </row>
    <row r="110" spans="1:30">
      <c r="A110" t="s">
        <v>98</v>
      </c>
      <c r="B110" t="str">
        <f>VLOOKUP(A110,EventPointTypeTable!$A:$B,MATCH(EventPointTypeTable!$B$1,EventPointTypeTable!$A$1:$B$1,0),0)</f>
        <v>루틴2</v>
      </c>
      <c r="C110" t="str">
        <f t="shared" si="26"/>
        <v>rt2</v>
      </c>
      <c r="D110">
        <f t="shared" ca="1" si="43"/>
        <v>41</v>
      </c>
      <c r="E110">
        <f t="shared" ca="1" si="27"/>
        <v>41</v>
      </c>
      <c r="F110">
        <v>250</v>
      </c>
      <c r="G110">
        <f t="shared" ca="1" si="42"/>
        <v>33499</v>
      </c>
      <c r="H110">
        <f t="shared" ca="1" si="28"/>
        <v>33499</v>
      </c>
      <c r="I110" t="str">
        <f t="shared" ca="1" si="44"/>
        <v>cu</v>
      </c>
      <c r="J110" t="s">
        <v>114</v>
      </c>
      <c r="K110" t="s">
        <v>116</v>
      </c>
      <c r="L110">
        <v>280000</v>
      </c>
      <c r="M110" t="str">
        <f t="shared" si="29"/>
        <v/>
      </c>
      <c r="N110" t="str">
        <f t="shared" ca="1" si="45"/>
        <v>cu</v>
      </c>
      <c r="O110" t="s">
        <v>114</v>
      </c>
      <c r="P110" t="s">
        <v>116</v>
      </c>
      <c r="Q110">
        <v>28000</v>
      </c>
      <c r="R110" t="str">
        <f t="shared" ca="1" si="30"/>
        <v>cu</v>
      </c>
      <c r="S110" t="str">
        <f t="shared" si="31"/>
        <v>GO</v>
      </c>
      <c r="T110">
        <f t="shared" si="32"/>
        <v>280000</v>
      </c>
      <c r="U110" t="str">
        <f t="shared" ca="1" si="33"/>
        <v>cu</v>
      </c>
      <c r="V110" t="str">
        <f t="shared" si="34"/>
        <v>GO</v>
      </c>
      <c r="W110">
        <f t="shared" si="35"/>
        <v>28000</v>
      </c>
      <c r="X11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</v>
      </c>
      <c r="Y110" t="str">
        <f t="shared" ca="1" si="36"/>
        <v>{"id":"rt2","num":41,"totEp":33499,"tp1":"cu","vl1":"GO","cn1":280000,"tp2":"cu","vl2":"GO","cn2":28000}</v>
      </c>
      <c r="Z110">
        <f t="shared" ca="1" si="37"/>
        <v>104</v>
      </c>
      <c r="AA110">
        <f t="shared" ca="1" si="38"/>
        <v>11007</v>
      </c>
      <c r="AB110">
        <f t="shared" ca="1" si="39"/>
        <v>0</v>
      </c>
      <c r="AC11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</v>
      </c>
      <c r="AD110">
        <f t="shared" ca="1" si="41"/>
        <v>0</v>
      </c>
    </row>
    <row r="111" spans="1:30">
      <c r="A111" t="s">
        <v>98</v>
      </c>
      <c r="B111" t="str">
        <f>VLOOKUP(A111,EventPointTypeTable!$A:$B,MATCH(EventPointTypeTable!$B$1,EventPointTypeTable!$A$1:$B$1,0),0)</f>
        <v>루틴2</v>
      </c>
      <c r="C111" t="str">
        <f t="shared" si="26"/>
        <v>rt2</v>
      </c>
      <c r="D111">
        <f t="shared" ca="1" si="43"/>
        <v>42</v>
      </c>
      <c r="E111">
        <f t="shared" ca="1" si="27"/>
        <v>42</v>
      </c>
      <c r="F111">
        <v>420</v>
      </c>
      <c r="G111">
        <f t="shared" ca="1" si="42"/>
        <v>33919</v>
      </c>
      <c r="H111">
        <f t="shared" ca="1" si="28"/>
        <v>33919</v>
      </c>
      <c r="I111" t="str">
        <f t="shared" ca="1" si="44"/>
        <v>cu</v>
      </c>
      <c r="J111" t="s">
        <v>114</v>
      </c>
      <c r="K111" t="s">
        <v>116</v>
      </c>
      <c r="L111">
        <v>365000</v>
      </c>
      <c r="M111" t="str">
        <f t="shared" si="29"/>
        <v/>
      </c>
      <c r="N111" t="str">
        <f t="shared" ca="1" si="45"/>
        <v>cu</v>
      </c>
      <c r="O111" t="s">
        <v>114</v>
      </c>
      <c r="P111" t="s">
        <v>116</v>
      </c>
      <c r="Q111">
        <v>36500</v>
      </c>
      <c r="R111" t="str">
        <f t="shared" ca="1" si="30"/>
        <v>cu</v>
      </c>
      <c r="S111" t="str">
        <f t="shared" si="31"/>
        <v>GO</v>
      </c>
      <c r="T111">
        <f t="shared" si="32"/>
        <v>365000</v>
      </c>
      <c r="U111" t="str">
        <f t="shared" ca="1" si="33"/>
        <v>cu</v>
      </c>
      <c r="V111" t="str">
        <f t="shared" si="34"/>
        <v>GO</v>
      </c>
      <c r="W111">
        <f t="shared" si="35"/>
        <v>36500</v>
      </c>
      <c r="X11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</v>
      </c>
      <c r="Y111" t="str">
        <f t="shared" ca="1" si="36"/>
        <v>{"id":"rt2","num":42,"totEp":33919,"tp1":"cu","vl1":"GO","cn1":365000,"tp2":"cu","vl2":"GO","cn2":36500}</v>
      </c>
      <c r="Z111">
        <f t="shared" ca="1" si="37"/>
        <v>104</v>
      </c>
      <c r="AA111">
        <f t="shared" ca="1" si="38"/>
        <v>11112</v>
      </c>
      <c r="AB111">
        <f t="shared" ca="1" si="39"/>
        <v>0</v>
      </c>
      <c r="AC11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</v>
      </c>
      <c r="AD111">
        <f t="shared" ca="1" si="41"/>
        <v>0</v>
      </c>
    </row>
    <row r="112" spans="1:30">
      <c r="A112" t="s">
        <v>98</v>
      </c>
      <c r="B112" t="str">
        <f>VLOOKUP(A112,EventPointTypeTable!$A:$B,MATCH(EventPointTypeTable!$B$1,EventPointTypeTable!$A$1:$B$1,0),0)</f>
        <v>루틴2</v>
      </c>
      <c r="C112" t="str">
        <f t="shared" si="26"/>
        <v>rt2</v>
      </c>
      <c r="D112">
        <f t="shared" ca="1" si="43"/>
        <v>43</v>
      </c>
      <c r="E112">
        <f t="shared" ca="1" si="27"/>
        <v>43</v>
      </c>
      <c r="F112">
        <v>7900</v>
      </c>
      <c r="G112">
        <f t="shared" ca="1" si="42"/>
        <v>41819</v>
      </c>
      <c r="H112">
        <f t="shared" ca="1" si="28"/>
        <v>41819</v>
      </c>
      <c r="I112" t="str">
        <f t="shared" ca="1" si="44"/>
        <v>cu</v>
      </c>
      <c r="J112" t="s">
        <v>114</v>
      </c>
      <c r="K112" t="s">
        <v>147</v>
      </c>
      <c r="L112">
        <v>8800</v>
      </c>
      <c r="M112" t="str">
        <f t="shared" si="29"/>
        <v>에너지너무많음</v>
      </c>
      <c r="N112" t="str">
        <f t="shared" ca="1" si="45"/>
        <v>cu</v>
      </c>
      <c r="O112" t="s">
        <v>114</v>
      </c>
      <c r="P112" t="s">
        <v>147</v>
      </c>
      <c r="Q112">
        <v>880</v>
      </c>
      <c r="R112" t="str">
        <f t="shared" ca="1" si="30"/>
        <v>cu</v>
      </c>
      <c r="S112" t="str">
        <f t="shared" si="31"/>
        <v>EN</v>
      </c>
      <c r="T112">
        <f t="shared" si="32"/>
        <v>8800</v>
      </c>
      <c r="U112" t="str">
        <f t="shared" ca="1" si="33"/>
        <v>cu</v>
      </c>
      <c r="V112" t="str">
        <f t="shared" si="34"/>
        <v>EN</v>
      </c>
      <c r="W112">
        <f t="shared" si="35"/>
        <v>880</v>
      </c>
      <c r="X11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</v>
      </c>
      <c r="Y112" t="str">
        <f t="shared" ca="1" si="36"/>
        <v>{"id":"rt2","num":43,"totEp":41819,"tp1":"cu","vl1":"EN","cn1":8800,"tp2":"cu","vl2":"EN","cn2":880}</v>
      </c>
      <c r="Z112">
        <f t="shared" ca="1" si="37"/>
        <v>100</v>
      </c>
      <c r="AA112">
        <f t="shared" ca="1" si="38"/>
        <v>11213</v>
      </c>
      <c r="AB112">
        <f t="shared" ca="1" si="39"/>
        <v>0</v>
      </c>
      <c r="AC11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</v>
      </c>
      <c r="AD112">
        <f t="shared" ca="1" si="41"/>
        <v>0</v>
      </c>
    </row>
    <row r="113" spans="1:30">
      <c r="A113" t="s">
        <v>98</v>
      </c>
      <c r="B113" t="str">
        <f>VLOOKUP(A113,EventPointTypeTable!$A:$B,MATCH(EventPointTypeTable!$B$1,EventPointTypeTable!$A$1:$B$1,0),0)</f>
        <v>루틴2</v>
      </c>
      <c r="C113" t="str">
        <f t="shared" si="26"/>
        <v>rt2</v>
      </c>
      <c r="D113">
        <f t="shared" ca="1" si="43"/>
        <v>44</v>
      </c>
      <c r="E113">
        <f t="shared" ca="1" si="27"/>
        <v>44</v>
      </c>
      <c r="F113">
        <v>150</v>
      </c>
      <c r="G113">
        <f t="shared" ca="1" si="42"/>
        <v>41969</v>
      </c>
      <c r="H113">
        <f t="shared" ca="1" si="28"/>
        <v>41969</v>
      </c>
      <c r="I113" t="str">
        <f t="shared" ca="1" si="44"/>
        <v>cu</v>
      </c>
      <c r="J113" t="s">
        <v>114</v>
      </c>
      <c r="K113" t="s">
        <v>116</v>
      </c>
      <c r="L113">
        <v>275000</v>
      </c>
      <c r="M113" t="str">
        <f t="shared" si="29"/>
        <v/>
      </c>
      <c r="N113" t="str">
        <f t="shared" ca="1" si="45"/>
        <v>cu</v>
      </c>
      <c r="O113" t="s">
        <v>114</v>
      </c>
      <c r="P113" t="s">
        <v>116</v>
      </c>
      <c r="Q113">
        <v>27500</v>
      </c>
      <c r="R113" t="str">
        <f t="shared" ca="1" si="30"/>
        <v>cu</v>
      </c>
      <c r="S113" t="str">
        <f t="shared" si="31"/>
        <v>GO</v>
      </c>
      <c r="T113">
        <f t="shared" si="32"/>
        <v>275000</v>
      </c>
      <c r="U113" t="str">
        <f t="shared" ca="1" si="33"/>
        <v>cu</v>
      </c>
      <c r="V113" t="str">
        <f t="shared" si="34"/>
        <v>GO</v>
      </c>
      <c r="W113">
        <f t="shared" si="35"/>
        <v>27500</v>
      </c>
      <c r="X11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</v>
      </c>
      <c r="Y113" t="str">
        <f t="shared" ca="1" si="36"/>
        <v>{"id":"rt2","num":44,"totEp":41969,"tp1":"cu","vl1":"GO","cn1":275000,"tp2":"cu","vl2":"GO","cn2":27500}</v>
      </c>
      <c r="Z113">
        <f t="shared" ca="1" si="37"/>
        <v>104</v>
      </c>
      <c r="AA113">
        <f t="shared" ca="1" si="38"/>
        <v>11318</v>
      </c>
      <c r="AB113">
        <f t="shared" ca="1" si="39"/>
        <v>0</v>
      </c>
      <c r="AC11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</v>
      </c>
      <c r="AD113">
        <f t="shared" ca="1" si="41"/>
        <v>0</v>
      </c>
    </row>
    <row r="114" spans="1:30">
      <c r="A114" t="s">
        <v>98</v>
      </c>
      <c r="B114" t="str">
        <f>VLOOKUP(A114,EventPointTypeTable!$A:$B,MATCH(EventPointTypeTable!$B$1,EventPointTypeTable!$A$1:$B$1,0),0)</f>
        <v>루틴2</v>
      </c>
      <c r="C114" t="str">
        <f t="shared" si="26"/>
        <v>rt2</v>
      </c>
      <c r="D114">
        <f t="shared" ca="1" si="43"/>
        <v>45</v>
      </c>
      <c r="E114">
        <f t="shared" ca="1" si="27"/>
        <v>45</v>
      </c>
      <c r="F114">
        <v>550</v>
      </c>
      <c r="G114">
        <f t="shared" ca="1" si="42"/>
        <v>42519</v>
      </c>
      <c r="H114">
        <f t="shared" ca="1" si="28"/>
        <v>42519</v>
      </c>
      <c r="I114" t="str">
        <f t="shared" ca="1" si="44"/>
        <v>cu</v>
      </c>
      <c r="J114" t="s">
        <v>114</v>
      </c>
      <c r="K114" t="s">
        <v>116</v>
      </c>
      <c r="L114">
        <v>450000</v>
      </c>
      <c r="M114" t="str">
        <f t="shared" si="29"/>
        <v/>
      </c>
      <c r="N114" t="str">
        <f t="shared" ca="1" si="45"/>
        <v>cu</v>
      </c>
      <c r="O114" t="s">
        <v>114</v>
      </c>
      <c r="P114" t="s">
        <v>116</v>
      </c>
      <c r="Q114">
        <v>45000</v>
      </c>
      <c r="R114" t="str">
        <f t="shared" ca="1" si="30"/>
        <v>cu</v>
      </c>
      <c r="S114" t="str">
        <f t="shared" si="31"/>
        <v>GO</v>
      </c>
      <c r="T114">
        <f t="shared" si="32"/>
        <v>450000</v>
      </c>
      <c r="U114" t="str">
        <f t="shared" ca="1" si="33"/>
        <v>cu</v>
      </c>
      <c r="V114" t="str">
        <f t="shared" si="34"/>
        <v>GO</v>
      </c>
      <c r="W114">
        <f t="shared" si="35"/>
        <v>45000</v>
      </c>
      <c r="X11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</v>
      </c>
      <c r="Y114" t="str">
        <f t="shared" ca="1" si="36"/>
        <v>{"id":"rt2","num":45,"totEp":42519,"tp1":"cu","vl1":"GO","cn1":450000,"tp2":"cu","vl2":"GO","cn2":45000}</v>
      </c>
      <c r="Z114">
        <f t="shared" ca="1" si="37"/>
        <v>104</v>
      </c>
      <c r="AA114">
        <f t="shared" ca="1" si="38"/>
        <v>11423</v>
      </c>
      <c r="AB114">
        <f t="shared" ca="1" si="39"/>
        <v>0</v>
      </c>
      <c r="AC11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</v>
      </c>
      <c r="AD114">
        <f t="shared" ca="1" si="41"/>
        <v>0</v>
      </c>
    </row>
    <row r="115" spans="1:30">
      <c r="A115" t="s">
        <v>98</v>
      </c>
      <c r="B115" t="str">
        <f>VLOOKUP(A115,EventPointTypeTable!$A:$B,MATCH(EventPointTypeTable!$B$1,EventPointTypeTable!$A$1:$B$1,0),0)</f>
        <v>루틴2</v>
      </c>
      <c r="C115" t="str">
        <f t="shared" si="26"/>
        <v>rt2</v>
      </c>
      <c r="D115">
        <f t="shared" ca="1" si="43"/>
        <v>46</v>
      </c>
      <c r="E115">
        <f t="shared" ca="1" si="27"/>
        <v>46</v>
      </c>
      <c r="F115">
        <v>8700</v>
      </c>
      <c r="G115">
        <f t="shared" ca="1" si="42"/>
        <v>51219</v>
      </c>
      <c r="H115">
        <f t="shared" ca="1" si="28"/>
        <v>51219</v>
      </c>
      <c r="I115" t="str">
        <f t="shared" ca="1" si="44"/>
        <v>cu</v>
      </c>
      <c r="J115" t="s">
        <v>114</v>
      </c>
      <c r="K115" t="s">
        <v>147</v>
      </c>
      <c r="L115">
        <v>9500</v>
      </c>
      <c r="M115" t="str">
        <f t="shared" si="29"/>
        <v>에너지너무많음</v>
      </c>
      <c r="N115" t="str">
        <f t="shared" ca="1" si="45"/>
        <v>cu</v>
      </c>
      <c r="O115" t="s">
        <v>114</v>
      </c>
      <c r="P115" t="s">
        <v>147</v>
      </c>
      <c r="Q115">
        <v>950</v>
      </c>
      <c r="R115" t="str">
        <f t="shared" ca="1" si="30"/>
        <v>cu</v>
      </c>
      <c r="S115" t="str">
        <f t="shared" si="31"/>
        <v>EN</v>
      </c>
      <c r="T115">
        <f t="shared" si="32"/>
        <v>9500</v>
      </c>
      <c r="U115" t="str">
        <f t="shared" ca="1" si="33"/>
        <v>cu</v>
      </c>
      <c r="V115" t="str">
        <f t="shared" si="34"/>
        <v>EN</v>
      </c>
      <c r="W115">
        <f t="shared" si="35"/>
        <v>950</v>
      </c>
      <c r="X11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</v>
      </c>
      <c r="Y115" t="str">
        <f t="shared" ca="1" si="36"/>
        <v>{"id":"rt2","num":46,"totEp":51219,"tp1":"cu","vl1":"EN","cn1":9500,"tp2":"cu","vl2":"EN","cn2":950}</v>
      </c>
      <c r="Z115">
        <f t="shared" ca="1" si="37"/>
        <v>100</v>
      </c>
      <c r="AA115">
        <f t="shared" ca="1" si="38"/>
        <v>11524</v>
      </c>
      <c r="AB115">
        <f t="shared" ca="1" si="39"/>
        <v>0</v>
      </c>
      <c r="AC11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</v>
      </c>
      <c r="AD115">
        <f t="shared" ca="1" si="41"/>
        <v>0</v>
      </c>
    </row>
    <row r="116" spans="1:30">
      <c r="A116" t="s">
        <v>102</v>
      </c>
      <c r="B116" t="str">
        <f>VLOOKUP(A116,EventPointTypeTable!$A:$B,MATCH(EventPointTypeTable!$B$1,EventPointTypeTable!$A$1:$B$1,0),0)</f>
        <v>루틴3</v>
      </c>
      <c r="C116" t="str">
        <f t="shared" ref="C116:C173" si="46">A116</f>
        <v>rt3</v>
      </c>
      <c r="D116">
        <f t="shared" ref="D116:D173" ca="1" si="47">IF(A116&lt;&gt;OFFSET(A116,-1,0),1,OFFSET(D116,-1,0)+1)</f>
        <v>1</v>
      </c>
      <c r="E116">
        <f t="shared" ca="1" si="27"/>
        <v>1</v>
      </c>
      <c r="F116">
        <v>6</v>
      </c>
      <c r="G116">
        <f t="shared" ca="1" si="42"/>
        <v>6</v>
      </c>
      <c r="H116">
        <f t="shared" ca="1" si="28"/>
        <v>6</v>
      </c>
      <c r="I116" t="str">
        <f t="shared" ca="1" si="44"/>
        <v>cu</v>
      </c>
      <c r="J116" t="s">
        <v>114</v>
      </c>
      <c r="K116" t="s">
        <v>147</v>
      </c>
      <c r="L116">
        <v>120</v>
      </c>
      <c r="M116" t="str">
        <f t="shared" si="29"/>
        <v>에너지너무많음</v>
      </c>
      <c r="N116" t="str">
        <f t="shared" ca="1" si="45"/>
        <v>cu</v>
      </c>
      <c r="O116" t="s">
        <v>114</v>
      </c>
      <c r="P116" t="s">
        <v>147</v>
      </c>
      <c r="Q116">
        <v>12</v>
      </c>
      <c r="R116" t="str">
        <f t="shared" ca="1" si="30"/>
        <v>cu</v>
      </c>
      <c r="S116" t="str">
        <f t="shared" si="31"/>
        <v>EN</v>
      </c>
      <c r="T116">
        <f t="shared" si="32"/>
        <v>120</v>
      </c>
      <c r="U116" t="str">
        <f t="shared" ca="1" si="33"/>
        <v>cu</v>
      </c>
      <c r="V116" t="str">
        <f t="shared" si="34"/>
        <v>EN</v>
      </c>
      <c r="W116">
        <f t="shared" si="35"/>
        <v>12</v>
      </c>
      <c r="X116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</v>
      </c>
      <c r="Y116" t="str">
        <f t="shared" ca="1" si="36"/>
        <v>{"id":"rt3","num":1,"totEp":6,"tp1":"cu","vl1":"EN","cn1":120,"tp2":"cu","vl2":"EN","cn2":12}</v>
      </c>
      <c r="Z116">
        <f t="shared" ca="1" si="37"/>
        <v>93</v>
      </c>
      <c r="AA116">
        <f t="shared" ca="1" si="38"/>
        <v>11618</v>
      </c>
      <c r="AB116">
        <f t="shared" ca="1" si="39"/>
        <v>0</v>
      </c>
      <c r="AC11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</v>
      </c>
      <c r="AD116">
        <f t="shared" ca="1" si="41"/>
        <v>0</v>
      </c>
    </row>
    <row r="117" spans="1:30">
      <c r="A117" t="s">
        <v>102</v>
      </c>
      <c r="B117" t="str">
        <f>VLOOKUP(A117,EventPointTypeTable!$A:$B,MATCH(EventPointTypeTable!$B$1,EventPointTypeTable!$A$1:$B$1,0),0)</f>
        <v>루틴3</v>
      </c>
      <c r="C117" t="str">
        <f t="shared" si="46"/>
        <v>rt3</v>
      </c>
      <c r="D117">
        <f t="shared" ca="1" si="47"/>
        <v>2</v>
      </c>
      <c r="E117">
        <f t="shared" ca="1" si="27"/>
        <v>2</v>
      </c>
      <c r="F117">
        <v>10</v>
      </c>
      <c r="G117">
        <f t="shared" ca="1" si="42"/>
        <v>16</v>
      </c>
      <c r="H117">
        <f t="shared" ca="1" si="28"/>
        <v>16</v>
      </c>
      <c r="I117" t="str">
        <f t="shared" ca="1" si="44"/>
        <v>cu</v>
      </c>
      <c r="J117" t="s">
        <v>114</v>
      </c>
      <c r="K117" t="s">
        <v>116</v>
      </c>
      <c r="L117">
        <v>5000</v>
      </c>
      <c r="M117" t="str">
        <f t="shared" si="29"/>
        <v/>
      </c>
      <c r="N117" t="str">
        <f t="shared" ca="1" si="45"/>
        <v>cu</v>
      </c>
      <c r="O117" t="s">
        <v>114</v>
      </c>
      <c r="P117" t="s">
        <v>116</v>
      </c>
      <c r="Q117">
        <v>500</v>
      </c>
      <c r="R117" t="str">
        <f t="shared" ca="1" si="30"/>
        <v>cu</v>
      </c>
      <c r="S117" t="str">
        <f t="shared" si="31"/>
        <v>GO</v>
      </c>
      <c r="T117">
        <f t="shared" si="32"/>
        <v>5000</v>
      </c>
      <c r="U117" t="str">
        <f t="shared" ca="1" si="33"/>
        <v>cu</v>
      </c>
      <c r="V117" t="str">
        <f t="shared" si="34"/>
        <v>GO</v>
      </c>
      <c r="W117">
        <f t="shared" si="35"/>
        <v>500</v>
      </c>
      <c r="X117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</v>
      </c>
      <c r="Y117" t="str">
        <f t="shared" ca="1" si="36"/>
        <v>{"id":"rt3","num":2,"totEp":16,"tp1":"cu","vl1":"GO","cn1":5000,"tp2":"cu","vl2":"GO","cn2":500}</v>
      </c>
      <c r="Z117">
        <f t="shared" ca="1" si="37"/>
        <v>96</v>
      </c>
      <c r="AA117">
        <f t="shared" ca="1" si="38"/>
        <v>11715</v>
      </c>
      <c r="AB117">
        <f t="shared" ca="1" si="39"/>
        <v>0</v>
      </c>
      <c r="AC117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</v>
      </c>
      <c r="AD117">
        <f t="shared" ca="1" si="41"/>
        <v>0</v>
      </c>
    </row>
    <row r="118" spans="1:30">
      <c r="A118" t="s">
        <v>102</v>
      </c>
      <c r="B118" t="str">
        <f>VLOOKUP(A118,EventPointTypeTable!$A:$B,MATCH(EventPointTypeTable!$B$1,EventPointTypeTable!$A$1:$B$1,0),0)</f>
        <v>루틴3</v>
      </c>
      <c r="C118" t="str">
        <f t="shared" si="46"/>
        <v>rt3</v>
      </c>
      <c r="D118">
        <f t="shared" ca="1" si="47"/>
        <v>3</v>
      </c>
      <c r="E118">
        <f t="shared" ca="1" si="27"/>
        <v>3</v>
      </c>
      <c r="F118">
        <v>15</v>
      </c>
      <c r="G118">
        <f t="shared" ca="1" si="42"/>
        <v>31</v>
      </c>
      <c r="H118">
        <f t="shared" ca="1" si="28"/>
        <v>31</v>
      </c>
      <c r="I118" t="str">
        <f t="shared" ca="1" si="44"/>
        <v>cu</v>
      </c>
      <c r="J118" t="s">
        <v>114</v>
      </c>
      <c r="K118" t="s">
        <v>116</v>
      </c>
      <c r="L118">
        <v>7500</v>
      </c>
      <c r="M118" t="str">
        <f t="shared" si="29"/>
        <v/>
      </c>
      <c r="N118" t="str">
        <f t="shared" ca="1" si="45"/>
        <v>cu</v>
      </c>
      <c r="O118" t="s">
        <v>114</v>
      </c>
      <c r="P118" t="s">
        <v>116</v>
      </c>
      <c r="Q118">
        <v>750</v>
      </c>
      <c r="R118" t="str">
        <f t="shared" ca="1" si="30"/>
        <v>cu</v>
      </c>
      <c r="S118" t="str">
        <f t="shared" si="31"/>
        <v>GO</v>
      </c>
      <c r="T118">
        <f t="shared" si="32"/>
        <v>7500</v>
      </c>
      <c r="U118" t="str">
        <f t="shared" ca="1" si="33"/>
        <v>cu</v>
      </c>
      <c r="V118" t="str">
        <f t="shared" si="34"/>
        <v>GO</v>
      </c>
      <c r="W118">
        <f t="shared" si="35"/>
        <v>750</v>
      </c>
      <c r="X118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</v>
      </c>
      <c r="Y118" t="str">
        <f t="shared" ca="1" si="36"/>
        <v>{"id":"rt3","num":3,"totEp":31,"tp1":"cu","vl1":"GO","cn1":7500,"tp2":"cu","vl2":"GO","cn2":750}</v>
      </c>
      <c r="Z118">
        <f t="shared" ca="1" si="37"/>
        <v>96</v>
      </c>
      <c r="AA118">
        <f t="shared" ca="1" si="38"/>
        <v>11812</v>
      </c>
      <c r="AB118">
        <f t="shared" ca="1" si="39"/>
        <v>0</v>
      </c>
      <c r="AC118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</v>
      </c>
      <c r="AD118">
        <f t="shared" ca="1" si="41"/>
        <v>0</v>
      </c>
    </row>
    <row r="119" spans="1:30">
      <c r="A119" t="s">
        <v>102</v>
      </c>
      <c r="B119" t="str">
        <f>VLOOKUP(A119,EventPointTypeTable!$A:$B,MATCH(EventPointTypeTable!$B$1,EventPointTypeTable!$A$1:$B$1,0),0)</f>
        <v>루틴3</v>
      </c>
      <c r="C119" t="str">
        <f t="shared" si="46"/>
        <v>rt3</v>
      </c>
      <c r="D119">
        <f t="shared" ca="1" si="47"/>
        <v>4</v>
      </c>
      <c r="E119">
        <f t="shared" ca="1" si="27"/>
        <v>4</v>
      </c>
      <c r="F119">
        <v>25</v>
      </c>
      <c r="G119">
        <f t="shared" ca="1" si="42"/>
        <v>56</v>
      </c>
      <c r="H119">
        <f t="shared" ca="1" si="28"/>
        <v>56</v>
      </c>
      <c r="I119" t="str">
        <f t="shared" ca="1" si="44"/>
        <v>cu</v>
      </c>
      <c r="J119" t="s">
        <v>114</v>
      </c>
      <c r="K119" t="s">
        <v>147</v>
      </c>
      <c r="L119">
        <v>120</v>
      </c>
      <c r="M119" t="str">
        <f t="shared" si="29"/>
        <v>에너지너무많음</v>
      </c>
      <c r="N119" t="str">
        <f t="shared" ca="1" si="45"/>
        <v>cu</v>
      </c>
      <c r="O119" t="s">
        <v>114</v>
      </c>
      <c r="P119" t="s">
        <v>147</v>
      </c>
      <c r="Q119">
        <v>12</v>
      </c>
      <c r="R119" t="str">
        <f t="shared" ca="1" si="30"/>
        <v>cu</v>
      </c>
      <c r="S119" t="str">
        <f t="shared" si="31"/>
        <v>EN</v>
      </c>
      <c r="T119">
        <f t="shared" si="32"/>
        <v>120</v>
      </c>
      <c r="U119" t="str">
        <f t="shared" ca="1" si="33"/>
        <v>cu</v>
      </c>
      <c r="V119" t="str">
        <f t="shared" si="34"/>
        <v>EN</v>
      </c>
      <c r="W119">
        <f t="shared" si="35"/>
        <v>12</v>
      </c>
      <c r="X119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</v>
      </c>
      <c r="Y119" t="str">
        <f t="shared" ca="1" si="36"/>
        <v>{"id":"rt3","num":4,"totEp":56,"tp1":"cu","vl1":"EN","cn1":120,"tp2":"cu","vl2":"EN","cn2":12}</v>
      </c>
      <c r="Z119">
        <f t="shared" ca="1" si="37"/>
        <v>94</v>
      </c>
      <c r="AA119">
        <f t="shared" ca="1" si="38"/>
        <v>11907</v>
      </c>
      <c r="AB119">
        <f t="shared" ca="1" si="39"/>
        <v>0</v>
      </c>
      <c r="AC119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</v>
      </c>
      <c r="AD119">
        <f t="shared" ca="1" si="41"/>
        <v>0</v>
      </c>
    </row>
    <row r="120" spans="1:30">
      <c r="A120" t="s">
        <v>102</v>
      </c>
      <c r="B120" t="str">
        <f>VLOOKUP(A120,EventPointTypeTable!$A:$B,MATCH(EventPointTypeTable!$B$1,EventPointTypeTable!$A$1:$B$1,0),0)</f>
        <v>루틴3</v>
      </c>
      <c r="C120" t="str">
        <f t="shared" si="46"/>
        <v>rt3</v>
      </c>
      <c r="D120">
        <f t="shared" ca="1" si="47"/>
        <v>5</v>
      </c>
      <c r="E120">
        <f t="shared" ca="1" si="27"/>
        <v>5</v>
      </c>
      <c r="F120">
        <v>20</v>
      </c>
      <c r="G120">
        <f t="shared" ca="1" si="42"/>
        <v>76</v>
      </c>
      <c r="H120">
        <f t="shared" ca="1" si="28"/>
        <v>76</v>
      </c>
      <c r="I120" t="str">
        <f t="shared" ca="1" si="44"/>
        <v>cu</v>
      </c>
      <c r="J120" t="s">
        <v>114</v>
      </c>
      <c r="K120" t="s">
        <v>116</v>
      </c>
      <c r="L120">
        <v>10000</v>
      </c>
      <c r="M120" t="str">
        <f t="shared" si="29"/>
        <v/>
      </c>
      <c r="N120" t="str">
        <f t="shared" ca="1" si="45"/>
        <v>cu</v>
      </c>
      <c r="O120" t="s">
        <v>114</v>
      </c>
      <c r="P120" t="s">
        <v>116</v>
      </c>
      <c r="Q120">
        <v>1000</v>
      </c>
      <c r="R120" t="str">
        <f t="shared" ca="1" si="30"/>
        <v>cu</v>
      </c>
      <c r="S120" t="str">
        <f t="shared" si="31"/>
        <v>GO</v>
      </c>
      <c r="T120">
        <f t="shared" si="32"/>
        <v>10000</v>
      </c>
      <c r="U120" t="str">
        <f t="shared" ca="1" si="33"/>
        <v>cu</v>
      </c>
      <c r="V120" t="str">
        <f t="shared" si="34"/>
        <v>GO</v>
      </c>
      <c r="W120">
        <f t="shared" si="35"/>
        <v>1000</v>
      </c>
      <c r="X120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</v>
      </c>
      <c r="Y120" t="str">
        <f t="shared" ca="1" si="36"/>
        <v>{"id":"rt3","num":5,"totEp":76,"tp1":"cu","vl1":"GO","cn1":10000,"tp2":"cu","vl2":"GO","cn2":1000}</v>
      </c>
      <c r="Z120">
        <f t="shared" ca="1" si="37"/>
        <v>98</v>
      </c>
      <c r="AA120">
        <f t="shared" ca="1" si="38"/>
        <v>12006</v>
      </c>
      <c r="AB120">
        <f t="shared" ca="1" si="39"/>
        <v>0</v>
      </c>
      <c r="AC120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</v>
      </c>
      <c r="AD120">
        <f t="shared" ca="1" si="41"/>
        <v>0</v>
      </c>
    </row>
    <row r="121" spans="1:30">
      <c r="A121" t="s">
        <v>102</v>
      </c>
      <c r="B121" t="str">
        <f>VLOOKUP(A121,EventPointTypeTable!$A:$B,MATCH(EventPointTypeTable!$B$1,EventPointTypeTable!$A$1:$B$1,0),0)</f>
        <v>루틴3</v>
      </c>
      <c r="C121" t="str">
        <f t="shared" si="46"/>
        <v>rt3</v>
      </c>
      <c r="D121">
        <f t="shared" ca="1" si="47"/>
        <v>6</v>
      </c>
      <c r="E121">
        <f t="shared" ca="1" si="27"/>
        <v>6</v>
      </c>
      <c r="F121">
        <v>25</v>
      </c>
      <c r="G121">
        <f t="shared" ca="1" si="42"/>
        <v>101</v>
      </c>
      <c r="H121">
        <f t="shared" ca="1" si="28"/>
        <v>101</v>
      </c>
      <c r="I121" t="str">
        <f t="shared" ca="1" si="44"/>
        <v>cu</v>
      </c>
      <c r="J121" t="s">
        <v>114</v>
      </c>
      <c r="K121" t="s">
        <v>116</v>
      </c>
      <c r="L121">
        <v>15000</v>
      </c>
      <c r="M121" t="str">
        <f t="shared" si="29"/>
        <v/>
      </c>
      <c r="N121" t="str">
        <f t="shared" ca="1" si="45"/>
        <v>cu</v>
      </c>
      <c r="O121" t="s">
        <v>114</v>
      </c>
      <c r="P121" t="s">
        <v>116</v>
      </c>
      <c r="Q121">
        <v>1500</v>
      </c>
      <c r="R121" t="str">
        <f t="shared" ca="1" si="30"/>
        <v>cu</v>
      </c>
      <c r="S121" t="str">
        <f t="shared" si="31"/>
        <v>GO</v>
      </c>
      <c r="T121">
        <f t="shared" si="32"/>
        <v>15000</v>
      </c>
      <c r="U121" t="str">
        <f t="shared" ca="1" si="33"/>
        <v>cu</v>
      </c>
      <c r="V121" t="str">
        <f t="shared" si="34"/>
        <v>GO</v>
      </c>
      <c r="W121">
        <f t="shared" si="35"/>
        <v>1500</v>
      </c>
      <c r="X121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</v>
      </c>
      <c r="Y121" t="str">
        <f t="shared" ca="1" si="36"/>
        <v>{"id":"rt3","num":6,"totEp":101,"tp1":"cu","vl1":"GO","cn1":15000,"tp2":"cu","vl2":"GO","cn2":1500}</v>
      </c>
      <c r="Z121">
        <f t="shared" ca="1" si="37"/>
        <v>99</v>
      </c>
      <c r="AA121">
        <f t="shared" ca="1" si="38"/>
        <v>12106</v>
      </c>
      <c r="AB121">
        <f t="shared" ca="1" si="39"/>
        <v>0</v>
      </c>
      <c r="AC121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</v>
      </c>
      <c r="AD121">
        <f t="shared" ca="1" si="41"/>
        <v>0</v>
      </c>
    </row>
    <row r="122" spans="1:30">
      <c r="A122" t="s">
        <v>102</v>
      </c>
      <c r="B122" t="str">
        <f>VLOOKUP(A122,EventPointTypeTable!$A:$B,MATCH(EventPointTypeTable!$B$1,EventPointTypeTable!$A$1:$B$1,0),0)</f>
        <v>루틴3</v>
      </c>
      <c r="C122" t="str">
        <f t="shared" si="46"/>
        <v>rt3</v>
      </c>
      <c r="D122">
        <f t="shared" ca="1" si="47"/>
        <v>7</v>
      </c>
      <c r="E122">
        <f t="shared" ca="1" si="27"/>
        <v>7</v>
      </c>
      <c r="F122">
        <v>75</v>
      </c>
      <c r="G122">
        <f t="shared" ca="1" si="42"/>
        <v>176</v>
      </c>
      <c r="H122">
        <f t="shared" ca="1" si="28"/>
        <v>176</v>
      </c>
      <c r="I122" t="str">
        <f t="shared" ca="1" si="44"/>
        <v>cu</v>
      </c>
      <c r="J122" t="s">
        <v>114</v>
      </c>
      <c r="K122" t="s">
        <v>147</v>
      </c>
      <c r="L122">
        <v>170</v>
      </c>
      <c r="M122" t="str">
        <f t="shared" si="29"/>
        <v>에너지너무많음</v>
      </c>
      <c r="N122" t="str">
        <f t="shared" ca="1" si="45"/>
        <v>cu</v>
      </c>
      <c r="O122" t="s">
        <v>114</v>
      </c>
      <c r="P122" t="s">
        <v>147</v>
      </c>
      <c r="Q122">
        <v>17</v>
      </c>
      <c r="R122" t="str">
        <f t="shared" ca="1" si="30"/>
        <v>cu</v>
      </c>
      <c r="S122" t="str">
        <f t="shared" si="31"/>
        <v>EN</v>
      </c>
      <c r="T122">
        <f t="shared" si="32"/>
        <v>170</v>
      </c>
      <c r="U122" t="str">
        <f t="shared" ca="1" si="33"/>
        <v>cu</v>
      </c>
      <c r="V122" t="str">
        <f t="shared" si="34"/>
        <v>EN</v>
      </c>
      <c r="W122">
        <f t="shared" si="35"/>
        <v>17</v>
      </c>
      <c r="X122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</v>
      </c>
      <c r="Y122" t="str">
        <f t="shared" ca="1" si="36"/>
        <v>{"id":"rt3","num":7,"totEp":176,"tp1":"cu","vl1":"EN","cn1":170,"tp2":"cu","vl2":"EN","cn2":17}</v>
      </c>
      <c r="Z122">
        <f t="shared" ca="1" si="37"/>
        <v>95</v>
      </c>
      <c r="AA122">
        <f t="shared" ca="1" si="38"/>
        <v>12202</v>
      </c>
      <c r="AB122">
        <f t="shared" ca="1" si="39"/>
        <v>0</v>
      </c>
      <c r="AC122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</v>
      </c>
      <c r="AD122">
        <f t="shared" ca="1" si="41"/>
        <v>0</v>
      </c>
    </row>
    <row r="123" spans="1:30">
      <c r="A123" t="s">
        <v>102</v>
      </c>
      <c r="B123" t="str">
        <f>VLOOKUP(A123,EventPointTypeTable!$A:$B,MATCH(EventPointTypeTable!$B$1,EventPointTypeTable!$A$1:$B$1,0),0)</f>
        <v>루틴3</v>
      </c>
      <c r="C123" t="str">
        <f t="shared" si="46"/>
        <v>rt3</v>
      </c>
      <c r="D123">
        <f t="shared" ca="1" si="47"/>
        <v>8</v>
      </c>
      <c r="E123">
        <f t="shared" ca="1" si="27"/>
        <v>8</v>
      </c>
      <c r="F123">
        <v>85</v>
      </c>
      <c r="G123">
        <f t="shared" ca="1" si="42"/>
        <v>261</v>
      </c>
      <c r="H123">
        <f t="shared" ca="1" si="28"/>
        <v>261</v>
      </c>
      <c r="I123" t="str">
        <f t="shared" ca="1" si="44"/>
        <v>cu</v>
      </c>
      <c r="J123" t="s">
        <v>114</v>
      </c>
      <c r="K123" t="s">
        <v>116</v>
      </c>
      <c r="L123">
        <v>20000</v>
      </c>
      <c r="M123" t="str">
        <f t="shared" si="29"/>
        <v/>
      </c>
      <c r="N123" t="str">
        <f t="shared" ca="1" si="45"/>
        <v>cu</v>
      </c>
      <c r="O123" t="s">
        <v>114</v>
      </c>
      <c r="P123" t="s">
        <v>116</v>
      </c>
      <c r="Q123">
        <v>2000</v>
      </c>
      <c r="R123" t="str">
        <f t="shared" ca="1" si="30"/>
        <v>cu</v>
      </c>
      <c r="S123" t="str">
        <f t="shared" si="31"/>
        <v>GO</v>
      </c>
      <c r="T123">
        <f t="shared" si="32"/>
        <v>20000</v>
      </c>
      <c r="U123" t="str">
        <f t="shared" ca="1" si="33"/>
        <v>cu</v>
      </c>
      <c r="V123" t="str">
        <f t="shared" si="34"/>
        <v>GO</v>
      </c>
      <c r="W123">
        <f t="shared" si="35"/>
        <v>2000</v>
      </c>
      <c r="X123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</v>
      </c>
      <c r="Y123" t="str">
        <f t="shared" ca="1" si="36"/>
        <v>{"id":"rt3","num":8,"totEp":261,"tp1":"cu","vl1":"GO","cn1":20000,"tp2":"cu","vl2":"GO","cn2":2000}</v>
      </c>
      <c r="Z123">
        <f t="shared" ca="1" si="37"/>
        <v>99</v>
      </c>
      <c r="AA123">
        <f t="shared" ca="1" si="38"/>
        <v>12302</v>
      </c>
      <c r="AB123">
        <f t="shared" ca="1" si="39"/>
        <v>0</v>
      </c>
      <c r="AC123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</v>
      </c>
      <c r="AD123">
        <f t="shared" ca="1" si="41"/>
        <v>0</v>
      </c>
    </row>
    <row r="124" spans="1:30">
      <c r="A124" t="s">
        <v>102</v>
      </c>
      <c r="B124" t="str">
        <f>VLOOKUP(A124,EventPointTypeTable!$A:$B,MATCH(EventPointTypeTable!$B$1,EventPointTypeTable!$A$1:$B$1,0),0)</f>
        <v>루틴3</v>
      </c>
      <c r="C124" t="str">
        <f t="shared" si="46"/>
        <v>rt3</v>
      </c>
      <c r="D124">
        <f t="shared" ca="1" si="47"/>
        <v>9</v>
      </c>
      <c r="E124">
        <f t="shared" ca="1" si="27"/>
        <v>9</v>
      </c>
      <c r="F124">
        <v>65</v>
      </c>
      <c r="G124">
        <f t="shared" ca="1" si="42"/>
        <v>326</v>
      </c>
      <c r="H124">
        <f t="shared" ca="1" si="28"/>
        <v>326</v>
      </c>
      <c r="I124" t="str">
        <f t="shared" ca="1" si="44"/>
        <v>cu</v>
      </c>
      <c r="J124" t="s">
        <v>114</v>
      </c>
      <c r="K124" t="s">
        <v>116</v>
      </c>
      <c r="L124">
        <v>25000</v>
      </c>
      <c r="M124" t="str">
        <f t="shared" si="29"/>
        <v/>
      </c>
      <c r="N124" t="str">
        <f t="shared" ca="1" si="45"/>
        <v>cu</v>
      </c>
      <c r="O124" t="s">
        <v>114</v>
      </c>
      <c r="P124" t="s">
        <v>116</v>
      </c>
      <c r="Q124">
        <v>2500</v>
      </c>
      <c r="R124" t="str">
        <f t="shared" ca="1" si="30"/>
        <v>cu</v>
      </c>
      <c r="S124" t="str">
        <f t="shared" si="31"/>
        <v>GO</v>
      </c>
      <c r="T124">
        <f t="shared" si="32"/>
        <v>25000</v>
      </c>
      <c r="U124" t="str">
        <f t="shared" ca="1" si="33"/>
        <v>cu</v>
      </c>
      <c r="V124" t="str">
        <f t="shared" si="34"/>
        <v>GO</v>
      </c>
      <c r="W124">
        <f t="shared" si="35"/>
        <v>2500</v>
      </c>
      <c r="X124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</v>
      </c>
      <c r="Y124" t="str">
        <f t="shared" ca="1" si="36"/>
        <v>{"id":"rt3","num":9,"totEp":326,"tp1":"cu","vl1":"GO","cn1":25000,"tp2":"cu","vl2":"GO","cn2":2500}</v>
      </c>
      <c r="Z124">
        <f t="shared" ca="1" si="37"/>
        <v>99</v>
      </c>
      <c r="AA124">
        <f t="shared" ca="1" si="38"/>
        <v>12402</v>
      </c>
      <c r="AB124">
        <f t="shared" ca="1" si="39"/>
        <v>0</v>
      </c>
      <c r="AC124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</v>
      </c>
      <c r="AD124">
        <f t="shared" ca="1" si="41"/>
        <v>0</v>
      </c>
    </row>
    <row r="125" spans="1:30">
      <c r="A125" t="s">
        <v>102</v>
      </c>
      <c r="B125" t="str">
        <f>VLOOKUP(A125,EventPointTypeTable!$A:$B,MATCH(EventPointTypeTable!$B$1,EventPointTypeTable!$A$1:$B$1,0),0)</f>
        <v>루틴3</v>
      </c>
      <c r="C125" t="str">
        <f t="shared" si="46"/>
        <v>rt3</v>
      </c>
      <c r="D125">
        <f t="shared" ca="1" si="47"/>
        <v>10</v>
      </c>
      <c r="E125">
        <f t="shared" ca="1" si="27"/>
        <v>10</v>
      </c>
      <c r="F125">
        <v>50</v>
      </c>
      <c r="G125">
        <f t="shared" ca="1" si="42"/>
        <v>376</v>
      </c>
      <c r="H125">
        <f t="shared" ca="1" si="28"/>
        <v>376</v>
      </c>
      <c r="I125" t="str">
        <f t="shared" ca="1" si="44"/>
        <v>cu</v>
      </c>
      <c r="J125" t="s">
        <v>114</v>
      </c>
      <c r="K125" t="s">
        <v>116</v>
      </c>
      <c r="L125">
        <v>22500</v>
      </c>
      <c r="M125" t="str">
        <f t="shared" si="29"/>
        <v/>
      </c>
      <c r="N125" t="str">
        <f t="shared" ca="1" si="45"/>
        <v>cu</v>
      </c>
      <c r="O125" t="s">
        <v>114</v>
      </c>
      <c r="P125" t="s">
        <v>116</v>
      </c>
      <c r="Q125">
        <v>2250</v>
      </c>
      <c r="R125" t="str">
        <f t="shared" ca="1" si="30"/>
        <v>cu</v>
      </c>
      <c r="S125" t="str">
        <f t="shared" si="31"/>
        <v>GO</v>
      </c>
      <c r="T125">
        <f t="shared" si="32"/>
        <v>22500</v>
      </c>
      <c r="U125" t="str">
        <f t="shared" ca="1" si="33"/>
        <v>cu</v>
      </c>
      <c r="V125" t="str">
        <f t="shared" si="34"/>
        <v>GO</v>
      </c>
      <c r="W125">
        <f t="shared" si="35"/>
        <v>2250</v>
      </c>
      <c r="X125" t="str">
        <f t="shared" ca="1" si="2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</v>
      </c>
      <c r="Y125" t="str">
        <f t="shared" ca="1" si="36"/>
        <v>{"id":"rt3","num":10,"totEp":376,"tp1":"cu","vl1":"GO","cn1":22500,"tp2":"cu","vl2":"GO","cn2":2250}</v>
      </c>
      <c r="Z125">
        <f t="shared" ca="1" si="37"/>
        <v>100</v>
      </c>
      <c r="AA125">
        <f t="shared" ca="1" si="38"/>
        <v>12503</v>
      </c>
      <c r="AB125">
        <f t="shared" ca="1" si="39"/>
        <v>0</v>
      </c>
      <c r="AC125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</v>
      </c>
      <c r="AD125">
        <f t="shared" ca="1" si="41"/>
        <v>0</v>
      </c>
    </row>
    <row r="126" spans="1:30">
      <c r="A126" t="s">
        <v>102</v>
      </c>
      <c r="B126" t="str">
        <f>VLOOKUP(A126,EventPointTypeTable!$A:$B,MATCH(EventPointTypeTable!$B$1,EventPointTypeTable!$A$1:$B$1,0),0)</f>
        <v>루틴3</v>
      </c>
      <c r="C126" t="str">
        <f t="shared" si="46"/>
        <v>rt3</v>
      </c>
      <c r="D126">
        <f t="shared" ca="1" si="47"/>
        <v>11</v>
      </c>
      <c r="E126">
        <f t="shared" ca="1" si="27"/>
        <v>11</v>
      </c>
      <c r="F126">
        <v>180</v>
      </c>
      <c r="G126">
        <f t="shared" ca="1" si="42"/>
        <v>556</v>
      </c>
      <c r="H126">
        <f t="shared" ca="1" si="28"/>
        <v>556</v>
      </c>
      <c r="I126" t="str">
        <f t="shared" ca="1" si="44"/>
        <v>cu</v>
      </c>
      <c r="J126" t="s">
        <v>114</v>
      </c>
      <c r="K126" t="s">
        <v>147</v>
      </c>
      <c r="L126">
        <v>300</v>
      </c>
      <c r="M126" t="str">
        <f t="shared" si="29"/>
        <v>에너지너무많음</v>
      </c>
      <c r="N126" t="str">
        <f t="shared" ca="1" si="45"/>
        <v>cu</v>
      </c>
      <c r="O126" t="s">
        <v>114</v>
      </c>
      <c r="P126" t="s">
        <v>147</v>
      </c>
      <c r="Q126">
        <v>30</v>
      </c>
      <c r="R126" t="str">
        <f t="shared" ca="1" si="30"/>
        <v>cu</v>
      </c>
      <c r="S126" t="str">
        <f t="shared" si="31"/>
        <v>EN</v>
      </c>
      <c r="T126">
        <f t="shared" si="32"/>
        <v>300</v>
      </c>
      <c r="U126" t="str">
        <f t="shared" ca="1" si="33"/>
        <v>cu</v>
      </c>
      <c r="V126" t="str">
        <f t="shared" si="34"/>
        <v>EN</v>
      </c>
      <c r="W126">
        <f t="shared" si="35"/>
        <v>30</v>
      </c>
      <c r="X126" t="str">
        <f t="shared" ref="X126:X188" ca="1" si="48">IF(ROW()=2,Y126,OFFSET(X126,-1,0)&amp;IF(LEN(Y126)=0,"",","&amp;Y126))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</v>
      </c>
      <c r="Y126" t="str">
        <f t="shared" ca="1" si="36"/>
        <v>{"id":"rt3","num":11,"totEp":556,"tp1":"cu","vl1":"EN","cn1":300,"tp2":"cu","vl2":"EN","cn2":30}</v>
      </c>
      <c r="Z126">
        <f t="shared" ca="1" si="37"/>
        <v>96</v>
      </c>
      <c r="AA126">
        <f t="shared" ca="1" si="38"/>
        <v>12600</v>
      </c>
      <c r="AB126">
        <f t="shared" ca="1" si="39"/>
        <v>0</v>
      </c>
      <c r="AC126" t="str">
        <f t="shared" ca="1" si="4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</v>
      </c>
      <c r="AD126">
        <f t="shared" ca="1" si="41"/>
        <v>0</v>
      </c>
    </row>
    <row r="127" spans="1:30">
      <c r="A127" t="s">
        <v>102</v>
      </c>
      <c r="B127" t="str">
        <f>VLOOKUP(A127,EventPointTypeTable!$A:$B,MATCH(EventPointTypeTable!$B$1,EventPointTypeTable!$A$1:$B$1,0),0)</f>
        <v>루틴3</v>
      </c>
      <c r="C127" t="str">
        <f t="shared" si="46"/>
        <v>rt3</v>
      </c>
      <c r="D127">
        <f t="shared" ca="1" si="47"/>
        <v>12</v>
      </c>
      <c r="E127">
        <f t="shared" ref="E127:E189" ca="1" si="49">D127</f>
        <v>12</v>
      </c>
      <c r="F127">
        <v>100</v>
      </c>
      <c r="G127">
        <f t="shared" ca="1" si="42"/>
        <v>656</v>
      </c>
      <c r="H127">
        <f t="shared" ref="H127:H189" ca="1" si="50">G127</f>
        <v>656</v>
      </c>
      <c r="I127" t="str">
        <f t="shared" ca="1" si="44"/>
        <v>cu</v>
      </c>
      <c r="J127" t="s">
        <v>114</v>
      </c>
      <c r="K127" t="s">
        <v>116</v>
      </c>
      <c r="L127">
        <v>50000</v>
      </c>
      <c r="M127" t="str">
        <f t="shared" ref="M127:M189" si="51">IF(J127="장비1상자",
  IF(OR(K127&gt;3,L127&gt;5),"장비이상",""),
IF(K127="GO",
  IF(L127&lt;100,"골드이상",""),
IF(K127="EN",
  IF(L127&gt;29,"에너지너무많음",
  IF(L127&gt;9,"에너지다소많음","")),"")))</f>
        <v/>
      </c>
      <c r="N127" t="str">
        <f t="shared" ca="1" si="45"/>
        <v>cu</v>
      </c>
      <c r="O127" t="s">
        <v>114</v>
      </c>
      <c r="P127" t="s">
        <v>116</v>
      </c>
      <c r="Q127">
        <v>5000</v>
      </c>
      <c r="R127" t="str">
        <f t="shared" ref="R127:R189" ca="1" si="52">IF(LEN(I127)=0,"",I127)</f>
        <v>cu</v>
      </c>
      <c r="S127" t="str">
        <f t="shared" ref="S127:S189" si="53">IF(LEN(K127)=0,"",K127)</f>
        <v>GO</v>
      </c>
      <c r="T127">
        <f t="shared" ref="T127:T189" si="54">IF(LEN(L127)=0,"",L127)</f>
        <v>50000</v>
      </c>
      <c r="U127" t="str">
        <f t="shared" ref="U127:U189" ca="1" si="55">IF(LEN(N127)=0,"",N127)</f>
        <v>cu</v>
      </c>
      <c r="V127" t="str">
        <f t="shared" ref="V127:V189" si="56">IF(LEN(P127)=0,"",P127)</f>
        <v>GO</v>
      </c>
      <c r="W127">
        <f t="shared" ref="W127:W189" si="57">IF(LEN(Q127)=0,"",Q127)</f>
        <v>5000</v>
      </c>
      <c r="X12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</v>
      </c>
      <c r="Y127" t="str">
        <f t="shared" ref="Y127:Y189" ca="1" si="58">"{"""&amp;C$1&amp;""":"""&amp;C127&amp;""""
&amp;","""&amp;E$1&amp;""":"&amp;E127
&amp;","""&amp;H$1&amp;""":"&amp;H127
&amp;IF(LEN(I127)=0,"",","""&amp;I$1&amp;""":"""&amp;I127&amp;"""")
&amp;IF(LEN(K127)=0,"",","""&amp;K$1&amp;""":"""&amp;K127&amp;"""")
&amp;IF(LEN(L127)=0,"",","""&amp;L$1&amp;""":"&amp;L127)
&amp;IF(LEN(N127)=0,"",","""&amp;N$1&amp;""":"""&amp;N127&amp;"""")
&amp;IF(LEN(P127)=0,"",","""&amp;P$1&amp;""":"""&amp;P127&amp;"""")
&amp;IF(LEN(Q127)=0,"",","""&amp;Q$1&amp;""":"&amp;Q127)&amp;"}"</f>
        <v>{"id":"rt3","num":12,"totEp":656,"tp1":"cu","vl1":"GO","cn1":50000,"tp2":"cu","vl2":"GO","cn2":5000}</v>
      </c>
      <c r="Z127">
        <f t="shared" ref="Z127:Z189" ca="1" si="59">LEN(Y127)</f>
        <v>100</v>
      </c>
      <c r="AA127">
        <f t="shared" ref="AA127:AA189" ca="1" si="60">IF(ROW()=2,Z127,
IF(OFFSET(AA127,-1,0)+Z127+1&gt;32767,Z127+1,OFFSET(AA127,-1,0)+Z127+1))</f>
        <v>12701</v>
      </c>
      <c r="AB127">
        <f t="shared" ref="AB127:AB189" ca="1" si="61">IF(ROW()=2,AD127,OFFSET(AB127,-1,0)+AD127)</f>
        <v>0</v>
      </c>
      <c r="AC127" t="str">
        <f t="shared" ref="AC127:AC189" ca="1" si="62">IF(ROW()=2,Y127,
IF(OFFSET(AA127,-1,0)+Z127+1&gt;32767,","&amp;Y127,OFFSET(AC127,-1,0)&amp;IF(LEN(Y127)=0,"",","&amp;Y127)))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</v>
      </c>
      <c r="AD127">
        <f t="shared" ref="AD127:AD189" ca="1" si="63">IF(AA127&gt;OFFSET(AA127,1,0),1,0)</f>
        <v>0</v>
      </c>
    </row>
    <row r="128" spans="1:30">
      <c r="A128" t="s">
        <v>102</v>
      </c>
      <c r="B128" t="str">
        <f>VLOOKUP(A128,EventPointTypeTable!$A:$B,MATCH(EventPointTypeTable!$B$1,EventPointTypeTable!$A$1:$B$1,0),0)</f>
        <v>루틴3</v>
      </c>
      <c r="C128" t="str">
        <f t="shared" si="46"/>
        <v>rt3</v>
      </c>
      <c r="D128">
        <f t="shared" ca="1" si="47"/>
        <v>13</v>
      </c>
      <c r="E128">
        <f t="shared" ca="1" si="49"/>
        <v>13</v>
      </c>
      <c r="F128">
        <v>120</v>
      </c>
      <c r="G128">
        <f t="shared" ca="1" si="42"/>
        <v>776</v>
      </c>
      <c r="H128">
        <f t="shared" ca="1" si="50"/>
        <v>776</v>
      </c>
      <c r="I128" t="str">
        <f t="shared" ca="1" si="44"/>
        <v>cu</v>
      </c>
      <c r="J128" t="s">
        <v>114</v>
      </c>
      <c r="K128" t="s">
        <v>116</v>
      </c>
      <c r="L128">
        <v>65000</v>
      </c>
      <c r="M128" t="str">
        <f t="shared" si="51"/>
        <v/>
      </c>
      <c r="N128" t="str">
        <f t="shared" ca="1" si="45"/>
        <v>cu</v>
      </c>
      <c r="O128" t="s">
        <v>114</v>
      </c>
      <c r="P128" t="s">
        <v>116</v>
      </c>
      <c r="Q128">
        <v>6500</v>
      </c>
      <c r="R128" t="str">
        <f t="shared" ca="1" si="52"/>
        <v>cu</v>
      </c>
      <c r="S128" t="str">
        <f t="shared" si="53"/>
        <v>GO</v>
      </c>
      <c r="T128">
        <f t="shared" si="54"/>
        <v>65000</v>
      </c>
      <c r="U128" t="str">
        <f t="shared" ca="1" si="55"/>
        <v>cu</v>
      </c>
      <c r="V128" t="str">
        <f t="shared" si="56"/>
        <v>GO</v>
      </c>
      <c r="W128">
        <f t="shared" si="57"/>
        <v>6500</v>
      </c>
      <c r="X12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</v>
      </c>
      <c r="Y128" t="str">
        <f t="shared" ca="1" si="58"/>
        <v>{"id":"rt3","num":13,"totEp":776,"tp1":"cu","vl1":"GO","cn1":65000,"tp2":"cu","vl2":"GO","cn2":6500}</v>
      </c>
      <c r="Z128">
        <f t="shared" ca="1" si="59"/>
        <v>100</v>
      </c>
      <c r="AA128">
        <f t="shared" ca="1" si="60"/>
        <v>12802</v>
      </c>
      <c r="AB128">
        <f t="shared" ca="1" si="61"/>
        <v>0</v>
      </c>
      <c r="AC12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</v>
      </c>
      <c r="AD128">
        <f t="shared" ca="1" si="63"/>
        <v>0</v>
      </c>
    </row>
    <row r="129" spans="1:30">
      <c r="A129" t="s">
        <v>102</v>
      </c>
      <c r="B129" t="str">
        <f>VLOOKUP(A129,EventPointTypeTable!$A:$B,MATCH(EventPointTypeTable!$B$1,EventPointTypeTable!$A$1:$B$1,0),0)</f>
        <v>루틴3</v>
      </c>
      <c r="C129" t="str">
        <f t="shared" si="46"/>
        <v>rt3</v>
      </c>
      <c r="D129">
        <f t="shared" ca="1" si="47"/>
        <v>14</v>
      </c>
      <c r="E129">
        <f t="shared" ca="1" si="49"/>
        <v>14</v>
      </c>
      <c r="F129">
        <v>500</v>
      </c>
      <c r="G129">
        <f t="shared" ref="G129:G191" ca="1" si="64">IF(A129&lt;&gt;OFFSET(A129,-1,0),F129,OFFSET(G129,-1,0)+F129)</f>
        <v>1276</v>
      </c>
      <c r="H129">
        <f t="shared" ca="1" si="50"/>
        <v>1276</v>
      </c>
      <c r="I129" t="str">
        <f t="shared" ca="1" si="44"/>
        <v>cu</v>
      </c>
      <c r="J129" t="s">
        <v>114</v>
      </c>
      <c r="K129" t="s">
        <v>147</v>
      </c>
      <c r="L129">
        <v>750</v>
      </c>
      <c r="M129" t="str">
        <f t="shared" si="51"/>
        <v>에너지너무많음</v>
      </c>
      <c r="N129" t="str">
        <f t="shared" ca="1" si="45"/>
        <v>cu</v>
      </c>
      <c r="O129" t="s">
        <v>114</v>
      </c>
      <c r="P129" t="s">
        <v>147</v>
      </c>
      <c r="Q129">
        <v>75</v>
      </c>
      <c r="R129" t="str">
        <f t="shared" ca="1" si="52"/>
        <v>cu</v>
      </c>
      <c r="S129" t="str">
        <f t="shared" si="53"/>
        <v>EN</v>
      </c>
      <c r="T129">
        <f t="shared" si="54"/>
        <v>750</v>
      </c>
      <c r="U129" t="str">
        <f t="shared" ca="1" si="55"/>
        <v>cu</v>
      </c>
      <c r="V129" t="str">
        <f t="shared" si="56"/>
        <v>EN</v>
      </c>
      <c r="W129">
        <f t="shared" si="57"/>
        <v>75</v>
      </c>
      <c r="X12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</v>
      </c>
      <c r="Y129" t="str">
        <f t="shared" ca="1" si="58"/>
        <v>{"id":"rt3","num":14,"totEp":1276,"tp1":"cu","vl1":"EN","cn1":750,"tp2":"cu","vl2":"EN","cn2":75}</v>
      </c>
      <c r="Z129">
        <f t="shared" ca="1" si="59"/>
        <v>97</v>
      </c>
      <c r="AA129">
        <f t="shared" ca="1" si="60"/>
        <v>12900</v>
      </c>
      <c r="AB129">
        <f t="shared" ca="1" si="61"/>
        <v>0</v>
      </c>
      <c r="AC12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</v>
      </c>
      <c r="AD129">
        <f t="shared" ca="1" si="63"/>
        <v>0</v>
      </c>
    </row>
    <row r="130" spans="1:30">
      <c r="A130" t="s">
        <v>102</v>
      </c>
      <c r="B130" t="str">
        <f>VLOOKUP(A130,EventPointTypeTable!$A:$B,MATCH(EventPointTypeTable!$B$1,EventPointTypeTable!$A$1:$B$1,0),0)</f>
        <v>루틴3</v>
      </c>
      <c r="C130" t="str">
        <f t="shared" si="46"/>
        <v>rt3</v>
      </c>
      <c r="D130">
        <f t="shared" ca="1" si="47"/>
        <v>15</v>
      </c>
      <c r="E130">
        <f t="shared" ca="1" si="49"/>
        <v>15</v>
      </c>
      <c r="F130">
        <v>120</v>
      </c>
      <c r="G130">
        <f t="shared" ca="1" si="64"/>
        <v>1396</v>
      </c>
      <c r="H130">
        <f t="shared" ca="1" si="50"/>
        <v>1396</v>
      </c>
      <c r="I130" t="str">
        <f t="shared" ca="1" si="44"/>
        <v>cu</v>
      </c>
      <c r="J130" t="s">
        <v>114</v>
      </c>
      <c r="K130" t="s">
        <v>116</v>
      </c>
      <c r="L130">
        <v>100000</v>
      </c>
      <c r="M130" t="str">
        <f t="shared" si="51"/>
        <v/>
      </c>
      <c r="N130" t="str">
        <f t="shared" ca="1" si="45"/>
        <v>cu</v>
      </c>
      <c r="O130" t="s">
        <v>114</v>
      </c>
      <c r="P130" t="s">
        <v>116</v>
      </c>
      <c r="Q130">
        <v>10000</v>
      </c>
      <c r="R130" t="str">
        <f t="shared" ca="1" si="52"/>
        <v>cu</v>
      </c>
      <c r="S130" t="str">
        <f t="shared" si="53"/>
        <v>GO</v>
      </c>
      <c r="T130">
        <f t="shared" si="54"/>
        <v>100000</v>
      </c>
      <c r="U130" t="str">
        <f t="shared" ca="1" si="55"/>
        <v>cu</v>
      </c>
      <c r="V130" t="str">
        <f t="shared" si="56"/>
        <v>GO</v>
      </c>
      <c r="W130">
        <f t="shared" si="57"/>
        <v>10000</v>
      </c>
      <c r="X13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</v>
      </c>
      <c r="Y130" t="str">
        <f t="shared" ca="1" si="58"/>
        <v>{"id":"rt3","num":15,"totEp":1396,"tp1":"cu","vl1":"GO","cn1":100000,"tp2":"cu","vl2":"GO","cn2":10000}</v>
      </c>
      <c r="Z130">
        <f t="shared" ca="1" si="59"/>
        <v>103</v>
      </c>
      <c r="AA130">
        <f t="shared" ca="1" si="60"/>
        <v>13004</v>
      </c>
      <c r="AB130">
        <f t="shared" ca="1" si="61"/>
        <v>0</v>
      </c>
      <c r="AC13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</v>
      </c>
      <c r="AD130">
        <f t="shared" ca="1" si="63"/>
        <v>0</v>
      </c>
    </row>
    <row r="131" spans="1:30">
      <c r="A131" t="s">
        <v>102</v>
      </c>
      <c r="B131" t="str">
        <f>VLOOKUP(A131,EventPointTypeTable!$A:$B,MATCH(EventPointTypeTable!$B$1,EventPointTypeTable!$A$1:$B$1,0),0)</f>
        <v>루틴3</v>
      </c>
      <c r="C131" t="str">
        <f t="shared" si="46"/>
        <v>rt3</v>
      </c>
      <c r="D131">
        <f t="shared" ca="1" si="47"/>
        <v>16</v>
      </c>
      <c r="E131">
        <f t="shared" ca="1" si="49"/>
        <v>16</v>
      </c>
      <c r="F131">
        <v>200</v>
      </c>
      <c r="G131">
        <f t="shared" ca="1" si="64"/>
        <v>1596</v>
      </c>
      <c r="H131">
        <f t="shared" ca="1" si="50"/>
        <v>1596</v>
      </c>
      <c r="I131" t="str">
        <f t="shared" ca="1" si="44"/>
        <v>cu</v>
      </c>
      <c r="J131" t="s">
        <v>114</v>
      </c>
      <c r="K131" t="s">
        <v>116</v>
      </c>
      <c r="L131">
        <v>120000</v>
      </c>
      <c r="M131" t="str">
        <f t="shared" si="51"/>
        <v/>
      </c>
      <c r="N131" t="str">
        <f t="shared" ca="1" si="45"/>
        <v>cu</v>
      </c>
      <c r="O131" t="s">
        <v>114</v>
      </c>
      <c r="P131" t="s">
        <v>116</v>
      </c>
      <c r="Q131">
        <v>12000</v>
      </c>
      <c r="R131" t="str">
        <f t="shared" ca="1" si="52"/>
        <v>cu</v>
      </c>
      <c r="S131" t="str">
        <f t="shared" si="53"/>
        <v>GO</v>
      </c>
      <c r="T131">
        <f t="shared" si="54"/>
        <v>120000</v>
      </c>
      <c r="U131" t="str">
        <f t="shared" ca="1" si="55"/>
        <v>cu</v>
      </c>
      <c r="V131" t="str">
        <f t="shared" si="56"/>
        <v>GO</v>
      </c>
      <c r="W131">
        <f t="shared" si="57"/>
        <v>12000</v>
      </c>
      <c r="X13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</v>
      </c>
      <c r="Y131" t="str">
        <f t="shared" ca="1" si="58"/>
        <v>{"id":"rt3","num":16,"totEp":1596,"tp1":"cu","vl1":"GO","cn1":120000,"tp2":"cu","vl2":"GO","cn2":12000}</v>
      </c>
      <c r="Z131">
        <f t="shared" ca="1" si="59"/>
        <v>103</v>
      </c>
      <c r="AA131">
        <f t="shared" ca="1" si="60"/>
        <v>13108</v>
      </c>
      <c r="AB131">
        <f t="shared" ca="1" si="61"/>
        <v>0</v>
      </c>
      <c r="AC13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</v>
      </c>
      <c r="AD131">
        <f t="shared" ca="1" si="63"/>
        <v>0</v>
      </c>
    </row>
    <row r="132" spans="1:30">
      <c r="A132" t="s">
        <v>102</v>
      </c>
      <c r="B132" t="str">
        <f>VLOOKUP(A132,EventPointTypeTable!$A:$B,MATCH(EventPointTypeTable!$B$1,EventPointTypeTable!$A$1:$B$1,0),0)</f>
        <v>루틴3</v>
      </c>
      <c r="C132" t="str">
        <f t="shared" si="46"/>
        <v>rt3</v>
      </c>
      <c r="D132">
        <f t="shared" ca="1" si="47"/>
        <v>17</v>
      </c>
      <c r="E132">
        <f t="shared" ca="1" si="49"/>
        <v>17</v>
      </c>
      <c r="F132">
        <v>150</v>
      </c>
      <c r="G132">
        <f t="shared" ca="1" si="64"/>
        <v>1746</v>
      </c>
      <c r="H132">
        <f t="shared" ca="1" si="50"/>
        <v>1746</v>
      </c>
      <c r="I132" t="str">
        <f t="shared" ca="1" si="44"/>
        <v>cu</v>
      </c>
      <c r="J132" t="s">
        <v>114</v>
      </c>
      <c r="K132" t="s">
        <v>116</v>
      </c>
      <c r="L132">
        <v>115000</v>
      </c>
      <c r="M132" t="str">
        <f t="shared" si="51"/>
        <v/>
      </c>
      <c r="N132" t="str">
        <f t="shared" ca="1" si="45"/>
        <v>cu</v>
      </c>
      <c r="O132" t="s">
        <v>114</v>
      </c>
      <c r="P132" t="s">
        <v>116</v>
      </c>
      <c r="Q132">
        <v>11500</v>
      </c>
      <c r="R132" t="str">
        <f t="shared" ca="1" si="52"/>
        <v>cu</v>
      </c>
      <c r="S132" t="str">
        <f t="shared" si="53"/>
        <v>GO</v>
      </c>
      <c r="T132">
        <f t="shared" si="54"/>
        <v>115000</v>
      </c>
      <c r="U132" t="str">
        <f t="shared" ca="1" si="55"/>
        <v>cu</v>
      </c>
      <c r="V132" t="str">
        <f t="shared" si="56"/>
        <v>GO</v>
      </c>
      <c r="W132">
        <f t="shared" si="57"/>
        <v>11500</v>
      </c>
      <c r="X13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</v>
      </c>
      <c r="Y132" t="str">
        <f t="shared" ca="1" si="58"/>
        <v>{"id":"rt3","num":17,"totEp":1746,"tp1":"cu","vl1":"GO","cn1":115000,"tp2":"cu","vl2":"GO","cn2":11500}</v>
      </c>
      <c r="Z132">
        <f t="shared" ca="1" si="59"/>
        <v>103</v>
      </c>
      <c r="AA132">
        <f t="shared" ca="1" si="60"/>
        <v>13212</v>
      </c>
      <c r="AB132">
        <f t="shared" ca="1" si="61"/>
        <v>0</v>
      </c>
      <c r="AC13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</v>
      </c>
      <c r="AD132">
        <f t="shared" ca="1" si="63"/>
        <v>0</v>
      </c>
    </row>
    <row r="133" spans="1:30">
      <c r="A133" t="s">
        <v>102</v>
      </c>
      <c r="B133" t="str">
        <f>VLOOKUP(A133,EventPointTypeTable!$A:$B,MATCH(EventPointTypeTable!$B$1,EventPointTypeTable!$A$1:$B$1,0),0)</f>
        <v>루틴3</v>
      </c>
      <c r="C133" t="str">
        <f t="shared" si="46"/>
        <v>rt3</v>
      </c>
      <c r="D133">
        <f t="shared" ca="1" si="47"/>
        <v>18</v>
      </c>
      <c r="E133">
        <f t="shared" ca="1" si="49"/>
        <v>18</v>
      </c>
      <c r="F133">
        <v>800</v>
      </c>
      <c r="G133">
        <f t="shared" ca="1" si="64"/>
        <v>2546</v>
      </c>
      <c r="H133">
        <f t="shared" ca="1" si="50"/>
        <v>2546</v>
      </c>
      <c r="I133" t="str">
        <f t="shared" ca="1" si="44"/>
        <v>cu</v>
      </c>
      <c r="J133" t="s">
        <v>114</v>
      </c>
      <c r="K133" t="s">
        <v>147</v>
      </c>
      <c r="L133">
        <v>1200</v>
      </c>
      <c r="M133" t="str">
        <f t="shared" si="51"/>
        <v>에너지너무많음</v>
      </c>
      <c r="N133" t="str">
        <f t="shared" ca="1" si="45"/>
        <v>cu</v>
      </c>
      <c r="O133" t="s">
        <v>114</v>
      </c>
      <c r="P133" t="s">
        <v>147</v>
      </c>
      <c r="Q133">
        <v>120</v>
      </c>
      <c r="R133" t="str">
        <f t="shared" ca="1" si="52"/>
        <v>cu</v>
      </c>
      <c r="S133" t="str">
        <f t="shared" si="53"/>
        <v>EN</v>
      </c>
      <c r="T133">
        <f t="shared" si="54"/>
        <v>1200</v>
      </c>
      <c r="U133" t="str">
        <f t="shared" ca="1" si="55"/>
        <v>cu</v>
      </c>
      <c r="V133" t="str">
        <f t="shared" si="56"/>
        <v>EN</v>
      </c>
      <c r="W133">
        <f t="shared" si="57"/>
        <v>120</v>
      </c>
      <c r="X13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</v>
      </c>
      <c r="Y133" t="str">
        <f t="shared" ca="1" si="58"/>
        <v>{"id":"rt3","num":18,"totEp":2546,"tp1":"cu","vl1":"EN","cn1":1200,"tp2":"cu","vl2":"EN","cn2":120}</v>
      </c>
      <c r="Z133">
        <f t="shared" ca="1" si="59"/>
        <v>99</v>
      </c>
      <c r="AA133">
        <f t="shared" ca="1" si="60"/>
        <v>13312</v>
      </c>
      <c r="AB133">
        <f t="shared" ca="1" si="61"/>
        <v>0</v>
      </c>
      <c r="AC13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</v>
      </c>
      <c r="AD133">
        <f t="shared" ca="1" si="63"/>
        <v>0</v>
      </c>
    </row>
    <row r="134" spans="1:30">
      <c r="A134" t="s">
        <v>102</v>
      </c>
      <c r="B134" t="str">
        <f>VLOOKUP(A134,EventPointTypeTable!$A:$B,MATCH(EventPointTypeTable!$B$1,EventPointTypeTable!$A$1:$B$1,0),0)</f>
        <v>루틴3</v>
      </c>
      <c r="C134" t="str">
        <f t="shared" si="46"/>
        <v>rt3</v>
      </c>
      <c r="D134">
        <f t="shared" ca="1" si="47"/>
        <v>19</v>
      </c>
      <c r="E134">
        <f t="shared" ca="1" si="49"/>
        <v>19</v>
      </c>
      <c r="F134">
        <v>150</v>
      </c>
      <c r="G134">
        <f t="shared" ca="1" si="64"/>
        <v>2696</v>
      </c>
      <c r="H134">
        <f t="shared" ca="1" si="50"/>
        <v>2696</v>
      </c>
      <c r="I134" t="str">
        <f t="shared" ca="1" si="44"/>
        <v>cu</v>
      </c>
      <c r="J134" t="s">
        <v>114</v>
      </c>
      <c r="K134" t="s">
        <v>116</v>
      </c>
      <c r="L134">
        <v>135000</v>
      </c>
      <c r="M134" t="str">
        <f t="shared" si="51"/>
        <v/>
      </c>
      <c r="N134" t="str">
        <f t="shared" ca="1" si="45"/>
        <v>cu</v>
      </c>
      <c r="O134" t="s">
        <v>114</v>
      </c>
      <c r="P134" t="s">
        <v>116</v>
      </c>
      <c r="Q134">
        <v>13500</v>
      </c>
      <c r="R134" t="str">
        <f t="shared" ca="1" si="52"/>
        <v>cu</v>
      </c>
      <c r="S134" t="str">
        <f t="shared" si="53"/>
        <v>GO</v>
      </c>
      <c r="T134">
        <f t="shared" si="54"/>
        <v>135000</v>
      </c>
      <c r="U134" t="str">
        <f t="shared" ca="1" si="55"/>
        <v>cu</v>
      </c>
      <c r="V134" t="str">
        <f t="shared" si="56"/>
        <v>GO</v>
      </c>
      <c r="W134">
        <f t="shared" si="57"/>
        <v>13500</v>
      </c>
      <c r="X13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</v>
      </c>
      <c r="Y134" t="str">
        <f t="shared" ca="1" si="58"/>
        <v>{"id":"rt3","num":19,"totEp":2696,"tp1":"cu","vl1":"GO","cn1":135000,"tp2":"cu","vl2":"GO","cn2":13500}</v>
      </c>
      <c r="Z134">
        <f t="shared" ca="1" si="59"/>
        <v>103</v>
      </c>
      <c r="AA134">
        <f t="shared" ca="1" si="60"/>
        <v>13416</v>
      </c>
      <c r="AB134">
        <f t="shared" ca="1" si="61"/>
        <v>0</v>
      </c>
      <c r="AC13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</v>
      </c>
      <c r="AD134">
        <f t="shared" ca="1" si="63"/>
        <v>0</v>
      </c>
    </row>
    <row r="135" spans="1:30">
      <c r="A135" t="s">
        <v>102</v>
      </c>
      <c r="B135" t="str">
        <f>VLOOKUP(A135,EventPointTypeTable!$A:$B,MATCH(EventPointTypeTable!$B$1,EventPointTypeTable!$A$1:$B$1,0),0)</f>
        <v>루틴3</v>
      </c>
      <c r="C135" t="str">
        <f t="shared" si="46"/>
        <v>rt3</v>
      </c>
      <c r="D135">
        <f t="shared" ca="1" si="47"/>
        <v>20</v>
      </c>
      <c r="E135">
        <f t="shared" ca="1" si="49"/>
        <v>20</v>
      </c>
      <c r="F135">
        <v>250</v>
      </c>
      <c r="G135">
        <f t="shared" ca="1" si="64"/>
        <v>2946</v>
      </c>
      <c r="H135">
        <f t="shared" ca="1" si="50"/>
        <v>2946</v>
      </c>
      <c r="I135" t="str">
        <f t="shared" ca="1" si="44"/>
        <v>cu</v>
      </c>
      <c r="J135" t="s">
        <v>114</v>
      </c>
      <c r="K135" t="s">
        <v>116</v>
      </c>
      <c r="L135">
        <v>150000</v>
      </c>
      <c r="M135" t="str">
        <f t="shared" si="51"/>
        <v/>
      </c>
      <c r="N135" t="str">
        <f t="shared" ca="1" si="45"/>
        <v>cu</v>
      </c>
      <c r="O135" t="s">
        <v>114</v>
      </c>
      <c r="P135" t="s">
        <v>116</v>
      </c>
      <c r="Q135">
        <v>15000</v>
      </c>
      <c r="R135" t="str">
        <f t="shared" ca="1" si="52"/>
        <v>cu</v>
      </c>
      <c r="S135" t="str">
        <f t="shared" si="53"/>
        <v>GO</v>
      </c>
      <c r="T135">
        <f t="shared" si="54"/>
        <v>150000</v>
      </c>
      <c r="U135" t="str">
        <f t="shared" ca="1" si="55"/>
        <v>cu</v>
      </c>
      <c r="V135" t="str">
        <f t="shared" si="56"/>
        <v>GO</v>
      </c>
      <c r="W135">
        <f t="shared" si="57"/>
        <v>15000</v>
      </c>
      <c r="X13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</v>
      </c>
      <c r="Y135" t="str">
        <f t="shared" ca="1" si="58"/>
        <v>{"id":"rt3","num":20,"totEp":2946,"tp1":"cu","vl1":"GO","cn1":150000,"tp2":"cu","vl2":"GO","cn2":15000}</v>
      </c>
      <c r="Z135">
        <f t="shared" ca="1" si="59"/>
        <v>103</v>
      </c>
      <c r="AA135">
        <f t="shared" ca="1" si="60"/>
        <v>13520</v>
      </c>
      <c r="AB135">
        <f t="shared" ca="1" si="61"/>
        <v>0</v>
      </c>
      <c r="AC13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</v>
      </c>
      <c r="AD135">
        <f t="shared" ca="1" si="63"/>
        <v>0</v>
      </c>
    </row>
    <row r="136" spans="1:30">
      <c r="A136" t="s">
        <v>102</v>
      </c>
      <c r="B136" t="str">
        <f>VLOOKUP(A136,EventPointTypeTable!$A:$B,MATCH(EventPointTypeTable!$B$1,EventPointTypeTable!$A$1:$B$1,0),0)</f>
        <v>루틴3</v>
      </c>
      <c r="C136" t="str">
        <f t="shared" si="46"/>
        <v>rt3</v>
      </c>
      <c r="D136">
        <f t="shared" ca="1" si="47"/>
        <v>21</v>
      </c>
      <c r="E136">
        <f t="shared" ca="1" si="49"/>
        <v>21</v>
      </c>
      <c r="F136">
        <v>1300</v>
      </c>
      <c r="G136">
        <f t="shared" ca="1" si="64"/>
        <v>4246</v>
      </c>
      <c r="H136">
        <f t="shared" ca="1" si="50"/>
        <v>4246</v>
      </c>
      <c r="I136" t="str">
        <f t="shared" ca="1" si="44"/>
        <v>cu</v>
      </c>
      <c r="J136" t="s">
        <v>114</v>
      </c>
      <c r="K136" t="s">
        <v>147</v>
      </c>
      <c r="L136">
        <v>2100</v>
      </c>
      <c r="M136" t="str">
        <f t="shared" si="51"/>
        <v>에너지너무많음</v>
      </c>
      <c r="N136" t="str">
        <f t="shared" ca="1" si="45"/>
        <v>cu</v>
      </c>
      <c r="O136" t="s">
        <v>114</v>
      </c>
      <c r="P136" t="s">
        <v>147</v>
      </c>
      <c r="Q136">
        <v>210</v>
      </c>
      <c r="R136" t="str">
        <f t="shared" ca="1" si="52"/>
        <v>cu</v>
      </c>
      <c r="S136" t="str">
        <f t="shared" si="53"/>
        <v>EN</v>
      </c>
      <c r="T136">
        <f t="shared" si="54"/>
        <v>2100</v>
      </c>
      <c r="U136" t="str">
        <f t="shared" ca="1" si="55"/>
        <v>cu</v>
      </c>
      <c r="V136" t="str">
        <f t="shared" si="56"/>
        <v>EN</v>
      </c>
      <c r="W136">
        <f t="shared" si="57"/>
        <v>210</v>
      </c>
      <c r="X13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</v>
      </c>
      <c r="Y136" t="str">
        <f t="shared" ca="1" si="58"/>
        <v>{"id":"rt3","num":21,"totEp":4246,"tp1":"cu","vl1":"EN","cn1":2100,"tp2":"cu","vl2":"EN","cn2":210}</v>
      </c>
      <c r="Z136">
        <f t="shared" ca="1" si="59"/>
        <v>99</v>
      </c>
      <c r="AA136">
        <f t="shared" ca="1" si="60"/>
        <v>13620</v>
      </c>
      <c r="AB136">
        <f t="shared" ca="1" si="61"/>
        <v>0</v>
      </c>
      <c r="AC13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</v>
      </c>
      <c r="AD136">
        <f t="shared" ca="1" si="63"/>
        <v>0</v>
      </c>
    </row>
    <row r="137" spans="1:30">
      <c r="A137" t="s">
        <v>102</v>
      </c>
      <c r="B137" t="str">
        <f>VLOOKUP(A137,EventPointTypeTable!$A:$B,MATCH(EventPointTypeTable!$B$1,EventPointTypeTable!$A$1:$B$1,0),0)</f>
        <v>루틴3</v>
      </c>
      <c r="C137" t="str">
        <f t="shared" si="46"/>
        <v>rt3</v>
      </c>
      <c r="D137">
        <f t="shared" ca="1" si="47"/>
        <v>22</v>
      </c>
      <c r="E137">
        <f t="shared" ca="1" si="49"/>
        <v>22</v>
      </c>
      <c r="F137">
        <v>60</v>
      </c>
      <c r="G137">
        <f t="shared" ca="1" si="64"/>
        <v>4306</v>
      </c>
      <c r="H137">
        <f t="shared" ca="1" si="50"/>
        <v>4306</v>
      </c>
      <c r="I137" t="str">
        <f t="shared" ca="1" si="44"/>
        <v>cu</v>
      </c>
      <c r="J137" t="s">
        <v>114</v>
      </c>
      <c r="K137" t="s">
        <v>116</v>
      </c>
      <c r="L137">
        <v>110000</v>
      </c>
      <c r="M137" t="str">
        <f t="shared" si="51"/>
        <v/>
      </c>
      <c r="N137" t="str">
        <f t="shared" ca="1" si="45"/>
        <v>cu</v>
      </c>
      <c r="O137" t="s">
        <v>114</v>
      </c>
      <c r="P137" t="s">
        <v>116</v>
      </c>
      <c r="Q137">
        <v>11000</v>
      </c>
      <c r="R137" t="str">
        <f t="shared" ca="1" si="52"/>
        <v>cu</v>
      </c>
      <c r="S137" t="str">
        <f t="shared" si="53"/>
        <v>GO</v>
      </c>
      <c r="T137">
        <f t="shared" si="54"/>
        <v>110000</v>
      </c>
      <c r="U137" t="str">
        <f t="shared" ca="1" si="55"/>
        <v>cu</v>
      </c>
      <c r="V137" t="str">
        <f t="shared" si="56"/>
        <v>GO</v>
      </c>
      <c r="W137">
        <f t="shared" si="57"/>
        <v>11000</v>
      </c>
      <c r="X13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</v>
      </c>
      <c r="Y137" t="str">
        <f t="shared" ca="1" si="58"/>
        <v>{"id":"rt3","num":22,"totEp":4306,"tp1":"cu","vl1":"GO","cn1":110000,"tp2":"cu","vl2":"GO","cn2":11000}</v>
      </c>
      <c r="Z137">
        <f t="shared" ca="1" si="59"/>
        <v>103</v>
      </c>
      <c r="AA137">
        <f t="shared" ca="1" si="60"/>
        <v>13724</v>
      </c>
      <c r="AB137">
        <f t="shared" ca="1" si="61"/>
        <v>0</v>
      </c>
      <c r="AC13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</v>
      </c>
      <c r="AD137">
        <f t="shared" ca="1" si="63"/>
        <v>0</v>
      </c>
    </row>
    <row r="138" spans="1:30">
      <c r="A138" t="s">
        <v>102</v>
      </c>
      <c r="B138" t="str">
        <f>VLOOKUP(A138,EventPointTypeTable!$A:$B,MATCH(EventPointTypeTable!$B$1,EventPointTypeTable!$A$1:$B$1,0),0)</f>
        <v>루틴3</v>
      </c>
      <c r="C138" t="str">
        <f t="shared" si="46"/>
        <v>rt3</v>
      </c>
      <c r="D138">
        <f t="shared" ca="1" si="47"/>
        <v>23</v>
      </c>
      <c r="E138">
        <f t="shared" ca="1" si="49"/>
        <v>23</v>
      </c>
      <c r="F138">
        <v>350</v>
      </c>
      <c r="G138">
        <f t="shared" ca="1" si="64"/>
        <v>4656</v>
      </c>
      <c r="H138">
        <f t="shared" ca="1" si="50"/>
        <v>4656</v>
      </c>
      <c r="I138" t="str">
        <f t="shared" ca="1" si="44"/>
        <v>cu</v>
      </c>
      <c r="J138" t="s">
        <v>114</v>
      </c>
      <c r="K138" t="s">
        <v>116</v>
      </c>
      <c r="L138">
        <v>175000</v>
      </c>
      <c r="M138" t="str">
        <f t="shared" si="51"/>
        <v/>
      </c>
      <c r="N138" t="str">
        <f t="shared" ca="1" si="45"/>
        <v>cu</v>
      </c>
      <c r="O138" t="s">
        <v>114</v>
      </c>
      <c r="P138" t="s">
        <v>116</v>
      </c>
      <c r="Q138">
        <v>17500</v>
      </c>
      <c r="R138" t="str">
        <f t="shared" ca="1" si="52"/>
        <v>cu</v>
      </c>
      <c r="S138" t="str">
        <f t="shared" si="53"/>
        <v>GO</v>
      </c>
      <c r="T138">
        <f t="shared" si="54"/>
        <v>175000</v>
      </c>
      <c r="U138" t="str">
        <f t="shared" ca="1" si="55"/>
        <v>cu</v>
      </c>
      <c r="V138" t="str">
        <f t="shared" si="56"/>
        <v>GO</v>
      </c>
      <c r="W138">
        <f t="shared" si="57"/>
        <v>17500</v>
      </c>
      <c r="X13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</v>
      </c>
      <c r="Y138" t="str">
        <f t="shared" ca="1" si="58"/>
        <v>{"id":"rt3","num":23,"totEp":4656,"tp1":"cu","vl1":"GO","cn1":175000,"tp2":"cu","vl2":"GO","cn2":17500}</v>
      </c>
      <c r="Z138">
        <f t="shared" ca="1" si="59"/>
        <v>103</v>
      </c>
      <c r="AA138">
        <f t="shared" ca="1" si="60"/>
        <v>13828</v>
      </c>
      <c r="AB138">
        <f t="shared" ca="1" si="61"/>
        <v>0</v>
      </c>
      <c r="AC13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</v>
      </c>
      <c r="AD138">
        <f t="shared" ca="1" si="63"/>
        <v>0</v>
      </c>
    </row>
    <row r="139" spans="1:30">
      <c r="A139" t="s">
        <v>102</v>
      </c>
      <c r="B139" t="str">
        <f>VLOOKUP(A139,EventPointTypeTable!$A:$B,MATCH(EventPointTypeTable!$B$1,EventPointTypeTable!$A$1:$B$1,0),0)</f>
        <v>루틴3</v>
      </c>
      <c r="C139" t="str">
        <f t="shared" si="46"/>
        <v>rt3</v>
      </c>
      <c r="D139">
        <f t="shared" ca="1" si="47"/>
        <v>24</v>
      </c>
      <c r="E139">
        <f t="shared" ca="1" si="49"/>
        <v>24</v>
      </c>
      <c r="F139">
        <v>240</v>
      </c>
      <c r="G139">
        <f t="shared" ca="1" si="64"/>
        <v>4896</v>
      </c>
      <c r="H139">
        <f t="shared" ca="1" si="50"/>
        <v>4896</v>
      </c>
      <c r="I139" t="str">
        <f t="shared" ca="1" si="44"/>
        <v>cu</v>
      </c>
      <c r="J139" t="s">
        <v>114</v>
      </c>
      <c r="K139" t="s">
        <v>116</v>
      </c>
      <c r="L139">
        <v>145000</v>
      </c>
      <c r="M139" t="str">
        <f t="shared" si="51"/>
        <v/>
      </c>
      <c r="N139" t="str">
        <f t="shared" ca="1" si="45"/>
        <v>cu</v>
      </c>
      <c r="O139" t="s">
        <v>114</v>
      </c>
      <c r="P139" t="s">
        <v>116</v>
      </c>
      <c r="Q139">
        <v>14500</v>
      </c>
      <c r="R139" t="str">
        <f t="shared" ca="1" si="52"/>
        <v>cu</v>
      </c>
      <c r="S139" t="str">
        <f t="shared" si="53"/>
        <v>GO</v>
      </c>
      <c r="T139">
        <f t="shared" si="54"/>
        <v>145000</v>
      </c>
      <c r="U139" t="str">
        <f t="shared" ca="1" si="55"/>
        <v>cu</v>
      </c>
      <c r="V139" t="str">
        <f t="shared" si="56"/>
        <v>GO</v>
      </c>
      <c r="W139">
        <f t="shared" si="57"/>
        <v>14500</v>
      </c>
      <c r="X13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</v>
      </c>
      <c r="Y139" t="str">
        <f t="shared" ca="1" si="58"/>
        <v>{"id":"rt3","num":24,"totEp":4896,"tp1":"cu","vl1":"GO","cn1":145000,"tp2":"cu","vl2":"GO","cn2":14500}</v>
      </c>
      <c r="Z139">
        <f t="shared" ca="1" si="59"/>
        <v>103</v>
      </c>
      <c r="AA139">
        <f t="shared" ca="1" si="60"/>
        <v>13932</v>
      </c>
      <c r="AB139">
        <f t="shared" ca="1" si="61"/>
        <v>0</v>
      </c>
      <c r="AC13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</v>
      </c>
      <c r="AD139">
        <f t="shared" ca="1" si="63"/>
        <v>0</v>
      </c>
    </row>
    <row r="140" spans="1:30">
      <c r="A140" t="s">
        <v>102</v>
      </c>
      <c r="B140" t="str">
        <f>VLOOKUP(A140,EventPointTypeTable!$A:$B,MATCH(EventPointTypeTable!$B$1,EventPointTypeTable!$A$1:$B$1,0),0)</f>
        <v>루틴3</v>
      </c>
      <c r="C140" t="str">
        <f t="shared" si="46"/>
        <v>rt3</v>
      </c>
      <c r="D140">
        <f t="shared" ca="1" si="47"/>
        <v>25</v>
      </c>
      <c r="E140">
        <f t="shared" ca="1" si="49"/>
        <v>25</v>
      </c>
      <c r="F140">
        <v>1800</v>
      </c>
      <c r="G140">
        <f t="shared" ca="1" si="64"/>
        <v>6696</v>
      </c>
      <c r="H140">
        <f t="shared" ca="1" si="50"/>
        <v>6696</v>
      </c>
      <c r="I140" t="str">
        <f t="shared" ref="I140:I202" ca="1" si="65">IF(ISBLANK(J140),"",
VLOOKUP(J140,OFFSET(INDIRECT("$A:$B"),0,MATCH(J$1&amp;"_Verify",INDIRECT("$1:$1"),0)-1),2,0)
)</f>
        <v>cu</v>
      </c>
      <c r="J140" t="s">
        <v>114</v>
      </c>
      <c r="K140" t="s">
        <v>147</v>
      </c>
      <c r="L140">
        <v>2900</v>
      </c>
      <c r="M140" t="str">
        <f t="shared" si="51"/>
        <v>에너지너무많음</v>
      </c>
      <c r="N140" t="str">
        <f t="shared" ref="N140:N202" ca="1" si="66">IF(ISBLANK(O140),"",
VLOOKUP(O140,OFFSET(INDIRECT("$A:$B"),0,MATCH(O$1&amp;"_Verify",INDIRECT("$1:$1"),0)-1),2,0)
)</f>
        <v>cu</v>
      </c>
      <c r="O140" t="s">
        <v>114</v>
      </c>
      <c r="P140" t="s">
        <v>147</v>
      </c>
      <c r="Q140">
        <v>290</v>
      </c>
      <c r="R140" t="str">
        <f t="shared" ca="1" si="52"/>
        <v>cu</v>
      </c>
      <c r="S140" t="str">
        <f t="shared" si="53"/>
        <v>EN</v>
      </c>
      <c r="T140">
        <f t="shared" si="54"/>
        <v>2900</v>
      </c>
      <c r="U140" t="str">
        <f t="shared" ca="1" si="55"/>
        <v>cu</v>
      </c>
      <c r="V140" t="str">
        <f t="shared" si="56"/>
        <v>EN</v>
      </c>
      <c r="W140">
        <f t="shared" si="57"/>
        <v>290</v>
      </c>
      <c r="X14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</v>
      </c>
      <c r="Y140" t="str">
        <f t="shared" ca="1" si="58"/>
        <v>{"id":"rt3","num":25,"totEp":6696,"tp1":"cu","vl1":"EN","cn1":2900,"tp2":"cu","vl2":"EN","cn2":290}</v>
      </c>
      <c r="Z140">
        <f t="shared" ca="1" si="59"/>
        <v>99</v>
      </c>
      <c r="AA140">
        <f t="shared" ca="1" si="60"/>
        <v>14032</v>
      </c>
      <c r="AB140">
        <f t="shared" ca="1" si="61"/>
        <v>0</v>
      </c>
      <c r="AC14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</v>
      </c>
      <c r="AD140">
        <f t="shared" ca="1" si="63"/>
        <v>0</v>
      </c>
    </row>
    <row r="141" spans="1:30">
      <c r="A141" t="s">
        <v>102</v>
      </c>
      <c r="B141" t="str">
        <f>VLOOKUP(A141,EventPointTypeTable!$A:$B,MATCH(EventPointTypeTable!$B$1,EventPointTypeTable!$A$1:$B$1,0),0)</f>
        <v>루틴3</v>
      </c>
      <c r="C141" t="str">
        <f t="shared" si="46"/>
        <v>rt3</v>
      </c>
      <c r="D141">
        <f t="shared" ca="1" si="47"/>
        <v>26</v>
      </c>
      <c r="E141">
        <f t="shared" ca="1" si="49"/>
        <v>26</v>
      </c>
      <c r="F141">
        <v>200</v>
      </c>
      <c r="G141">
        <f t="shared" ca="1" si="64"/>
        <v>6896</v>
      </c>
      <c r="H141">
        <f t="shared" ca="1" si="50"/>
        <v>6896</v>
      </c>
      <c r="I141" t="str">
        <f t="shared" ca="1" si="65"/>
        <v>cu</v>
      </c>
      <c r="J141" t="s">
        <v>114</v>
      </c>
      <c r="K141" t="s">
        <v>116</v>
      </c>
      <c r="L141">
        <v>200000</v>
      </c>
      <c r="M141" t="str">
        <f t="shared" si="51"/>
        <v/>
      </c>
      <c r="N141" t="str">
        <f t="shared" ca="1" si="66"/>
        <v>cu</v>
      </c>
      <c r="O141" t="s">
        <v>114</v>
      </c>
      <c r="P141" t="s">
        <v>116</v>
      </c>
      <c r="Q141">
        <v>20000</v>
      </c>
      <c r="R141" t="str">
        <f t="shared" ca="1" si="52"/>
        <v>cu</v>
      </c>
      <c r="S141" t="str">
        <f t="shared" si="53"/>
        <v>GO</v>
      </c>
      <c r="T141">
        <f t="shared" si="54"/>
        <v>200000</v>
      </c>
      <c r="U141" t="str">
        <f t="shared" ca="1" si="55"/>
        <v>cu</v>
      </c>
      <c r="V141" t="str">
        <f t="shared" si="56"/>
        <v>GO</v>
      </c>
      <c r="W141">
        <f t="shared" si="57"/>
        <v>20000</v>
      </c>
      <c r="X14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</v>
      </c>
      <c r="Y141" t="str">
        <f t="shared" ca="1" si="58"/>
        <v>{"id":"rt3","num":26,"totEp":6896,"tp1":"cu","vl1":"GO","cn1":200000,"tp2":"cu","vl2":"GO","cn2":20000}</v>
      </c>
      <c r="Z141">
        <f t="shared" ca="1" si="59"/>
        <v>103</v>
      </c>
      <c r="AA141">
        <f t="shared" ca="1" si="60"/>
        <v>14136</v>
      </c>
      <c r="AB141">
        <f t="shared" ca="1" si="61"/>
        <v>0</v>
      </c>
      <c r="AC14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</v>
      </c>
      <c r="AD141">
        <f t="shared" ca="1" si="63"/>
        <v>0</v>
      </c>
    </row>
    <row r="142" spans="1:30">
      <c r="A142" t="s">
        <v>102</v>
      </c>
      <c r="B142" t="str">
        <f>VLOOKUP(A142,EventPointTypeTable!$A:$B,MATCH(EventPointTypeTable!$B$1,EventPointTypeTable!$A$1:$B$1,0),0)</f>
        <v>루틴3</v>
      </c>
      <c r="C142" t="str">
        <f t="shared" si="46"/>
        <v>rt3</v>
      </c>
      <c r="D142">
        <f t="shared" ca="1" si="47"/>
        <v>27</v>
      </c>
      <c r="E142">
        <f t="shared" ca="1" si="49"/>
        <v>27</v>
      </c>
      <c r="F142">
        <v>400</v>
      </c>
      <c r="G142">
        <f t="shared" ca="1" si="64"/>
        <v>7296</v>
      </c>
      <c r="H142">
        <f t="shared" ca="1" si="50"/>
        <v>7296</v>
      </c>
      <c r="I142" t="str">
        <f t="shared" ca="1" si="65"/>
        <v>cu</v>
      </c>
      <c r="J142" t="s">
        <v>114</v>
      </c>
      <c r="K142" t="s">
        <v>116</v>
      </c>
      <c r="L142">
        <v>250000</v>
      </c>
      <c r="M142" t="str">
        <f t="shared" si="51"/>
        <v/>
      </c>
      <c r="N142" t="str">
        <f t="shared" ca="1" si="66"/>
        <v>cu</v>
      </c>
      <c r="O142" t="s">
        <v>114</v>
      </c>
      <c r="P142" t="s">
        <v>116</v>
      </c>
      <c r="Q142">
        <v>25000</v>
      </c>
      <c r="R142" t="str">
        <f t="shared" ca="1" si="52"/>
        <v>cu</v>
      </c>
      <c r="S142" t="str">
        <f t="shared" si="53"/>
        <v>GO</v>
      </c>
      <c r="T142">
        <f t="shared" si="54"/>
        <v>250000</v>
      </c>
      <c r="U142" t="str">
        <f t="shared" ca="1" si="55"/>
        <v>cu</v>
      </c>
      <c r="V142" t="str">
        <f t="shared" si="56"/>
        <v>GO</v>
      </c>
      <c r="W142">
        <f t="shared" si="57"/>
        <v>25000</v>
      </c>
      <c r="X14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</v>
      </c>
      <c r="Y142" t="str">
        <f t="shared" ca="1" si="58"/>
        <v>{"id":"rt3","num":27,"totEp":7296,"tp1":"cu","vl1":"GO","cn1":250000,"tp2":"cu","vl2":"GO","cn2":25000}</v>
      </c>
      <c r="Z142">
        <f t="shared" ca="1" si="59"/>
        <v>103</v>
      </c>
      <c r="AA142">
        <f t="shared" ca="1" si="60"/>
        <v>14240</v>
      </c>
      <c r="AB142">
        <f t="shared" ca="1" si="61"/>
        <v>0</v>
      </c>
      <c r="AC14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</v>
      </c>
      <c r="AD142">
        <f t="shared" ca="1" si="63"/>
        <v>0</v>
      </c>
    </row>
    <row r="143" spans="1:30">
      <c r="A143" t="s">
        <v>102</v>
      </c>
      <c r="B143" t="str">
        <f>VLOOKUP(A143,EventPointTypeTable!$A:$B,MATCH(EventPointTypeTable!$B$1,EventPointTypeTable!$A$1:$B$1,0),0)</f>
        <v>루틴3</v>
      </c>
      <c r="C143" t="str">
        <f t="shared" si="46"/>
        <v>rt3</v>
      </c>
      <c r="D143">
        <f t="shared" ca="1" si="47"/>
        <v>28</v>
      </c>
      <c r="E143">
        <f t="shared" ca="1" si="49"/>
        <v>28</v>
      </c>
      <c r="F143">
        <v>2400</v>
      </c>
      <c r="G143">
        <f t="shared" ca="1" si="64"/>
        <v>9696</v>
      </c>
      <c r="H143">
        <f t="shared" ca="1" si="50"/>
        <v>9696</v>
      </c>
      <c r="I143" t="str">
        <f t="shared" ca="1" si="65"/>
        <v>cu</v>
      </c>
      <c r="J143" t="s">
        <v>114</v>
      </c>
      <c r="K143" t="s">
        <v>147</v>
      </c>
      <c r="L143">
        <v>4000</v>
      </c>
      <c r="M143" t="str">
        <f t="shared" si="51"/>
        <v>에너지너무많음</v>
      </c>
      <c r="N143" t="str">
        <f t="shared" ca="1" si="66"/>
        <v>cu</v>
      </c>
      <c r="O143" t="s">
        <v>114</v>
      </c>
      <c r="P143" t="s">
        <v>147</v>
      </c>
      <c r="Q143">
        <v>400</v>
      </c>
      <c r="R143" t="str">
        <f t="shared" ca="1" si="52"/>
        <v>cu</v>
      </c>
      <c r="S143" t="str">
        <f t="shared" si="53"/>
        <v>EN</v>
      </c>
      <c r="T143">
        <f t="shared" si="54"/>
        <v>4000</v>
      </c>
      <c r="U143" t="str">
        <f t="shared" ca="1" si="55"/>
        <v>cu</v>
      </c>
      <c r="V143" t="str">
        <f t="shared" si="56"/>
        <v>EN</v>
      </c>
      <c r="W143">
        <f t="shared" si="57"/>
        <v>400</v>
      </c>
      <c r="X14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</v>
      </c>
      <c r="Y143" t="str">
        <f t="shared" ca="1" si="58"/>
        <v>{"id":"rt3","num":28,"totEp":9696,"tp1":"cu","vl1":"EN","cn1":4000,"tp2":"cu","vl2":"EN","cn2":400}</v>
      </c>
      <c r="Z143">
        <f t="shared" ca="1" si="59"/>
        <v>99</v>
      </c>
      <c r="AA143">
        <f t="shared" ca="1" si="60"/>
        <v>14340</v>
      </c>
      <c r="AB143">
        <f t="shared" ca="1" si="61"/>
        <v>0</v>
      </c>
      <c r="AC14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</v>
      </c>
      <c r="AD143">
        <f t="shared" ca="1" si="63"/>
        <v>0</v>
      </c>
    </row>
    <row r="144" spans="1:30">
      <c r="A144" t="s">
        <v>102</v>
      </c>
      <c r="B144" t="str">
        <f>VLOOKUP(A144,EventPointTypeTable!$A:$B,MATCH(EventPointTypeTable!$B$1,EventPointTypeTable!$A$1:$B$1,0),0)</f>
        <v>루틴3</v>
      </c>
      <c r="C144" t="str">
        <f t="shared" si="46"/>
        <v>rt3</v>
      </c>
      <c r="D144">
        <f t="shared" ca="1" si="47"/>
        <v>29</v>
      </c>
      <c r="E144">
        <f t="shared" ca="1" si="49"/>
        <v>29</v>
      </c>
      <c r="F144">
        <v>350</v>
      </c>
      <c r="G144">
        <f t="shared" ca="1" si="64"/>
        <v>10046</v>
      </c>
      <c r="H144">
        <f t="shared" ca="1" si="50"/>
        <v>10046</v>
      </c>
      <c r="I144" t="str">
        <f t="shared" ca="1" si="65"/>
        <v>cu</v>
      </c>
      <c r="J144" t="s">
        <v>114</v>
      </c>
      <c r="K144" t="s">
        <v>116</v>
      </c>
      <c r="L144">
        <v>300000</v>
      </c>
      <c r="M144" t="str">
        <f t="shared" si="51"/>
        <v/>
      </c>
      <c r="N144" t="str">
        <f t="shared" ca="1" si="66"/>
        <v>cu</v>
      </c>
      <c r="O144" t="s">
        <v>114</v>
      </c>
      <c r="P144" t="s">
        <v>116</v>
      </c>
      <c r="Q144">
        <v>30000</v>
      </c>
      <c r="R144" t="str">
        <f t="shared" ca="1" si="52"/>
        <v>cu</v>
      </c>
      <c r="S144" t="str">
        <f t="shared" si="53"/>
        <v>GO</v>
      </c>
      <c r="T144">
        <f t="shared" si="54"/>
        <v>300000</v>
      </c>
      <c r="U144" t="str">
        <f t="shared" ca="1" si="55"/>
        <v>cu</v>
      </c>
      <c r="V144" t="str">
        <f t="shared" si="56"/>
        <v>GO</v>
      </c>
      <c r="W144">
        <f t="shared" si="57"/>
        <v>30000</v>
      </c>
      <c r="X14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</v>
      </c>
      <c r="Y144" t="str">
        <f t="shared" ca="1" si="58"/>
        <v>{"id":"rt3","num":29,"totEp":10046,"tp1":"cu","vl1":"GO","cn1":300000,"tp2":"cu","vl2":"GO","cn2":30000}</v>
      </c>
      <c r="Z144">
        <f t="shared" ca="1" si="59"/>
        <v>104</v>
      </c>
      <c r="AA144">
        <f t="shared" ca="1" si="60"/>
        <v>14445</v>
      </c>
      <c r="AB144">
        <f t="shared" ca="1" si="61"/>
        <v>0</v>
      </c>
      <c r="AC14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</v>
      </c>
      <c r="AD144">
        <f t="shared" ca="1" si="63"/>
        <v>0</v>
      </c>
    </row>
    <row r="145" spans="1:30">
      <c r="A145" t="s">
        <v>102</v>
      </c>
      <c r="B145" t="str">
        <f>VLOOKUP(A145,EventPointTypeTable!$A:$B,MATCH(EventPointTypeTable!$B$1,EventPointTypeTable!$A$1:$B$1,0),0)</f>
        <v>루틴3</v>
      </c>
      <c r="C145" t="str">
        <f t="shared" si="46"/>
        <v>rt3</v>
      </c>
      <c r="D145">
        <f t="shared" ca="1" si="47"/>
        <v>30</v>
      </c>
      <c r="E145">
        <f t="shared" ca="1" si="49"/>
        <v>30</v>
      </c>
      <c r="F145">
        <v>450</v>
      </c>
      <c r="G145">
        <f t="shared" ca="1" si="64"/>
        <v>10496</v>
      </c>
      <c r="H145">
        <f t="shared" ca="1" si="50"/>
        <v>10496</v>
      </c>
      <c r="I145" t="str">
        <f t="shared" ca="1" si="65"/>
        <v>cu</v>
      </c>
      <c r="J145" t="s">
        <v>114</v>
      </c>
      <c r="K145" t="s">
        <v>116</v>
      </c>
      <c r="L145">
        <v>325000</v>
      </c>
      <c r="M145" t="str">
        <f t="shared" si="51"/>
        <v/>
      </c>
      <c r="N145" t="str">
        <f t="shared" ca="1" si="66"/>
        <v>cu</v>
      </c>
      <c r="O145" t="s">
        <v>114</v>
      </c>
      <c r="P145" t="s">
        <v>116</v>
      </c>
      <c r="Q145">
        <v>32500</v>
      </c>
      <c r="R145" t="str">
        <f t="shared" ca="1" si="52"/>
        <v>cu</v>
      </c>
      <c r="S145" t="str">
        <f t="shared" si="53"/>
        <v>GO</v>
      </c>
      <c r="T145">
        <f t="shared" si="54"/>
        <v>325000</v>
      </c>
      <c r="U145" t="str">
        <f t="shared" ca="1" si="55"/>
        <v>cu</v>
      </c>
      <c r="V145" t="str">
        <f t="shared" si="56"/>
        <v>GO</v>
      </c>
      <c r="W145">
        <f t="shared" si="57"/>
        <v>32500</v>
      </c>
      <c r="X14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</v>
      </c>
      <c r="Y145" t="str">
        <f t="shared" ca="1" si="58"/>
        <v>{"id":"rt3","num":30,"totEp":10496,"tp1":"cu","vl1":"GO","cn1":325000,"tp2":"cu","vl2":"GO","cn2":32500}</v>
      </c>
      <c r="Z145">
        <f t="shared" ca="1" si="59"/>
        <v>104</v>
      </c>
      <c r="AA145">
        <f t="shared" ca="1" si="60"/>
        <v>14550</v>
      </c>
      <c r="AB145">
        <f t="shared" ca="1" si="61"/>
        <v>0</v>
      </c>
      <c r="AC14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</v>
      </c>
      <c r="AD145">
        <f t="shared" ca="1" si="63"/>
        <v>0</v>
      </c>
    </row>
    <row r="146" spans="1:30">
      <c r="A146" t="s">
        <v>102</v>
      </c>
      <c r="B146" t="str">
        <f>VLOOKUP(A146,EventPointTypeTable!$A:$B,MATCH(EventPointTypeTable!$B$1,EventPointTypeTable!$A$1:$B$1,0),0)</f>
        <v>루틴3</v>
      </c>
      <c r="C146" t="str">
        <f t="shared" si="46"/>
        <v>rt3</v>
      </c>
      <c r="D146">
        <f t="shared" ca="1" si="47"/>
        <v>31</v>
      </c>
      <c r="E146">
        <f t="shared" ca="1" si="49"/>
        <v>31</v>
      </c>
      <c r="F146">
        <v>3200</v>
      </c>
      <c r="G146">
        <f t="shared" ca="1" si="64"/>
        <v>13696</v>
      </c>
      <c r="H146">
        <f t="shared" ca="1" si="50"/>
        <v>13696</v>
      </c>
      <c r="I146" t="str">
        <f t="shared" ca="1" si="65"/>
        <v>cu</v>
      </c>
      <c r="J146" t="s">
        <v>114</v>
      </c>
      <c r="K146" t="s">
        <v>147</v>
      </c>
      <c r="L146">
        <v>4500</v>
      </c>
      <c r="M146" t="str">
        <f t="shared" si="51"/>
        <v>에너지너무많음</v>
      </c>
      <c r="N146" t="str">
        <f t="shared" ca="1" si="66"/>
        <v>cu</v>
      </c>
      <c r="O146" t="s">
        <v>114</v>
      </c>
      <c r="P146" t="s">
        <v>147</v>
      </c>
      <c r="Q146">
        <v>450</v>
      </c>
      <c r="R146" t="str">
        <f t="shared" ca="1" si="52"/>
        <v>cu</v>
      </c>
      <c r="S146" t="str">
        <f t="shared" si="53"/>
        <v>EN</v>
      </c>
      <c r="T146">
        <f t="shared" si="54"/>
        <v>4500</v>
      </c>
      <c r="U146" t="str">
        <f t="shared" ca="1" si="55"/>
        <v>cu</v>
      </c>
      <c r="V146" t="str">
        <f t="shared" si="56"/>
        <v>EN</v>
      </c>
      <c r="W146">
        <f t="shared" si="57"/>
        <v>450</v>
      </c>
      <c r="X14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</v>
      </c>
      <c r="Y146" t="str">
        <f t="shared" ca="1" si="58"/>
        <v>{"id":"rt3","num":31,"totEp":13696,"tp1":"cu","vl1":"EN","cn1":4500,"tp2":"cu","vl2":"EN","cn2":450}</v>
      </c>
      <c r="Z146">
        <f t="shared" ca="1" si="59"/>
        <v>100</v>
      </c>
      <c r="AA146">
        <f t="shared" ca="1" si="60"/>
        <v>14651</v>
      </c>
      <c r="AB146">
        <f t="shared" ca="1" si="61"/>
        <v>0</v>
      </c>
      <c r="AC14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</v>
      </c>
      <c r="AD146">
        <f t="shared" ca="1" si="63"/>
        <v>0</v>
      </c>
    </row>
    <row r="147" spans="1:30">
      <c r="A147" t="s">
        <v>102</v>
      </c>
      <c r="B147" t="str">
        <f>VLOOKUP(A147,EventPointTypeTable!$A:$B,MATCH(EventPointTypeTable!$B$1,EventPointTypeTable!$A$1:$B$1,0),0)</f>
        <v>루틴3</v>
      </c>
      <c r="C147" t="str">
        <f t="shared" si="46"/>
        <v>rt3</v>
      </c>
      <c r="D147">
        <f t="shared" ca="1" si="47"/>
        <v>32</v>
      </c>
      <c r="E147">
        <f t="shared" ca="1" si="49"/>
        <v>32</v>
      </c>
      <c r="F147">
        <v>500</v>
      </c>
      <c r="G147">
        <f t="shared" ca="1" si="64"/>
        <v>14196</v>
      </c>
      <c r="H147">
        <f t="shared" ca="1" si="50"/>
        <v>14196</v>
      </c>
      <c r="I147" t="str">
        <f t="shared" ca="1" si="65"/>
        <v>cu</v>
      </c>
      <c r="J147" t="s">
        <v>114</v>
      </c>
      <c r="K147" t="s">
        <v>116</v>
      </c>
      <c r="L147">
        <v>375000</v>
      </c>
      <c r="M147" t="str">
        <f t="shared" si="51"/>
        <v/>
      </c>
      <c r="N147" t="str">
        <f t="shared" ca="1" si="66"/>
        <v>cu</v>
      </c>
      <c r="O147" t="s">
        <v>114</v>
      </c>
      <c r="P147" t="s">
        <v>116</v>
      </c>
      <c r="Q147">
        <v>37500</v>
      </c>
      <c r="R147" t="str">
        <f t="shared" ca="1" si="52"/>
        <v>cu</v>
      </c>
      <c r="S147" t="str">
        <f t="shared" si="53"/>
        <v>GO</v>
      </c>
      <c r="T147">
        <f t="shared" si="54"/>
        <v>375000</v>
      </c>
      <c r="U147" t="str">
        <f t="shared" ca="1" si="55"/>
        <v>cu</v>
      </c>
      <c r="V147" t="str">
        <f t="shared" si="56"/>
        <v>GO</v>
      </c>
      <c r="W147">
        <f t="shared" si="57"/>
        <v>37500</v>
      </c>
      <c r="X14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</v>
      </c>
      <c r="Y147" t="str">
        <f t="shared" ca="1" si="58"/>
        <v>{"id":"rt3","num":32,"totEp":14196,"tp1":"cu","vl1":"GO","cn1":375000,"tp2":"cu","vl2":"GO","cn2":37500}</v>
      </c>
      <c r="Z147">
        <f t="shared" ca="1" si="59"/>
        <v>104</v>
      </c>
      <c r="AA147">
        <f t="shared" ca="1" si="60"/>
        <v>14756</v>
      </c>
      <c r="AB147">
        <f t="shared" ca="1" si="61"/>
        <v>0</v>
      </c>
      <c r="AC14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</v>
      </c>
      <c r="AD147">
        <f t="shared" ca="1" si="63"/>
        <v>0</v>
      </c>
    </row>
    <row r="148" spans="1:30">
      <c r="A148" t="s">
        <v>102</v>
      </c>
      <c r="B148" t="str">
        <f>VLOOKUP(A148,EventPointTypeTable!$A:$B,MATCH(EventPointTypeTable!$B$1,EventPointTypeTable!$A$1:$B$1,0),0)</f>
        <v>루틴3</v>
      </c>
      <c r="C148" t="str">
        <f t="shared" si="46"/>
        <v>rt3</v>
      </c>
      <c r="D148">
        <f t="shared" ca="1" si="47"/>
        <v>33</v>
      </c>
      <c r="E148">
        <f t="shared" ca="1" si="49"/>
        <v>33</v>
      </c>
      <c r="F148">
        <v>4500</v>
      </c>
      <c r="G148">
        <f t="shared" ca="1" si="64"/>
        <v>18696</v>
      </c>
      <c r="H148">
        <f t="shared" ca="1" si="50"/>
        <v>18696</v>
      </c>
      <c r="I148" t="str">
        <f t="shared" ca="1" si="65"/>
        <v>cu</v>
      </c>
      <c r="J148" t="s">
        <v>114</v>
      </c>
      <c r="K148" t="s">
        <v>147</v>
      </c>
      <c r="L148">
        <v>5750</v>
      </c>
      <c r="M148" t="str">
        <f t="shared" si="51"/>
        <v>에너지너무많음</v>
      </c>
      <c r="N148" t="str">
        <f t="shared" ca="1" si="66"/>
        <v>cu</v>
      </c>
      <c r="O148" t="s">
        <v>114</v>
      </c>
      <c r="P148" t="s">
        <v>147</v>
      </c>
      <c r="Q148">
        <v>575</v>
      </c>
      <c r="R148" t="str">
        <f t="shared" ca="1" si="52"/>
        <v>cu</v>
      </c>
      <c r="S148" t="str">
        <f t="shared" si="53"/>
        <v>EN</v>
      </c>
      <c r="T148">
        <f t="shared" si="54"/>
        <v>5750</v>
      </c>
      <c r="U148" t="str">
        <f t="shared" ca="1" si="55"/>
        <v>cu</v>
      </c>
      <c r="V148" t="str">
        <f t="shared" si="56"/>
        <v>EN</v>
      </c>
      <c r="W148">
        <f t="shared" si="57"/>
        <v>575</v>
      </c>
      <c r="X14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</v>
      </c>
      <c r="Y148" t="str">
        <f t="shared" ca="1" si="58"/>
        <v>{"id":"rt3","num":33,"totEp":18696,"tp1":"cu","vl1":"EN","cn1":5750,"tp2":"cu","vl2":"EN","cn2":575}</v>
      </c>
      <c r="Z148">
        <f t="shared" ca="1" si="59"/>
        <v>100</v>
      </c>
      <c r="AA148">
        <f t="shared" ca="1" si="60"/>
        <v>14857</v>
      </c>
      <c r="AB148">
        <f t="shared" ca="1" si="61"/>
        <v>0</v>
      </c>
      <c r="AC14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</v>
      </c>
      <c r="AD148">
        <f t="shared" ca="1" si="63"/>
        <v>0</v>
      </c>
    </row>
    <row r="149" spans="1:30">
      <c r="A149" t="s">
        <v>102</v>
      </c>
      <c r="B149" t="str">
        <f>VLOOKUP(A149,EventPointTypeTable!$A:$B,MATCH(EventPointTypeTable!$B$1,EventPointTypeTable!$A$1:$B$1,0),0)</f>
        <v>루틴3</v>
      </c>
      <c r="C149" t="str">
        <f t="shared" si="46"/>
        <v>rt3</v>
      </c>
      <c r="D149">
        <f t="shared" ca="1" si="47"/>
        <v>34</v>
      </c>
      <c r="E149">
        <f t="shared" ca="1" si="49"/>
        <v>34</v>
      </c>
      <c r="F149">
        <v>330</v>
      </c>
      <c r="G149">
        <f t="shared" ca="1" si="64"/>
        <v>19026</v>
      </c>
      <c r="H149">
        <f t="shared" ca="1" si="50"/>
        <v>19026</v>
      </c>
      <c r="I149" t="str">
        <f t="shared" ca="1" si="65"/>
        <v>cu</v>
      </c>
      <c r="J149" t="s">
        <v>114</v>
      </c>
      <c r="K149" t="s">
        <v>116</v>
      </c>
      <c r="L149">
        <v>275000</v>
      </c>
      <c r="M149" t="str">
        <f t="shared" si="51"/>
        <v/>
      </c>
      <c r="N149" t="str">
        <f t="shared" ca="1" si="66"/>
        <v>cu</v>
      </c>
      <c r="O149" t="s">
        <v>114</v>
      </c>
      <c r="P149" t="s">
        <v>116</v>
      </c>
      <c r="Q149">
        <v>27500</v>
      </c>
      <c r="R149" t="str">
        <f t="shared" ca="1" si="52"/>
        <v>cu</v>
      </c>
      <c r="S149" t="str">
        <f t="shared" si="53"/>
        <v>GO</v>
      </c>
      <c r="T149">
        <f t="shared" si="54"/>
        <v>275000</v>
      </c>
      <c r="U149" t="str">
        <f t="shared" ca="1" si="55"/>
        <v>cu</v>
      </c>
      <c r="V149" t="str">
        <f t="shared" si="56"/>
        <v>GO</v>
      </c>
      <c r="W149">
        <f t="shared" si="57"/>
        <v>27500</v>
      </c>
      <c r="X14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</v>
      </c>
      <c r="Y149" t="str">
        <f t="shared" ca="1" si="58"/>
        <v>{"id":"rt3","num":34,"totEp":19026,"tp1":"cu","vl1":"GO","cn1":275000,"tp2":"cu","vl2":"GO","cn2":27500}</v>
      </c>
      <c r="Z149">
        <f t="shared" ca="1" si="59"/>
        <v>104</v>
      </c>
      <c r="AA149">
        <f t="shared" ca="1" si="60"/>
        <v>14962</v>
      </c>
      <c r="AB149">
        <f t="shared" ca="1" si="61"/>
        <v>0</v>
      </c>
      <c r="AC14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</v>
      </c>
      <c r="AD149">
        <f t="shared" ca="1" si="63"/>
        <v>0</v>
      </c>
    </row>
    <row r="150" spans="1:30">
      <c r="A150" t="s">
        <v>102</v>
      </c>
      <c r="B150" t="str">
        <f>VLOOKUP(A150,EventPointTypeTable!$A:$B,MATCH(EventPointTypeTable!$B$1,EventPointTypeTable!$A$1:$B$1,0),0)</f>
        <v>루틴3</v>
      </c>
      <c r="C150" t="str">
        <f t="shared" si="46"/>
        <v>rt3</v>
      </c>
      <c r="D150">
        <f t="shared" ca="1" si="47"/>
        <v>35</v>
      </c>
      <c r="E150">
        <f t="shared" ca="1" si="49"/>
        <v>35</v>
      </c>
      <c r="F150">
        <v>450</v>
      </c>
      <c r="G150">
        <f t="shared" ca="1" si="64"/>
        <v>19476</v>
      </c>
      <c r="H150">
        <f t="shared" ca="1" si="50"/>
        <v>19476</v>
      </c>
      <c r="I150" t="str">
        <f t="shared" ca="1" si="65"/>
        <v>cu</v>
      </c>
      <c r="J150" t="s">
        <v>114</v>
      </c>
      <c r="K150" t="s">
        <v>116</v>
      </c>
      <c r="L150">
        <v>350000</v>
      </c>
      <c r="M150" t="str">
        <f t="shared" si="51"/>
        <v/>
      </c>
      <c r="N150" t="str">
        <f t="shared" ca="1" si="66"/>
        <v>cu</v>
      </c>
      <c r="O150" t="s">
        <v>114</v>
      </c>
      <c r="P150" t="s">
        <v>116</v>
      </c>
      <c r="Q150">
        <v>35000</v>
      </c>
      <c r="R150" t="str">
        <f t="shared" ca="1" si="52"/>
        <v>cu</v>
      </c>
      <c r="S150" t="str">
        <f t="shared" si="53"/>
        <v>GO</v>
      </c>
      <c r="T150">
        <f t="shared" si="54"/>
        <v>350000</v>
      </c>
      <c r="U150" t="str">
        <f t="shared" ca="1" si="55"/>
        <v>cu</v>
      </c>
      <c r="V150" t="str">
        <f t="shared" si="56"/>
        <v>GO</v>
      </c>
      <c r="W150">
        <f t="shared" si="57"/>
        <v>35000</v>
      </c>
      <c r="X15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</v>
      </c>
      <c r="Y150" t="str">
        <f t="shared" ca="1" si="58"/>
        <v>{"id":"rt3","num":35,"totEp":19476,"tp1":"cu","vl1":"GO","cn1":350000,"tp2":"cu","vl2":"GO","cn2":35000}</v>
      </c>
      <c r="Z150">
        <f t="shared" ca="1" si="59"/>
        <v>104</v>
      </c>
      <c r="AA150">
        <f t="shared" ca="1" si="60"/>
        <v>15067</v>
      </c>
      <c r="AB150">
        <f t="shared" ca="1" si="61"/>
        <v>0</v>
      </c>
      <c r="AC15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</v>
      </c>
      <c r="AD150">
        <f t="shared" ca="1" si="63"/>
        <v>0</v>
      </c>
    </row>
    <row r="151" spans="1:30">
      <c r="A151" t="s">
        <v>102</v>
      </c>
      <c r="B151" t="str">
        <f>VLOOKUP(A151,EventPointTypeTable!$A:$B,MATCH(EventPointTypeTable!$B$1,EventPointTypeTable!$A$1:$B$1,0),0)</f>
        <v>루틴3</v>
      </c>
      <c r="C151" t="str">
        <f t="shared" si="46"/>
        <v>rt3</v>
      </c>
      <c r="D151">
        <f t="shared" ca="1" si="47"/>
        <v>36</v>
      </c>
      <c r="E151">
        <f t="shared" ca="1" si="49"/>
        <v>36</v>
      </c>
      <c r="F151">
        <v>5800</v>
      </c>
      <c r="G151">
        <f t="shared" ca="1" si="64"/>
        <v>25276</v>
      </c>
      <c r="H151">
        <f t="shared" ca="1" si="50"/>
        <v>25276</v>
      </c>
      <c r="I151" t="str">
        <f t="shared" ca="1" si="65"/>
        <v>cu</v>
      </c>
      <c r="J151" t="s">
        <v>114</v>
      </c>
      <c r="K151" t="s">
        <v>147</v>
      </c>
      <c r="L151">
        <v>6400</v>
      </c>
      <c r="M151" t="str">
        <f t="shared" si="51"/>
        <v>에너지너무많음</v>
      </c>
      <c r="N151" t="str">
        <f t="shared" ca="1" si="66"/>
        <v>cu</v>
      </c>
      <c r="O151" t="s">
        <v>114</v>
      </c>
      <c r="P151" t="s">
        <v>147</v>
      </c>
      <c r="Q151">
        <v>640</v>
      </c>
      <c r="R151" t="str">
        <f t="shared" ca="1" si="52"/>
        <v>cu</v>
      </c>
      <c r="S151" t="str">
        <f t="shared" si="53"/>
        <v>EN</v>
      </c>
      <c r="T151">
        <f t="shared" si="54"/>
        <v>6400</v>
      </c>
      <c r="U151" t="str">
        <f t="shared" ca="1" si="55"/>
        <v>cu</v>
      </c>
      <c r="V151" t="str">
        <f t="shared" si="56"/>
        <v>EN</v>
      </c>
      <c r="W151">
        <f t="shared" si="57"/>
        <v>640</v>
      </c>
      <c r="X15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</v>
      </c>
      <c r="Y151" t="str">
        <f t="shared" ca="1" si="58"/>
        <v>{"id":"rt3","num":36,"totEp":25276,"tp1":"cu","vl1":"EN","cn1":6400,"tp2":"cu","vl2":"EN","cn2":640}</v>
      </c>
      <c r="Z151">
        <f t="shared" ca="1" si="59"/>
        <v>100</v>
      </c>
      <c r="AA151">
        <f t="shared" ca="1" si="60"/>
        <v>15168</v>
      </c>
      <c r="AB151">
        <f t="shared" ca="1" si="61"/>
        <v>0</v>
      </c>
      <c r="AC15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</v>
      </c>
      <c r="AD151">
        <f t="shared" ca="1" si="63"/>
        <v>0</v>
      </c>
    </row>
    <row r="152" spans="1:30">
      <c r="A152" t="s">
        <v>102</v>
      </c>
      <c r="B152" t="str">
        <f>VLOOKUP(A152,EventPointTypeTable!$A:$B,MATCH(EventPointTypeTable!$B$1,EventPointTypeTable!$A$1:$B$1,0),0)</f>
        <v>루틴3</v>
      </c>
      <c r="C152" t="str">
        <f t="shared" si="46"/>
        <v>rt3</v>
      </c>
      <c r="D152">
        <f t="shared" ca="1" si="47"/>
        <v>37</v>
      </c>
      <c r="E152">
        <f t="shared" ca="1" si="49"/>
        <v>37</v>
      </c>
      <c r="F152">
        <v>120</v>
      </c>
      <c r="G152">
        <f t="shared" ca="1" si="64"/>
        <v>25396</v>
      </c>
      <c r="H152">
        <f t="shared" ca="1" si="50"/>
        <v>25396</v>
      </c>
      <c r="I152" t="str">
        <f t="shared" ca="1" si="65"/>
        <v>cu</v>
      </c>
      <c r="J152" t="s">
        <v>114</v>
      </c>
      <c r="K152" t="s">
        <v>116</v>
      </c>
      <c r="L152">
        <v>195000</v>
      </c>
      <c r="M152" t="str">
        <f t="shared" si="51"/>
        <v/>
      </c>
      <c r="N152" t="str">
        <f t="shared" ca="1" si="66"/>
        <v>cu</v>
      </c>
      <c r="O152" t="s">
        <v>114</v>
      </c>
      <c r="P152" t="s">
        <v>116</v>
      </c>
      <c r="Q152">
        <v>19500</v>
      </c>
      <c r="R152" t="str">
        <f t="shared" ca="1" si="52"/>
        <v>cu</v>
      </c>
      <c r="S152" t="str">
        <f t="shared" si="53"/>
        <v>GO</v>
      </c>
      <c r="T152">
        <f t="shared" si="54"/>
        <v>195000</v>
      </c>
      <c r="U152" t="str">
        <f t="shared" ca="1" si="55"/>
        <v>cu</v>
      </c>
      <c r="V152" t="str">
        <f t="shared" si="56"/>
        <v>GO</v>
      </c>
      <c r="W152">
        <f t="shared" si="57"/>
        <v>19500</v>
      </c>
      <c r="X15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</v>
      </c>
      <c r="Y152" t="str">
        <f t="shared" ca="1" si="58"/>
        <v>{"id":"rt3","num":37,"totEp":25396,"tp1":"cu","vl1":"GO","cn1":195000,"tp2":"cu","vl2":"GO","cn2":19500}</v>
      </c>
      <c r="Z152">
        <f t="shared" ca="1" si="59"/>
        <v>104</v>
      </c>
      <c r="AA152">
        <f t="shared" ca="1" si="60"/>
        <v>15273</v>
      </c>
      <c r="AB152">
        <f t="shared" ca="1" si="61"/>
        <v>0</v>
      </c>
      <c r="AC15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</v>
      </c>
      <c r="AD152">
        <f t="shared" ca="1" si="63"/>
        <v>0</v>
      </c>
    </row>
    <row r="153" spans="1:30">
      <c r="A153" t="s">
        <v>102</v>
      </c>
      <c r="B153" t="str">
        <f>VLOOKUP(A153,EventPointTypeTable!$A:$B,MATCH(EventPointTypeTable!$B$1,EventPointTypeTable!$A$1:$B$1,0),0)</f>
        <v>루틴3</v>
      </c>
      <c r="C153" t="str">
        <f t="shared" si="46"/>
        <v>rt3</v>
      </c>
      <c r="D153">
        <f t="shared" ca="1" si="47"/>
        <v>38</v>
      </c>
      <c r="E153">
        <f t="shared" ca="1" si="49"/>
        <v>38</v>
      </c>
      <c r="F153">
        <v>550</v>
      </c>
      <c r="G153">
        <f t="shared" ca="1" si="64"/>
        <v>25946</v>
      </c>
      <c r="H153">
        <f t="shared" ca="1" si="50"/>
        <v>25946</v>
      </c>
      <c r="I153" t="str">
        <f t="shared" ca="1" si="65"/>
        <v>cu</v>
      </c>
      <c r="J153" t="s">
        <v>114</v>
      </c>
      <c r="K153" t="s">
        <v>116</v>
      </c>
      <c r="L153">
        <v>450000</v>
      </c>
      <c r="M153" t="str">
        <f t="shared" si="51"/>
        <v/>
      </c>
      <c r="N153" t="str">
        <f t="shared" ca="1" si="66"/>
        <v>cu</v>
      </c>
      <c r="O153" t="s">
        <v>114</v>
      </c>
      <c r="P153" t="s">
        <v>116</v>
      </c>
      <c r="Q153">
        <v>45000</v>
      </c>
      <c r="R153" t="str">
        <f t="shared" ca="1" si="52"/>
        <v>cu</v>
      </c>
      <c r="S153" t="str">
        <f t="shared" si="53"/>
        <v>GO</v>
      </c>
      <c r="T153">
        <f t="shared" si="54"/>
        <v>450000</v>
      </c>
      <c r="U153" t="str">
        <f t="shared" ca="1" si="55"/>
        <v>cu</v>
      </c>
      <c r="V153" t="str">
        <f t="shared" si="56"/>
        <v>GO</v>
      </c>
      <c r="W153">
        <f t="shared" si="57"/>
        <v>45000</v>
      </c>
      <c r="X15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</v>
      </c>
      <c r="Y153" t="str">
        <f t="shared" ca="1" si="58"/>
        <v>{"id":"rt3","num":38,"totEp":25946,"tp1":"cu","vl1":"GO","cn1":450000,"tp2":"cu","vl2":"GO","cn2":45000}</v>
      </c>
      <c r="Z153">
        <f t="shared" ca="1" si="59"/>
        <v>104</v>
      </c>
      <c r="AA153">
        <f t="shared" ca="1" si="60"/>
        <v>15378</v>
      </c>
      <c r="AB153">
        <f t="shared" ca="1" si="61"/>
        <v>0</v>
      </c>
      <c r="AC15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</v>
      </c>
      <c r="AD153">
        <f t="shared" ca="1" si="63"/>
        <v>0</v>
      </c>
    </row>
    <row r="154" spans="1:30">
      <c r="A154" t="s">
        <v>102</v>
      </c>
      <c r="B154" t="str">
        <f>VLOOKUP(A154,EventPointTypeTable!$A:$B,MATCH(EventPointTypeTable!$B$1,EventPointTypeTable!$A$1:$B$1,0),0)</f>
        <v>루틴3</v>
      </c>
      <c r="C154" t="str">
        <f t="shared" si="46"/>
        <v>rt3</v>
      </c>
      <c r="D154">
        <f t="shared" ca="1" si="47"/>
        <v>39</v>
      </c>
      <c r="E154">
        <f t="shared" ca="1" si="49"/>
        <v>39</v>
      </c>
      <c r="F154">
        <v>6700</v>
      </c>
      <c r="G154">
        <f t="shared" ca="1" si="64"/>
        <v>32646</v>
      </c>
      <c r="H154">
        <f t="shared" ca="1" si="50"/>
        <v>32646</v>
      </c>
      <c r="I154" t="str">
        <f t="shared" ca="1" si="65"/>
        <v>cu</v>
      </c>
      <c r="J154" t="s">
        <v>114</v>
      </c>
      <c r="K154" t="s">
        <v>147</v>
      </c>
      <c r="L154">
        <v>7200</v>
      </c>
      <c r="M154" t="str">
        <f t="shared" si="51"/>
        <v>에너지너무많음</v>
      </c>
      <c r="N154" t="str">
        <f t="shared" ca="1" si="66"/>
        <v>cu</v>
      </c>
      <c r="O154" t="s">
        <v>114</v>
      </c>
      <c r="P154" t="s">
        <v>147</v>
      </c>
      <c r="Q154">
        <v>720</v>
      </c>
      <c r="R154" t="str">
        <f t="shared" ca="1" si="52"/>
        <v>cu</v>
      </c>
      <c r="S154" t="str">
        <f t="shared" si="53"/>
        <v>EN</v>
      </c>
      <c r="T154">
        <f t="shared" si="54"/>
        <v>7200</v>
      </c>
      <c r="U154" t="str">
        <f t="shared" ca="1" si="55"/>
        <v>cu</v>
      </c>
      <c r="V154" t="str">
        <f t="shared" si="56"/>
        <v>EN</v>
      </c>
      <c r="W154">
        <f t="shared" si="57"/>
        <v>720</v>
      </c>
      <c r="X15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</v>
      </c>
      <c r="Y154" t="str">
        <f t="shared" ca="1" si="58"/>
        <v>{"id":"rt3","num":39,"totEp":32646,"tp1":"cu","vl1":"EN","cn1":7200,"tp2":"cu","vl2":"EN","cn2":720}</v>
      </c>
      <c r="Z154">
        <f t="shared" ca="1" si="59"/>
        <v>100</v>
      </c>
      <c r="AA154">
        <f t="shared" ca="1" si="60"/>
        <v>15479</v>
      </c>
      <c r="AB154">
        <f t="shared" ca="1" si="61"/>
        <v>0</v>
      </c>
      <c r="AC15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</v>
      </c>
      <c r="AD154">
        <f t="shared" ca="1" si="63"/>
        <v>0</v>
      </c>
    </row>
    <row r="155" spans="1:30">
      <c r="A155" t="s">
        <v>102</v>
      </c>
      <c r="B155" t="str">
        <f>VLOOKUP(A155,EventPointTypeTable!$A:$B,MATCH(EventPointTypeTable!$B$1,EventPointTypeTable!$A$1:$B$1,0),0)</f>
        <v>루틴3</v>
      </c>
      <c r="C155" t="str">
        <f t="shared" si="46"/>
        <v>rt3</v>
      </c>
      <c r="D155">
        <f t="shared" ca="1" si="47"/>
        <v>40</v>
      </c>
      <c r="E155">
        <f t="shared" ca="1" si="49"/>
        <v>40</v>
      </c>
      <c r="F155">
        <v>600</v>
      </c>
      <c r="G155">
        <f t="shared" ca="1" si="64"/>
        <v>33246</v>
      </c>
      <c r="H155">
        <f t="shared" ca="1" si="50"/>
        <v>33246</v>
      </c>
      <c r="I155" t="str">
        <f t="shared" ca="1" si="65"/>
        <v>cu</v>
      </c>
      <c r="J155" t="s">
        <v>114</v>
      </c>
      <c r="K155" t="s">
        <v>116</v>
      </c>
      <c r="L155">
        <v>420000</v>
      </c>
      <c r="M155" t="str">
        <f t="shared" si="51"/>
        <v/>
      </c>
      <c r="N155" t="str">
        <f t="shared" ca="1" si="66"/>
        <v>cu</v>
      </c>
      <c r="O155" t="s">
        <v>114</v>
      </c>
      <c r="P155" t="s">
        <v>116</v>
      </c>
      <c r="Q155">
        <v>42000</v>
      </c>
      <c r="R155" t="str">
        <f t="shared" ca="1" si="52"/>
        <v>cu</v>
      </c>
      <c r="S155" t="str">
        <f t="shared" si="53"/>
        <v>GO</v>
      </c>
      <c r="T155">
        <f t="shared" si="54"/>
        <v>420000</v>
      </c>
      <c r="U155" t="str">
        <f t="shared" ca="1" si="55"/>
        <v>cu</v>
      </c>
      <c r="V155" t="str">
        <f t="shared" si="56"/>
        <v>GO</v>
      </c>
      <c r="W155">
        <f t="shared" si="57"/>
        <v>42000</v>
      </c>
      <c r="X15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</v>
      </c>
      <c r="Y155" t="str">
        <f t="shared" ca="1" si="58"/>
        <v>{"id":"rt3","num":40,"totEp":33246,"tp1":"cu","vl1":"GO","cn1":420000,"tp2":"cu","vl2":"GO","cn2":42000}</v>
      </c>
      <c r="Z155">
        <f t="shared" ca="1" si="59"/>
        <v>104</v>
      </c>
      <c r="AA155">
        <f t="shared" ca="1" si="60"/>
        <v>15584</v>
      </c>
      <c r="AB155">
        <f t="shared" ca="1" si="61"/>
        <v>0</v>
      </c>
      <c r="AC15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</v>
      </c>
      <c r="AD155">
        <f t="shared" ca="1" si="63"/>
        <v>0</v>
      </c>
    </row>
    <row r="156" spans="1:30">
      <c r="A156" t="s">
        <v>102</v>
      </c>
      <c r="B156" t="str">
        <f>VLOOKUP(A156,EventPointTypeTable!$A:$B,MATCH(EventPointTypeTable!$B$1,EventPointTypeTable!$A$1:$B$1,0),0)</f>
        <v>루틴3</v>
      </c>
      <c r="C156" t="str">
        <f t="shared" si="46"/>
        <v>rt3</v>
      </c>
      <c r="D156">
        <f t="shared" ca="1" si="47"/>
        <v>41</v>
      </c>
      <c r="E156">
        <f t="shared" ca="1" si="49"/>
        <v>41</v>
      </c>
      <c r="F156">
        <v>250</v>
      </c>
      <c r="G156">
        <f t="shared" ca="1" si="64"/>
        <v>33496</v>
      </c>
      <c r="H156">
        <f t="shared" ca="1" si="50"/>
        <v>33496</v>
      </c>
      <c r="I156" t="str">
        <f t="shared" ca="1" si="65"/>
        <v>cu</v>
      </c>
      <c r="J156" t="s">
        <v>114</v>
      </c>
      <c r="K156" t="s">
        <v>116</v>
      </c>
      <c r="L156">
        <v>280000</v>
      </c>
      <c r="M156" t="str">
        <f t="shared" si="51"/>
        <v/>
      </c>
      <c r="N156" t="str">
        <f t="shared" ca="1" si="66"/>
        <v>cu</v>
      </c>
      <c r="O156" t="s">
        <v>114</v>
      </c>
      <c r="P156" t="s">
        <v>116</v>
      </c>
      <c r="Q156">
        <v>28000</v>
      </c>
      <c r="R156" t="str">
        <f t="shared" ca="1" si="52"/>
        <v>cu</v>
      </c>
      <c r="S156" t="str">
        <f t="shared" si="53"/>
        <v>GO</v>
      </c>
      <c r="T156">
        <f t="shared" si="54"/>
        <v>280000</v>
      </c>
      <c r="U156" t="str">
        <f t="shared" ca="1" si="55"/>
        <v>cu</v>
      </c>
      <c r="V156" t="str">
        <f t="shared" si="56"/>
        <v>GO</v>
      </c>
      <c r="W156">
        <f t="shared" si="57"/>
        <v>28000</v>
      </c>
      <c r="X15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</v>
      </c>
      <c r="Y156" t="str">
        <f t="shared" ca="1" si="58"/>
        <v>{"id":"rt3","num":41,"totEp":33496,"tp1":"cu","vl1":"GO","cn1":280000,"tp2":"cu","vl2":"GO","cn2":28000}</v>
      </c>
      <c r="Z156">
        <f t="shared" ca="1" si="59"/>
        <v>104</v>
      </c>
      <c r="AA156">
        <f t="shared" ca="1" si="60"/>
        <v>15689</v>
      </c>
      <c r="AB156">
        <f t="shared" ca="1" si="61"/>
        <v>0</v>
      </c>
      <c r="AC15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</v>
      </c>
      <c r="AD156">
        <f t="shared" ca="1" si="63"/>
        <v>0</v>
      </c>
    </row>
    <row r="157" spans="1:30">
      <c r="A157" t="s">
        <v>102</v>
      </c>
      <c r="B157" t="str">
        <f>VLOOKUP(A157,EventPointTypeTable!$A:$B,MATCH(EventPointTypeTable!$B$1,EventPointTypeTable!$A$1:$B$1,0),0)</f>
        <v>루틴3</v>
      </c>
      <c r="C157" t="str">
        <f t="shared" si="46"/>
        <v>rt3</v>
      </c>
      <c r="D157">
        <f t="shared" ca="1" si="47"/>
        <v>42</v>
      </c>
      <c r="E157">
        <f t="shared" ca="1" si="49"/>
        <v>42</v>
      </c>
      <c r="F157">
        <v>420</v>
      </c>
      <c r="G157">
        <f t="shared" ca="1" si="64"/>
        <v>33916</v>
      </c>
      <c r="H157">
        <f t="shared" ca="1" si="50"/>
        <v>33916</v>
      </c>
      <c r="I157" t="str">
        <f t="shared" ca="1" si="65"/>
        <v>cu</v>
      </c>
      <c r="J157" t="s">
        <v>114</v>
      </c>
      <c r="K157" t="s">
        <v>116</v>
      </c>
      <c r="L157">
        <v>365000</v>
      </c>
      <c r="M157" t="str">
        <f t="shared" si="51"/>
        <v/>
      </c>
      <c r="N157" t="str">
        <f t="shared" ca="1" si="66"/>
        <v>cu</v>
      </c>
      <c r="O157" t="s">
        <v>114</v>
      </c>
      <c r="P157" t="s">
        <v>116</v>
      </c>
      <c r="Q157">
        <v>36500</v>
      </c>
      <c r="R157" t="str">
        <f t="shared" ca="1" si="52"/>
        <v>cu</v>
      </c>
      <c r="S157" t="str">
        <f t="shared" si="53"/>
        <v>GO</v>
      </c>
      <c r="T157">
        <f t="shared" si="54"/>
        <v>365000</v>
      </c>
      <c r="U157" t="str">
        <f t="shared" ca="1" si="55"/>
        <v>cu</v>
      </c>
      <c r="V157" t="str">
        <f t="shared" si="56"/>
        <v>GO</v>
      </c>
      <c r="W157">
        <f t="shared" si="57"/>
        <v>36500</v>
      </c>
      <c r="X15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</v>
      </c>
      <c r="Y157" t="str">
        <f t="shared" ca="1" si="58"/>
        <v>{"id":"rt3","num":42,"totEp":33916,"tp1":"cu","vl1":"GO","cn1":365000,"tp2":"cu","vl2":"GO","cn2":36500}</v>
      </c>
      <c r="Z157">
        <f t="shared" ca="1" si="59"/>
        <v>104</v>
      </c>
      <c r="AA157">
        <f t="shared" ca="1" si="60"/>
        <v>15794</v>
      </c>
      <c r="AB157">
        <f t="shared" ca="1" si="61"/>
        <v>0</v>
      </c>
      <c r="AC15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</v>
      </c>
      <c r="AD157">
        <f t="shared" ca="1" si="63"/>
        <v>0</v>
      </c>
    </row>
    <row r="158" spans="1:30">
      <c r="A158" t="s">
        <v>102</v>
      </c>
      <c r="B158" t="str">
        <f>VLOOKUP(A158,EventPointTypeTable!$A:$B,MATCH(EventPointTypeTable!$B$1,EventPointTypeTable!$A$1:$B$1,0),0)</f>
        <v>루틴3</v>
      </c>
      <c r="C158" t="str">
        <f t="shared" si="46"/>
        <v>rt3</v>
      </c>
      <c r="D158">
        <f t="shared" ca="1" si="47"/>
        <v>43</v>
      </c>
      <c r="E158">
        <f t="shared" ca="1" si="49"/>
        <v>43</v>
      </c>
      <c r="F158">
        <v>7900</v>
      </c>
      <c r="G158">
        <f t="shared" ca="1" si="64"/>
        <v>41816</v>
      </c>
      <c r="H158">
        <f t="shared" ca="1" si="50"/>
        <v>41816</v>
      </c>
      <c r="I158" t="str">
        <f t="shared" ca="1" si="65"/>
        <v>cu</v>
      </c>
      <c r="J158" t="s">
        <v>114</v>
      </c>
      <c r="K158" t="s">
        <v>147</v>
      </c>
      <c r="L158">
        <v>8800</v>
      </c>
      <c r="M158" t="str">
        <f t="shared" si="51"/>
        <v>에너지너무많음</v>
      </c>
      <c r="N158" t="str">
        <f t="shared" ca="1" si="66"/>
        <v>cu</v>
      </c>
      <c r="O158" t="s">
        <v>114</v>
      </c>
      <c r="P158" t="s">
        <v>147</v>
      </c>
      <c r="Q158">
        <v>880</v>
      </c>
      <c r="R158" t="str">
        <f t="shared" ca="1" si="52"/>
        <v>cu</v>
      </c>
      <c r="S158" t="str">
        <f t="shared" si="53"/>
        <v>EN</v>
      </c>
      <c r="T158">
        <f t="shared" si="54"/>
        <v>8800</v>
      </c>
      <c r="U158" t="str">
        <f t="shared" ca="1" si="55"/>
        <v>cu</v>
      </c>
      <c r="V158" t="str">
        <f t="shared" si="56"/>
        <v>EN</v>
      </c>
      <c r="W158">
        <f t="shared" si="57"/>
        <v>880</v>
      </c>
      <c r="X15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</v>
      </c>
      <c r="Y158" t="str">
        <f t="shared" ca="1" si="58"/>
        <v>{"id":"rt3","num":43,"totEp":41816,"tp1":"cu","vl1":"EN","cn1":8800,"tp2":"cu","vl2":"EN","cn2":880}</v>
      </c>
      <c r="Z158">
        <f t="shared" ca="1" si="59"/>
        <v>100</v>
      </c>
      <c r="AA158">
        <f t="shared" ca="1" si="60"/>
        <v>15895</v>
      </c>
      <c r="AB158">
        <f t="shared" ca="1" si="61"/>
        <v>0</v>
      </c>
      <c r="AC15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</v>
      </c>
      <c r="AD158">
        <f t="shared" ca="1" si="63"/>
        <v>0</v>
      </c>
    </row>
    <row r="159" spans="1:30">
      <c r="A159" t="s">
        <v>102</v>
      </c>
      <c r="B159" t="str">
        <f>VLOOKUP(A159,EventPointTypeTable!$A:$B,MATCH(EventPointTypeTable!$B$1,EventPointTypeTable!$A$1:$B$1,0),0)</f>
        <v>루틴3</v>
      </c>
      <c r="C159" t="str">
        <f t="shared" si="46"/>
        <v>rt3</v>
      </c>
      <c r="D159">
        <f t="shared" ca="1" si="47"/>
        <v>44</v>
      </c>
      <c r="E159">
        <f t="shared" ca="1" si="49"/>
        <v>44</v>
      </c>
      <c r="F159">
        <v>150</v>
      </c>
      <c r="G159">
        <f t="shared" ca="1" si="64"/>
        <v>41966</v>
      </c>
      <c r="H159">
        <f t="shared" ca="1" si="50"/>
        <v>41966</v>
      </c>
      <c r="I159" t="str">
        <f t="shared" ca="1" si="65"/>
        <v>cu</v>
      </c>
      <c r="J159" t="s">
        <v>114</v>
      </c>
      <c r="K159" t="s">
        <v>116</v>
      </c>
      <c r="L159">
        <v>275000</v>
      </c>
      <c r="M159" t="str">
        <f t="shared" si="51"/>
        <v/>
      </c>
      <c r="N159" t="str">
        <f t="shared" ca="1" si="66"/>
        <v>cu</v>
      </c>
      <c r="O159" t="s">
        <v>114</v>
      </c>
      <c r="P159" t="s">
        <v>116</v>
      </c>
      <c r="Q159">
        <v>27500</v>
      </c>
      <c r="R159" t="str">
        <f t="shared" ca="1" si="52"/>
        <v>cu</v>
      </c>
      <c r="S159" t="str">
        <f t="shared" si="53"/>
        <v>GO</v>
      </c>
      <c r="T159">
        <f t="shared" si="54"/>
        <v>275000</v>
      </c>
      <c r="U159" t="str">
        <f t="shared" ca="1" si="55"/>
        <v>cu</v>
      </c>
      <c r="V159" t="str">
        <f t="shared" si="56"/>
        <v>GO</v>
      </c>
      <c r="W159">
        <f t="shared" si="57"/>
        <v>27500</v>
      </c>
      <c r="X15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</v>
      </c>
      <c r="Y159" t="str">
        <f t="shared" ca="1" si="58"/>
        <v>{"id":"rt3","num":44,"totEp":41966,"tp1":"cu","vl1":"GO","cn1":275000,"tp2":"cu","vl2":"GO","cn2":27500}</v>
      </c>
      <c r="Z159">
        <f t="shared" ca="1" si="59"/>
        <v>104</v>
      </c>
      <c r="AA159">
        <f t="shared" ca="1" si="60"/>
        <v>16000</v>
      </c>
      <c r="AB159">
        <f t="shared" ca="1" si="61"/>
        <v>0</v>
      </c>
      <c r="AC15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</v>
      </c>
      <c r="AD159">
        <f t="shared" ca="1" si="63"/>
        <v>0</v>
      </c>
    </row>
    <row r="160" spans="1:30">
      <c r="A160" t="s">
        <v>102</v>
      </c>
      <c r="B160" t="str">
        <f>VLOOKUP(A160,EventPointTypeTable!$A:$B,MATCH(EventPointTypeTable!$B$1,EventPointTypeTable!$A$1:$B$1,0),0)</f>
        <v>루틴3</v>
      </c>
      <c r="C160" t="str">
        <f t="shared" si="46"/>
        <v>rt3</v>
      </c>
      <c r="D160">
        <f t="shared" ca="1" si="47"/>
        <v>45</v>
      </c>
      <c r="E160">
        <f t="shared" ca="1" si="49"/>
        <v>45</v>
      </c>
      <c r="F160">
        <v>550</v>
      </c>
      <c r="G160">
        <f t="shared" ca="1" si="64"/>
        <v>42516</v>
      </c>
      <c r="H160">
        <f t="shared" ca="1" si="50"/>
        <v>42516</v>
      </c>
      <c r="I160" t="str">
        <f t="shared" ca="1" si="65"/>
        <v>cu</v>
      </c>
      <c r="J160" t="s">
        <v>114</v>
      </c>
      <c r="K160" t="s">
        <v>116</v>
      </c>
      <c r="L160">
        <v>450000</v>
      </c>
      <c r="M160" t="str">
        <f t="shared" si="51"/>
        <v/>
      </c>
      <c r="N160" t="str">
        <f t="shared" ca="1" si="66"/>
        <v>cu</v>
      </c>
      <c r="O160" t="s">
        <v>114</v>
      </c>
      <c r="P160" t="s">
        <v>116</v>
      </c>
      <c r="Q160">
        <v>45000</v>
      </c>
      <c r="R160" t="str">
        <f t="shared" ca="1" si="52"/>
        <v>cu</v>
      </c>
      <c r="S160" t="str">
        <f t="shared" si="53"/>
        <v>GO</v>
      </c>
      <c r="T160">
        <f t="shared" si="54"/>
        <v>450000</v>
      </c>
      <c r="U160" t="str">
        <f t="shared" ca="1" si="55"/>
        <v>cu</v>
      </c>
      <c r="V160" t="str">
        <f t="shared" si="56"/>
        <v>GO</v>
      </c>
      <c r="W160">
        <f t="shared" si="57"/>
        <v>45000</v>
      </c>
      <c r="X16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</v>
      </c>
      <c r="Y160" t="str">
        <f t="shared" ca="1" si="58"/>
        <v>{"id":"rt3","num":45,"totEp":42516,"tp1":"cu","vl1":"GO","cn1":450000,"tp2":"cu","vl2":"GO","cn2":45000}</v>
      </c>
      <c r="Z160">
        <f t="shared" ca="1" si="59"/>
        <v>104</v>
      </c>
      <c r="AA160">
        <f t="shared" ca="1" si="60"/>
        <v>16105</v>
      </c>
      <c r="AB160">
        <f t="shared" ca="1" si="61"/>
        <v>0</v>
      </c>
      <c r="AC16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</v>
      </c>
      <c r="AD160">
        <f t="shared" ca="1" si="63"/>
        <v>0</v>
      </c>
    </row>
    <row r="161" spans="1:30">
      <c r="A161" t="s">
        <v>102</v>
      </c>
      <c r="B161" t="str">
        <f>VLOOKUP(A161,EventPointTypeTable!$A:$B,MATCH(EventPointTypeTable!$B$1,EventPointTypeTable!$A$1:$B$1,0),0)</f>
        <v>루틴3</v>
      </c>
      <c r="C161" t="str">
        <f t="shared" si="46"/>
        <v>rt3</v>
      </c>
      <c r="D161">
        <f t="shared" ca="1" si="47"/>
        <v>46</v>
      </c>
      <c r="E161">
        <f t="shared" ca="1" si="49"/>
        <v>46</v>
      </c>
      <c r="F161">
        <v>8700</v>
      </c>
      <c r="G161">
        <f t="shared" ca="1" si="64"/>
        <v>51216</v>
      </c>
      <c r="H161">
        <f t="shared" ca="1" si="50"/>
        <v>51216</v>
      </c>
      <c r="I161" t="str">
        <f t="shared" ca="1" si="65"/>
        <v>cu</v>
      </c>
      <c r="J161" t="s">
        <v>114</v>
      </c>
      <c r="K161" t="s">
        <v>147</v>
      </c>
      <c r="L161">
        <v>9500</v>
      </c>
      <c r="M161" t="str">
        <f t="shared" si="51"/>
        <v>에너지너무많음</v>
      </c>
      <c r="N161" t="str">
        <f t="shared" ca="1" si="66"/>
        <v>cu</v>
      </c>
      <c r="O161" t="s">
        <v>114</v>
      </c>
      <c r="P161" t="s">
        <v>147</v>
      </c>
      <c r="Q161">
        <v>950</v>
      </c>
      <c r="R161" t="str">
        <f t="shared" ca="1" si="52"/>
        <v>cu</v>
      </c>
      <c r="S161" t="str">
        <f t="shared" si="53"/>
        <v>EN</v>
      </c>
      <c r="T161">
        <f t="shared" si="54"/>
        <v>9500</v>
      </c>
      <c r="U161" t="str">
        <f t="shared" ca="1" si="55"/>
        <v>cu</v>
      </c>
      <c r="V161" t="str">
        <f t="shared" si="56"/>
        <v>EN</v>
      </c>
      <c r="W161">
        <f t="shared" si="57"/>
        <v>950</v>
      </c>
      <c r="X16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</v>
      </c>
      <c r="Y161" t="str">
        <f t="shared" ca="1" si="58"/>
        <v>{"id":"rt3","num":46,"totEp":51216,"tp1":"cu","vl1":"EN","cn1":9500,"tp2":"cu","vl2":"EN","cn2":950}</v>
      </c>
      <c r="Z161">
        <f t="shared" ca="1" si="59"/>
        <v>100</v>
      </c>
      <c r="AA161">
        <f t="shared" ca="1" si="60"/>
        <v>16206</v>
      </c>
      <c r="AB161">
        <f t="shared" ca="1" si="61"/>
        <v>0</v>
      </c>
      <c r="AC16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</v>
      </c>
      <c r="AD161">
        <f t="shared" ca="1" si="63"/>
        <v>0</v>
      </c>
    </row>
    <row r="162" spans="1:30">
      <c r="A162" t="s">
        <v>102</v>
      </c>
      <c r="B162" t="str">
        <f>VLOOKUP(A162,EventPointTypeTable!$A:$B,MATCH(EventPointTypeTable!$B$1,EventPointTypeTable!$A$1:$B$1,0),0)</f>
        <v>루틴3</v>
      </c>
      <c r="C162" t="str">
        <f t="shared" si="46"/>
        <v>rt3</v>
      </c>
      <c r="D162">
        <f t="shared" ca="1" si="47"/>
        <v>47</v>
      </c>
      <c r="E162">
        <f t="shared" ca="1" si="49"/>
        <v>47</v>
      </c>
      <c r="F162">
        <v>220</v>
      </c>
      <c r="G162">
        <f t="shared" ca="1" si="64"/>
        <v>51436</v>
      </c>
      <c r="H162">
        <f t="shared" ca="1" si="50"/>
        <v>51436</v>
      </c>
      <c r="I162" t="str">
        <f t="shared" ca="1" si="65"/>
        <v>cu</v>
      </c>
      <c r="J162" t="s">
        <v>114</v>
      </c>
      <c r="K162" t="s">
        <v>116</v>
      </c>
      <c r="L162">
        <v>350000</v>
      </c>
      <c r="M162" t="str">
        <f t="shared" si="51"/>
        <v/>
      </c>
      <c r="N162" t="str">
        <f t="shared" ca="1" si="66"/>
        <v>cu</v>
      </c>
      <c r="O162" t="s">
        <v>114</v>
      </c>
      <c r="P162" t="s">
        <v>116</v>
      </c>
      <c r="Q162">
        <v>35000</v>
      </c>
      <c r="R162" t="str">
        <f t="shared" ca="1" si="52"/>
        <v>cu</v>
      </c>
      <c r="S162" t="str">
        <f t="shared" si="53"/>
        <v>GO</v>
      </c>
      <c r="T162">
        <f t="shared" si="54"/>
        <v>350000</v>
      </c>
      <c r="U162" t="str">
        <f t="shared" ca="1" si="55"/>
        <v>cu</v>
      </c>
      <c r="V162" t="str">
        <f t="shared" si="56"/>
        <v>GO</v>
      </c>
      <c r="W162">
        <f t="shared" si="57"/>
        <v>35000</v>
      </c>
      <c r="X16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</v>
      </c>
      <c r="Y162" t="str">
        <f t="shared" ca="1" si="58"/>
        <v>{"id":"rt3","num":47,"totEp":51436,"tp1":"cu","vl1":"GO","cn1":350000,"tp2":"cu","vl2":"GO","cn2":35000}</v>
      </c>
      <c r="Z162">
        <f t="shared" ca="1" si="59"/>
        <v>104</v>
      </c>
      <c r="AA162">
        <f t="shared" ca="1" si="60"/>
        <v>16311</v>
      </c>
      <c r="AB162">
        <f t="shared" ca="1" si="61"/>
        <v>0</v>
      </c>
      <c r="AC16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</v>
      </c>
      <c r="AD162">
        <f t="shared" ca="1" si="63"/>
        <v>0</v>
      </c>
    </row>
    <row r="163" spans="1:30">
      <c r="A163" t="s">
        <v>102</v>
      </c>
      <c r="B163" t="str">
        <f>VLOOKUP(A163,EventPointTypeTable!$A:$B,MATCH(EventPointTypeTable!$B$1,EventPointTypeTable!$A$1:$B$1,0),0)</f>
        <v>루틴3</v>
      </c>
      <c r="C163" t="str">
        <f t="shared" si="46"/>
        <v>rt3</v>
      </c>
      <c r="D163">
        <f t="shared" ca="1" si="47"/>
        <v>48</v>
      </c>
      <c r="E163">
        <f t="shared" ca="1" si="49"/>
        <v>48</v>
      </c>
      <c r="F163">
        <v>375</v>
      </c>
      <c r="G163">
        <f t="shared" ca="1" si="64"/>
        <v>51811</v>
      </c>
      <c r="H163">
        <f t="shared" ca="1" si="50"/>
        <v>51811</v>
      </c>
      <c r="I163" t="str">
        <f t="shared" ca="1" si="65"/>
        <v>cu</v>
      </c>
      <c r="J163" t="s">
        <v>114</v>
      </c>
      <c r="K163" t="s">
        <v>116</v>
      </c>
      <c r="L163">
        <v>475000</v>
      </c>
      <c r="M163" t="str">
        <f t="shared" si="51"/>
        <v/>
      </c>
      <c r="N163" t="str">
        <f t="shared" ca="1" si="66"/>
        <v>cu</v>
      </c>
      <c r="O163" t="s">
        <v>114</v>
      </c>
      <c r="P163" t="s">
        <v>116</v>
      </c>
      <c r="Q163">
        <v>47500</v>
      </c>
      <c r="R163" t="str">
        <f t="shared" ca="1" si="52"/>
        <v>cu</v>
      </c>
      <c r="S163" t="str">
        <f t="shared" si="53"/>
        <v>GO</v>
      </c>
      <c r="T163">
        <f t="shared" si="54"/>
        <v>475000</v>
      </c>
      <c r="U163" t="str">
        <f t="shared" ca="1" si="55"/>
        <v>cu</v>
      </c>
      <c r="V163" t="str">
        <f t="shared" si="56"/>
        <v>GO</v>
      </c>
      <c r="W163">
        <f t="shared" si="57"/>
        <v>47500</v>
      </c>
      <c r="X16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</v>
      </c>
      <c r="Y163" t="str">
        <f t="shared" ca="1" si="58"/>
        <v>{"id":"rt3","num":48,"totEp":51811,"tp1":"cu","vl1":"GO","cn1":475000,"tp2":"cu","vl2":"GO","cn2":47500}</v>
      </c>
      <c r="Z163">
        <f t="shared" ca="1" si="59"/>
        <v>104</v>
      </c>
      <c r="AA163">
        <f t="shared" ca="1" si="60"/>
        <v>16416</v>
      </c>
      <c r="AB163">
        <f t="shared" ca="1" si="61"/>
        <v>0</v>
      </c>
      <c r="AC16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</v>
      </c>
      <c r="AD163">
        <f t="shared" ca="1" si="63"/>
        <v>0</v>
      </c>
    </row>
    <row r="164" spans="1:30">
      <c r="A164" t="s">
        <v>102</v>
      </c>
      <c r="B164" t="str">
        <f>VLOOKUP(A164,EventPointTypeTable!$A:$B,MATCH(EventPointTypeTable!$B$1,EventPointTypeTable!$A$1:$B$1,0),0)</f>
        <v>루틴3</v>
      </c>
      <c r="C164" t="str">
        <f t="shared" si="46"/>
        <v>rt3</v>
      </c>
      <c r="D164">
        <f t="shared" ca="1" si="47"/>
        <v>49</v>
      </c>
      <c r="E164">
        <f t="shared" ca="1" si="49"/>
        <v>49</v>
      </c>
      <c r="F164">
        <v>9900</v>
      </c>
      <c r="G164">
        <f t="shared" ca="1" si="64"/>
        <v>61711</v>
      </c>
      <c r="H164">
        <f t="shared" ca="1" si="50"/>
        <v>61711</v>
      </c>
      <c r="I164" t="str">
        <f t="shared" ca="1" si="65"/>
        <v>cu</v>
      </c>
      <c r="J164" t="s">
        <v>114</v>
      </c>
      <c r="K164" t="s">
        <v>147</v>
      </c>
      <c r="L164">
        <v>12000</v>
      </c>
      <c r="M164" t="str">
        <f t="shared" si="51"/>
        <v>에너지너무많음</v>
      </c>
      <c r="N164" t="str">
        <f t="shared" ca="1" si="66"/>
        <v>cu</v>
      </c>
      <c r="O164" t="s">
        <v>114</v>
      </c>
      <c r="P164" t="s">
        <v>147</v>
      </c>
      <c r="Q164">
        <v>1200</v>
      </c>
      <c r="R164" t="str">
        <f t="shared" ca="1" si="52"/>
        <v>cu</v>
      </c>
      <c r="S164" t="str">
        <f t="shared" si="53"/>
        <v>EN</v>
      </c>
      <c r="T164">
        <f t="shared" si="54"/>
        <v>12000</v>
      </c>
      <c r="U164" t="str">
        <f t="shared" ca="1" si="55"/>
        <v>cu</v>
      </c>
      <c r="V164" t="str">
        <f t="shared" si="56"/>
        <v>EN</v>
      </c>
      <c r="W164">
        <f t="shared" si="57"/>
        <v>1200</v>
      </c>
      <c r="X16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</v>
      </c>
      <c r="Y164" t="str">
        <f t="shared" ca="1" si="58"/>
        <v>{"id":"rt3","num":49,"totEp":61711,"tp1":"cu","vl1":"EN","cn1":12000,"tp2":"cu","vl2":"EN","cn2":1200}</v>
      </c>
      <c r="Z164">
        <f t="shared" ca="1" si="59"/>
        <v>102</v>
      </c>
      <c r="AA164">
        <f t="shared" ca="1" si="60"/>
        <v>16519</v>
      </c>
      <c r="AB164">
        <f t="shared" ca="1" si="61"/>
        <v>0</v>
      </c>
      <c r="AC16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</v>
      </c>
      <c r="AD164">
        <f t="shared" ca="1" si="63"/>
        <v>0</v>
      </c>
    </row>
    <row r="165" spans="1:30">
      <c r="A165" t="s">
        <v>102</v>
      </c>
      <c r="B165" t="str">
        <f>VLOOKUP(A165,EventPointTypeTable!$A:$B,MATCH(EventPointTypeTable!$B$1,EventPointTypeTable!$A$1:$B$1,0),0)</f>
        <v>루틴3</v>
      </c>
      <c r="C165" t="str">
        <f t="shared" si="46"/>
        <v>rt3</v>
      </c>
      <c r="D165">
        <f t="shared" ca="1" si="47"/>
        <v>50</v>
      </c>
      <c r="E165">
        <f t="shared" ca="1" si="49"/>
        <v>50</v>
      </c>
      <c r="F165">
        <v>450</v>
      </c>
      <c r="G165">
        <f t="shared" ca="1" si="64"/>
        <v>62161</v>
      </c>
      <c r="H165">
        <f t="shared" ca="1" si="50"/>
        <v>62161</v>
      </c>
      <c r="I165" t="str">
        <f t="shared" ca="1" si="65"/>
        <v>cu</v>
      </c>
      <c r="J165" t="s">
        <v>114</v>
      </c>
      <c r="K165" t="s">
        <v>116</v>
      </c>
      <c r="L165">
        <v>550000</v>
      </c>
      <c r="M165" t="str">
        <f t="shared" si="51"/>
        <v/>
      </c>
      <c r="N165" t="str">
        <f t="shared" ca="1" si="66"/>
        <v>cu</v>
      </c>
      <c r="O165" t="s">
        <v>114</v>
      </c>
      <c r="P165" t="s">
        <v>116</v>
      </c>
      <c r="Q165">
        <v>55000</v>
      </c>
      <c r="R165" t="str">
        <f t="shared" ca="1" si="52"/>
        <v>cu</v>
      </c>
      <c r="S165" t="str">
        <f t="shared" si="53"/>
        <v>GO</v>
      </c>
      <c r="T165">
        <f t="shared" si="54"/>
        <v>550000</v>
      </c>
      <c r="U165" t="str">
        <f t="shared" ca="1" si="55"/>
        <v>cu</v>
      </c>
      <c r="V165" t="str">
        <f t="shared" si="56"/>
        <v>GO</v>
      </c>
      <c r="W165">
        <f t="shared" si="57"/>
        <v>55000</v>
      </c>
      <c r="X16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</v>
      </c>
      <c r="Y165" t="str">
        <f t="shared" ca="1" si="58"/>
        <v>{"id":"rt3","num":50,"totEp":62161,"tp1":"cu","vl1":"GO","cn1":550000,"tp2":"cu","vl2":"GO","cn2":55000}</v>
      </c>
      <c r="Z165">
        <f t="shared" ca="1" si="59"/>
        <v>104</v>
      </c>
      <c r="AA165">
        <f t="shared" ca="1" si="60"/>
        <v>16624</v>
      </c>
      <c r="AB165">
        <f t="shared" ca="1" si="61"/>
        <v>0</v>
      </c>
      <c r="AC16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</v>
      </c>
      <c r="AD165">
        <f t="shared" ca="1" si="63"/>
        <v>0</v>
      </c>
    </row>
    <row r="166" spans="1:30">
      <c r="A166" t="s">
        <v>102</v>
      </c>
      <c r="B166" t="str">
        <f>VLOOKUP(A166,EventPointTypeTable!$A:$B,MATCH(EventPointTypeTable!$B$1,EventPointTypeTable!$A$1:$B$1,0),0)</f>
        <v>루틴3</v>
      </c>
      <c r="C166" t="str">
        <f t="shared" si="46"/>
        <v>rt3</v>
      </c>
      <c r="D166">
        <f t="shared" ca="1" si="47"/>
        <v>51</v>
      </c>
      <c r="E166">
        <f t="shared" ca="1" si="49"/>
        <v>51</v>
      </c>
      <c r="F166">
        <v>620</v>
      </c>
      <c r="G166">
        <f t="shared" ca="1" si="64"/>
        <v>62781</v>
      </c>
      <c r="H166">
        <f t="shared" ca="1" si="50"/>
        <v>62781</v>
      </c>
      <c r="I166" t="str">
        <f t="shared" ca="1" si="65"/>
        <v>cu</v>
      </c>
      <c r="J166" t="s">
        <v>114</v>
      </c>
      <c r="K166" t="s">
        <v>116</v>
      </c>
      <c r="L166">
        <v>675000</v>
      </c>
      <c r="M166" t="str">
        <f t="shared" si="51"/>
        <v/>
      </c>
      <c r="N166" t="str">
        <f t="shared" ca="1" si="66"/>
        <v>cu</v>
      </c>
      <c r="O166" t="s">
        <v>114</v>
      </c>
      <c r="P166" t="s">
        <v>116</v>
      </c>
      <c r="Q166">
        <v>67500</v>
      </c>
      <c r="R166" t="str">
        <f t="shared" ca="1" si="52"/>
        <v>cu</v>
      </c>
      <c r="S166" t="str">
        <f t="shared" si="53"/>
        <v>GO</v>
      </c>
      <c r="T166">
        <f t="shared" si="54"/>
        <v>675000</v>
      </c>
      <c r="U166" t="str">
        <f t="shared" ca="1" si="55"/>
        <v>cu</v>
      </c>
      <c r="V166" t="str">
        <f t="shared" si="56"/>
        <v>GO</v>
      </c>
      <c r="W166">
        <f t="shared" si="57"/>
        <v>67500</v>
      </c>
      <c r="X16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</v>
      </c>
      <c r="Y166" t="str">
        <f t="shared" ca="1" si="58"/>
        <v>{"id":"rt3","num":51,"totEp":62781,"tp1":"cu","vl1":"GO","cn1":675000,"tp2":"cu","vl2":"GO","cn2":67500}</v>
      </c>
      <c r="Z166">
        <f t="shared" ca="1" si="59"/>
        <v>104</v>
      </c>
      <c r="AA166">
        <f t="shared" ca="1" si="60"/>
        <v>16729</v>
      </c>
      <c r="AB166">
        <f t="shared" ca="1" si="61"/>
        <v>0</v>
      </c>
      <c r="AC16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</v>
      </c>
      <c r="AD166">
        <f t="shared" ca="1" si="63"/>
        <v>0</v>
      </c>
    </row>
    <row r="167" spans="1:30">
      <c r="A167" t="s">
        <v>102</v>
      </c>
      <c r="B167" t="str">
        <f>VLOOKUP(A167,EventPointTypeTable!$A:$B,MATCH(EventPointTypeTable!$B$1,EventPointTypeTable!$A$1:$B$1,0),0)</f>
        <v>루틴3</v>
      </c>
      <c r="C167" t="str">
        <f t="shared" si="46"/>
        <v>rt3</v>
      </c>
      <c r="D167">
        <f t="shared" ca="1" si="47"/>
        <v>52</v>
      </c>
      <c r="E167">
        <f t="shared" ca="1" si="49"/>
        <v>52</v>
      </c>
      <c r="F167">
        <v>11500</v>
      </c>
      <c r="G167">
        <f t="shared" ca="1" si="64"/>
        <v>74281</v>
      </c>
      <c r="H167">
        <f t="shared" ca="1" si="50"/>
        <v>74281</v>
      </c>
      <c r="I167" t="str">
        <f t="shared" ca="1" si="65"/>
        <v>cu</v>
      </c>
      <c r="J167" t="s">
        <v>114</v>
      </c>
      <c r="K167" t="s">
        <v>147</v>
      </c>
      <c r="L167">
        <v>13500</v>
      </c>
      <c r="M167" t="str">
        <f t="shared" si="51"/>
        <v>에너지너무많음</v>
      </c>
      <c r="N167" t="str">
        <f t="shared" ca="1" si="66"/>
        <v>cu</v>
      </c>
      <c r="O167" t="s">
        <v>114</v>
      </c>
      <c r="P167" t="s">
        <v>147</v>
      </c>
      <c r="Q167">
        <v>1350</v>
      </c>
      <c r="R167" t="str">
        <f t="shared" ca="1" si="52"/>
        <v>cu</v>
      </c>
      <c r="S167" t="str">
        <f t="shared" si="53"/>
        <v>EN</v>
      </c>
      <c r="T167">
        <f t="shared" si="54"/>
        <v>13500</v>
      </c>
      <c r="U167" t="str">
        <f t="shared" ca="1" si="55"/>
        <v>cu</v>
      </c>
      <c r="V167" t="str">
        <f t="shared" si="56"/>
        <v>EN</v>
      </c>
      <c r="W167">
        <f t="shared" si="57"/>
        <v>1350</v>
      </c>
      <c r="X16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</v>
      </c>
      <c r="Y167" t="str">
        <f t="shared" ca="1" si="58"/>
        <v>{"id":"rt3","num":52,"totEp":74281,"tp1":"cu","vl1":"EN","cn1":13500,"tp2":"cu","vl2":"EN","cn2":1350}</v>
      </c>
      <c r="Z167">
        <f t="shared" ca="1" si="59"/>
        <v>102</v>
      </c>
      <c r="AA167">
        <f t="shared" ca="1" si="60"/>
        <v>16832</v>
      </c>
      <c r="AB167">
        <f t="shared" ca="1" si="61"/>
        <v>0</v>
      </c>
      <c r="AC16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</v>
      </c>
      <c r="AD167">
        <f t="shared" ca="1" si="63"/>
        <v>0</v>
      </c>
    </row>
    <row r="168" spans="1:30">
      <c r="A168" t="s">
        <v>102</v>
      </c>
      <c r="B168" t="str">
        <f>VLOOKUP(A168,EventPointTypeTable!$A:$B,MATCH(EventPointTypeTable!$B$1,EventPointTypeTable!$A$1:$B$1,0),0)</f>
        <v>루틴3</v>
      </c>
      <c r="C168" t="str">
        <f t="shared" si="46"/>
        <v>rt3</v>
      </c>
      <c r="D168">
        <f t="shared" ca="1" si="47"/>
        <v>53</v>
      </c>
      <c r="E168">
        <f t="shared" ca="1" si="49"/>
        <v>53</v>
      </c>
      <c r="F168">
        <v>120</v>
      </c>
      <c r="G168">
        <f t="shared" ca="1" si="64"/>
        <v>74401</v>
      </c>
      <c r="H168">
        <f t="shared" ca="1" si="50"/>
        <v>74401</v>
      </c>
      <c r="I168" t="str">
        <f t="shared" ca="1" si="65"/>
        <v>cu</v>
      </c>
      <c r="J168" t="s">
        <v>114</v>
      </c>
      <c r="K168" t="s">
        <v>116</v>
      </c>
      <c r="L168">
        <v>325000</v>
      </c>
      <c r="M168" t="str">
        <f t="shared" si="51"/>
        <v/>
      </c>
      <c r="N168" t="str">
        <f t="shared" ca="1" si="66"/>
        <v>cu</v>
      </c>
      <c r="O168" t="s">
        <v>114</v>
      </c>
      <c r="P168" t="s">
        <v>116</v>
      </c>
      <c r="Q168">
        <v>32500</v>
      </c>
      <c r="R168" t="str">
        <f t="shared" ca="1" si="52"/>
        <v>cu</v>
      </c>
      <c r="S168" t="str">
        <f t="shared" si="53"/>
        <v>GO</v>
      </c>
      <c r="T168">
        <f t="shared" si="54"/>
        <v>325000</v>
      </c>
      <c r="U168" t="str">
        <f t="shared" ca="1" si="55"/>
        <v>cu</v>
      </c>
      <c r="V168" t="str">
        <f t="shared" si="56"/>
        <v>GO</v>
      </c>
      <c r="W168">
        <f t="shared" si="57"/>
        <v>32500</v>
      </c>
      <c r="X16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</v>
      </c>
      <c r="Y168" t="str">
        <f t="shared" ca="1" si="58"/>
        <v>{"id":"rt3","num":53,"totEp":74401,"tp1":"cu","vl1":"GO","cn1":325000,"tp2":"cu","vl2":"GO","cn2":32500}</v>
      </c>
      <c r="Z168">
        <f t="shared" ca="1" si="59"/>
        <v>104</v>
      </c>
      <c r="AA168">
        <f t="shared" ca="1" si="60"/>
        <v>16937</v>
      </c>
      <c r="AB168">
        <f t="shared" ca="1" si="61"/>
        <v>0</v>
      </c>
      <c r="AC16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</v>
      </c>
      <c r="AD168">
        <f t="shared" ca="1" si="63"/>
        <v>0</v>
      </c>
    </row>
    <row r="169" spans="1:30">
      <c r="A169" t="s">
        <v>102</v>
      </c>
      <c r="B169" t="str">
        <f>VLOOKUP(A169,EventPointTypeTable!$A:$B,MATCH(EventPointTypeTable!$B$1,EventPointTypeTable!$A$1:$B$1,0),0)</f>
        <v>루틴3</v>
      </c>
      <c r="C169" t="str">
        <f t="shared" si="46"/>
        <v>rt3</v>
      </c>
      <c r="D169">
        <f t="shared" ca="1" si="47"/>
        <v>54</v>
      </c>
      <c r="E169">
        <f t="shared" ca="1" si="49"/>
        <v>54</v>
      </c>
      <c r="F169">
        <v>800</v>
      </c>
      <c r="G169">
        <f t="shared" ca="1" si="64"/>
        <v>75201</v>
      </c>
      <c r="H169">
        <f t="shared" ca="1" si="50"/>
        <v>75201</v>
      </c>
      <c r="I169" t="str">
        <f t="shared" ca="1" si="65"/>
        <v>cu</v>
      </c>
      <c r="J169" t="s">
        <v>114</v>
      </c>
      <c r="K169" t="s">
        <v>116</v>
      </c>
      <c r="L169">
        <v>750000</v>
      </c>
      <c r="M169" t="str">
        <f t="shared" si="51"/>
        <v/>
      </c>
      <c r="N169" t="str">
        <f t="shared" ca="1" si="66"/>
        <v>cu</v>
      </c>
      <c r="O169" t="s">
        <v>114</v>
      </c>
      <c r="P169" t="s">
        <v>116</v>
      </c>
      <c r="Q169">
        <v>75000</v>
      </c>
      <c r="R169" t="str">
        <f t="shared" ca="1" si="52"/>
        <v>cu</v>
      </c>
      <c r="S169" t="str">
        <f t="shared" si="53"/>
        <v>GO</v>
      </c>
      <c r="T169">
        <f t="shared" si="54"/>
        <v>750000</v>
      </c>
      <c r="U169" t="str">
        <f t="shared" ca="1" si="55"/>
        <v>cu</v>
      </c>
      <c r="V169" t="str">
        <f t="shared" si="56"/>
        <v>GO</v>
      </c>
      <c r="W169">
        <f t="shared" si="57"/>
        <v>75000</v>
      </c>
      <c r="X16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</v>
      </c>
      <c r="Y169" t="str">
        <f t="shared" ca="1" si="58"/>
        <v>{"id":"rt3","num":54,"totEp":75201,"tp1":"cu","vl1":"GO","cn1":750000,"tp2":"cu","vl2":"GO","cn2":75000}</v>
      </c>
      <c r="Z169">
        <f t="shared" ca="1" si="59"/>
        <v>104</v>
      </c>
      <c r="AA169">
        <f t="shared" ca="1" si="60"/>
        <v>17042</v>
      </c>
      <c r="AB169">
        <f t="shared" ca="1" si="61"/>
        <v>0</v>
      </c>
      <c r="AC16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</v>
      </c>
      <c r="AD169">
        <f t="shared" ca="1" si="63"/>
        <v>0</v>
      </c>
    </row>
    <row r="170" spans="1:30">
      <c r="A170" t="s">
        <v>102</v>
      </c>
      <c r="B170" t="str">
        <f>VLOOKUP(A170,EventPointTypeTable!$A:$B,MATCH(EventPointTypeTable!$B$1,EventPointTypeTable!$A$1:$B$1,0),0)</f>
        <v>루틴3</v>
      </c>
      <c r="C170" t="str">
        <f t="shared" si="46"/>
        <v>rt3</v>
      </c>
      <c r="D170">
        <f t="shared" ca="1" si="47"/>
        <v>55</v>
      </c>
      <c r="E170">
        <f t="shared" ca="1" si="49"/>
        <v>55</v>
      </c>
      <c r="F170">
        <v>14500</v>
      </c>
      <c r="G170">
        <f t="shared" ca="1" si="64"/>
        <v>89701</v>
      </c>
      <c r="H170">
        <f t="shared" ca="1" si="50"/>
        <v>89701</v>
      </c>
      <c r="I170" t="str">
        <f t="shared" ca="1" si="65"/>
        <v>cu</v>
      </c>
      <c r="J170" t="s">
        <v>114</v>
      </c>
      <c r="K170" t="s">
        <v>147</v>
      </c>
      <c r="L170">
        <v>16500</v>
      </c>
      <c r="M170" t="str">
        <f t="shared" si="51"/>
        <v>에너지너무많음</v>
      </c>
      <c r="N170" t="str">
        <f t="shared" ca="1" si="66"/>
        <v>cu</v>
      </c>
      <c r="O170" t="s">
        <v>114</v>
      </c>
      <c r="P170" t="s">
        <v>147</v>
      </c>
      <c r="Q170">
        <v>1650</v>
      </c>
      <c r="R170" t="str">
        <f t="shared" ca="1" si="52"/>
        <v>cu</v>
      </c>
      <c r="S170" t="str">
        <f t="shared" si="53"/>
        <v>EN</v>
      </c>
      <c r="T170">
        <f t="shared" si="54"/>
        <v>16500</v>
      </c>
      <c r="U170" t="str">
        <f t="shared" ca="1" si="55"/>
        <v>cu</v>
      </c>
      <c r="V170" t="str">
        <f t="shared" si="56"/>
        <v>EN</v>
      </c>
      <c r="W170">
        <f t="shared" si="57"/>
        <v>1650</v>
      </c>
      <c r="X17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</v>
      </c>
      <c r="Y170" t="str">
        <f t="shared" ca="1" si="58"/>
        <v>{"id":"rt3","num":55,"totEp":89701,"tp1":"cu","vl1":"EN","cn1":16500,"tp2":"cu","vl2":"EN","cn2":1650}</v>
      </c>
      <c r="Z170">
        <f t="shared" ca="1" si="59"/>
        <v>102</v>
      </c>
      <c r="AA170">
        <f t="shared" ca="1" si="60"/>
        <v>17145</v>
      </c>
      <c r="AB170">
        <f t="shared" ca="1" si="61"/>
        <v>0</v>
      </c>
      <c r="AC17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</v>
      </c>
      <c r="AD170">
        <f t="shared" ca="1" si="63"/>
        <v>0</v>
      </c>
    </row>
    <row r="171" spans="1:30">
      <c r="A171" t="s">
        <v>102</v>
      </c>
      <c r="B171" t="str">
        <f>VLOOKUP(A171,EventPointTypeTable!$A:$B,MATCH(EventPointTypeTable!$B$1,EventPointTypeTable!$A$1:$B$1,0),0)</f>
        <v>루틴3</v>
      </c>
      <c r="C171" t="str">
        <f t="shared" si="46"/>
        <v>rt3</v>
      </c>
      <c r="D171">
        <f t="shared" ca="1" si="47"/>
        <v>56</v>
      </c>
      <c r="E171">
        <f t="shared" ca="1" si="49"/>
        <v>56</v>
      </c>
      <c r="F171">
        <v>575</v>
      </c>
      <c r="G171">
        <f t="shared" ca="1" si="64"/>
        <v>90276</v>
      </c>
      <c r="H171">
        <f t="shared" ca="1" si="50"/>
        <v>90276</v>
      </c>
      <c r="I171" t="str">
        <f t="shared" ca="1" si="65"/>
        <v>cu</v>
      </c>
      <c r="J171" t="s">
        <v>114</v>
      </c>
      <c r="K171" t="s">
        <v>116</v>
      </c>
      <c r="L171">
        <v>450000</v>
      </c>
      <c r="M171" t="str">
        <f t="shared" si="51"/>
        <v/>
      </c>
      <c r="N171" t="str">
        <f t="shared" ca="1" si="66"/>
        <v>cu</v>
      </c>
      <c r="O171" t="s">
        <v>114</v>
      </c>
      <c r="P171" t="s">
        <v>116</v>
      </c>
      <c r="Q171">
        <v>45000</v>
      </c>
      <c r="R171" t="str">
        <f t="shared" ca="1" si="52"/>
        <v>cu</v>
      </c>
      <c r="S171" t="str">
        <f t="shared" si="53"/>
        <v>GO</v>
      </c>
      <c r="T171">
        <f t="shared" si="54"/>
        <v>450000</v>
      </c>
      <c r="U171" t="str">
        <f t="shared" ca="1" si="55"/>
        <v>cu</v>
      </c>
      <c r="V171" t="str">
        <f t="shared" si="56"/>
        <v>GO</v>
      </c>
      <c r="W171">
        <f t="shared" si="57"/>
        <v>45000</v>
      </c>
      <c r="X17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</v>
      </c>
      <c r="Y171" t="str">
        <f t="shared" ca="1" si="58"/>
        <v>{"id":"rt3","num":56,"totEp":90276,"tp1":"cu","vl1":"GO","cn1":450000,"tp2":"cu","vl2":"GO","cn2":45000}</v>
      </c>
      <c r="Z171">
        <f t="shared" ca="1" si="59"/>
        <v>104</v>
      </c>
      <c r="AA171">
        <f t="shared" ca="1" si="60"/>
        <v>17250</v>
      </c>
      <c r="AB171">
        <f t="shared" ca="1" si="61"/>
        <v>0</v>
      </c>
      <c r="AC17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</v>
      </c>
      <c r="AD171">
        <f t="shared" ca="1" si="63"/>
        <v>0</v>
      </c>
    </row>
    <row r="172" spans="1:30">
      <c r="A172" t="s">
        <v>102</v>
      </c>
      <c r="B172" t="str">
        <f>VLOOKUP(A172,EventPointTypeTable!$A:$B,MATCH(EventPointTypeTable!$B$1,EventPointTypeTable!$A$1:$B$1,0),0)</f>
        <v>루틴3</v>
      </c>
      <c r="C172" t="str">
        <f t="shared" si="46"/>
        <v>rt3</v>
      </c>
      <c r="D172">
        <f t="shared" ca="1" si="47"/>
        <v>57</v>
      </c>
      <c r="E172">
        <f t="shared" ca="1" si="49"/>
        <v>57</v>
      </c>
      <c r="F172">
        <v>900</v>
      </c>
      <c r="G172">
        <f t="shared" ca="1" si="64"/>
        <v>91176</v>
      </c>
      <c r="H172">
        <f t="shared" ca="1" si="50"/>
        <v>91176</v>
      </c>
      <c r="I172" t="str">
        <f t="shared" ca="1" si="65"/>
        <v>cu</v>
      </c>
      <c r="J172" t="s">
        <v>114</v>
      </c>
      <c r="K172" t="s">
        <v>116</v>
      </c>
      <c r="L172">
        <v>800000</v>
      </c>
      <c r="M172" t="str">
        <f t="shared" si="51"/>
        <v/>
      </c>
      <c r="N172" t="str">
        <f t="shared" ca="1" si="66"/>
        <v>cu</v>
      </c>
      <c r="O172" t="s">
        <v>114</v>
      </c>
      <c r="P172" t="s">
        <v>116</v>
      </c>
      <c r="Q172">
        <v>80000</v>
      </c>
      <c r="R172" t="str">
        <f t="shared" ca="1" si="52"/>
        <v>cu</v>
      </c>
      <c r="S172" t="str">
        <f t="shared" si="53"/>
        <v>GO</v>
      </c>
      <c r="T172">
        <f t="shared" si="54"/>
        <v>800000</v>
      </c>
      <c r="U172" t="str">
        <f t="shared" ca="1" si="55"/>
        <v>cu</v>
      </c>
      <c r="V172" t="str">
        <f t="shared" si="56"/>
        <v>GO</v>
      </c>
      <c r="W172">
        <f t="shared" si="57"/>
        <v>80000</v>
      </c>
      <c r="X17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</v>
      </c>
      <c r="Y172" t="str">
        <f t="shared" ca="1" si="58"/>
        <v>{"id":"rt3","num":57,"totEp":91176,"tp1":"cu","vl1":"GO","cn1":800000,"tp2":"cu","vl2":"GO","cn2":80000}</v>
      </c>
      <c r="Z172">
        <f t="shared" ca="1" si="59"/>
        <v>104</v>
      </c>
      <c r="AA172">
        <f t="shared" ca="1" si="60"/>
        <v>17355</v>
      </c>
      <c r="AB172">
        <f t="shared" ca="1" si="61"/>
        <v>0</v>
      </c>
      <c r="AC17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</v>
      </c>
      <c r="AD172">
        <f t="shared" ca="1" si="63"/>
        <v>0</v>
      </c>
    </row>
    <row r="173" spans="1:30">
      <c r="A173" t="s">
        <v>102</v>
      </c>
      <c r="B173" t="str">
        <f>VLOOKUP(A173,EventPointTypeTable!$A:$B,MATCH(EventPointTypeTable!$B$1,EventPointTypeTable!$A$1:$B$1,0),0)</f>
        <v>루틴3</v>
      </c>
      <c r="C173" t="str">
        <f t="shared" si="46"/>
        <v>rt3</v>
      </c>
      <c r="D173">
        <f t="shared" ca="1" si="47"/>
        <v>58</v>
      </c>
      <c r="E173">
        <f t="shared" ca="1" si="49"/>
        <v>58</v>
      </c>
      <c r="F173">
        <v>19700</v>
      </c>
      <c r="G173">
        <f t="shared" ca="1" si="64"/>
        <v>110876</v>
      </c>
      <c r="H173">
        <f t="shared" ca="1" si="50"/>
        <v>110876</v>
      </c>
      <c r="I173" t="str">
        <f t="shared" ca="1" si="65"/>
        <v>cu</v>
      </c>
      <c r="J173" t="s">
        <v>114</v>
      </c>
      <c r="K173" t="s">
        <v>147</v>
      </c>
      <c r="L173">
        <v>21000</v>
      </c>
      <c r="M173" t="str">
        <f t="shared" si="51"/>
        <v>에너지너무많음</v>
      </c>
      <c r="N173" t="str">
        <f t="shared" ca="1" si="66"/>
        <v>cu</v>
      </c>
      <c r="O173" t="s">
        <v>114</v>
      </c>
      <c r="P173" t="s">
        <v>147</v>
      </c>
      <c r="Q173">
        <v>2100</v>
      </c>
      <c r="R173" t="str">
        <f t="shared" ca="1" si="52"/>
        <v>cu</v>
      </c>
      <c r="S173" t="str">
        <f t="shared" si="53"/>
        <v>EN</v>
      </c>
      <c r="T173">
        <f t="shared" si="54"/>
        <v>21000</v>
      </c>
      <c r="U173" t="str">
        <f t="shared" ca="1" si="55"/>
        <v>cu</v>
      </c>
      <c r="V173" t="str">
        <f t="shared" si="56"/>
        <v>EN</v>
      </c>
      <c r="W173">
        <f t="shared" si="57"/>
        <v>2100</v>
      </c>
      <c r="X17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</v>
      </c>
      <c r="Y173" t="str">
        <f t="shared" ca="1" si="58"/>
        <v>{"id":"rt3","num":58,"totEp":110876,"tp1":"cu","vl1":"EN","cn1":21000,"tp2":"cu","vl2":"EN","cn2":2100}</v>
      </c>
      <c r="Z173">
        <f t="shared" ca="1" si="59"/>
        <v>103</v>
      </c>
      <c r="AA173">
        <f t="shared" ca="1" si="60"/>
        <v>17459</v>
      </c>
      <c r="AB173">
        <f t="shared" ca="1" si="61"/>
        <v>0</v>
      </c>
      <c r="AC17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</v>
      </c>
      <c r="AD173">
        <f t="shared" ca="1" si="63"/>
        <v>0</v>
      </c>
    </row>
    <row r="174" spans="1:30">
      <c r="A174" t="s">
        <v>103</v>
      </c>
      <c r="B174" t="str">
        <f>VLOOKUP(A174,EventPointTypeTable!$A:$B,MATCH(EventPointTypeTable!$B$1,EventPointTypeTable!$A$1:$B$1,0),0)</f>
        <v>루틴4</v>
      </c>
      <c r="C174" t="str">
        <f t="shared" ref="C174:C175" si="67">A174</f>
        <v>rt4</v>
      </c>
      <c r="D174">
        <f t="shared" ref="D174:D175" ca="1" si="68">IF(A174&lt;&gt;OFFSET(A174,-1,0),1,OFFSET(D174,-1,0)+1)</f>
        <v>1</v>
      </c>
      <c r="E174">
        <f t="shared" ca="1" si="49"/>
        <v>1</v>
      </c>
      <c r="F174">
        <v>7</v>
      </c>
      <c r="G174">
        <f t="shared" ca="1" si="64"/>
        <v>7</v>
      </c>
      <c r="H174">
        <f t="shared" ca="1" si="50"/>
        <v>7</v>
      </c>
      <c r="I174" t="str">
        <f t="shared" ca="1" si="65"/>
        <v>cu</v>
      </c>
      <c r="J174" t="s">
        <v>114</v>
      </c>
      <c r="K174" t="s">
        <v>147</v>
      </c>
      <c r="L174">
        <v>120</v>
      </c>
      <c r="M174" t="str">
        <f t="shared" si="51"/>
        <v>에너지너무많음</v>
      </c>
      <c r="N174" t="str">
        <f t="shared" ca="1" si="66"/>
        <v>cu</v>
      </c>
      <c r="O174" t="s">
        <v>114</v>
      </c>
      <c r="P174" t="s">
        <v>147</v>
      </c>
      <c r="Q174">
        <v>12</v>
      </c>
      <c r="R174" t="str">
        <f t="shared" ca="1" si="52"/>
        <v>cu</v>
      </c>
      <c r="S174" t="str">
        <f t="shared" si="53"/>
        <v>EN</v>
      </c>
      <c r="T174">
        <f t="shared" si="54"/>
        <v>120</v>
      </c>
      <c r="U174" t="str">
        <f t="shared" ca="1" si="55"/>
        <v>cu</v>
      </c>
      <c r="V174" t="str">
        <f t="shared" si="56"/>
        <v>EN</v>
      </c>
      <c r="W174">
        <f t="shared" si="57"/>
        <v>12</v>
      </c>
      <c r="X17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</v>
      </c>
      <c r="Y174" t="str">
        <f t="shared" ca="1" si="58"/>
        <v>{"id":"rt4","num":1,"totEp":7,"tp1":"cu","vl1":"EN","cn1":120,"tp2":"cu","vl2":"EN","cn2":12}</v>
      </c>
      <c r="Z174">
        <f t="shared" ca="1" si="59"/>
        <v>93</v>
      </c>
      <c r="AA174">
        <f t="shared" ca="1" si="60"/>
        <v>17553</v>
      </c>
      <c r="AB174">
        <f t="shared" ca="1" si="61"/>
        <v>0</v>
      </c>
      <c r="AC17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</v>
      </c>
      <c r="AD174">
        <f t="shared" ca="1" si="63"/>
        <v>0</v>
      </c>
    </row>
    <row r="175" spans="1:30">
      <c r="A175" t="s">
        <v>103</v>
      </c>
      <c r="B175" t="str">
        <f>VLOOKUP(A175,EventPointTypeTable!$A:$B,MATCH(EventPointTypeTable!$B$1,EventPointTypeTable!$A$1:$B$1,0),0)</f>
        <v>루틴4</v>
      </c>
      <c r="C175" t="str">
        <f t="shared" si="67"/>
        <v>rt4</v>
      </c>
      <c r="D175">
        <f t="shared" ca="1" si="68"/>
        <v>2</v>
      </c>
      <c r="E175">
        <f t="shared" ca="1" si="49"/>
        <v>2</v>
      </c>
      <c r="F175">
        <v>10</v>
      </c>
      <c r="G175">
        <f t="shared" ca="1" si="64"/>
        <v>17</v>
      </c>
      <c r="H175">
        <f t="shared" ca="1" si="50"/>
        <v>17</v>
      </c>
      <c r="I175" t="str">
        <f t="shared" ca="1" si="65"/>
        <v>cu</v>
      </c>
      <c r="J175" t="s">
        <v>114</v>
      </c>
      <c r="K175" t="s">
        <v>116</v>
      </c>
      <c r="L175">
        <v>5000</v>
      </c>
      <c r="M175" t="str">
        <f t="shared" si="51"/>
        <v/>
      </c>
      <c r="N175" t="str">
        <f t="shared" ca="1" si="66"/>
        <v>cu</v>
      </c>
      <c r="O175" t="s">
        <v>114</v>
      </c>
      <c r="P175" t="s">
        <v>116</v>
      </c>
      <c r="Q175">
        <v>500</v>
      </c>
      <c r="R175" t="str">
        <f t="shared" ca="1" si="52"/>
        <v>cu</v>
      </c>
      <c r="S175" t="str">
        <f t="shared" si="53"/>
        <v>GO</v>
      </c>
      <c r="T175">
        <f t="shared" si="54"/>
        <v>5000</v>
      </c>
      <c r="U175" t="str">
        <f t="shared" ca="1" si="55"/>
        <v>cu</v>
      </c>
      <c r="V175" t="str">
        <f t="shared" si="56"/>
        <v>GO</v>
      </c>
      <c r="W175">
        <f t="shared" si="57"/>
        <v>500</v>
      </c>
      <c r="X17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</v>
      </c>
      <c r="Y175" t="str">
        <f t="shared" ca="1" si="58"/>
        <v>{"id":"rt4","num":2,"totEp":17,"tp1":"cu","vl1":"GO","cn1":5000,"tp2":"cu","vl2":"GO","cn2":500}</v>
      </c>
      <c r="Z175">
        <f t="shared" ca="1" si="59"/>
        <v>96</v>
      </c>
      <c r="AA175">
        <f t="shared" ca="1" si="60"/>
        <v>17650</v>
      </c>
      <c r="AB175">
        <f t="shared" ca="1" si="61"/>
        <v>0</v>
      </c>
      <c r="AC17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</v>
      </c>
      <c r="AD175">
        <f t="shared" ca="1" si="63"/>
        <v>0</v>
      </c>
    </row>
    <row r="176" spans="1:30">
      <c r="A176" t="s">
        <v>103</v>
      </c>
      <c r="B176" t="str">
        <f>VLOOKUP(A176,EventPointTypeTable!$A:$B,MATCH(EventPointTypeTable!$B$1,EventPointTypeTable!$A$1:$B$1,0),0)</f>
        <v>루틴4</v>
      </c>
      <c r="C176" t="str">
        <f t="shared" ref="C176:C215" si="69">A176</f>
        <v>rt4</v>
      </c>
      <c r="D176">
        <f t="shared" ref="D176:D215" ca="1" si="70">IF(A176&lt;&gt;OFFSET(A176,-1,0),1,OFFSET(D176,-1,0)+1)</f>
        <v>3</v>
      </c>
      <c r="E176">
        <f t="shared" ca="1" si="49"/>
        <v>3</v>
      </c>
      <c r="F176">
        <v>15</v>
      </c>
      <c r="G176">
        <f t="shared" ca="1" si="64"/>
        <v>32</v>
      </c>
      <c r="H176">
        <f t="shared" ca="1" si="50"/>
        <v>32</v>
      </c>
      <c r="I176" t="str">
        <f t="shared" ca="1" si="65"/>
        <v>cu</v>
      </c>
      <c r="J176" t="s">
        <v>114</v>
      </c>
      <c r="K176" t="s">
        <v>116</v>
      </c>
      <c r="L176">
        <v>7500</v>
      </c>
      <c r="M176" t="str">
        <f t="shared" si="51"/>
        <v/>
      </c>
      <c r="N176" t="str">
        <f t="shared" ca="1" si="66"/>
        <v>cu</v>
      </c>
      <c r="O176" t="s">
        <v>114</v>
      </c>
      <c r="P176" t="s">
        <v>116</v>
      </c>
      <c r="Q176">
        <v>750</v>
      </c>
      <c r="R176" t="str">
        <f t="shared" ca="1" si="52"/>
        <v>cu</v>
      </c>
      <c r="S176" t="str">
        <f t="shared" si="53"/>
        <v>GO</v>
      </c>
      <c r="T176">
        <f t="shared" si="54"/>
        <v>7500</v>
      </c>
      <c r="U176" t="str">
        <f t="shared" ca="1" si="55"/>
        <v>cu</v>
      </c>
      <c r="V176" t="str">
        <f t="shared" si="56"/>
        <v>GO</v>
      </c>
      <c r="W176">
        <f t="shared" si="57"/>
        <v>750</v>
      </c>
      <c r="X17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</v>
      </c>
      <c r="Y176" t="str">
        <f t="shared" ca="1" si="58"/>
        <v>{"id":"rt4","num":3,"totEp":32,"tp1":"cu","vl1":"GO","cn1":7500,"tp2":"cu","vl2":"GO","cn2":750}</v>
      </c>
      <c r="Z176">
        <f t="shared" ca="1" si="59"/>
        <v>96</v>
      </c>
      <c r="AA176">
        <f t="shared" ca="1" si="60"/>
        <v>17747</v>
      </c>
      <c r="AB176">
        <f t="shared" ca="1" si="61"/>
        <v>0</v>
      </c>
      <c r="AC17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</v>
      </c>
      <c r="AD176">
        <f t="shared" ca="1" si="63"/>
        <v>0</v>
      </c>
    </row>
    <row r="177" spans="1:30">
      <c r="A177" t="s">
        <v>103</v>
      </c>
      <c r="B177" t="str">
        <f>VLOOKUP(A177,EventPointTypeTable!$A:$B,MATCH(EventPointTypeTable!$B$1,EventPointTypeTable!$A$1:$B$1,0),0)</f>
        <v>루틴4</v>
      </c>
      <c r="C177" t="str">
        <f t="shared" si="69"/>
        <v>rt4</v>
      </c>
      <c r="D177">
        <f t="shared" ca="1" si="70"/>
        <v>4</v>
      </c>
      <c r="E177">
        <f t="shared" ca="1" si="49"/>
        <v>4</v>
      </c>
      <c r="F177">
        <v>25</v>
      </c>
      <c r="G177">
        <f t="shared" ca="1" si="64"/>
        <v>57</v>
      </c>
      <c r="H177">
        <f t="shared" ca="1" si="50"/>
        <v>57</v>
      </c>
      <c r="I177" t="str">
        <f t="shared" ca="1" si="65"/>
        <v>cu</v>
      </c>
      <c r="J177" t="s">
        <v>114</v>
      </c>
      <c r="K177" t="s">
        <v>147</v>
      </c>
      <c r="L177">
        <v>120</v>
      </c>
      <c r="M177" t="str">
        <f t="shared" si="51"/>
        <v>에너지너무많음</v>
      </c>
      <c r="N177" t="str">
        <f t="shared" ca="1" si="66"/>
        <v>cu</v>
      </c>
      <c r="O177" t="s">
        <v>114</v>
      </c>
      <c r="P177" t="s">
        <v>147</v>
      </c>
      <c r="Q177">
        <v>12</v>
      </c>
      <c r="R177" t="str">
        <f t="shared" ca="1" si="52"/>
        <v>cu</v>
      </c>
      <c r="S177" t="str">
        <f t="shared" si="53"/>
        <v>EN</v>
      </c>
      <c r="T177">
        <f t="shared" si="54"/>
        <v>120</v>
      </c>
      <c r="U177" t="str">
        <f t="shared" ca="1" si="55"/>
        <v>cu</v>
      </c>
      <c r="V177" t="str">
        <f t="shared" si="56"/>
        <v>EN</v>
      </c>
      <c r="W177">
        <f t="shared" si="57"/>
        <v>12</v>
      </c>
      <c r="X17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</v>
      </c>
      <c r="Y177" t="str">
        <f t="shared" ca="1" si="58"/>
        <v>{"id":"rt4","num":4,"totEp":57,"tp1":"cu","vl1":"EN","cn1":120,"tp2":"cu","vl2":"EN","cn2":12}</v>
      </c>
      <c r="Z177">
        <f t="shared" ca="1" si="59"/>
        <v>94</v>
      </c>
      <c r="AA177">
        <f t="shared" ca="1" si="60"/>
        <v>17842</v>
      </c>
      <c r="AB177">
        <f t="shared" ca="1" si="61"/>
        <v>0</v>
      </c>
      <c r="AC17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</v>
      </c>
      <c r="AD177">
        <f t="shared" ca="1" si="63"/>
        <v>0</v>
      </c>
    </row>
    <row r="178" spans="1:30">
      <c r="A178" t="s">
        <v>103</v>
      </c>
      <c r="B178" t="str">
        <f>VLOOKUP(A178,EventPointTypeTable!$A:$B,MATCH(EventPointTypeTable!$B$1,EventPointTypeTable!$A$1:$B$1,0),0)</f>
        <v>루틴4</v>
      </c>
      <c r="C178" t="str">
        <f t="shared" si="69"/>
        <v>rt4</v>
      </c>
      <c r="D178">
        <f t="shared" ca="1" si="70"/>
        <v>5</v>
      </c>
      <c r="E178">
        <f t="shared" ca="1" si="49"/>
        <v>5</v>
      </c>
      <c r="F178">
        <v>20</v>
      </c>
      <c r="G178">
        <f t="shared" ca="1" si="64"/>
        <v>77</v>
      </c>
      <c r="H178">
        <f t="shared" ca="1" si="50"/>
        <v>77</v>
      </c>
      <c r="I178" t="str">
        <f t="shared" ca="1" si="65"/>
        <v>cu</v>
      </c>
      <c r="J178" t="s">
        <v>114</v>
      </c>
      <c r="K178" t="s">
        <v>116</v>
      </c>
      <c r="L178">
        <v>10000</v>
      </c>
      <c r="M178" t="str">
        <f t="shared" si="51"/>
        <v/>
      </c>
      <c r="N178" t="str">
        <f t="shared" ca="1" si="66"/>
        <v>cu</v>
      </c>
      <c r="O178" t="s">
        <v>114</v>
      </c>
      <c r="P178" t="s">
        <v>116</v>
      </c>
      <c r="Q178">
        <v>1000</v>
      </c>
      <c r="R178" t="str">
        <f t="shared" ca="1" si="52"/>
        <v>cu</v>
      </c>
      <c r="S178" t="str">
        <f t="shared" si="53"/>
        <v>GO</v>
      </c>
      <c r="T178">
        <f t="shared" si="54"/>
        <v>10000</v>
      </c>
      <c r="U178" t="str">
        <f t="shared" ca="1" si="55"/>
        <v>cu</v>
      </c>
      <c r="V178" t="str">
        <f t="shared" si="56"/>
        <v>GO</v>
      </c>
      <c r="W178">
        <f t="shared" si="57"/>
        <v>1000</v>
      </c>
      <c r="X17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</v>
      </c>
      <c r="Y178" t="str">
        <f t="shared" ca="1" si="58"/>
        <v>{"id":"rt4","num":5,"totEp":77,"tp1":"cu","vl1":"GO","cn1":10000,"tp2":"cu","vl2":"GO","cn2":1000}</v>
      </c>
      <c r="Z178">
        <f t="shared" ca="1" si="59"/>
        <v>98</v>
      </c>
      <c r="AA178">
        <f t="shared" ca="1" si="60"/>
        <v>17941</v>
      </c>
      <c r="AB178">
        <f t="shared" ca="1" si="61"/>
        <v>0</v>
      </c>
      <c r="AC17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</v>
      </c>
      <c r="AD178">
        <f t="shared" ca="1" si="63"/>
        <v>0</v>
      </c>
    </row>
    <row r="179" spans="1:30">
      <c r="A179" t="s">
        <v>103</v>
      </c>
      <c r="B179" t="str">
        <f>VLOOKUP(A179,EventPointTypeTable!$A:$B,MATCH(EventPointTypeTable!$B$1,EventPointTypeTable!$A$1:$B$1,0),0)</f>
        <v>루틴4</v>
      </c>
      <c r="C179" t="str">
        <f t="shared" si="69"/>
        <v>rt4</v>
      </c>
      <c r="D179">
        <f t="shared" ca="1" si="70"/>
        <v>6</v>
      </c>
      <c r="E179">
        <f t="shared" ca="1" si="49"/>
        <v>6</v>
      </c>
      <c r="F179">
        <v>25</v>
      </c>
      <c r="G179">
        <f t="shared" ca="1" si="64"/>
        <v>102</v>
      </c>
      <c r="H179">
        <f t="shared" ca="1" si="50"/>
        <v>102</v>
      </c>
      <c r="I179" t="str">
        <f t="shared" ca="1" si="65"/>
        <v>cu</v>
      </c>
      <c r="J179" t="s">
        <v>114</v>
      </c>
      <c r="K179" t="s">
        <v>116</v>
      </c>
      <c r="L179">
        <v>15000</v>
      </c>
      <c r="M179" t="str">
        <f t="shared" si="51"/>
        <v/>
      </c>
      <c r="N179" t="str">
        <f t="shared" ca="1" si="66"/>
        <v>cu</v>
      </c>
      <c r="O179" t="s">
        <v>114</v>
      </c>
      <c r="P179" t="s">
        <v>116</v>
      </c>
      <c r="Q179">
        <v>1500</v>
      </c>
      <c r="R179" t="str">
        <f t="shared" ca="1" si="52"/>
        <v>cu</v>
      </c>
      <c r="S179" t="str">
        <f t="shared" si="53"/>
        <v>GO</v>
      </c>
      <c r="T179">
        <f t="shared" si="54"/>
        <v>15000</v>
      </c>
      <c r="U179" t="str">
        <f t="shared" ca="1" si="55"/>
        <v>cu</v>
      </c>
      <c r="V179" t="str">
        <f t="shared" si="56"/>
        <v>GO</v>
      </c>
      <c r="W179">
        <f t="shared" si="57"/>
        <v>1500</v>
      </c>
      <c r="X179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</v>
      </c>
      <c r="Y179" t="str">
        <f t="shared" ca="1" si="58"/>
        <v>{"id":"rt4","num":6,"totEp":102,"tp1":"cu","vl1":"GO","cn1":15000,"tp2":"cu","vl2":"GO","cn2":1500}</v>
      </c>
      <c r="Z179">
        <f t="shared" ca="1" si="59"/>
        <v>99</v>
      </c>
      <c r="AA179">
        <f t="shared" ca="1" si="60"/>
        <v>18041</v>
      </c>
      <c r="AB179">
        <f t="shared" ca="1" si="61"/>
        <v>0</v>
      </c>
      <c r="AC17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</v>
      </c>
      <c r="AD179">
        <f t="shared" ca="1" si="63"/>
        <v>0</v>
      </c>
    </row>
    <row r="180" spans="1:30">
      <c r="A180" t="s">
        <v>103</v>
      </c>
      <c r="B180" t="str">
        <f>VLOOKUP(A180,EventPointTypeTable!$A:$B,MATCH(EventPointTypeTable!$B$1,EventPointTypeTable!$A$1:$B$1,0),0)</f>
        <v>루틴4</v>
      </c>
      <c r="C180" t="str">
        <f t="shared" si="69"/>
        <v>rt4</v>
      </c>
      <c r="D180">
        <f t="shared" ca="1" si="70"/>
        <v>7</v>
      </c>
      <c r="E180">
        <f t="shared" ca="1" si="49"/>
        <v>7</v>
      </c>
      <c r="F180">
        <v>75</v>
      </c>
      <c r="G180">
        <f t="shared" ca="1" si="64"/>
        <v>177</v>
      </c>
      <c r="H180">
        <f t="shared" ca="1" si="50"/>
        <v>177</v>
      </c>
      <c r="I180" t="str">
        <f t="shared" ca="1" si="65"/>
        <v>cu</v>
      </c>
      <c r="J180" t="s">
        <v>114</v>
      </c>
      <c r="K180" t="s">
        <v>147</v>
      </c>
      <c r="L180">
        <v>170</v>
      </c>
      <c r="M180" t="str">
        <f t="shared" si="51"/>
        <v>에너지너무많음</v>
      </c>
      <c r="N180" t="str">
        <f t="shared" ca="1" si="66"/>
        <v>cu</v>
      </c>
      <c r="O180" t="s">
        <v>114</v>
      </c>
      <c r="P180" t="s">
        <v>147</v>
      </c>
      <c r="Q180">
        <v>17</v>
      </c>
      <c r="R180" t="str">
        <f t="shared" ca="1" si="52"/>
        <v>cu</v>
      </c>
      <c r="S180" t="str">
        <f t="shared" si="53"/>
        <v>EN</v>
      </c>
      <c r="T180">
        <f t="shared" si="54"/>
        <v>170</v>
      </c>
      <c r="U180" t="str">
        <f t="shared" ca="1" si="55"/>
        <v>cu</v>
      </c>
      <c r="V180" t="str">
        <f t="shared" si="56"/>
        <v>EN</v>
      </c>
      <c r="W180">
        <f t="shared" si="57"/>
        <v>17</v>
      </c>
      <c r="X180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</v>
      </c>
      <c r="Y180" t="str">
        <f t="shared" ca="1" si="58"/>
        <v>{"id":"rt4","num":7,"totEp":177,"tp1":"cu","vl1":"EN","cn1":170,"tp2":"cu","vl2":"EN","cn2":17}</v>
      </c>
      <c r="Z180">
        <f t="shared" ca="1" si="59"/>
        <v>95</v>
      </c>
      <c r="AA180">
        <f t="shared" ca="1" si="60"/>
        <v>18137</v>
      </c>
      <c r="AB180">
        <f t="shared" ca="1" si="61"/>
        <v>0</v>
      </c>
      <c r="AC180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</v>
      </c>
      <c r="AD180">
        <f t="shared" ca="1" si="63"/>
        <v>0</v>
      </c>
    </row>
    <row r="181" spans="1:30">
      <c r="A181" t="s">
        <v>103</v>
      </c>
      <c r="B181" t="str">
        <f>VLOOKUP(A181,EventPointTypeTable!$A:$B,MATCH(EventPointTypeTable!$B$1,EventPointTypeTable!$A$1:$B$1,0),0)</f>
        <v>루틴4</v>
      </c>
      <c r="C181" t="str">
        <f t="shared" si="69"/>
        <v>rt4</v>
      </c>
      <c r="D181">
        <f t="shared" ca="1" si="70"/>
        <v>8</v>
      </c>
      <c r="E181">
        <f t="shared" ca="1" si="49"/>
        <v>8</v>
      </c>
      <c r="F181">
        <v>85</v>
      </c>
      <c r="G181">
        <f t="shared" ca="1" si="64"/>
        <v>262</v>
      </c>
      <c r="H181">
        <f t="shared" ca="1" si="50"/>
        <v>262</v>
      </c>
      <c r="I181" t="str">
        <f t="shared" ca="1" si="65"/>
        <v>cu</v>
      </c>
      <c r="J181" t="s">
        <v>114</v>
      </c>
      <c r="K181" t="s">
        <v>116</v>
      </c>
      <c r="L181">
        <v>20000</v>
      </c>
      <c r="M181" t="str">
        <f t="shared" si="51"/>
        <v/>
      </c>
      <c r="N181" t="str">
        <f t="shared" ca="1" si="66"/>
        <v>cu</v>
      </c>
      <c r="O181" t="s">
        <v>114</v>
      </c>
      <c r="P181" t="s">
        <v>116</v>
      </c>
      <c r="Q181">
        <v>2000</v>
      </c>
      <c r="R181" t="str">
        <f t="shared" ca="1" si="52"/>
        <v>cu</v>
      </c>
      <c r="S181" t="str">
        <f t="shared" si="53"/>
        <v>GO</v>
      </c>
      <c r="T181">
        <f t="shared" si="54"/>
        <v>20000</v>
      </c>
      <c r="U181" t="str">
        <f t="shared" ca="1" si="55"/>
        <v>cu</v>
      </c>
      <c r="V181" t="str">
        <f t="shared" si="56"/>
        <v>GO</v>
      </c>
      <c r="W181">
        <f t="shared" si="57"/>
        <v>2000</v>
      </c>
      <c r="X181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</v>
      </c>
      <c r="Y181" t="str">
        <f t="shared" ca="1" si="58"/>
        <v>{"id":"rt4","num":8,"totEp":262,"tp1":"cu","vl1":"GO","cn1":20000,"tp2":"cu","vl2":"GO","cn2":2000}</v>
      </c>
      <c r="Z181">
        <f t="shared" ca="1" si="59"/>
        <v>99</v>
      </c>
      <c r="AA181">
        <f t="shared" ca="1" si="60"/>
        <v>18237</v>
      </c>
      <c r="AB181">
        <f t="shared" ca="1" si="61"/>
        <v>0</v>
      </c>
      <c r="AC181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</v>
      </c>
      <c r="AD181">
        <f t="shared" ca="1" si="63"/>
        <v>0</v>
      </c>
    </row>
    <row r="182" spans="1:30">
      <c r="A182" t="s">
        <v>103</v>
      </c>
      <c r="B182" t="str">
        <f>VLOOKUP(A182,EventPointTypeTable!$A:$B,MATCH(EventPointTypeTable!$B$1,EventPointTypeTable!$A$1:$B$1,0),0)</f>
        <v>루틴4</v>
      </c>
      <c r="C182" t="str">
        <f t="shared" si="69"/>
        <v>rt4</v>
      </c>
      <c r="D182">
        <f t="shared" ca="1" si="70"/>
        <v>9</v>
      </c>
      <c r="E182">
        <f t="shared" ca="1" si="49"/>
        <v>9</v>
      </c>
      <c r="F182">
        <v>65</v>
      </c>
      <c r="G182">
        <f t="shared" ca="1" si="64"/>
        <v>327</v>
      </c>
      <c r="H182">
        <f t="shared" ca="1" si="50"/>
        <v>327</v>
      </c>
      <c r="I182" t="str">
        <f t="shared" ca="1" si="65"/>
        <v>cu</v>
      </c>
      <c r="J182" t="s">
        <v>114</v>
      </c>
      <c r="K182" t="s">
        <v>116</v>
      </c>
      <c r="L182">
        <v>25000</v>
      </c>
      <c r="M182" t="str">
        <f t="shared" si="51"/>
        <v/>
      </c>
      <c r="N182" t="str">
        <f t="shared" ca="1" si="66"/>
        <v>cu</v>
      </c>
      <c r="O182" t="s">
        <v>114</v>
      </c>
      <c r="P182" t="s">
        <v>116</v>
      </c>
      <c r="Q182">
        <v>2500</v>
      </c>
      <c r="R182" t="str">
        <f t="shared" ca="1" si="52"/>
        <v>cu</v>
      </c>
      <c r="S182" t="str">
        <f t="shared" si="53"/>
        <v>GO</v>
      </c>
      <c r="T182">
        <f t="shared" si="54"/>
        <v>25000</v>
      </c>
      <c r="U182" t="str">
        <f t="shared" ca="1" si="55"/>
        <v>cu</v>
      </c>
      <c r="V182" t="str">
        <f t="shared" si="56"/>
        <v>GO</v>
      </c>
      <c r="W182">
        <f t="shared" si="57"/>
        <v>2500</v>
      </c>
      <c r="X182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</v>
      </c>
      <c r="Y182" t="str">
        <f t="shared" ca="1" si="58"/>
        <v>{"id":"rt4","num":9,"totEp":327,"tp1":"cu","vl1":"GO","cn1":25000,"tp2":"cu","vl2":"GO","cn2":2500}</v>
      </c>
      <c r="Z182">
        <f t="shared" ca="1" si="59"/>
        <v>99</v>
      </c>
      <c r="AA182">
        <f t="shared" ca="1" si="60"/>
        <v>18337</v>
      </c>
      <c r="AB182">
        <f t="shared" ca="1" si="61"/>
        <v>0</v>
      </c>
      <c r="AC182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</v>
      </c>
      <c r="AD182">
        <f t="shared" ca="1" si="63"/>
        <v>0</v>
      </c>
    </row>
    <row r="183" spans="1:30">
      <c r="A183" t="s">
        <v>103</v>
      </c>
      <c r="B183" t="str">
        <f>VLOOKUP(A183,EventPointTypeTable!$A:$B,MATCH(EventPointTypeTable!$B$1,EventPointTypeTable!$A$1:$B$1,0),0)</f>
        <v>루틴4</v>
      </c>
      <c r="C183" t="str">
        <f t="shared" si="69"/>
        <v>rt4</v>
      </c>
      <c r="D183">
        <f t="shared" ca="1" si="70"/>
        <v>10</v>
      </c>
      <c r="E183">
        <f t="shared" ca="1" si="49"/>
        <v>10</v>
      </c>
      <c r="F183">
        <v>50</v>
      </c>
      <c r="G183">
        <f t="shared" ca="1" si="64"/>
        <v>377</v>
      </c>
      <c r="H183">
        <f t="shared" ca="1" si="50"/>
        <v>377</v>
      </c>
      <c r="I183" t="str">
        <f t="shared" ca="1" si="65"/>
        <v>cu</v>
      </c>
      <c r="J183" t="s">
        <v>114</v>
      </c>
      <c r="K183" t="s">
        <v>116</v>
      </c>
      <c r="L183">
        <v>22500</v>
      </c>
      <c r="M183" t="str">
        <f t="shared" si="51"/>
        <v/>
      </c>
      <c r="N183" t="str">
        <f t="shared" ca="1" si="66"/>
        <v>cu</v>
      </c>
      <c r="O183" t="s">
        <v>114</v>
      </c>
      <c r="P183" t="s">
        <v>116</v>
      </c>
      <c r="Q183">
        <v>2250</v>
      </c>
      <c r="R183" t="str">
        <f t="shared" ca="1" si="52"/>
        <v>cu</v>
      </c>
      <c r="S183" t="str">
        <f t="shared" si="53"/>
        <v>GO</v>
      </c>
      <c r="T183">
        <f t="shared" si="54"/>
        <v>22500</v>
      </c>
      <c r="U183" t="str">
        <f t="shared" ca="1" si="55"/>
        <v>cu</v>
      </c>
      <c r="V183" t="str">
        <f t="shared" si="56"/>
        <v>GO</v>
      </c>
      <c r="W183">
        <f t="shared" si="57"/>
        <v>2250</v>
      </c>
      <c r="X183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</v>
      </c>
      <c r="Y183" t="str">
        <f t="shared" ca="1" si="58"/>
        <v>{"id":"rt4","num":10,"totEp":377,"tp1":"cu","vl1":"GO","cn1":22500,"tp2":"cu","vl2":"GO","cn2":2250}</v>
      </c>
      <c r="Z183">
        <f t="shared" ca="1" si="59"/>
        <v>100</v>
      </c>
      <c r="AA183">
        <f t="shared" ca="1" si="60"/>
        <v>18438</v>
      </c>
      <c r="AB183">
        <f t="shared" ca="1" si="61"/>
        <v>0</v>
      </c>
      <c r="AC183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</v>
      </c>
      <c r="AD183">
        <f t="shared" ca="1" si="63"/>
        <v>0</v>
      </c>
    </row>
    <row r="184" spans="1:30">
      <c r="A184" t="s">
        <v>103</v>
      </c>
      <c r="B184" t="str">
        <f>VLOOKUP(A184,EventPointTypeTable!$A:$B,MATCH(EventPointTypeTable!$B$1,EventPointTypeTable!$A$1:$B$1,0),0)</f>
        <v>루틴4</v>
      </c>
      <c r="C184" t="str">
        <f t="shared" si="69"/>
        <v>rt4</v>
      </c>
      <c r="D184">
        <f t="shared" ca="1" si="70"/>
        <v>11</v>
      </c>
      <c r="E184">
        <f t="shared" ca="1" si="49"/>
        <v>11</v>
      </c>
      <c r="F184">
        <v>180</v>
      </c>
      <c r="G184">
        <f t="shared" ca="1" si="64"/>
        <v>557</v>
      </c>
      <c r="H184">
        <f t="shared" ca="1" si="50"/>
        <v>557</v>
      </c>
      <c r="I184" t="str">
        <f t="shared" ca="1" si="65"/>
        <v>cu</v>
      </c>
      <c r="J184" t="s">
        <v>114</v>
      </c>
      <c r="K184" t="s">
        <v>147</v>
      </c>
      <c r="L184">
        <v>300</v>
      </c>
      <c r="M184" t="str">
        <f t="shared" si="51"/>
        <v>에너지너무많음</v>
      </c>
      <c r="N184" t="str">
        <f t="shared" ca="1" si="66"/>
        <v>cu</v>
      </c>
      <c r="O184" t="s">
        <v>114</v>
      </c>
      <c r="P184" t="s">
        <v>147</v>
      </c>
      <c r="Q184">
        <v>30</v>
      </c>
      <c r="R184" t="str">
        <f t="shared" ca="1" si="52"/>
        <v>cu</v>
      </c>
      <c r="S184" t="str">
        <f t="shared" si="53"/>
        <v>EN</v>
      </c>
      <c r="T184">
        <f t="shared" si="54"/>
        <v>300</v>
      </c>
      <c r="U184" t="str">
        <f t="shared" ca="1" si="55"/>
        <v>cu</v>
      </c>
      <c r="V184" t="str">
        <f t="shared" si="56"/>
        <v>EN</v>
      </c>
      <c r="W184">
        <f t="shared" si="57"/>
        <v>30</v>
      </c>
      <c r="X184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</v>
      </c>
      <c r="Y184" t="str">
        <f t="shared" ca="1" si="58"/>
        <v>{"id":"rt4","num":11,"totEp":557,"tp1":"cu","vl1":"EN","cn1":300,"tp2":"cu","vl2":"EN","cn2":30}</v>
      </c>
      <c r="Z184">
        <f t="shared" ca="1" si="59"/>
        <v>96</v>
      </c>
      <c r="AA184">
        <f t="shared" ca="1" si="60"/>
        <v>18535</v>
      </c>
      <c r="AB184">
        <f t="shared" ca="1" si="61"/>
        <v>0</v>
      </c>
      <c r="AC184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</v>
      </c>
      <c r="AD184">
        <f t="shared" ca="1" si="63"/>
        <v>0</v>
      </c>
    </row>
    <row r="185" spans="1:30">
      <c r="A185" t="s">
        <v>103</v>
      </c>
      <c r="B185" t="str">
        <f>VLOOKUP(A185,EventPointTypeTable!$A:$B,MATCH(EventPointTypeTable!$B$1,EventPointTypeTable!$A$1:$B$1,0),0)</f>
        <v>루틴4</v>
      </c>
      <c r="C185" t="str">
        <f t="shared" si="69"/>
        <v>rt4</v>
      </c>
      <c r="D185">
        <f t="shared" ca="1" si="70"/>
        <v>12</v>
      </c>
      <c r="E185">
        <f t="shared" ca="1" si="49"/>
        <v>12</v>
      </c>
      <c r="F185">
        <v>100</v>
      </c>
      <c r="G185">
        <f t="shared" ca="1" si="64"/>
        <v>657</v>
      </c>
      <c r="H185">
        <f t="shared" ca="1" si="50"/>
        <v>657</v>
      </c>
      <c r="I185" t="str">
        <f t="shared" ca="1" si="65"/>
        <v>cu</v>
      </c>
      <c r="J185" t="s">
        <v>114</v>
      </c>
      <c r="K185" t="s">
        <v>116</v>
      </c>
      <c r="L185">
        <v>50000</v>
      </c>
      <c r="M185" t="str">
        <f t="shared" si="51"/>
        <v/>
      </c>
      <c r="N185" t="str">
        <f t="shared" ca="1" si="66"/>
        <v>cu</v>
      </c>
      <c r="O185" t="s">
        <v>114</v>
      </c>
      <c r="P185" t="s">
        <v>116</v>
      </c>
      <c r="Q185">
        <v>5000</v>
      </c>
      <c r="R185" t="str">
        <f t="shared" ca="1" si="52"/>
        <v>cu</v>
      </c>
      <c r="S185" t="str">
        <f t="shared" si="53"/>
        <v>GO</v>
      </c>
      <c r="T185">
        <f t="shared" si="54"/>
        <v>50000</v>
      </c>
      <c r="U185" t="str">
        <f t="shared" ca="1" si="55"/>
        <v>cu</v>
      </c>
      <c r="V185" t="str">
        <f t="shared" si="56"/>
        <v>GO</v>
      </c>
      <c r="W185">
        <f t="shared" si="57"/>
        <v>5000</v>
      </c>
      <c r="X185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</v>
      </c>
      <c r="Y185" t="str">
        <f t="shared" ca="1" si="58"/>
        <v>{"id":"rt4","num":12,"totEp":657,"tp1":"cu","vl1":"GO","cn1":50000,"tp2":"cu","vl2":"GO","cn2":5000}</v>
      </c>
      <c r="Z185">
        <f t="shared" ca="1" si="59"/>
        <v>100</v>
      </c>
      <c r="AA185">
        <f t="shared" ca="1" si="60"/>
        <v>18636</v>
      </c>
      <c r="AB185">
        <f t="shared" ca="1" si="61"/>
        <v>0</v>
      </c>
      <c r="AC185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</v>
      </c>
      <c r="AD185">
        <f t="shared" ca="1" si="63"/>
        <v>0</v>
      </c>
    </row>
    <row r="186" spans="1:30">
      <c r="A186" t="s">
        <v>103</v>
      </c>
      <c r="B186" t="str">
        <f>VLOOKUP(A186,EventPointTypeTable!$A:$B,MATCH(EventPointTypeTable!$B$1,EventPointTypeTable!$A$1:$B$1,0),0)</f>
        <v>루틴4</v>
      </c>
      <c r="C186" t="str">
        <f t="shared" si="69"/>
        <v>rt4</v>
      </c>
      <c r="D186">
        <f t="shared" ca="1" si="70"/>
        <v>13</v>
      </c>
      <c r="E186">
        <f t="shared" ca="1" si="49"/>
        <v>13</v>
      </c>
      <c r="F186">
        <v>120</v>
      </c>
      <c r="G186">
        <f t="shared" ca="1" si="64"/>
        <v>777</v>
      </c>
      <c r="H186">
        <f t="shared" ca="1" si="50"/>
        <v>777</v>
      </c>
      <c r="I186" t="str">
        <f t="shared" ca="1" si="65"/>
        <v>cu</v>
      </c>
      <c r="J186" t="s">
        <v>114</v>
      </c>
      <c r="K186" t="s">
        <v>116</v>
      </c>
      <c r="L186">
        <v>65000</v>
      </c>
      <c r="M186" t="str">
        <f t="shared" si="51"/>
        <v/>
      </c>
      <c r="N186" t="str">
        <f t="shared" ca="1" si="66"/>
        <v>cu</v>
      </c>
      <c r="O186" t="s">
        <v>114</v>
      </c>
      <c r="P186" t="s">
        <v>116</v>
      </c>
      <c r="Q186">
        <v>6500</v>
      </c>
      <c r="R186" t="str">
        <f t="shared" ca="1" si="52"/>
        <v>cu</v>
      </c>
      <c r="S186" t="str">
        <f t="shared" si="53"/>
        <v>GO</v>
      </c>
      <c r="T186">
        <f t="shared" si="54"/>
        <v>65000</v>
      </c>
      <c r="U186" t="str">
        <f t="shared" ca="1" si="55"/>
        <v>cu</v>
      </c>
      <c r="V186" t="str">
        <f t="shared" si="56"/>
        <v>GO</v>
      </c>
      <c r="W186">
        <f t="shared" si="57"/>
        <v>6500</v>
      </c>
      <c r="X186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</v>
      </c>
      <c r="Y186" t="str">
        <f t="shared" ca="1" si="58"/>
        <v>{"id":"rt4","num":13,"totEp":777,"tp1":"cu","vl1":"GO","cn1":65000,"tp2":"cu","vl2":"GO","cn2":6500}</v>
      </c>
      <c r="Z186">
        <f t="shared" ca="1" si="59"/>
        <v>100</v>
      </c>
      <c r="AA186">
        <f t="shared" ca="1" si="60"/>
        <v>18737</v>
      </c>
      <c r="AB186">
        <f t="shared" ca="1" si="61"/>
        <v>0</v>
      </c>
      <c r="AC186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</v>
      </c>
      <c r="AD186">
        <f t="shared" ca="1" si="63"/>
        <v>0</v>
      </c>
    </row>
    <row r="187" spans="1:30">
      <c r="A187" t="s">
        <v>103</v>
      </c>
      <c r="B187" t="str">
        <f>VLOOKUP(A187,EventPointTypeTable!$A:$B,MATCH(EventPointTypeTable!$B$1,EventPointTypeTable!$A$1:$B$1,0),0)</f>
        <v>루틴4</v>
      </c>
      <c r="C187" t="str">
        <f t="shared" si="69"/>
        <v>rt4</v>
      </c>
      <c r="D187">
        <f t="shared" ca="1" si="70"/>
        <v>14</v>
      </c>
      <c r="E187">
        <f t="shared" ca="1" si="49"/>
        <v>14</v>
      </c>
      <c r="F187">
        <v>500</v>
      </c>
      <c r="G187">
        <f t="shared" ca="1" si="64"/>
        <v>1277</v>
      </c>
      <c r="H187">
        <f t="shared" ca="1" si="50"/>
        <v>1277</v>
      </c>
      <c r="I187" t="str">
        <f t="shared" ca="1" si="65"/>
        <v>cu</v>
      </c>
      <c r="J187" t="s">
        <v>114</v>
      </c>
      <c r="K187" t="s">
        <v>147</v>
      </c>
      <c r="L187">
        <v>750</v>
      </c>
      <c r="M187" t="str">
        <f t="shared" si="51"/>
        <v>에너지너무많음</v>
      </c>
      <c r="N187" t="str">
        <f t="shared" ca="1" si="66"/>
        <v>cu</v>
      </c>
      <c r="O187" t="s">
        <v>114</v>
      </c>
      <c r="P187" t="s">
        <v>147</v>
      </c>
      <c r="Q187">
        <v>75</v>
      </c>
      <c r="R187" t="str">
        <f t="shared" ca="1" si="52"/>
        <v>cu</v>
      </c>
      <c r="S187" t="str">
        <f t="shared" si="53"/>
        <v>EN</v>
      </c>
      <c r="T187">
        <f t="shared" si="54"/>
        <v>750</v>
      </c>
      <c r="U187" t="str">
        <f t="shared" ca="1" si="55"/>
        <v>cu</v>
      </c>
      <c r="V187" t="str">
        <f t="shared" si="56"/>
        <v>EN</v>
      </c>
      <c r="W187">
        <f t="shared" si="57"/>
        <v>75</v>
      </c>
      <c r="X187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</v>
      </c>
      <c r="Y187" t="str">
        <f t="shared" ca="1" si="58"/>
        <v>{"id":"rt4","num":14,"totEp":1277,"tp1":"cu","vl1":"EN","cn1":750,"tp2":"cu","vl2":"EN","cn2":75}</v>
      </c>
      <c r="Z187">
        <f t="shared" ca="1" si="59"/>
        <v>97</v>
      </c>
      <c r="AA187">
        <f t="shared" ca="1" si="60"/>
        <v>18835</v>
      </c>
      <c r="AB187">
        <f t="shared" ca="1" si="61"/>
        <v>0</v>
      </c>
      <c r="AC187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</v>
      </c>
      <c r="AD187">
        <f t="shared" ca="1" si="63"/>
        <v>0</v>
      </c>
    </row>
    <row r="188" spans="1:30">
      <c r="A188" t="s">
        <v>103</v>
      </c>
      <c r="B188" t="str">
        <f>VLOOKUP(A188,EventPointTypeTable!$A:$B,MATCH(EventPointTypeTable!$B$1,EventPointTypeTable!$A$1:$B$1,0),0)</f>
        <v>루틴4</v>
      </c>
      <c r="C188" t="str">
        <f t="shared" si="69"/>
        <v>rt4</v>
      </c>
      <c r="D188">
        <f t="shared" ca="1" si="70"/>
        <v>15</v>
      </c>
      <c r="E188">
        <f t="shared" ca="1" si="49"/>
        <v>15</v>
      </c>
      <c r="F188">
        <v>120</v>
      </c>
      <c r="G188">
        <f t="shared" ca="1" si="64"/>
        <v>1397</v>
      </c>
      <c r="H188">
        <f t="shared" ca="1" si="50"/>
        <v>1397</v>
      </c>
      <c r="I188" t="str">
        <f t="shared" ca="1" si="65"/>
        <v>cu</v>
      </c>
      <c r="J188" t="s">
        <v>114</v>
      </c>
      <c r="K188" t="s">
        <v>116</v>
      </c>
      <c r="L188">
        <v>100000</v>
      </c>
      <c r="M188" t="str">
        <f t="shared" si="51"/>
        <v/>
      </c>
      <c r="N188" t="str">
        <f t="shared" ca="1" si="66"/>
        <v>cu</v>
      </c>
      <c r="O188" t="s">
        <v>114</v>
      </c>
      <c r="P188" t="s">
        <v>116</v>
      </c>
      <c r="Q188">
        <v>10000</v>
      </c>
      <c r="R188" t="str">
        <f t="shared" ca="1" si="52"/>
        <v>cu</v>
      </c>
      <c r="S188" t="str">
        <f t="shared" si="53"/>
        <v>GO</v>
      </c>
      <c r="T188">
        <f t="shared" si="54"/>
        <v>100000</v>
      </c>
      <c r="U188" t="str">
        <f t="shared" ca="1" si="55"/>
        <v>cu</v>
      </c>
      <c r="V188" t="str">
        <f t="shared" si="56"/>
        <v>GO</v>
      </c>
      <c r="W188">
        <f t="shared" si="57"/>
        <v>10000</v>
      </c>
      <c r="X188" t="str">
        <f t="shared" ca="1" si="48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</v>
      </c>
      <c r="Y188" t="str">
        <f t="shared" ca="1" si="58"/>
        <v>{"id":"rt4","num":15,"totEp":1397,"tp1":"cu","vl1":"GO","cn1":100000,"tp2":"cu","vl2":"GO","cn2":10000}</v>
      </c>
      <c r="Z188">
        <f t="shared" ca="1" si="59"/>
        <v>103</v>
      </c>
      <c r="AA188">
        <f t="shared" ca="1" si="60"/>
        <v>18939</v>
      </c>
      <c r="AB188">
        <f t="shared" ca="1" si="61"/>
        <v>0</v>
      </c>
      <c r="AC188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</v>
      </c>
      <c r="AD188">
        <f t="shared" ca="1" si="63"/>
        <v>0</v>
      </c>
    </row>
    <row r="189" spans="1:30">
      <c r="A189" t="s">
        <v>103</v>
      </c>
      <c r="B189" t="str">
        <f>VLOOKUP(A189,EventPointTypeTable!$A:$B,MATCH(EventPointTypeTable!$B$1,EventPointTypeTable!$A$1:$B$1,0),0)</f>
        <v>루틴4</v>
      </c>
      <c r="C189" t="str">
        <f t="shared" si="69"/>
        <v>rt4</v>
      </c>
      <c r="D189">
        <f t="shared" ca="1" si="70"/>
        <v>16</v>
      </c>
      <c r="E189">
        <f t="shared" ca="1" si="49"/>
        <v>16</v>
      </c>
      <c r="F189">
        <v>200</v>
      </c>
      <c r="G189">
        <f t="shared" ca="1" si="64"/>
        <v>1597</v>
      </c>
      <c r="H189">
        <f t="shared" ca="1" si="50"/>
        <v>1597</v>
      </c>
      <c r="I189" t="str">
        <f t="shared" ca="1" si="65"/>
        <v>cu</v>
      </c>
      <c r="J189" t="s">
        <v>114</v>
      </c>
      <c r="K189" t="s">
        <v>116</v>
      </c>
      <c r="L189">
        <v>120000</v>
      </c>
      <c r="M189" t="str">
        <f t="shared" si="51"/>
        <v/>
      </c>
      <c r="N189" t="str">
        <f t="shared" ca="1" si="66"/>
        <v>cu</v>
      </c>
      <c r="O189" t="s">
        <v>114</v>
      </c>
      <c r="P189" t="s">
        <v>116</v>
      </c>
      <c r="Q189">
        <v>12000</v>
      </c>
      <c r="R189" t="str">
        <f t="shared" ca="1" si="52"/>
        <v>cu</v>
      </c>
      <c r="S189" t="str">
        <f t="shared" si="53"/>
        <v>GO</v>
      </c>
      <c r="T189">
        <f t="shared" si="54"/>
        <v>120000</v>
      </c>
      <c r="U189" t="str">
        <f t="shared" ca="1" si="55"/>
        <v>cu</v>
      </c>
      <c r="V189" t="str">
        <f t="shared" si="56"/>
        <v>GO</v>
      </c>
      <c r="W189">
        <f t="shared" si="57"/>
        <v>12000</v>
      </c>
      <c r="X189" t="str">
        <f t="shared" ref="X189:X251" ca="1" si="71">IF(ROW()=2,Y189,OFFSET(X189,-1,0)&amp;IF(LEN(Y189)=0,"",","&amp;Y189))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</v>
      </c>
      <c r="Y189" t="str">
        <f t="shared" ca="1" si="58"/>
        <v>{"id":"rt4","num":16,"totEp":1597,"tp1":"cu","vl1":"GO","cn1":120000,"tp2":"cu","vl2":"GO","cn2":12000}</v>
      </c>
      <c r="Z189">
        <f t="shared" ca="1" si="59"/>
        <v>103</v>
      </c>
      <c r="AA189">
        <f t="shared" ca="1" si="60"/>
        <v>19043</v>
      </c>
      <c r="AB189">
        <f t="shared" ca="1" si="61"/>
        <v>0</v>
      </c>
      <c r="AC189" t="str">
        <f t="shared" ca="1" si="6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</v>
      </c>
      <c r="AD189">
        <f t="shared" ca="1" si="63"/>
        <v>0</v>
      </c>
    </row>
    <row r="190" spans="1:30">
      <c r="A190" t="s">
        <v>103</v>
      </c>
      <c r="B190" t="str">
        <f>VLOOKUP(A190,EventPointTypeTable!$A:$B,MATCH(EventPointTypeTable!$B$1,EventPointTypeTable!$A$1:$B$1,0),0)</f>
        <v>루틴4</v>
      </c>
      <c r="C190" t="str">
        <f t="shared" si="69"/>
        <v>rt4</v>
      </c>
      <c r="D190">
        <f t="shared" ca="1" si="70"/>
        <v>17</v>
      </c>
      <c r="E190">
        <f t="shared" ref="E190:E252" ca="1" si="72">D190</f>
        <v>17</v>
      </c>
      <c r="F190">
        <v>150</v>
      </c>
      <c r="G190">
        <f t="shared" ca="1" si="64"/>
        <v>1747</v>
      </c>
      <c r="H190">
        <f t="shared" ref="H190:H252" ca="1" si="73">G190</f>
        <v>1747</v>
      </c>
      <c r="I190" t="str">
        <f t="shared" ca="1" si="65"/>
        <v>cu</v>
      </c>
      <c r="J190" t="s">
        <v>114</v>
      </c>
      <c r="K190" t="s">
        <v>116</v>
      </c>
      <c r="L190">
        <v>115000</v>
      </c>
      <c r="M190" t="str">
        <f t="shared" ref="M190:M252" si="74">IF(J190="장비1상자",
  IF(OR(K190&gt;3,L190&gt;5),"장비이상",""),
IF(K190="GO",
  IF(L190&lt;100,"골드이상",""),
IF(K190="EN",
  IF(L190&gt;29,"에너지너무많음",
  IF(L190&gt;9,"에너지다소많음","")),"")))</f>
        <v/>
      </c>
      <c r="N190" t="str">
        <f t="shared" ca="1" si="66"/>
        <v>cu</v>
      </c>
      <c r="O190" t="s">
        <v>114</v>
      </c>
      <c r="P190" t="s">
        <v>116</v>
      </c>
      <c r="Q190">
        <v>11500</v>
      </c>
      <c r="R190" t="str">
        <f t="shared" ref="R190:R252" ca="1" si="75">IF(LEN(I190)=0,"",I190)</f>
        <v>cu</v>
      </c>
      <c r="S190" t="str">
        <f t="shared" ref="S190:S252" si="76">IF(LEN(K190)=0,"",K190)</f>
        <v>GO</v>
      </c>
      <c r="T190">
        <f t="shared" ref="T190:T252" si="77">IF(LEN(L190)=0,"",L190)</f>
        <v>115000</v>
      </c>
      <c r="U190" t="str">
        <f t="shared" ref="U190:U252" ca="1" si="78">IF(LEN(N190)=0,"",N190)</f>
        <v>cu</v>
      </c>
      <c r="V190" t="str">
        <f t="shared" ref="V190:V252" si="79">IF(LEN(P190)=0,"",P190)</f>
        <v>GO</v>
      </c>
      <c r="W190">
        <f t="shared" ref="W190:W252" si="80">IF(LEN(Q190)=0,"",Q190)</f>
        <v>11500</v>
      </c>
      <c r="X19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</v>
      </c>
      <c r="Y190" t="str">
        <f t="shared" ref="Y190:Y252" ca="1" si="81">"{"""&amp;C$1&amp;""":"""&amp;C190&amp;""""
&amp;","""&amp;E$1&amp;""":"&amp;E190
&amp;","""&amp;H$1&amp;""":"&amp;H190
&amp;IF(LEN(I190)=0,"",","""&amp;I$1&amp;""":"""&amp;I190&amp;"""")
&amp;IF(LEN(K190)=0,"",","""&amp;K$1&amp;""":"""&amp;K190&amp;"""")
&amp;IF(LEN(L190)=0,"",","""&amp;L$1&amp;""":"&amp;L190)
&amp;IF(LEN(N190)=0,"",","""&amp;N$1&amp;""":"""&amp;N190&amp;"""")
&amp;IF(LEN(P190)=0,"",","""&amp;P$1&amp;""":"""&amp;P190&amp;"""")
&amp;IF(LEN(Q190)=0,"",","""&amp;Q$1&amp;""":"&amp;Q190)&amp;"}"</f>
        <v>{"id":"rt4","num":17,"totEp":1747,"tp1":"cu","vl1":"GO","cn1":115000,"tp2":"cu","vl2":"GO","cn2":11500}</v>
      </c>
      <c r="Z190">
        <f t="shared" ref="Z190:Z252" ca="1" si="82">LEN(Y190)</f>
        <v>103</v>
      </c>
      <c r="AA190">
        <f t="shared" ref="AA190:AA252" ca="1" si="83">IF(ROW()=2,Z190,
IF(OFFSET(AA190,-1,0)+Z190+1&gt;32767,Z190+1,OFFSET(AA190,-1,0)+Z190+1))</f>
        <v>19147</v>
      </c>
      <c r="AB190">
        <f t="shared" ref="AB190:AB252" ca="1" si="84">IF(ROW()=2,AD190,OFFSET(AB190,-1,0)+AD190)</f>
        <v>0</v>
      </c>
      <c r="AC190" t="str">
        <f t="shared" ref="AC190:AC252" ca="1" si="85">IF(ROW()=2,Y190,
IF(OFFSET(AA190,-1,0)+Z190+1&gt;32767,","&amp;Y190,OFFSET(AC190,-1,0)&amp;IF(LEN(Y190)=0,"",","&amp;Y190)))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</v>
      </c>
      <c r="AD190">
        <f t="shared" ref="AD190:AD252" ca="1" si="86">IF(AA190&gt;OFFSET(AA190,1,0),1,0)</f>
        <v>0</v>
      </c>
    </row>
    <row r="191" spans="1:30">
      <c r="A191" t="s">
        <v>103</v>
      </c>
      <c r="B191" t="str">
        <f>VLOOKUP(A191,EventPointTypeTable!$A:$B,MATCH(EventPointTypeTable!$B$1,EventPointTypeTable!$A$1:$B$1,0),0)</f>
        <v>루틴4</v>
      </c>
      <c r="C191" t="str">
        <f t="shared" si="69"/>
        <v>rt4</v>
      </c>
      <c r="D191">
        <f t="shared" ca="1" si="70"/>
        <v>18</v>
      </c>
      <c r="E191">
        <f t="shared" ca="1" si="72"/>
        <v>18</v>
      </c>
      <c r="F191">
        <v>800</v>
      </c>
      <c r="G191">
        <f t="shared" ca="1" si="64"/>
        <v>2547</v>
      </c>
      <c r="H191">
        <f t="shared" ca="1" si="73"/>
        <v>2547</v>
      </c>
      <c r="I191" t="str">
        <f t="shared" ca="1" si="65"/>
        <v>cu</v>
      </c>
      <c r="J191" t="s">
        <v>114</v>
      </c>
      <c r="K191" t="s">
        <v>147</v>
      </c>
      <c r="L191">
        <v>1200</v>
      </c>
      <c r="M191" t="str">
        <f t="shared" si="74"/>
        <v>에너지너무많음</v>
      </c>
      <c r="N191" t="str">
        <f t="shared" ca="1" si="66"/>
        <v>cu</v>
      </c>
      <c r="O191" t="s">
        <v>114</v>
      </c>
      <c r="P191" t="s">
        <v>147</v>
      </c>
      <c r="Q191">
        <v>120</v>
      </c>
      <c r="R191" t="str">
        <f t="shared" ca="1" si="75"/>
        <v>cu</v>
      </c>
      <c r="S191" t="str">
        <f t="shared" si="76"/>
        <v>EN</v>
      </c>
      <c r="T191">
        <f t="shared" si="77"/>
        <v>1200</v>
      </c>
      <c r="U191" t="str">
        <f t="shared" ca="1" si="78"/>
        <v>cu</v>
      </c>
      <c r="V191" t="str">
        <f t="shared" si="79"/>
        <v>EN</v>
      </c>
      <c r="W191">
        <f t="shared" si="80"/>
        <v>120</v>
      </c>
      <c r="X19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</v>
      </c>
      <c r="Y191" t="str">
        <f t="shared" ca="1" si="81"/>
        <v>{"id":"rt4","num":18,"totEp":2547,"tp1":"cu","vl1":"EN","cn1":1200,"tp2":"cu","vl2":"EN","cn2":120}</v>
      </c>
      <c r="Z191">
        <f t="shared" ca="1" si="82"/>
        <v>99</v>
      </c>
      <c r="AA191">
        <f t="shared" ca="1" si="83"/>
        <v>19247</v>
      </c>
      <c r="AB191">
        <f t="shared" ca="1" si="84"/>
        <v>0</v>
      </c>
      <c r="AC19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</v>
      </c>
      <c r="AD191">
        <f t="shared" ca="1" si="86"/>
        <v>0</v>
      </c>
    </row>
    <row r="192" spans="1:30">
      <c r="A192" t="s">
        <v>103</v>
      </c>
      <c r="B192" t="str">
        <f>VLOOKUP(A192,EventPointTypeTable!$A:$B,MATCH(EventPointTypeTable!$B$1,EventPointTypeTable!$A$1:$B$1,0),0)</f>
        <v>루틴4</v>
      </c>
      <c r="C192" t="str">
        <f t="shared" si="69"/>
        <v>rt4</v>
      </c>
      <c r="D192">
        <f t="shared" ca="1" si="70"/>
        <v>19</v>
      </c>
      <c r="E192">
        <f t="shared" ca="1" si="72"/>
        <v>19</v>
      </c>
      <c r="F192">
        <v>150</v>
      </c>
      <c r="G192">
        <f t="shared" ref="G192:G253" ca="1" si="87">IF(A192&lt;&gt;OFFSET(A192,-1,0),F192,OFFSET(G192,-1,0)+F192)</f>
        <v>2697</v>
      </c>
      <c r="H192">
        <f t="shared" ca="1" si="73"/>
        <v>2697</v>
      </c>
      <c r="I192" t="str">
        <f t="shared" ca="1" si="65"/>
        <v>cu</v>
      </c>
      <c r="J192" t="s">
        <v>114</v>
      </c>
      <c r="K192" t="s">
        <v>116</v>
      </c>
      <c r="L192">
        <v>135000</v>
      </c>
      <c r="M192" t="str">
        <f t="shared" si="74"/>
        <v/>
      </c>
      <c r="N192" t="str">
        <f t="shared" ca="1" si="66"/>
        <v>cu</v>
      </c>
      <c r="O192" t="s">
        <v>114</v>
      </c>
      <c r="P192" t="s">
        <v>116</v>
      </c>
      <c r="Q192">
        <v>13500</v>
      </c>
      <c r="R192" t="str">
        <f t="shared" ca="1" si="75"/>
        <v>cu</v>
      </c>
      <c r="S192" t="str">
        <f t="shared" si="76"/>
        <v>GO</v>
      </c>
      <c r="T192">
        <f t="shared" si="77"/>
        <v>135000</v>
      </c>
      <c r="U192" t="str">
        <f t="shared" ca="1" si="78"/>
        <v>cu</v>
      </c>
      <c r="V192" t="str">
        <f t="shared" si="79"/>
        <v>GO</v>
      </c>
      <c r="W192">
        <f t="shared" si="80"/>
        <v>13500</v>
      </c>
      <c r="X19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</v>
      </c>
      <c r="Y192" t="str">
        <f t="shared" ca="1" si="81"/>
        <v>{"id":"rt4","num":19,"totEp":2697,"tp1":"cu","vl1":"GO","cn1":135000,"tp2":"cu","vl2":"GO","cn2":13500}</v>
      </c>
      <c r="Z192">
        <f t="shared" ca="1" si="82"/>
        <v>103</v>
      </c>
      <c r="AA192">
        <f t="shared" ca="1" si="83"/>
        <v>19351</v>
      </c>
      <c r="AB192">
        <f t="shared" ca="1" si="84"/>
        <v>0</v>
      </c>
      <c r="AC19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</v>
      </c>
      <c r="AD192">
        <f t="shared" ca="1" si="86"/>
        <v>0</v>
      </c>
    </row>
    <row r="193" spans="1:30">
      <c r="A193" t="s">
        <v>103</v>
      </c>
      <c r="B193" t="str">
        <f>VLOOKUP(A193,EventPointTypeTable!$A:$B,MATCH(EventPointTypeTable!$B$1,EventPointTypeTable!$A$1:$B$1,0),0)</f>
        <v>루틴4</v>
      </c>
      <c r="C193" t="str">
        <f t="shared" si="69"/>
        <v>rt4</v>
      </c>
      <c r="D193">
        <f t="shared" ca="1" si="70"/>
        <v>20</v>
      </c>
      <c r="E193">
        <f t="shared" ca="1" si="72"/>
        <v>20</v>
      </c>
      <c r="F193">
        <v>250</v>
      </c>
      <c r="G193">
        <f t="shared" ca="1" si="87"/>
        <v>2947</v>
      </c>
      <c r="H193">
        <f t="shared" ca="1" si="73"/>
        <v>2947</v>
      </c>
      <c r="I193" t="str">
        <f t="shared" ca="1" si="65"/>
        <v>cu</v>
      </c>
      <c r="J193" t="s">
        <v>114</v>
      </c>
      <c r="K193" t="s">
        <v>116</v>
      </c>
      <c r="L193">
        <v>150000</v>
      </c>
      <c r="M193" t="str">
        <f t="shared" si="74"/>
        <v/>
      </c>
      <c r="N193" t="str">
        <f t="shared" ca="1" si="66"/>
        <v>cu</v>
      </c>
      <c r="O193" t="s">
        <v>114</v>
      </c>
      <c r="P193" t="s">
        <v>116</v>
      </c>
      <c r="Q193">
        <v>15000</v>
      </c>
      <c r="R193" t="str">
        <f t="shared" ca="1" si="75"/>
        <v>cu</v>
      </c>
      <c r="S193" t="str">
        <f t="shared" si="76"/>
        <v>GO</v>
      </c>
      <c r="T193">
        <f t="shared" si="77"/>
        <v>150000</v>
      </c>
      <c r="U193" t="str">
        <f t="shared" ca="1" si="78"/>
        <v>cu</v>
      </c>
      <c r="V193" t="str">
        <f t="shared" si="79"/>
        <v>GO</v>
      </c>
      <c r="W193">
        <f t="shared" si="80"/>
        <v>15000</v>
      </c>
      <c r="X19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</v>
      </c>
      <c r="Y193" t="str">
        <f t="shared" ca="1" si="81"/>
        <v>{"id":"rt4","num":20,"totEp":2947,"tp1":"cu","vl1":"GO","cn1":150000,"tp2":"cu","vl2":"GO","cn2":15000}</v>
      </c>
      <c r="Z193">
        <f t="shared" ca="1" si="82"/>
        <v>103</v>
      </c>
      <c r="AA193">
        <f t="shared" ca="1" si="83"/>
        <v>19455</v>
      </c>
      <c r="AB193">
        <f t="shared" ca="1" si="84"/>
        <v>0</v>
      </c>
      <c r="AC19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</v>
      </c>
      <c r="AD193">
        <f t="shared" ca="1" si="86"/>
        <v>0</v>
      </c>
    </row>
    <row r="194" spans="1:30">
      <c r="A194" t="s">
        <v>103</v>
      </c>
      <c r="B194" t="str">
        <f>VLOOKUP(A194,EventPointTypeTable!$A:$B,MATCH(EventPointTypeTable!$B$1,EventPointTypeTable!$A$1:$B$1,0),0)</f>
        <v>루틴4</v>
      </c>
      <c r="C194" t="str">
        <f t="shared" si="69"/>
        <v>rt4</v>
      </c>
      <c r="D194">
        <f t="shared" ca="1" si="70"/>
        <v>21</v>
      </c>
      <c r="E194">
        <f t="shared" ca="1" si="72"/>
        <v>21</v>
      </c>
      <c r="F194">
        <v>1300</v>
      </c>
      <c r="G194">
        <f t="shared" ca="1" si="87"/>
        <v>4247</v>
      </c>
      <c r="H194">
        <f t="shared" ca="1" si="73"/>
        <v>4247</v>
      </c>
      <c r="I194" t="str">
        <f t="shared" ca="1" si="65"/>
        <v>cu</v>
      </c>
      <c r="J194" t="s">
        <v>114</v>
      </c>
      <c r="K194" t="s">
        <v>147</v>
      </c>
      <c r="L194">
        <v>2100</v>
      </c>
      <c r="M194" t="str">
        <f t="shared" si="74"/>
        <v>에너지너무많음</v>
      </c>
      <c r="N194" t="str">
        <f t="shared" ca="1" si="66"/>
        <v>cu</v>
      </c>
      <c r="O194" t="s">
        <v>114</v>
      </c>
      <c r="P194" t="s">
        <v>147</v>
      </c>
      <c r="Q194">
        <v>210</v>
      </c>
      <c r="R194" t="str">
        <f t="shared" ca="1" si="75"/>
        <v>cu</v>
      </c>
      <c r="S194" t="str">
        <f t="shared" si="76"/>
        <v>EN</v>
      </c>
      <c r="T194">
        <f t="shared" si="77"/>
        <v>2100</v>
      </c>
      <c r="U194" t="str">
        <f t="shared" ca="1" si="78"/>
        <v>cu</v>
      </c>
      <c r="V194" t="str">
        <f t="shared" si="79"/>
        <v>EN</v>
      </c>
      <c r="W194">
        <f t="shared" si="80"/>
        <v>210</v>
      </c>
      <c r="X19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</v>
      </c>
      <c r="Y194" t="str">
        <f t="shared" ca="1" si="81"/>
        <v>{"id":"rt4","num":21,"totEp":4247,"tp1":"cu","vl1":"EN","cn1":2100,"tp2":"cu","vl2":"EN","cn2":210}</v>
      </c>
      <c r="Z194">
        <f t="shared" ca="1" si="82"/>
        <v>99</v>
      </c>
      <c r="AA194">
        <f t="shared" ca="1" si="83"/>
        <v>19555</v>
      </c>
      <c r="AB194">
        <f t="shared" ca="1" si="84"/>
        <v>0</v>
      </c>
      <c r="AC19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</v>
      </c>
      <c r="AD194">
        <f t="shared" ca="1" si="86"/>
        <v>0</v>
      </c>
    </row>
    <row r="195" spans="1:30">
      <c r="A195" t="s">
        <v>103</v>
      </c>
      <c r="B195" t="str">
        <f>VLOOKUP(A195,EventPointTypeTable!$A:$B,MATCH(EventPointTypeTable!$B$1,EventPointTypeTable!$A$1:$B$1,0),0)</f>
        <v>루틴4</v>
      </c>
      <c r="C195" t="str">
        <f t="shared" si="69"/>
        <v>rt4</v>
      </c>
      <c r="D195">
        <f t="shared" ca="1" si="70"/>
        <v>22</v>
      </c>
      <c r="E195">
        <f t="shared" ca="1" si="72"/>
        <v>22</v>
      </c>
      <c r="F195">
        <v>60</v>
      </c>
      <c r="G195">
        <f t="shared" ca="1" si="87"/>
        <v>4307</v>
      </c>
      <c r="H195">
        <f t="shared" ca="1" si="73"/>
        <v>4307</v>
      </c>
      <c r="I195" t="str">
        <f t="shared" ca="1" si="65"/>
        <v>cu</v>
      </c>
      <c r="J195" t="s">
        <v>114</v>
      </c>
      <c r="K195" t="s">
        <v>116</v>
      </c>
      <c r="L195">
        <v>110000</v>
      </c>
      <c r="M195" t="str">
        <f t="shared" si="74"/>
        <v/>
      </c>
      <c r="N195" t="str">
        <f t="shared" ca="1" si="66"/>
        <v>cu</v>
      </c>
      <c r="O195" t="s">
        <v>114</v>
      </c>
      <c r="P195" t="s">
        <v>116</v>
      </c>
      <c r="Q195">
        <v>11000</v>
      </c>
      <c r="R195" t="str">
        <f t="shared" ca="1" si="75"/>
        <v>cu</v>
      </c>
      <c r="S195" t="str">
        <f t="shared" si="76"/>
        <v>GO</v>
      </c>
      <c r="T195">
        <f t="shared" si="77"/>
        <v>110000</v>
      </c>
      <c r="U195" t="str">
        <f t="shared" ca="1" si="78"/>
        <v>cu</v>
      </c>
      <c r="V195" t="str">
        <f t="shared" si="79"/>
        <v>GO</v>
      </c>
      <c r="W195">
        <f t="shared" si="80"/>
        <v>11000</v>
      </c>
      <c r="X19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</v>
      </c>
      <c r="Y195" t="str">
        <f t="shared" ca="1" si="81"/>
        <v>{"id":"rt4","num":22,"totEp":4307,"tp1":"cu","vl1":"GO","cn1":110000,"tp2":"cu","vl2":"GO","cn2":11000}</v>
      </c>
      <c r="Z195">
        <f t="shared" ca="1" si="82"/>
        <v>103</v>
      </c>
      <c r="AA195">
        <f t="shared" ca="1" si="83"/>
        <v>19659</v>
      </c>
      <c r="AB195">
        <f t="shared" ca="1" si="84"/>
        <v>0</v>
      </c>
      <c r="AC19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</v>
      </c>
      <c r="AD195">
        <f t="shared" ca="1" si="86"/>
        <v>0</v>
      </c>
    </row>
    <row r="196" spans="1:30">
      <c r="A196" t="s">
        <v>103</v>
      </c>
      <c r="B196" t="str">
        <f>VLOOKUP(A196,EventPointTypeTable!$A:$B,MATCH(EventPointTypeTable!$B$1,EventPointTypeTable!$A$1:$B$1,0),0)</f>
        <v>루틴4</v>
      </c>
      <c r="C196" t="str">
        <f t="shared" si="69"/>
        <v>rt4</v>
      </c>
      <c r="D196">
        <f t="shared" ca="1" si="70"/>
        <v>23</v>
      </c>
      <c r="E196">
        <f t="shared" ca="1" si="72"/>
        <v>23</v>
      </c>
      <c r="F196">
        <v>350</v>
      </c>
      <c r="G196">
        <f t="shared" ca="1" si="87"/>
        <v>4657</v>
      </c>
      <c r="H196">
        <f t="shared" ca="1" si="73"/>
        <v>4657</v>
      </c>
      <c r="I196" t="str">
        <f t="shared" ca="1" si="65"/>
        <v>cu</v>
      </c>
      <c r="J196" t="s">
        <v>114</v>
      </c>
      <c r="K196" t="s">
        <v>116</v>
      </c>
      <c r="L196">
        <v>175000</v>
      </c>
      <c r="M196" t="str">
        <f t="shared" si="74"/>
        <v/>
      </c>
      <c r="N196" t="str">
        <f t="shared" ca="1" si="66"/>
        <v>cu</v>
      </c>
      <c r="O196" t="s">
        <v>114</v>
      </c>
      <c r="P196" t="s">
        <v>116</v>
      </c>
      <c r="Q196">
        <v>17500</v>
      </c>
      <c r="R196" t="str">
        <f t="shared" ca="1" si="75"/>
        <v>cu</v>
      </c>
      <c r="S196" t="str">
        <f t="shared" si="76"/>
        <v>GO</v>
      </c>
      <c r="T196">
        <f t="shared" si="77"/>
        <v>175000</v>
      </c>
      <c r="U196" t="str">
        <f t="shared" ca="1" si="78"/>
        <v>cu</v>
      </c>
      <c r="V196" t="str">
        <f t="shared" si="79"/>
        <v>GO</v>
      </c>
      <c r="W196">
        <f t="shared" si="80"/>
        <v>17500</v>
      </c>
      <c r="X19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</v>
      </c>
      <c r="Y196" t="str">
        <f t="shared" ca="1" si="81"/>
        <v>{"id":"rt4","num":23,"totEp":4657,"tp1":"cu","vl1":"GO","cn1":175000,"tp2":"cu","vl2":"GO","cn2":17500}</v>
      </c>
      <c r="Z196">
        <f t="shared" ca="1" si="82"/>
        <v>103</v>
      </c>
      <c r="AA196">
        <f t="shared" ca="1" si="83"/>
        <v>19763</v>
      </c>
      <c r="AB196">
        <f t="shared" ca="1" si="84"/>
        <v>0</v>
      </c>
      <c r="AC19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</v>
      </c>
      <c r="AD196">
        <f t="shared" ca="1" si="86"/>
        <v>0</v>
      </c>
    </row>
    <row r="197" spans="1:30">
      <c r="A197" t="s">
        <v>103</v>
      </c>
      <c r="B197" t="str">
        <f>VLOOKUP(A197,EventPointTypeTable!$A:$B,MATCH(EventPointTypeTable!$B$1,EventPointTypeTable!$A$1:$B$1,0),0)</f>
        <v>루틴4</v>
      </c>
      <c r="C197" t="str">
        <f t="shared" si="69"/>
        <v>rt4</v>
      </c>
      <c r="D197">
        <f t="shared" ca="1" si="70"/>
        <v>24</v>
      </c>
      <c r="E197">
        <f t="shared" ca="1" si="72"/>
        <v>24</v>
      </c>
      <c r="F197">
        <v>240</v>
      </c>
      <c r="G197">
        <f t="shared" ca="1" si="87"/>
        <v>4897</v>
      </c>
      <c r="H197">
        <f t="shared" ca="1" si="73"/>
        <v>4897</v>
      </c>
      <c r="I197" t="str">
        <f t="shared" ca="1" si="65"/>
        <v>cu</v>
      </c>
      <c r="J197" t="s">
        <v>114</v>
      </c>
      <c r="K197" t="s">
        <v>116</v>
      </c>
      <c r="L197">
        <v>145000</v>
      </c>
      <c r="M197" t="str">
        <f t="shared" si="74"/>
        <v/>
      </c>
      <c r="N197" t="str">
        <f t="shared" ca="1" si="66"/>
        <v>cu</v>
      </c>
      <c r="O197" t="s">
        <v>114</v>
      </c>
      <c r="P197" t="s">
        <v>116</v>
      </c>
      <c r="Q197">
        <v>14500</v>
      </c>
      <c r="R197" t="str">
        <f t="shared" ca="1" si="75"/>
        <v>cu</v>
      </c>
      <c r="S197" t="str">
        <f t="shared" si="76"/>
        <v>GO</v>
      </c>
      <c r="T197">
        <f t="shared" si="77"/>
        <v>145000</v>
      </c>
      <c r="U197" t="str">
        <f t="shared" ca="1" si="78"/>
        <v>cu</v>
      </c>
      <c r="V197" t="str">
        <f t="shared" si="79"/>
        <v>GO</v>
      </c>
      <c r="W197">
        <f t="shared" si="80"/>
        <v>14500</v>
      </c>
      <c r="X19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</v>
      </c>
      <c r="Y197" t="str">
        <f t="shared" ca="1" si="81"/>
        <v>{"id":"rt4","num":24,"totEp":4897,"tp1":"cu","vl1":"GO","cn1":145000,"tp2":"cu","vl2":"GO","cn2":14500}</v>
      </c>
      <c r="Z197">
        <f t="shared" ca="1" si="82"/>
        <v>103</v>
      </c>
      <c r="AA197">
        <f t="shared" ca="1" si="83"/>
        <v>19867</v>
      </c>
      <c r="AB197">
        <f t="shared" ca="1" si="84"/>
        <v>0</v>
      </c>
      <c r="AC19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</v>
      </c>
      <c r="AD197">
        <f t="shared" ca="1" si="86"/>
        <v>0</v>
      </c>
    </row>
    <row r="198" spans="1:30">
      <c r="A198" t="s">
        <v>103</v>
      </c>
      <c r="B198" t="str">
        <f>VLOOKUP(A198,EventPointTypeTable!$A:$B,MATCH(EventPointTypeTable!$B$1,EventPointTypeTable!$A$1:$B$1,0),0)</f>
        <v>루틴4</v>
      </c>
      <c r="C198" t="str">
        <f t="shared" si="69"/>
        <v>rt4</v>
      </c>
      <c r="D198">
        <f t="shared" ca="1" si="70"/>
        <v>25</v>
      </c>
      <c r="E198">
        <f t="shared" ca="1" si="72"/>
        <v>25</v>
      </c>
      <c r="F198">
        <v>1800</v>
      </c>
      <c r="G198">
        <f t="shared" ca="1" si="87"/>
        <v>6697</v>
      </c>
      <c r="H198">
        <f t="shared" ca="1" si="73"/>
        <v>6697</v>
      </c>
      <c r="I198" t="str">
        <f t="shared" ca="1" si="65"/>
        <v>cu</v>
      </c>
      <c r="J198" t="s">
        <v>114</v>
      </c>
      <c r="K198" t="s">
        <v>147</v>
      </c>
      <c r="L198">
        <v>2900</v>
      </c>
      <c r="M198" t="str">
        <f t="shared" si="74"/>
        <v>에너지너무많음</v>
      </c>
      <c r="N198" t="str">
        <f t="shared" ca="1" si="66"/>
        <v>cu</v>
      </c>
      <c r="O198" t="s">
        <v>114</v>
      </c>
      <c r="P198" t="s">
        <v>147</v>
      </c>
      <c r="Q198">
        <v>290</v>
      </c>
      <c r="R198" t="str">
        <f t="shared" ca="1" si="75"/>
        <v>cu</v>
      </c>
      <c r="S198" t="str">
        <f t="shared" si="76"/>
        <v>EN</v>
      </c>
      <c r="T198">
        <f t="shared" si="77"/>
        <v>2900</v>
      </c>
      <c r="U198" t="str">
        <f t="shared" ca="1" si="78"/>
        <v>cu</v>
      </c>
      <c r="V198" t="str">
        <f t="shared" si="79"/>
        <v>EN</v>
      </c>
      <c r="W198">
        <f t="shared" si="80"/>
        <v>290</v>
      </c>
      <c r="X19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</v>
      </c>
      <c r="Y198" t="str">
        <f t="shared" ca="1" si="81"/>
        <v>{"id":"rt4","num":25,"totEp":6697,"tp1":"cu","vl1":"EN","cn1":2900,"tp2":"cu","vl2":"EN","cn2":290}</v>
      </c>
      <c r="Z198">
        <f t="shared" ca="1" si="82"/>
        <v>99</v>
      </c>
      <c r="AA198">
        <f t="shared" ca="1" si="83"/>
        <v>19967</v>
      </c>
      <c r="AB198">
        <f t="shared" ca="1" si="84"/>
        <v>0</v>
      </c>
      <c r="AC19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</v>
      </c>
      <c r="AD198">
        <f t="shared" ca="1" si="86"/>
        <v>0</v>
      </c>
    </row>
    <row r="199" spans="1:30">
      <c r="A199" t="s">
        <v>103</v>
      </c>
      <c r="B199" t="str">
        <f>VLOOKUP(A199,EventPointTypeTable!$A:$B,MATCH(EventPointTypeTable!$B$1,EventPointTypeTable!$A$1:$B$1,0),0)</f>
        <v>루틴4</v>
      </c>
      <c r="C199" t="str">
        <f t="shared" si="69"/>
        <v>rt4</v>
      </c>
      <c r="D199">
        <f t="shared" ca="1" si="70"/>
        <v>26</v>
      </c>
      <c r="E199">
        <f t="shared" ca="1" si="72"/>
        <v>26</v>
      </c>
      <c r="F199">
        <v>200</v>
      </c>
      <c r="G199">
        <f t="shared" ca="1" si="87"/>
        <v>6897</v>
      </c>
      <c r="H199">
        <f t="shared" ca="1" si="73"/>
        <v>6897</v>
      </c>
      <c r="I199" t="str">
        <f t="shared" ca="1" si="65"/>
        <v>cu</v>
      </c>
      <c r="J199" t="s">
        <v>114</v>
      </c>
      <c r="K199" t="s">
        <v>116</v>
      </c>
      <c r="L199">
        <v>200000</v>
      </c>
      <c r="M199" t="str">
        <f t="shared" si="74"/>
        <v/>
      </c>
      <c r="N199" t="str">
        <f t="shared" ca="1" si="66"/>
        <v>cu</v>
      </c>
      <c r="O199" t="s">
        <v>114</v>
      </c>
      <c r="P199" t="s">
        <v>116</v>
      </c>
      <c r="Q199">
        <v>20000</v>
      </c>
      <c r="R199" t="str">
        <f t="shared" ca="1" si="75"/>
        <v>cu</v>
      </c>
      <c r="S199" t="str">
        <f t="shared" si="76"/>
        <v>GO</v>
      </c>
      <c r="T199">
        <f t="shared" si="77"/>
        <v>200000</v>
      </c>
      <c r="U199" t="str">
        <f t="shared" ca="1" si="78"/>
        <v>cu</v>
      </c>
      <c r="V199" t="str">
        <f t="shared" si="79"/>
        <v>GO</v>
      </c>
      <c r="W199">
        <f t="shared" si="80"/>
        <v>20000</v>
      </c>
      <c r="X19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</v>
      </c>
      <c r="Y199" t="str">
        <f t="shared" ca="1" si="81"/>
        <v>{"id":"rt4","num":26,"totEp":6897,"tp1":"cu","vl1":"GO","cn1":200000,"tp2":"cu","vl2":"GO","cn2":20000}</v>
      </c>
      <c r="Z199">
        <f t="shared" ca="1" si="82"/>
        <v>103</v>
      </c>
      <c r="AA199">
        <f t="shared" ca="1" si="83"/>
        <v>20071</v>
      </c>
      <c r="AB199">
        <f t="shared" ca="1" si="84"/>
        <v>0</v>
      </c>
      <c r="AC19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</v>
      </c>
      <c r="AD199">
        <f t="shared" ca="1" si="86"/>
        <v>0</v>
      </c>
    </row>
    <row r="200" spans="1:30">
      <c r="A200" t="s">
        <v>103</v>
      </c>
      <c r="B200" t="str">
        <f>VLOOKUP(A200,EventPointTypeTable!$A:$B,MATCH(EventPointTypeTable!$B$1,EventPointTypeTable!$A$1:$B$1,0),0)</f>
        <v>루틴4</v>
      </c>
      <c r="C200" t="str">
        <f t="shared" si="69"/>
        <v>rt4</v>
      </c>
      <c r="D200">
        <f t="shared" ca="1" si="70"/>
        <v>27</v>
      </c>
      <c r="E200">
        <f t="shared" ca="1" si="72"/>
        <v>27</v>
      </c>
      <c r="F200">
        <v>400</v>
      </c>
      <c r="G200">
        <f t="shared" ca="1" si="87"/>
        <v>7297</v>
      </c>
      <c r="H200">
        <f t="shared" ca="1" si="73"/>
        <v>7297</v>
      </c>
      <c r="I200" t="str">
        <f t="shared" ca="1" si="65"/>
        <v>cu</v>
      </c>
      <c r="J200" t="s">
        <v>114</v>
      </c>
      <c r="K200" t="s">
        <v>116</v>
      </c>
      <c r="L200">
        <v>250000</v>
      </c>
      <c r="M200" t="str">
        <f t="shared" si="74"/>
        <v/>
      </c>
      <c r="N200" t="str">
        <f t="shared" ca="1" si="66"/>
        <v>cu</v>
      </c>
      <c r="O200" t="s">
        <v>114</v>
      </c>
      <c r="P200" t="s">
        <v>116</v>
      </c>
      <c r="Q200">
        <v>25000</v>
      </c>
      <c r="R200" t="str">
        <f t="shared" ca="1" si="75"/>
        <v>cu</v>
      </c>
      <c r="S200" t="str">
        <f t="shared" si="76"/>
        <v>GO</v>
      </c>
      <c r="T200">
        <f t="shared" si="77"/>
        <v>250000</v>
      </c>
      <c r="U200" t="str">
        <f t="shared" ca="1" si="78"/>
        <v>cu</v>
      </c>
      <c r="V200" t="str">
        <f t="shared" si="79"/>
        <v>GO</v>
      </c>
      <c r="W200">
        <f t="shared" si="80"/>
        <v>25000</v>
      </c>
      <c r="X20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</v>
      </c>
      <c r="Y200" t="str">
        <f t="shared" ca="1" si="81"/>
        <v>{"id":"rt4","num":27,"totEp":7297,"tp1":"cu","vl1":"GO","cn1":250000,"tp2":"cu","vl2":"GO","cn2":25000}</v>
      </c>
      <c r="Z200">
        <f t="shared" ca="1" si="82"/>
        <v>103</v>
      </c>
      <c r="AA200">
        <f t="shared" ca="1" si="83"/>
        <v>20175</v>
      </c>
      <c r="AB200">
        <f t="shared" ca="1" si="84"/>
        <v>0</v>
      </c>
      <c r="AC20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</v>
      </c>
      <c r="AD200">
        <f t="shared" ca="1" si="86"/>
        <v>0</v>
      </c>
    </row>
    <row r="201" spans="1:30">
      <c r="A201" t="s">
        <v>103</v>
      </c>
      <c r="B201" t="str">
        <f>VLOOKUP(A201,EventPointTypeTable!$A:$B,MATCH(EventPointTypeTable!$B$1,EventPointTypeTable!$A$1:$B$1,0),0)</f>
        <v>루틴4</v>
      </c>
      <c r="C201" t="str">
        <f t="shared" si="69"/>
        <v>rt4</v>
      </c>
      <c r="D201">
        <f t="shared" ca="1" si="70"/>
        <v>28</v>
      </c>
      <c r="E201">
        <f t="shared" ca="1" si="72"/>
        <v>28</v>
      </c>
      <c r="F201">
        <v>2400</v>
      </c>
      <c r="G201">
        <f t="shared" ca="1" si="87"/>
        <v>9697</v>
      </c>
      <c r="H201">
        <f t="shared" ca="1" si="73"/>
        <v>9697</v>
      </c>
      <c r="I201" t="str">
        <f t="shared" ca="1" si="65"/>
        <v>cu</v>
      </c>
      <c r="J201" t="s">
        <v>114</v>
      </c>
      <c r="K201" t="s">
        <v>147</v>
      </c>
      <c r="L201">
        <v>4000</v>
      </c>
      <c r="M201" t="str">
        <f t="shared" si="74"/>
        <v>에너지너무많음</v>
      </c>
      <c r="N201" t="str">
        <f t="shared" ca="1" si="66"/>
        <v>cu</v>
      </c>
      <c r="O201" t="s">
        <v>114</v>
      </c>
      <c r="P201" t="s">
        <v>147</v>
      </c>
      <c r="Q201">
        <v>400</v>
      </c>
      <c r="R201" t="str">
        <f t="shared" ca="1" si="75"/>
        <v>cu</v>
      </c>
      <c r="S201" t="str">
        <f t="shared" si="76"/>
        <v>EN</v>
      </c>
      <c r="T201">
        <f t="shared" si="77"/>
        <v>4000</v>
      </c>
      <c r="U201" t="str">
        <f t="shared" ca="1" si="78"/>
        <v>cu</v>
      </c>
      <c r="V201" t="str">
        <f t="shared" si="79"/>
        <v>EN</v>
      </c>
      <c r="W201">
        <f t="shared" si="80"/>
        <v>400</v>
      </c>
      <c r="X20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</v>
      </c>
      <c r="Y201" t="str">
        <f t="shared" ca="1" si="81"/>
        <v>{"id":"rt4","num":28,"totEp":9697,"tp1":"cu","vl1":"EN","cn1":4000,"tp2":"cu","vl2":"EN","cn2":400}</v>
      </c>
      <c r="Z201">
        <f t="shared" ca="1" si="82"/>
        <v>99</v>
      </c>
      <c r="AA201">
        <f t="shared" ca="1" si="83"/>
        <v>20275</v>
      </c>
      <c r="AB201">
        <f t="shared" ca="1" si="84"/>
        <v>0</v>
      </c>
      <c r="AC20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</v>
      </c>
      <c r="AD201">
        <f t="shared" ca="1" si="86"/>
        <v>0</v>
      </c>
    </row>
    <row r="202" spans="1:30">
      <c r="A202" t="s">
        <v>103</v>
      </c>
      <c r="B202" t="str">
        <f>VLOOKUP(A202,EventPointTypeTable!$A:$B,MATCH(EventPointTypeTable!$B$1,EventPointTypeTable!$A$1:$B$1,0),0)</f>
        <v>루틴4</v>
      </c>
      <c r="C202" t="str">
        <f t="shared" si="69"/>
        <v>rt4</v>
      </c>
      <c r="D202">
        <f t="shared" ca="1" si="70"/>
        <v>29</v>
      </c>
      <c r="E202">
        <f t="shared" ca="1" si="72"/>
        <v>29</v>
      </c>
      <c r="F202">
        <v>350</v>
      </c>
      <c r="G202">
        <f t="shared" ca="1" si="87"/>
        <v>10047</v>
      </c>
      <c r="H202">
        <f t="shared" ca="1" si="73"/>
        <v>10047</v>
      </c>
      <c r="I202" t="str">
        <f t="shared" ca="1" si="65"/>
        <v>cu</v>
      </c>
      <c r="J202" t="s">
        <v>114</v>
      </c>
      <c r="K202" t="s">
        <v>116</v>
      </c>
      <c r="L202">
        <v>300000</v>
      </c>
      <c r="M202" t="str">
        <f t="shared" si="74"/>
        <v/>
      </c>
      <c r="N202" t="str">
        <f t="shared" ca="1" si="66"/>
        <v>cu</v>
      </c>
      <c r="O202" t="s">
        <v>114</v>
      </c>
      <c r="P202" t="s">
        <v>116</v>
      </c>
      <c r="Q202">
        <v>30000</v>
      </c>
      <c r="R202" t="str">
        <f t="shared" ca="1" si="75"/>
        <v>cu</v>
      </c>
      <c r="S202" t="str">
        <f t="shared" si="76"/>
        <v>GO</v>
      </c>
      <c r="T202">
        <f t="shared" si="77"/>
        <v>300000</v>
      </c>
      <c r="U202" t="str">
        <f t="shared" ca="1" si="78"/>
        <v>cu</v>
      </c>
      <c r="V202" t="str">
        <f t="shared" si="79"/>
        <v>GO</v>
      </c>
      <c r="W202">
        <f t="shared" si="80"/>
        <v>30000</v>
      </c>
      <c r="X20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</v>
      </c>
      <c r="Y202" t="str">
        <f t="shared" ca="1" si="81"/>
        <v>{"id":"rt4","num":29,"totEp":10047,"tp1":"cu","vl1":"GO","cn1":300000,"tp2":"cu","vl2":"GO","cn2":30000}</v>
      </c>
      <c r="Z202">
        <f t="shared" ca="1" si="82"/>
        <v>104</v>
      </c>
      <c r="AA202">
        <f t="shared" ca="1" si="83"/>
        <v>20380</v>
      </c>
      <c r="AB202">
        <f t="shared" ca="1" si="84"/>
        <v>0</v>
      </c>
      <c r="AC20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</v>
      </c>
      <c r="AD202">
        <f t="shared" ca="1" si="86"/>
        <v>0</v>
      </c>
    </row>
    <row r="203" spans="1:30">
      <c r="A203" t="s">
        <v>103</v>
      </c>
      <c r="B203" t="str">
        <f>VLOOKUP(A203,EventPointTypeTable!$A:$B,MATCH(EventPointTypeTable!$B$1,EventPointTypeTable!$A$1:$B$1,0),0)</f>
        <v>루틴4</v>
      </c>
      <c r="C203" t="str">
        <f t="shared" si="69"/>
        <v>rt4</v>
      </c>
      <c r="D203">
        <f t="shared" ca="1" si="70"/>
        <v>30</v>
      </c>
      <c r="E203">
        <f t="shared" ca="1" si="72"/>
        <v>30</v>
      </c>
      <c r="F203">
        <v>450</v>
      </c>
      <c r="G203">
        <f t="shared" ca="1" si="87"/>
        <v>10497</v>
      </c>
      <c r="H203">
        <f t="shared" ca="1" si="73"/>
        <v>10497</v>
      </c>
      <c r="I203" t="str">
        <f t="shared" ref="I203:I264" ca="1" si="88">IF(ISBLANK(J203),"",
VLOOKUP(J203,OFFSET(INDIRECT("$A:$B"),0,MATCH(J$1&amp;"_Verify",INDIRECT("$1:$1"),0)-1),2,0)
)</f>
        <v>cu</v>
      </c>
      <c r="J203" t="s">
        <v>114</v>
      </c>
      <c r="K203" t="s">
        <v>116</v>
      </c>
      <c r="L203">
        <v>325000</v>
      </c>
      <c r="M203" t="str">
        <f t="shared" si="74"/>
        <v/>
      </c>
      <c r="N203" t="str">
        <f t="shared" ref="N203:N264" ca="1" si="89">IF(ISBLANK(O203),"",
VLOOKUP(O203,OFFSET(INDIRECT("$A:$B"),0,MATCH(O$1&amp;"_Verify",INDIRECT("$1:$1"),0)-1),2,0)
)</f>
        <v>cu</v>
      </c>
      <c r="O203" t="s">
        <v>114</v>
      </c>
      <c r="P203" t="s">
        <v>116</v>
      </c>
      <c r="Q203">
        <v>32500</v>
      </c>
      <c r="R203" t="str">
        <f t="shared" ca="1" si="75"/>
        <v>cu</v>
      </c>
      <c r="S203" t="str">
        <f t="shared" si="76"/>
        <v>GO</v>
      </c>
      <c r="T203">
        <f t="shared" si="77"/>
        <v>325000</v>
      </c>
      <c r="U203" t="str">
        <f t="shared" ca="1" si="78"/>
        <v>cu</v>
      </c>
      <c r="V203" t="str">
        <f t="shared" si="79"/>
        <v>GO</v>
      </c>
      <c r="W203">
        <f t="shared" si="80"/>
        <v>32500</v>
      </c>
      <c r="X20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</v>
      </c>
      <c r="Y203" t="str">
        <f t="shared" ca="1" si="81"/>
        <v>{"id":"rt4","num":30,"totEp":10497,"tp1":"cu","vl1":"GO","cn1":325000,"tp2":"cu","vl2":"GO","cn2":32500}</v>
      </c>
      <c r="Z203">
        <f t="shared" ca="1" si="82"/>
        <v>104</v>
      </c>
      <c r="AA203">
        <f t="shared" ca="1" si="83"/>
        <v>20485</v>
      </c>
      <c r="AB203">
        <f t="shared" ca="1" si="84"/>
        <v>0</v>
      </c>
      <c r="AC20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</v>
      </c>
      <c r="AD203">
        <f t="shared" ca="1" si="86"/>
        <v>0</v>
      </c>
    </row>
    <row r="204" spans="1:30">
      <c r="A204" t="s">
        <v>103</v>
      </c>
      <c r="B204" t="str">
        <f>VLOOKUP(A204,EventPointTypeTable!$A:$B,MATCH(EventPointTypeTable!$B$1,EventPointTypeTable!$A$1:$B$1,0),0)</f>
        <v>루틴4</v>
      </c>
      <c r="C204" t="str">
        <f t="shared" si="69"/>
        <v>rt4</v>
      </c>
      <c r="D204">
        <f t="shared" ca="1" si="70"/>
        <v>31</v>
      </c>
      <c r="E204">
        <f t="shared" ca="1" si="72"/>
        <v>31</v>
      </c>
      <c r="F204">
        <v>3200</v>
      </c>
      <c r="G204">
        <f t="shared" ca="1" si="87"/>
        <v>13697</v>
      </c>
      <c r="H204">
        <f t="shared" ca="1" si="73"/>
        <v>13697</v>
      </c>
      <c r="I204" t="str">
        <f t="shared" ca="1" si="88"/>
        <v>cu</v>
      </c>
      <c r="J204" t="s">
        <v>114</v>
      </c>
      <c r="K204" t="s">
        <v>147</v>
      </c>
      <c r="L204">
        <v>4500</v>
      </c>
      <c r="M204" t="str">
        <f t="shared" si="74"/>
        <v>에너지너무많음</v>
      </c>
      <c r="N204" t="str">
        <f t="shared" ca="1" si="89"/>
        <v>cu</v>
      </c>
      <c r="O204" t="s">
        <v>114</v>
      </c>
      <c r="P204" t="s">
        <v>147</v>
      </c>
      <c r="Q204">
        <v>450</v>
      </c>
      <c r="R204" t="str">
        <f t="shared" ca="1" si="75"/>
        <v>cu</v>
      </c>
      <c r="S204" t="str">
        <f t="shared" si="76"/>
        <v>EN</v>
      </c>
      <c r="T204">
        <f t="shared" si="77"/>
        <v>4500</v>
      </c>
      <c r="U204" t="str">
        <f t="shared" ca="1" si="78"/>
        <v>cu</v>
      </c>
      <c r="V204" t="str">
        <f t="shared" si="79"/>
        <v>EN</v>
      </c>
      <c r="W204">
        <f t="shared" si="80"/>
        <v>450</v>
      </c>
      <c r="X20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</v>
      </c>
      <c r="Y204" t="str">
        <f t="shared" ca="1" si="81"/>
        <v>{"id":"rt4","num":31,"totEp":13697,"tp1":"cu","vl1":"EN","cn1":4500,"tp2":"cu","vl2":"EN","cn2":450}</v>
      </c>
      <c r="Z204">
        <f t="shared" ca="1" si="82"/>
        <v>100</v>
      </c>
      <c r="AA204">
        <f t="shared" ca="1" si="83"/>
        <v>20586</v>
      </c>
      <c r="AB204">
        <f t="shared" ca="1" si="84"/>
        <v>0</v>
      </c>
      <c r="AC20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</v>
      </c>
      <c r="AD204">
        <f t="shared" ca="1" si="86"/>
        <v>0</v>
      </c>
    </row>
    <row r="205" spans="1:30">
      <c r="A205" t="s">
        <v>103</v>
      </c>
      <c r="B205" t="str">
        <f>VLOOKUP(A205,EventPointTypeTable!$A:$B,MATCH(EventPointTypeTable!$B$1,EventPointTypeTable!$A$1:$B$1,0),0)</f>
        <v>루틴4</v>
      </c>
      <c r="C205" t="str">
        <f t="shared" si="69"/>
        <v>rt4</v>
      </c>
      <c r="D205">
        <f t="shared" ca="1" si="70"/>
        <v>32</v>
      </c>
      <c r="E205">
        <f t="shared" ca="1" si="72"/>
        <v>32</v>
      </c>
      <c r="F205">
        <v>500</v>
      </c>
      <c r="G205">
        <f t="shared" ca="1" si="87"/>
        <v>14197</v>
      </c>
      <c r="H205">
        <f t="shared" ca="1" si="73"/>
        <v>14197</v>
      </c>
      <c r="I205" t="str">
        <f t="shared" ca="1" si="88"/>
        <v>cu</v>
      </c>
      <c r="J205" t="s">
        <v>114</v>
      </c>
      <c r="K205" t="s">
        <v>116</v>
      </c>
      <c r="L205">
        <v>375000</v>
      </c>
      <c r="M205" t="str">
        <f t="shared" si="74"/>
        <v/>
      </c>
      <c r="N205" t="str">
        <f t="shared" ca="1" si="89"/>
        <v>cu</v>
      </c>
      <c r="O205" t="s">
        <v>114</v>
      </c>
      <c r="P205" t="s">
        <v>116</v>
      </c>
      <c r="Q205">
        <v>37500</v>
      </c>
      <c r="R205" t="str">
        <f t="shared" ca="1" si="75"/>
        <v>cu</v>
      </c>
      <c r="S205" t="str">
        <f t="shared" si="76"/>
        <v>GO</v>
      </c>
      <c r="T205">
        <f t="shared" si="77"/>
        <v>375000</v>
      </c>
      <c r="U205" t="str">
        <f t="shared" ca="1" si="78"/>
        <v>cu</v>
      </c>
      <c r="V205" t="str">
        <f t="shared" si="79"/>
        <v>GO</v>
      </c>
      <c r="W205">
        <f t="shared" si="80"/>
        <v>37500</v>
      </c>
      <c r="X20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</v>
      </c>
      <c r="Y205" t="str">
        <f t="shared" ca="1" si="81"/>
        <v>{"id":"rt4","num":32,"totEp":14197,"tp1":"cu","vl1":"GO","cn1":375000,"tp2":"cu","vl2":"GO","cn2":37500}</v>
      </c>
      <c r="Z205">
        <f t="shared" ca="1" si="82"/>
        <v>104</v>
      </c>
      <c r="AA205">
        <f t="shared" ca="1" si="83"/>
        <v>20691</v>
      </c>
      <c r="AB205">
        <f t="shared" ca="1" si="84"/>
        <v>0</v>
      </c>
      <c r="AC20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</v>
      </c>
      <c r="AD205">
        <f t="shared" ca="1" si="86"/>
        <v>0</v>
      </c>
    </row>
    <row r="206" spans="1:30">
      <c r="A206" t="s">
        <v>103</v>
      </c>
      <c r="B206" t="str">
        <f>VLOOKUP(A206,EventPointTypeTable!$A:$B,MATCH(EventPointTypeTable!$B$1,EventPointTypeTable!$A$1:$B$1,0),0)</f>
        <v>루틴4</v>
      </c>
      <c r="C206" t="str">
        <f t="shared" si="69"/>
        <v>rt4</v>
      </c>
      <c r="D206">
        <f t="shared" ca="1" si="70"/>
        <v>33</v>
      </c>
      <c r="E206">
        <f t="shared" ca="1" si="72"/>
        <v>33</v>
      </c>
      <c r="F206">
        <v>4500</v>
      </c>
      <c r="G206">
        <f t="shared" ca="1" si="87"/>
        <v>18697</v>
      </c>
      <c r="H206">
        <f t="shared" ca="1" si="73"/>
        <v>18697</v>
      </c>
      <c r="I206" t="str">
        <f t="shared" ca="1" si="88"/>
        <v>cu</v>
      </c>
      <c r="J206" t="s">
        <v>114</v>
      </c>
      <c r="K206" t="s">
        <v>147</v>
      </c>
      <c r="L206">
        <v>5750</v>
      </c>
      <c r="M206" t="str">
        <f t="shared" si="74"/>
        <v>에너지너무많음</v>
      </c>
      <c r="N206" t="str">
        <f t="shared" ca="1" si="89"/>
        <v>cu</v>
      </c>
      <c r="O206" t="s">
        <v>114</v>
      </c>
      <c r="P206" t="s">
        <v>147</v>
      </c>
      <c r="Q206">
        <v>575</v>
      </c>
      <c r="R206" t="str">
        <f t="shared" ca="1" si="75"/>
        <v>cu</v>
      </c>
      <c r="S206" t="str">
        <f t="shared" si="76"/>
        <v>EN</v>
      </c>
      <c r="T206">
        <f t="shared" si="77"/>
        <v>5750</v>
      </c>
      <c r="U206" t="str">
        <f t="shared" ca="1" si="78"/>
        <v>cu</v>
      </c>
      <c r="V206" t="str">
        <f t="shared" si="79"/>
        <v>EN</v>
      </c>
      <c r="W206">
        <f t="shared" si="80"/>
        <v>575</v>
      </c>
      <c r="X20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</v>
      </c>
      <c r="Y206" t="str">
        <f t="shared" ca="1" si="81"/>
        <v>{"id":"rt4","num":33,"totEp":18697,"tp1":"cu","vl1":"EN","cn1":5750,"tp2":"cu","vl2":"EN","cn2":575}</v>
      </c>
      <c r="Z206">
        <f t="shared" ca="1" si="82"/>
        <v>100</v>
      </c>
      <c r="AA206">
        <f t="shared" ca="1" si="83"/>
        <v>20792</v>
      </c>
      <c r="AB206">
        <f t="shared" ca="1" si="84"/>
        <v>0</v>
      </c>
      <c r="AC20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</v>
      </c>
      <c r="AD206">
        <f t="shared" ca="1" si="86"/>
        <v>0</v>
      </c>
    </row>
    <row r="207" spans="1:30">
      <c r="A207" t="s">
        <v>103</v>
      </c>
      <c r="B207" t="str">
        <f>VLOOKUP(A207,EventPointTypeTable!$A:$B,MATCH(EventPointTypeTable!$B$1,EventPointTypeTable!$A$1:$B$1,0),0)</f>
        <v>루틴4</v>
      </c>
      <c r="C207" t="str">
        <f t="shared" si="69"/>
        <v>rt4</v>
      </c>
      <c r="D207">
        <f t="shared" ca="1" si="70"/>
        <v>34</v>
      </c>
      <c r="E207">
        <f t="shared" ca="1" si="72"/>
        <v>34</v>
      </c>
      <c r="F207">
        <v>330</v>
      </c>
      <c r="G207">
        <f t="shared" ca="1" si="87"/>
        <v>19027</v>
      </c>
      <c r="H207">
        <f t="shared" ca="1" si="73"/>
        <v>19027</v>
      </c>
      <c r="I207" t="str">
        <f t="shared" ca="1" si="88"/>
        <v>cu</v>
      </c>
      <c r="J207" t="s">
        <v>114</v>
      </c>
      <c r="K207" t="s">
        <v>116</v>
      </c>
      <c r="L207">
        <v>275000</v>
      </c>
      <c r="M207" t="str">
        <f t="shared" si="74"/>
        <v/>
      </c>
      <c r="N207" t="str">
        <f t="shared" ca="1" si="89"/>
        <v>cu</v>
      </c>
      <c r="O207" t="s">
        <v>114</v>
      </c>
      <c r="P207" t="s">
        <v>116</v>
      </c>
      <c r="Q207">
        <v>27500</v>
      </c>
      <c r="R207" t="str">
        <f t="shared" ca="1" si="75"/>
        <v>cu</v>
      </c>
      <c r="S207" t="str">
        <f t="shared" si="76"/>
        <v>GO</v>
      </c>
      <c r="T207">
        <f t="shared" si="77"/>
        <v>275000</v>
      </c>
      <c r="U207" t="str">
        <f t="shared" ca="1" si="78"/>
        <v>cu</v>
      </c>
      <c r="V207" t="str">
        <f t="shared" si="79"/>
        <v>GO</v>
      </c>
      <c r="W207">
        <f t="shared" si="80"/>
        <v>27500</v>
      </c>
      <c r="X20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</v>
      </c>
      <c r="Y207" t="str">
        <f t="shared" ca="1" si="81"/>
        <v>{"id":"rt4","num":34,"totEp":19027,"tp1":"cu","vl1":"GO","cn1":275000,"tp2":"cu","vl2":"GO","cn2":27500}</v>
      </c>
      <c r="Z207">
        <f t="shared" ca="1" si="82"/>
        <v>104</v>
      </c>
      <c r="AA207">
        <f t="shared" ca="1" si="83"/>
        <v>20897</v>
      </c>
      <c r="AB207">
        <f t="shared" ca="1" si="84"/>
        <v>0</v>
      </c>
      <c r="AC20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</v>
      </c>
      <c r="AD207">
        <f t="shared" ca="1" si="86"/>
        <v>0</v>
      </c>
    </row>
    <row r="208" spans="1:30">
      <c r="A208" t="s">
        <v>103</v>
      </c>
      <c r="B208" t="str">
        <f>VLOOKUP(A208,EventPointTypeTable!$A:$B,MATCH(EventPointTypeTable!$B$1,EventPointTypeTable!$A$1:$B$1,0),0)</f>
        <v>루틴4</v>
      </c>
      <c r="C208" t="str">
        <f t="shared" si="69"/>
        <v>rt4</v>
      </c>
      <c r="D208">
        <f t="shared" ca="1" si="70"/>
        <v>35</v>
      </c>
      <c r="E208">
        <f t="shared" ca="1" si="72"/>
        <v>35</v>
      </c>
      <c r="F208">
        <v>450</v>
      </c>
      <c r="G208">
        <f t="shared" ca="1" si="87"/>
        <v>19477</v>
      </c>
      <c r="H208">
        <f t="shared" ca="1" si="73"/>
        <v>19477</v>
      </c>
      <c r="I208" t="str">
        <f t="shared" ca="1" si="88"/>
        <v>cu</v>
      </c>
      <c r="J208" t="s">
        <v>114</v>
      </c>
      <c r="K208" t="s">
        <v>116</v>
      </c>
      <c r="L208">
        <v>350000</v>
      </c>
      <c r="M208" t="str">
        <f t="shared" si="74"/>
        <v/>
      </c>
      <c r="N208" t="str">
        <f t="shared" ca="1" si="89"/>
        <v>cu</v>
      </c>
      <c r="O208" t="s">
        <v>114</v>
      </c>
      <c r="P208" t="s">
        <v>116</v>
      </c>
      <c r="Q208">
        <v>35000</v>
      </c>
      <c r="R208" t="str">
        <f t="shared" ca="1" si="75"/>
        <v>cu</v>
      </c>
      <c r="S208" t="str">
        <f t="shared" si="76"/>
        <v>GO</v>
      </c>
      <c r="T208">
        <f t="shared" si="77"/>
        <v>350000</v>
      </c>
      <c r="U208" t="str">
        <f t="shared" ca="1" si="78"/>
        <v>cu</v>
      </c>
      <c r="V208" t="str">
        <f t="shared" si="79"/>
        <v>GO</v>
      </c>
      <c r="W208">
        <f t="shared" si="80"/>
        <v>35000</v>
      </c>
      <c r="X20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</v>
      </c>
      <c r="Y208" t="str">
        <f t="shared" ca="1" si="81"/>
        <v>{"id":"rt4","num":35,"totEp":19477,"tp1":"cu","vl1":"GO","cn1":350000,"tp2":"cu","vl2":"GO","cn2":35000}</v>
      </c>
      <c r="Z208">
        <f t="shared" ca="1" si="82"/>
        <v>104</v>
      </c>
      <c r="AA208">
        <f t="shared" ca="1" si="83"/>
        <v>21002</v>
      </c>
      <c r="AB208">
        <f t="shared" ca="1" si="84"/>
        <v>0</v>
      </c>
      <c r="AC20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</v>
      </c>
      <c r="AD208">
        <f t="shared" ca="1" si="86"/>
        <v>0</v>
      </c>
    </row>
    <row r="209" spans="1:30">
      <c r="A209" t="s">
        <v>103</v>
      </c>
      <c r="B209" t="str">
        <f>VLOOKUP(A209,EventPointTypeTable!$A:$B,MATCH(EventPointTypeTable!$B$1,EventPointTypeTable!$A$1:$B$1,0),0)</f>
        <v>루틴4</v>
      </c>
      <c r="C209" t="str">
        <f t="shared" si="69"/>
        <v>rt4</v>
      </c>
      <c r="D209">
        <f t="shared" ca="1" si="70"/>
        <v>36</v>
      </c>
      <c r="E209">
        <f t="shared" ca="1" si="72"/>
        <v>36</v>
      </c>
      <c r="F209">
        <v>5800</v>
      </c>
      <c r="G209">
        <f t="shared" ca="1" si="87"/>
        <v>25277</v>
      </c>
      <c r="H209">
        <f t="shared" ca="1" si="73"/>
        <v>25277</v>
      </c>
      <c r="I209" t="str">
        <f t="shared" ca="1" si="88"/>
        <v>cu</v>
      </c>
      <c r="J209" t="s">
        <v>114</v>
      </c>
      <c r="K209" t="s">
        <v>147</v>
      </c>
      <c r="L209">
        <v>6400</v>
      </c>
      <c r="M209" t="str">
        <f t="shared" si="74"/>
        <v>에너지너무많음</v>
      </c>
      <c r="N209" t="str">
        <f t="shared" ca="1" si="89"/>
        <v>cu</v>
      </c>
      <c r="O209" t="s">
        <v>114</v>
      </c>
      <c r="P209" t="s">
        <v>147</v>
      </c>
      <c r="Q209">
        <v>640</v>
      </c>
      <c r="R209" t="str">
        <f t="shared" ca="1" si="75"/>
        <v>cu</v>
      </c>
      <c r="S209" t="str">
        <f t="shared" si="76"/>
        <v>EN</v>
      </c>
      <c r="T209">
        <f t="shared" si="77"/>
        <v>6400</v>
      </c>
      <c r="U209" t="str">
        <f t="shared" ca="1" si="78"/>
        <v>cu</v>
      </c>
      <c r="V209" t="str">
        <f t="shared" si="79"/>
        <v>EN</v>
      </c>
      <c r="W209">
        <f t="shared" si="80"/>
        <v>640</v>
      </c>
      <c r="X20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</v>
      </c>
      <c r="Y209" t="str">
        <f t="shared" ca="1" si="81"/>
        <v>{"id":"rt4","num":36,"totEp":25277,"tp1":"cu","vl1":"EN","cn1":6400,"tp2":"cu","vl2":"EN","cn2":640}</v>
      </c>
      <c r="Z209">
        <f t="shared" ca="1" si="82"/>
        <v>100</v>
      </c>
      <c r="AA209">
        <f t="shared" ca="1" si="83"/>
        <v>21103</v>
      </c>
      <c r="AB209">
        <f t="shared" ca="1" si="84"/>
        <v>0</v>
      </c>
      <c r="AC20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</v>
      </c>
      <c r="AD209">
        <f t="shared" ca="1" si="86"/>
        <v>0</v>
      </c>
    </row>
    <row r="210" spans="1:30">
      <c r="A210" t="s">
        <v>103</v>
      </c>
      <c r="B210" t="str">
        <f>VLOOKUP(A210,EventPointTypeTable!$A:$B,MATCH(EventPointTypeTable!$B$1,EventPointTypeTable!$A$1:$B$1,0),0)</f>
        <v>루틴4</v>
      </c>
      <c r="C210" t="str">
        <f t="shared" si="69"/>
        <v>rt4</v>
      </c>
      <c r="D210">
        <f t="shared" ca="1" si="70"/>
        <v>37</v>
      </c>
      <c r="E210">
        <f t="shared" ca="1" si="72"/>
        <v>37</v>
      </c>
      <c r="F210">
        <v>120</v>
      </c>
      <c r="G210">
        <f t="shared" ca="1" si="87"/>
        <v>25397</v>
      </c>
      <c r="H210">
        <f t="shared" ca="1" si="73"/>
        <v>25397</v>
      </c>
      <c r="I210" t="str">
        <f t="shared" ca="1" si="88"/>
        <v>cu</v>
      </c>
      <c r="J210" t="s">
        <v>114</v>
      </c>
      <c r="K210" t="s">
        <v>116</v>
      </c>
      <c r="L210">
        <v>195000</v>
      </c>
      <c r="M210" t="str">
        <f t="shared" si="74"/>
        <v/>
      </c>
      <c r="N210" t="str">
        <f t="shared" ca="1" si="89"/>
        <v>cu</v>
      </c>
      <c r="O210" t="s">
        <v>114</v>
      </c>
      <c r="P210" t="s">
        <v>116</v>
      </c>
      <c r="Q210">
        <v>19500</v>
      </c>
      <c r="R210" t="str">
        <f t="shared" ca="1" si="75"/>
        <v>cu</v>
      </c>
      <c r="S210" t="str">
        <f t="shared" si="76"/>
        <v>GO</v>
      </c>
      <c r="T210">
        <f t="shared" si="77"/>
        <v>195000</v>
      </c>
      <c r="U210" t="str">
        <f t="shared" ca="1" si="78"/>
        <v>cu</v>
      </c>
      <c r="V210" t="str">
        <f t="shared" si="79"/>
        <v>GO</v>
      </c>
      <c r="W210">
        <f t="shared" si="80"/>
        <v>19500</v>
      </c>
      <c r="X21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</v>
      </c>
      <c r="Y210" t="str">
        <f t="shared" ca="1" si="81"/>
        <v>{"id":"rt4","num":37,"totEp":25397,"tp1":"cu","vl1":"GO","cn1":195000,"tp2":"cu","vl2":"GO","cn2":19500}</v>
      </c>
      <c r="Z210">
        <f t="shared" ca="1" si="82"/>
        <v>104</v>
      </c>
      <c r="AA210">
        <f t="shared" ca="1" si="83"/>
        <v>21208</v>
      </c>
      <c r="AB210">
        <f t="shared" ca="1" si="84"/>
        <v>0</v>
      </c>
      <c r="AC21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</v>
      </c>
      <c r="AD210">
        <f t="shared" ca="1" si="86"/>
        <v>0</v>
      </c>
    </row>
    <row r="211" spans="1:30">
      <c r="A211" t="s">
        <v>103</v>
      </c>
      <c r="B211" t="str">
        <f>VLOOKUP(A211,EventPointTypeTable!$A:$B,MATCH(EventPointTypeTable!$B$1,EventPointTypeTable!$A$1:$B$1,0),0)</f>
        <v>루틴4</v>
      </c>
      <c r="C211" t="str">
        <f t="shared" si="69"/>
        <v>rt4</v>
      </c>
      <c r="D211">
        <f t="shared" ca="1" si="70"/>
        <v>38</v>
      </c>
      <c r="E211">
        <f t="shared" ca="1" si="72"/>
        <v>38</v>
      </c>
      <c r="F211">
        <v>550</v>
      </c>
      <c r="G211">
        <f t="shared" ca="1" si="87"/>
        <v>25947</v>
      </c>
      <c r="H211">
        <f t="shared" ca="1" si="73"/>
        <v>25947</v>
      </c>
      <c r="I211" t="str">
        <f t="shared" ca="1" si="88"/>
        <v>cu</v>
      </c>
      <c r="J211" t="s">
        <v>114</v>
      </c>
      <c r="K211" t="s">
        <v>116</v>
      </c>
      <c r="L211">
        <v>450000</v>
      </c>
      <c r="M211" t="str">
        <f t="shared" si="74"/>
        <v/>
      </c>
      <c r="N211" t="str">
        <f t="shared" ca="1" si="89"/>
        <v>cu</v>
      </c>
      <c r="O211" t="s">
        <v>114</v>
      </c>
      <c r="P211" t="s">
        <v>116</v>
      </c>
      <c r="Q211">
        <v>45000</v>
      </c>
      <c r="R211" t="str">
        <f t="shared" ca="1" si="75"/>
        <v>cu</v>
      </c>
      <c r="S211" t="str">
        <f t="shared" si="76"/>
        <v>GO</v>
      </c>
      <c r="T211">
        <f t="shared" si="77"/>
        <v>450000</v>
      </c>
      <c r="U211" t="str">
        <f t="shared" ca="1" si="78"/>
        <v>cu</v>
      </c>
      <c r="V211" t="str">
        <f t="shared" si="79"/>
        <v>GO</v>
      </c>
      <c r="W211">
        <f t="shared" si="80"/>
        <v>45000</v>
      </c>
      <c r="X21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</v>
      </c>
      <c r="Y211" t="str">
        <f t="shared" ca="1" si="81"/>
        <v>{"id":"rt4","num":38,"totEp":25947,"tp1":"cu","vl1":"GO","cn1":450000,"tp2":"cu","vl2":"GO","cn2":45000}</v>
      </c>
      <c r="Z211">
        <f t="shared" ca="1" si="82"/>
        <v>104</v>
      </c>
      <c r="AA211">
        <f t="shared" ca="1" si="83"/>
        <v>21313</v>
      </c>
      <c r="AB211">
        <f t="shared" ca="1" si="84"/>
        <v>0</v>
      </c>
      <c r="AC21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</v>
      </c>
      <c r="AD211">
        <f t="shared" ca="1" si="86"/>
        <v>0</v>
      </c>
    </row>
    <row r="212" spans="1:30">
      <c r="A212" t="s">
        <v>103</v>
      </c>
      <c r="B212" t="str">
        <f>VLOOKUP(A212,EventPointTypeTable!$A:$B,MATCH(EventPointTypeTable!$B$1,EventPointTypeTable!$A$1:$B$1,0),0)</f>
        <v>루틴4</v>
      </c>
      <c r="C212" t="str">
        <f t="shared" si="69"/>
        <v>rt4</v>
      </c>
      <c r="D212">
        <f t="shared" ca="1" si="70"/>
        <v>39</v>
      </c>
      <c r="E212">
        <f t="shared" ca="1" si="72"/>
        <v>39</v>
      </c>
      <c r="F212">
        <v>6700</v>
      </c>
      <c r="G212">
        <f t="shared" ca="1" si="87"/>
        <v>32647</v>
      </c>
      <c r="H212">
        <f t="shared" ca="1" si="73"/>
        <v>32647</v>
      </c>
      <c r="I212" t="str">
        <f t="shared" ca="1" si="88"/>
        <v>cu</v>
      </c>
      <c r="J212" t="s">
        <v>114</v>
      </c>
      <c r="K212" t="s">
        <v>147</v>
      </c>
      <c r="L212">
        <v>7200</v>
      </c>
      <c r="M212" t="str">
        <f t="shared" si="74"/>
        <v>에너지너무많음</v>
      </c>
      <c r="N212" t="str">
        <f t="shared" ca="1" si="89"/>
        <v>cu</v>
      </c>
      <c r="O212" t="s">
        <v>114</v>
      </c>
      <c r="P212" t="s">
        <v>147</v>
      </c>
      <c r="Q212">
        <v>720</v>
      </c>
      <c r="R212" t="str">
        <f t="shared" ca="1" si="75"/>
        <v>cu</v>
      </c>
      <c r="S212" t="str">
        <f t="shared" si="76"/>
        <v>EN</v>
      </c>
      <c r="T212">
        <f t="shared" si="77"/>
        <v>7200</v>
      </c>
      <c r="U212" t="str">
        <f t="shared" ca="1" si="78"/>
        <v>cu</v>
      </c>
      <c r="V212" t="str">
        <f t="shared" si="79"/>
        <v>EN</v>
      </c>
      <c r="W212">
        <f t="shared" si="80"/>
        <v>720</v>
      </c>
      <c r="X21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</v>
      </c>
      <c r="Y212" t="str">
        <f t="shared" ca="1" si="81"/>
        <v>{"id":"rt4","num":39,"totEp":32647,"tp1":"cu","vl1":"EN","cn1":7200,"tp2":"cu","vl2":"EN","cn2":720}</v>
      </c>
      <c r="Z212">
        <f t="shared" ca="1" si="82"/>
        <v>100</v>
      </c>
      <c r="AA212">
        <f t="shared" ca="1" si="83"/>
        <v>21414</v>
      </c>
      <c r="AB212">
        <f t="shared" ca="1" si="84"/>
        <v>0</v>
      </c>
      <c r="AC21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</v>
      </c>
      <c r="AD212">
        <f t="shared" ca="1" si="86"/>
        <v>0</v>
      </c>
    </row>
    <row r="213" spans="1:30">
      <c r="A213" t="s">
        <v>103</v>
      </c>
      <c r="B213" t="str">
        <f>VLOOKUP(A213,EventPointTypeTable!$A:$B,MATCH(EventPointTypeTable!$B$1,EventPointTypeTable!$A$1:$B$1,0),0)</f>
        <v>루틴4</v>
      </c>
      <c r="C213" t="str">
        <f t="shared" si="69"/>
        <v>rt4</v>
      </c>
      <c r="D213">
        <f t="shared" ca="1" si="70"/>
        <v>40</v>
      </c>
      <c r="E213">
        <f t="shared" ca="1" si="72"/>
        <v>40</v>
      </c>
      <c r="F213">
        <v>600</v>
      </c>
      <c r="G213">
        <f t="shared" ca="1" si="87"/>
        <v>33247</v>
      </c>
      <c r="H213">
        <f t="shared" ca="1" si="73"/>
        <v>33247</v>
      </c>
      <c r="I213" t="str">
        <f t="shared" ca="1" si="88"/>
        <v>cu</v>
      </c>
      <c r="J213" t="s">
        <v>114</v>
      </c>
      <c r="K213" t="s">
        <v>116</v>
      </c>
      <c r="L213">
        <v>420000</v>
      </c>
      <c r="M213" t="str">
        <f t="shared" si="74"/>
        <v/>
      </c>
      <c r="N213" t="str">
        <f t="shared" ca="1" si="89"/>
        <v>cu</v>
      </c>
      <c r="O213" t="s">
        <v>114</v>
      </c>
      <c r="P213" t="s">
        <v>116</v>
      </c>
      <c r="Q213">
        <v>42000</v>
      </c>
      <c r="R213" t="str">
        <f t="shared" ca="1" si="75"/>
        <v>cu</v>
      </c>
      <c r="S213" t="str">
        <f t="shared" si="76"/>
        <v>GO</v>
      </c>
      <c r="T213">
        <f t="shared" si="77"/>
        <v>420000</v>
      </c>
      <c r="U213" t="str">
        <f t="shared" ca="1" si="78"/>
        <v>cu</v>
      </c>
      <c r="V213" t="str">
        <f t="shared" si="79"/>
        <v>GO</v>
      </c>
      <c r="W213">
        <f t="shared" si="80"/>
        <v>42000</v>
      </c>
      <c r="X21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</v>
      </c>
      <c r="Y213" t="str">
        <f t="shared" ca="1" si="81"/>
        <v>{"id":"rt4","num":40,"totEp":33247,"tp1":"cu","vl1":"GO","cn1":420000,"tp2":"cu","vl2":"GO","cn2":42000}</v>
      </c>
      <c r="Z213">
        <f t="shared" ca="1" si="82"/>
        <v>104</v>
      </c>
      <c r="AA213">
        <f t="shared" ca="1" si="83"/>
        <v>21519</v>
      </c>
      <c r="AB213">
        <f t="shared" ca="1" si="84"/>
        <v>0</v>
      </c>
      <c r="AC21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</v>
      </c>
      <c r="AD213">
        <f t="shared" ca="1" si="86"/>
        <v>0</v>
      </c>
    </row>
    <row r="214" spans="1:30">
      <c r="A214" t="s">
        <v>104</v>
      </c>
      <c r="B214" t="str">
        <f>VLOOKUP(A214,EventPointTypeTable!$A:$B,MATCH(EventPointTypeTable!$B$1,EventPointTypeTable!$A$1:$B$1,0),0)</f>
        <v>루틴5</v>
      </c>
      <c r="C214" t="str">
        <f t="shared" si="69"/>
        <v>rt5</v>
      </c>
      <c r="D214">
        <f t="shared" ca="1" si="70"/>
        <v>1</v>
      </c>
      <c r="E214">
        <f t="shared" ca="1" si="72"/>
        <v>1</v>
      </c>
      <c r="F214">
        <v>8</v>
      </c>
      <c r="G214">
        <f t="shared" ca="1" si="87"/>
        <v>8</v>
      </c>
      <c r="H214">
        <f t="shared" ca="1" si="73"/>
        <v>8</v>
      </c>
      <c r="I214" t="str">
        <f t="shared" ca="1" si="88"/>
        <v>cu</v>
      </c>
      <c r="J214" t="s">
        <v>114</v>
      </c>
      <c r="K214" t="s">
        <v>147</v>
      </c>
      <c r="L214">
        <v>120</v>
      </c>
      <c r="M214" t="str">
        <f t="shared" si="74"/>
        <v>에너지너무많음</v>
      </c>
      <c r="N214" t="str">
        <f t="shared" ca="1" si="89"/>
        <v>cu</v>
      </c>
      <c r="O214" t="s">
        <v>114</v>
      </c>
      <c r="P214" t="s">
        <v>147</v>
      </c>
      <c r="Q214">
        <v>12</v>
      </c>
      <c r="R214" t="str">
        <f t="shared" ca="1" si="75"/>
        <v>cu</v>
      </c>
      <c r="S214" t="str">
        <f t="shared" si="76"/>
        <v>EN</v>
      </c>
      <c r="T214">
        <f t="shared" si="77"/>
        <v>120</v>
      </c>
      <c r="U214" t="str">
        <f t="shared" ca="1" si="78"/>
        <v>cu</v>
      </c>
      <c r="V214" t="str">
        <f t="shared" si="79"/>
        <v>EN</v>
      </c>
      <c r="W214">
        <f t="shared" si="80"/>
        <v>12</v>
      </c>
      <c r="X21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</v>
      </c>
      <c r="Y214" t="str">
        <f t="shared" ca="1" si="81"/>
        <v>{"id":"rt5","num":1,"totEp":8,"tp1":"cu","vl1":"EN","cn1":120,"tp2":"cu","vl2":"EN","cn2":12}</v>
      </c>
      <c r="Z214">
        <f t="shared" ca="1" si="82"/>
        <v>93</v>
      </c>
      <c r="AA214">
        <f t="shared" ca="1" si="83"/>
        <v>21613</v>
      </c>
      <c r="AB214">
        <f t="shared" ca="1" si="84"/>
        <v>0</v>
      </c>
      <c r="AC21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</v>
      </c>
      <c r="AD214">
        <f t="shared" ca="1" si="86"/>
        <v>0</v>
      </c>
    </row>
    <row r="215" spans="1:30">
      <c r="A215" t="s">
        <v>104</v>
      </c>
      <c r="B215" t="str">
        <f>VLOOKUP(A215,EventPointTypeTable!$A:$B,MATCH(EventPointTypeTable!$B$1,EventPointTypeTable!$A$1:$B$1,0),0)</f>
        <v>루틴5</v>
      </c>
      <c r="C215" t="str">
        <f t="shared" si="69"/>
        <v>rt5</v>
      </c>
      <c r="D215">
        <f t="shared" ca="1" si="70"/>
        <v>2</v>
      </c>
      <c r="E215">
        <f t="shared" ca="1" si="72"/>
        <v>2</v>
      </c>
      <c r="F215">
        <v>10</v>
      </c>
      <c r="G215">
        <f t="shared" ca="1" si="87"/>
        <v>18</v>
      </c>
      <c r="H215">
        <f t="shared" ca="1" si="73"/>
        <v>18</v>
      </c>
      <c r="I215" t="str">
        <f t="shared" ca="1" si="88"/>
        <v>cu</v>
      </c>
      <c r="J215" t="s">
        <v>114</v>
      </c>
      <c r="K215" t="s">
        <v>116</v>
      </c>
      <c r="L215">
        <v>5000</v>
      </c>
      <c r="M215" t="str">
        <f t="shared" si="74"/>
        <v/>
      </c>
      <c r="N215" t="str">
        <f t="shared" ca="1" si="89"/>
        <v>cu</v>
      </c>
      <c r="O215" t="s">
        <v>114</v>
      </c>
      <c r="P215" t="s">
        <v>116</v>
      </c>
      <c r="Q215">
        <v>500</v>
      </c>
      <c r="R215" t="str">
        <f t="shared" ca="1" si="75"/>
        <v>cu</v>
      </c>
      <c r="S215" t="str">
        <f t="shared" si="76"/>
        <v>GO</v>
      </c>
      <c r="T215">
        <f t="shared" si="77"/>
        <v>5000</v>
      </c>
      <c r="U215" t="str">
        <f t="shared" ca="1" si="78"/>
        <v>cu</v>
      </c>
      <c r="V215" t="str">
        <f t="shared" si="79"/>
        <v>GO</v>
      </c>
      <c r="W215">
        <f t="shared" si="80"/>
        <v>500</v>
      </c>
      <c r="X21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</v>
      </c>
      <c r="Y215" t="str">
        <f t="shared" ca="1" si="81"/>
        <v>{"id":"rt5","num":2,"totEp":18,"tp1":"cu","vl1":"GO","cn1":5000,"tp2":"cu","vl2":"GO","cn2":500}</v>
      </c>
      <c r="Z215">
        <f t="shared" ca="1" si="82"/>
        <v>96</v>
      </c>
      <c r="AA215">
        <f t="shared" ca="1" si="83"/>
        <v>21710</v>
      </c>
      <c r="AB215">
        <f t="shared" ca="1" si="84"/>
        <v>0</v>
      </c>
      <c r="AC21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</v>
      </c>
      <c r="AD215">
        <f t="shared" ca="1" si="86"/>
        <v>0</v>
      </c>
    </row>
    <row r="216" spans="1:30">
      <c r="A216" t="s">
        <v>104</v>
      </c>
      <c r="B216" t="str">
        <f>VLOOKUP(A216,EventPointTypeTable!$A:$B,MATCH(EventPointTypeTable!$B$1,EventPointTypeTable!$A$1:$B$1,0),0)</f>
        <v>루틴5</v>
      </c>
      <c r="C216" t="str">
        <f t="shared" ref="C216:C255" si="90">A216</f>
        <v>rt5</v>
      </c>
      <c r="D216">
        <f t="shared" ref="D216:D255" ca="1" si="91">IF(A216&lt;&gt;OFFSET(A216,-1,0),1,OFFSET(D216,-1,0)+1)</f>
        <v>3</v>
      </c>
      <c r="E216">
        <f t="shared" ca="1" si="72"/>
        <v>3</v>
      </c>
      <c r="F216">
        <v>15</v>
      </c>
      <c r="G216">
        <f t="shared" ca="1" si="87"/>
        <v>33</v>
      </c>
      <c r="H216">
        <f t="shared" ca="1" si="73"/>
        <v>33</v>
      </c>
      <c r="I216" t="str">
        <f t="shared" ca="1" si="88"/>
        <v>cu</v>
      </c>
      <c r="J216" t="s">
        <v>114</v>
      </c>
      <c r="K216" t="s">
        <v>116</v>
      </c>
      <c r="L216">
        <v>7500</v>
      </c>
      <c r="M216" t="str">
        <f t="shared" si="74"/>
        <v/>
      </c>
      <c r="N216" t="str">
        <f t="shared" ca="1" si="89"/>
        <v>cu</v>
      </c>
      <c r="O216" t="s">
        <v>114</v>
      </c>
      <c r="P216" t="s">
        <v>116</v>
      </c>
      <c r="Q216">
        <v>750</v>
      </c>
      <c r="R216" t="str">
        <f t="shared" ca="1" si="75"/>
        <v>cu</v>
      </c>
      <c r="S216" t="str">
        <f t="shared" si="76"/>
        <v>GO</v>
      </c>
      <c r="T216">
        <f t="shared" si="77"/>
        <v>7500</v>
      </c>
      <c r="U216" t="str">
        <f t="shared" ca="1" si="78"/>
        <v>cu</v>
      </c>
      <c r="V216" t="str">
        <f t="shared" si="79"/>
        <v>GO</v>
      </c>
      <c r="W216">
        <f t="shared" si="80"/>
        <v>750</v>
      </c>
      <c r="X21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</v>
      </c>
      <c r="Y216" t="str">
        <f t="shared" ca="1" si="81"/>
        <v>{"id":"rt5","num":3,"totEp":33,"tp1":"cu","vl1":"GO","cn1":7500,"tp2":"cu","vl2":"GO","cn2":750}</v>
      </c>
      <c r="Z216">
        <f t="shared" ca="1" si="82"/>
        <v>96</v>
      </c>
      <c r="AA216">
        <f t="shared" ca="1" si="83"/>
        <v>21807</v>
      </c>
      <c r="AB216">
        <f t="shared" ca="1" si="84"/>
        <v>0</v>
      </c>
      <c r="AC21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</v>
      </c>
      <c r="AD216">
        <f t="shared" ca="1" si="86"/>
        <v>0</v>
      </c>
    </row>
    <row r="217" spans="1:30">
      <c r="A217" t="s">
        <v>104</v>
      </c>
      <c r="B217" t="str">
        <f>VLOOKUP(A217,EventPointTypeTable!$A:$B,MATCH(EventPointTypeTable!$B$1,EventPointTypeTable!$A$1:$B$1,0),0)</f>
        <v>루틴5</v>
      </c>
      <c r="C217" t="str">
        <f t="shared" si="90"/>
        <v>rt5</v>
      </c>
      <c r="D217">
        <f t="shared" ca="1" si="91"/>
        <v>4</v>
      </c>
      <c r="E217">
        <f t="shared" ca="1" si="72"/>
        <v>4</v>
      </c>
      <c r="F217">
        <v>25</v>
      </c>
      <c r="G217">
        <f t="shared" ca="1" si="87"/>
        <v>58</v>
      </c>
      <c r="H217">
        <f t="shared" ca="1" si="73"/>
        <v>58</v>
      </c>
      <c r="I217" t="str">
        <f t="shared" ca="1" si="88"/>
        <v>cu</v>
      </c>
      <c r="J217" t="s">
        <v>114</v>
      </c>
      <c r="K217" t="s">
        <v>147</v>
      </c>
      <c r="L217">
        <v>120</v>
      </c>
      <c r="M217" t="str">
        <f t="shared" si="74"/>
        <v>에너지너무많음</v>
      </c>
      <c r="N217" t="str">
        <f t="shared" ca="1" si="89"/>
        <v>cu</v>
      </c>
      <c r="O217" t="s">
        <v>114</v>
      </c>
      <c r="P217" t="s">
        <v>147</v>
      </c>
      <c r="Q217">
        <v>12</v>
      </c>
      <c r="R217" t="str">
        <f t="shared" ca="1" si="75"/>
        <v>cu</v>
      </c>
      <c r="S217" t="str">
        <f t="shared" si="76"/>
        <v>EN</v>
      </c>
      <c r="T217">
        <f t="shared" si="77"/>
        <v>120</v>
      </c>
      <c r="U217" t="str">
        <f t="shared" ca="1" si="78"/>
        <v>cu</v>
      </c>
      <c r="V217" t="str">
        <f t="shared" si="79"/>
        <v>EN</v>
      </c>
      <c r="W217">
        <f t="shared" si="80"/>
        <v>12</v>
      </c>
      <c r="X21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</v>
      </c>
      <c r="Y217" t="str">
        <f t="shared" ca="1" si="81"/>
        <v>{"id":"rt5","num":4,"totEp":58,"tp1":"cu","vl1":"EN","cn1":120,"tp2":"cu","vl2":"EN","cn2":12}</v>
      </c>
      <c r="Z217">
        <f t="shared" ca="1" si="82"/>
        <v>94</v>
      </c>
      <c r="AA217">
        <f t="shared" ca="1" si="83"/>
        <v>21902</v>
      </c>
      <c r="AB217">
        <f t="shared" ca="1" si="84"/>
        <v>0</v>
      </c>
      <c r="AC21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</v>
      </c>
      <c r="AD217">
        <f t="shared" ca="1" si="86"/>
        <v>0</v>
      </c>
    </row>
    <row r="218" spans="1:30">
      <c r="A218" t="s">
        <v>104</v>
      </c>
      <c r="B218" t="str">
        <f>VLOOKUP(A218,EventPointTypeTable!$A:$B,MATCH(EventPointTypeTable!$B$1,EventPointTypeTable!$A$1:$B$1,0),0)</f>
        <v>루틴5</v>
      </c>
      <c r="C218" t="str">
        <f t="shared" si="90"/>
        <v>rt5</v>
      </c>
      <c r="D218">
        <f t="shared" ca="1" si="91"/>
        <v>5</v>
      </c>
      <c r="E218">
        <f t="shared" ca="1" si="72"/>
        <v>5</v>
      </c>
      <c r="F218">
        <v>20</v>
      </c>
      <c r="G218">
        <f t="shared" ca="1" si="87"/>
        <v>78</v>
      </c>
      <c r="H218">
        <f t="shared" ca="1" si="73"/>
        <v>78</v>
      </c>
      <c r="I218" t="str">
        <f t="shared" ca="1" si="88"/>
        <v>cu</v>
      </c>
      <c r="J218" t="s">
        <v>114</v>
      </c>
      <c r="K218" t="s">
        <v>116</v>
      </c>
      <c r="L218">
        <v>10000</v>
      </c>
      <c r="M218" t="str">
        <f t="shared" si="74"/>
        <v/>
      </c>
      <c r="N218" t="str">
        <f t="shared" ca="1" si="89"/>
        <v>cu</v>
      </c>
      <c r="O218" t="s">
        <v>114</v>
      </c>
      <c r="P218" t="s">
        <v>116</v>
      </c>
      <c r="Q218">
        <v>1000</v>
      </c>
      <c r="R218" t="str">
        <f t="shared" ca="1" si="75"/>
        <v>cu</v>
      </c>
      <c r="S218" t="str">
        <f t="shared" si="76"/>
        <v>GO</v>
      </c>
      <c r="T218">
        <f t="shared" si="77"/>
        <v>10000</v>
      </c>
      <c r="U218" t="str">
        <f t="shared" ca="1" si="78"/>
        <v>cu</v>
      </c>
      <c r="V218" t="str">
        <f t="shared" si="79"/>
        <v>GO</v>
      </c>
      <c r="W218">
        <f t="shared" si="80"/>
        <v>1000</v>
      </c>
      <c r="X21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</v>
      </c>
      <c r="Y218" t="str">
        <f t="shared" ca="1" si="81"/>
        <v>{"id":"rt5","num":5,"totEp":78,"tp1":"cu","vl1":"GO","cn1":10000,"tp2":"cu","vl2":"GO","cn2":1000}</v>
      </c>
      <c r="Z218">
        <f t="shared" ca="1" si="82"/>
        <v>98</v>
      </c>
      <c r="AA218">
        <f t="shared" ca="1" si="83"/>
        <v>22001</v>
      </c>
      <c r="AB218">
        <f t="shared" ca="1" si="84"/>
        <v>0</v>
      </c>
      <c r="AC21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</v>
      </c>
      <c r="AD218">
        <f t="shared" ca="1" si="86"/>
        <v>0</v>
      </c>
    </row>
    <row r="219" spans="1:30">
      <c r="A219" t="s">
        <v>104</v>
      </c>
      <c r="B219" t="str">
        <f>VLOOKUP(A219,EventPointTypeTable!$A:$B,MATCH(EventPointTypeTable!$B$1,EventPointTypeTable!$A$1:$B$1,0),0)</f>
        <v>루틴5</v>
      </c>
      <c r="C219" t="str">
        <f t="shared" si="90"/>
        <v>rt5</v>
      </c>
      <c r="D219">
        <f t="shared" ca="1" si="91"/>
        <v>6</v>
      </c>
      <c r="E219">
        <f t="shared" ca="1" si="72"/>
        <v>6</v>
      </c>
      <c r="F219">
        <v>25</v>
      </c>
      <c r="G219">
        <f t="shared" ca="1" si="87"/>
        <v>103</v>
      </c>
      <c r="H219">
        <f t="shared" ca="1" si="73"/>
        <v>103</v>
      </c>
      <c r="I219" t="str">
        <f t="shared" ca="1" si="88"/>
        <v>cu</v>
      </c>
      <c r="J219" t="s">
        <v>114</v>
      </c>
      <c r="K219" t="s">
        <v>116</v>
      </c>
      <c r="L219">
        <v>15000</v>
      </c>
      <c r="M219" t="str">
        <f t="shared" si="74"/>
        <v/>
      </c>
      <c r="N219" t="str">
        <f t="shared" ca="1" si="89"/>
        <v>cu</v>
      </c>
      <c r="O219" t="s">
        <v>114</v>
      </c>
      <c r="P219" t="s">
        <v>116</v>
      </c>
      <c r="Q219">
        <v>1500</v>
      </c>
      <c r="R219" t="str">
        <f t="shared" ca="1" si="75"/>
        <v>cu</v>
      </c>
      <c r="S219" t="str">
        <f t="shared" si="76"/>
        <v>GO</v>
      </c>
      <c r="T219">
        <f t="shared" si="77"/>
        <v>15000</v>
      </c>
      <c r="U219" t="str">
        <f t="shared" ca="1" si="78"/>
        <v>cu</v>
      </c>
      <c r="V219" t="str">
        <f t="shared" si="79"/>
        <v>GO</v>
      </c>
      <c r="W219">
        <f t="shared" si="80"/>
        <v>1500</v>
      </c>
      <c r="X21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</v>
      </c>
      <c r="Y219" t="str">
        <f t="shared" ca="1" si="81"/>
        <v>{"id":"rt5","num":6,"totEp":103,"tp1":"cu","vl1":"GO","cn1":15000,"tp2":"cu","vl2":"GO","cn2":1500}</v>
      </c>
      <c r="Z219">
        <f t="shared" ca="1" si="82"/>
        <v>99</v>
      </c>
      <c r="AA219">
        <f t="shared" ca="1" si="83"/>
        <v>22101</v>
      </c>
      <c r="AB219">
        <f t="shared" ca="1" si="84"/>
        <v>0</v>
      </c>
      <c r="AC21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</v>
      </c>
      <c r="AD219">
        <f t="shared" ca="1" si="86"/>
        <v>0</v>
      </c>
    </row>
    <row r="220" spans="1:30">
      <c r="A220" t="s">
        <v>104</v>
      </c>
      <c r="B220" t="str">
        <f>VLOOKUP(A220,EventPointTypeTable!$A:$B,MATCH(EventPointTypeTable!$B$1,EventPointTypeTable!$A$1:$B$1,0),0)</f>
        <v>루틴5</v>
      </c>
      <c r="C220" t="str">
        <f t="shared" si="90"/>
        <v>rt5</v>
      </c>
      <c r="D220">
        <f t="shared" ca="1" si="91"/>
        <v>7</v>
      </c>
      <c r="E220">
        <f t="shared" ca="1" si="72"/>
        <v>7</v>
      </c>
      <c r="F220">
        <v>75</v>
      </c>
      <c r="G220">
        <f t="shared" ca="1" si="87"/>
        <v>178</v>
      </c>
      <c r="H220">
        <f t="shared" ca="1" si="73"/>
        <v>178</v>
      </c>
      <c r="I220" t="str">
        <f t="shared" ca="1" si="88"/>
        <v>cu</v>
      </c>
      <c r="J220" t="s">
        <v>114</v>
      </c>
      <c r="K220" t="s">
        <v>147</v>
      </c>
      <c r="L220">
        <v>170</v>
      </c>
      <c r="M220" t="str">
        <f t="shared" si="74"/>
        <v>에너지너무많음</v>
      </c>
      <c r="N220" t="str">
        <f t="shared" ca="1" si="89"/>
        <v>cu</v>
      </c>
      <c r="O220" t="s">
        <v>114</v>
      </c>
      <c r="P220" t="s">
        <v>147</v>
      </c>
      <c r="Q220">
        <v>17</v>
      </c>
      <c r="R220" t="str">
        <f t="shared" ca="1" si="75"/>
        <v>cu</v>
      </c>
      <c r="S220" t="str">
        <f t="shared" si="76"/>
        <v>EN</v>
      </c>
      <c r="T220">
        <f t="shared" si="77"/>
        <v>170</v>
      </c>
      <c r="U220" t="str">
        <f t="shared" ca="1" si="78"/>
        <v>cu</v>
      </c>
      <c r="V220" t="str">
        <f t="shared" si="79"/>
        <v>EN</v>
      </c>
      <c r="W220">
        <f t="shared" si="80"/>
        <v>17</v>
      </c>
      <c r="X22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</v>
      </c>
      <c r="Y220" t="str">
        <f t="shared" ca="1" si="81"/>
        <v>{"id":"rt5","num":7,"totEp":178,"tp1":"cu","vl1":"EN","cn1":170,"tp2":"cu","vl2":"EN","cn2":17}</v>
      </c>
      <c r="Z220">
        <f t="shared" ca="1" si="82"/>
        <v>95</v>
      </c>
      <c r="AA220">
        <f t="shared" ca="1" si="83"/>
        <v>22197</v>
      </c>
      <c r="AB220">
        <f t="shared" ca="1" si="84"/>
        <v>0</v>
      </c>
      <c r="AC22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</v>
      </c>
      <c r="AD220">
        <f t="shared" ca="1" si="86"/>
        <v>0</v>
      </c>
    </row>
    <row r="221" spans="1:30">
      <c r="A221" t="s">
        <v>104</v>
      </c>
      <c r="B221" t="str">
        <f>VLOOKUP(A221,EventPointTypeTable!$A:$B,MATCH(EventPointTypeTable!$B$1,EventPointTypeTable!$A$1:$B$1,0),0)</f>
        <v>루틴5</v>
      </c>
      <c r="C221" t="str">
        <f t="shared" si="90"/>
        <v>rt5</v>
      </c>
      <c r="D221">
        <f t="shared" ca="1" si="91"/>
        <v>8</v>
      </c>
      <c r="E221">
        <f t="shared" ca="1" si="72"/>
        <v>8</v>
      </c>
      <c r="F221">
        <v>85</v>
      </c>
      <c r="G221">
        <f t="shared" ca="1" si="87"/>
        <v>263</v>
      </c>
      <c r="H221">
        <f t="shared" ca="1" si="73"/>
        <v>263</v>
      </c>
      <c r="I221" t="str">
        <f t="shared" ca="1" si="88"/>
        <v>cu</v>
      </c>
      <c r="J221" t="s">
        <v>114</v>
      </c>
      <c r="K221" t="s">
        <v>116</v>
      </c>
      <c r="L221">
        <v>20000</v>
      </c>
      <c r="M221" t="str">
        <f t="shared" si="74"/>
        <v/>
      </c>
      <c r="N221" t="str">
        <f t="shared" ca="1" si="89"/>
        <v>cu</v>
      </c>
      <c r="O221" t="s">
        <v>114</v>
      </c>
      <c r="P221" t="s">
        <v>116</v>
      </c>
      <c r="Q221">
        <v>2000</v>
      </c>
      <c r="R221" t="str">
        <f t="shared" ca="1" si="75"/>
        <v>cu</v>
      </c>
      <c r="S221" t="str">
        <f t="shared" si="76"/>
        <v>GO</v>
      </c>
      <c r="T221">
        <f t="shared" si="77"/>
        <v>20000</v>
      </c>
      <c r="U221" t="str">
        <f t="shared" ca="1" si="78"/>
        <v>cu</v>
      </c>
      <c r="V221" t="str">
        <f t="shared" si="79"/>
        <v>GO</v>
      </c>
      <c r="W221">
        <f t="shared" si="80"/>
        <v>2000</v>
      </c>
      <c r="X22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</v>
      </c>
      <c r="Y221" t="str">
        <f t="shared" ca="1" si="81"/>
        <v>{"id":"rt5","num":8,"totEp":263,"tp1":"cu","vl1":"GO","cn1":20000,"tp2":"cu","vl2":"GO","cn2":2000}</v>
      </c>
      <c r="Z221">
        <f t="shared" ca="1" si="82"/>
        <v>99</v>
      </c>
      <c r="AA221">
        <f t="shared" ca="1" si="83"/>
        <v>22297</v>
      </c>
      <c r="AB221">
        <f t="shared" ca="1" si="84"/>
        <v>0</v>
      </c>
      <c r="AC22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</v>
      </c>
      <c r="AD221">
        <f t="shared" ca="1" si="86"/>
        <v>0</v>
      </c>
    </row>
    <row r="222" spans="1:30">
      <c r="A222" t="s">
        <v>104</v>
      </c>
      <c r="B222" t="str">
        <f>VLOOKUP(A222,EventPointTypeTable!$A:$B,MATCH(EventPointTypeTable!$B$1,EventPointTypeTable!$A$1:$B$1,0),0)</f>
        <v>루틴5</v>
      </c>
      <c r="C222" t="str">
        <f t="shared" si="90"/>
        <v>rt5</v>
      </c>
      <c r="D222">
        <f t="shared" ca="1" si="91"/>
        <v>9</v>
      </c>
      <c r="E222">
        <f t="shared" ca="1" si="72"/>
        <v>9</v>
      </c>
      <c r="F222">
        <v>65</v>
      </c>
      <c r="G222">
        <f t="shared" ca="1" si="87"/>
        <v>328</v>
      </c>
      <c r="H222">
        <f t="shared" ca="1" si="73"/>
        <v>328</v>
      </c>
      <c r="I222" t="str">
        <f t="shared" ca="1" si="88"/>
        <v>cu</v>
      </c>
      <c r="J222" t="s">
        <v>114</v>
      </c>
      <c r="K222" t="s">
        <v>116</v>
      </c>
      <c r="L222">
        <v>25000</v>
      </c>
      <c r="M222" t="str">
        <f t="shared" si="74"/>
        <v/>
      </c>
      <c r="N222" t="str">
        <f t="shared" ca="1" si="89"/>
        <v>cu</v>
      </c>
      <c r="O222" t="s">
        <v>114</v>
      </c>
      <c r="P222" t="s">
        <v>116</v>
      </c>
      <c r="Q222">
        <v>2500</v>
      </c>
      <c r="R222" t="str">
        <f t="shared" ca="1" si="75"/>
        <v>cu</v>
      </c>
      <c r="S222" t="str">
        <f t="shared" si="76"/>
        <v>GO</v>
      </c>
      <c r="T222">
        <f t="shared" si="77"/>
        <v>25000</v>
      </c>
      <c r="U222" t="str">
        <f t="shared" ca="1" si="78"/>
        <v>cu</v>
      </c>
      <c r="V222" t="str">
        <f t="shared" si="79"/>
        <v>GO</v>
      </c>
      <c r="W222">
        <f t="shared" si="80"/>
        <v>2500</v>
      </c>
      <c r="X22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</v>
      </c>
      <c r="Y222" t="str">
        <f t="shared" ca="1" si="81"/>
        <v>{"id":"rt5","num":9,"totEp":328,"tp1":"cu","vl1":"GO","cn1":25000,"tp2":"cu","vl2":"GO","cn2":2500}</v>
      </c>
      <c r="Z222">
        <f t="shared" ca="1" si="82"/>
        <v>99</v>
      </c>
      <c r="AA222">
        <f t="shared" ca="1" si="83"/>
        <v>22397</v>
      </c>
      <c r="AB222">
        <f t="shared" ca="1" si="84"/>
        <v>0</v>
      </c>
      <c r="AC22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</v>
      </c>
      <c r="AD222">
        <f t="shared" ca="1" si="86"/>
        <v>0</v>
      </c>
    </row>
    <row r="223" spans="1:30">
      <c r="A223" t="s">
        <v>104</v>
      </c>
      <c r="B223" t="str">
        <f>VLOOKUP(A223,EventPointTypeTable!$A:$B,MATCH(EventPointTypeTable!$B$1,EventPointTypeTable!$A$1:$B$1,0),0)</f>
        <v>루틴5</v>
      </c>
      <c r="C223" t="str">
        <f t="shared" si="90"/>
        <v>rt5</v>
      </c>
      <c r="D223">
        <f t="shared" ca="1" si="91"/>
        <v>10</v>
      </c>
      <c r="E223">
        <f t="shared" ca="1" si="72"/>
        <v>10</v>
      </c>
      <c r="F223">
        <v>50</v>
      </c>
      <c r="G223">
        <f t="shared" ca="1" si="87"/>
        <v>378</v>
      </c>
      <c r="H223">
        <f t="shared" ca="1" si="73"/>
        <v>378</v>
      </c>
      <c r="I223" t="str">
        <f t="shared" ca="1" si="88"/>
        <v>cu</v>
      </c>
      <c r="J223" t="s">
        <v>114</v>
      </c>
      <c r="K223" t="s">
        <v>116</v>
      </c>
      <c r="L223">
        <v>22500</v>
      </c>
      <c r="M223" t="str">
        <f t="shared" si="74"/>
        <v/>
      </c>
      <c r="N223" t="str">
        <f t="shared" ca="1" si="89"/>
        <v>cu</v>
      </c>
      <c r="O223" t="s">
        <v>114</v>
      </c>
      <c r="P223" t="s">
        <v>116</v>
      </c>
      <c r="Q223">
        <v>2250</v>
      </c>
      <c r="R223" t="str">
        <f t="shared" ca="1" si="75"/>
        <v>cu</v>
      </c>
      <c r="S223" t="str">
        <f t="shared" si="76"/>
        <v>GO</v>
      </c>
      <c r="T223">
        <f t="shared" si="77"/>
        <v>22500</v>
      </c>
      <c r="U223" t="str">
        <f t="shared" ca="1" si="78"/>
        <v>cu</v>
      </c>
      <c r="V223" t="str">
        <f t="shared" si="79"/>
        <v>GO</v>
      </c>
      <c r="W223">
        <f t="shared" si="80"/>
        <v>2250</v>
      </c>
      <c r="X22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</v>
      </c>
      <c r="Y223" t="str">
        <f t="shared" ca="1" si="81"/>
        <v>{"id":"rt5","num":10,"totEp":378,"tp1":"cu","vl1":"GO","cn1":22500,"tp2":"cu","vl2":"GO","cn2":2250}</v>
      </c>
      <c r="Z223">
        <f t="shared" ca="1" si="82"/>
        <v>100</v>
      </c>
      <c r="AA223">
        <f t="shared" ca="1" si="83"/>
        <v>22498</v>
      </c>
      <c r="AB223">
        <f t="shared" ca="1" si="84"/>
        <v>0</v>
      </c>
      <c r="AC22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</v>
      </c>
      <c r="AD223">
        <f t="shared" ca="1" si="86"/>
        <v>0</v>
      </c>
    </row>
    <row r="224" spans="1:30">
      <c r="A224" t="s">
        <v>104</v>
      </c>
      <c r="B224" t="str">
        <f>VLOOKUP(A224,EventPointTypeTable!$A:$B,MATCH(EventPointTypeTable!$B$1,EventPointTypeTable!$A$1:$B$1,0),0)</f>
        <v>루틴5</v>
      </c>
      <c r="C224" t="str">
        <f t="shared" si="90"/>
        <v>rt5</v>
      </c>
      <c r="D224">
        <f t="shared" ca="1" si="91"/>
        <v>11</v>
      </c>
      <c r="E224">
        <f t="shared" ca="1" si="72"/>
        <v>11</v>
      </c>
      <c r="F224">
        <v>180</v>
      </c>
      <c r="G224">
        <f t="shared" ca="1" si="87"/>
        <v>558</v>
      </c>
      <c r="H224">
        <f t="shared" ca="1" si="73"/>
        <v>558</v>
      </c>
      <c r="I224" t="str">
        <f t="shared" ca="1" si="88"/>
        <v>cu</v>
      </c>
      <c r="J224" t="s">
        <v>114</v>
      </c>
      <c r="K224" t="s">
        <v>147</v>
      </c>
      <c r="L224">
        <v>300</v>
      </c>
      <c r="M224" t="str">
        <f t="shared" si="74"/>
        <v>에너지너무많음</v>
      </c>
      <c r="N224" t="str">
        <f t="shared" ca="1" si="89"/>
        <v>cu</v>
      </c>
      <c r="O224" t="s">
        <v>114</v>
      </c>
      <c r="P224" t="s">
        <v>147</v>
      </c>
      <c r="Q224">
        <v>30</v>
      </c>
      <c r="R224" t="str">
        <f t="shared" ca="1" si="75"/>
        <v>cu</v>
      </c>
      <c r="S224" t="str">
        <f t="shared" si="76"/>
        <v>EN</v>
      </c>
      <c r="T224">
        <f t="shared" si="77"/>
        <v>300</v>
      </c>
      <c r="U224" t="str">
        <f t="shared" ca="1" si="78"/>
        <v>cu</v>
      </c>
      <c r="V224" t="str">
        <f t="shared" si="79"/>
        <v>EN</v>
      </c>
      <c r="W224">
        <f t="shared" si="80"/>
        <v>30</v>
      </c>
      <c r="X22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</v>
      </c>
      <c r="Y224" t="str">
        <f t="shared" ca="1" si="81"/>
        <v>{"id":"rt5","num":11,"totEp":558,"tp1":"cu","vl1":"EN","cn1":300,"tp2":"cu","vl2":"EN","cn2":30}</v>
      </c>
      <c r="Z224">
        <f t="shared" ca="1" si="82"/>
        <v>96</v>
      </c>
      <c r="AA224">
        <f t="shared" ca="1" si="83"/>
        <v>22595</v>
      </c>
      <c r="AB224">
        <f t="shared" ca="1" si="84"/>
        <v>0</v>
      </c>
      <c r="AC22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</v>
      </c>
      <c r="AD224">
        <f t="shared" ca="1" si="86"/>
        <v>0</v>
      </c>
    </row>
    <row r="225" spans="1:30">
      <c r="A225" t="s">
        <v>104</v>
      </c>
      <c r="B225" t="str">
        <f>VLOOKUP(A225,EventPointTypeTable!$A:$B,MATCH(EventPointTypeTable!$B$1,EventPointTypeTable!$A$1:$B$1,0),0)</f>
        <v>루틴5</v>
      </c>
      <c r="C225" t="str">
        <f t="shared" si="90"/>
        <v>rt5</v>
      </c>
      <c r="D225">
        <f t="shared" ca="1" si="91"/>
        <v>12</v>
      </c>
      <c r="E225">
        <f t="shared" ca="1" si="72"/>
        <v>12</v>
      </c>
      <c r="F225">
        <v>100</v>
      </c>
      <c r="G225">
        <f t="shared" ca="1" si="87"/>
        <v>658</v>
      </c>
      <c r="H225">
        <f t="shared" ca="1" si="73"/>
        <v>658</v>
      </c>
      <c r="I225" t="str">
        <f t="shared" ca="1" si="88"/>
        <v>cu</v>
      </c>
      <c r="J225" t="s">
        <v>114</v>
      </c>
      <c r="K225" t="s">
        <v>116</v>
      </c>
      <c r="L225">
        <v>50000</v>
      </c>
      <c r="M225" t="str">
        <f t="shared" si="74"/>
        <v/>
      </c>
      <c r="N225" t="str">
        <f t="shared" ca="1" si="89"/>
        <v>cu</v>
      </c>
      <c r="O225" t="s">
        <v>114</v>
      </c>
      <c r="P225" t="s">
        <v>116</v>
      </c>
      <c r="Q225">
        <v>5000</v>
      </c>
      <c r="R225" t="str">
        <f t="shared" ca="1" si="75"/>
        <v>cu</v>
      </c>
      <c r="S225" t="str">
        <f t="shared" si="76"/>
        <v>GO</v>
      </c>
      <c r="T225">
        <f t="shared" si="77"/>
        <v>50000</v>
      </c>
      <c r="U225" t="str">
        <f t="shared" ca="1" si="78"/>
        <v>cu</v>
      </c>
      <c r="V225" t="str">
        <f t="shared" si="79"/>
        <v>GO</v>
      </c>
      <c r="W225">
        <f t="shared" si="80"/>
        <v>5000</v>
      </c>
      <c r="X22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</v>
      </c>
      <c r="Y225" t="str">
        <f t="shared" ca="1" si="81"/>
        <v>{"id":"rt5","num":12,"totEp":658,"tp1":"cu","vl1":"GO","cn1":50000,"tp2":"cu","vl2":"GO","cn2":5000}</v>
      </c>
      <c r="Z225">
        <f t="shared" ca="1" si="82"/>
        <v>100</v>
      </c>
      <c r="AA225">
        <f t="shared" ca="1" si="83"/>
        <v>22696</v>
      </c>
      <c r="AB225">
        <f t="shared" ca="1" si="84"/>
        <v>0</v>
      </c>
      <c r="AC22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</v>
      </c>
      <c r="AD225">
        <f t="shared" ca="1" si="86"/>
        <v>0</v>
      </c>
    </row>
    <row r="226" spans="1:30">
      <c r="A226" t="s">
        <v>104</v>
      </c>
      <c r="B226" t="str">
        <f>VLOOKUP(A226,EventPointTypeTable!$A:$B,MATCH(EventPointTypeTable!$B$1,EventPointTypeTable!$A$1:$B$1,0),0)</f>
        <v>루틴5</v>
      </c>
      <c r="C226" t="str">
        <f t="shared" si="90"/>
        <v>rt5</v>
      </c>
      <c r="D226">
        <f t="shared" ca="1" si="91"/>
        <v>13</v>
      </c>
      <c r="E226">
        <f t="shared" ca="1" si="72"/>
        <v>13</v>
      </c>
      <c r="F226">
        <v>120</v>
      </c>
      <c r="G226">
        <f t="shared" ca="1" si="87"/>
        <v>778</v>
      </c>
      <c r="H226">
        <f t="shared" ca="1" si="73"/>
        <v>778</v>
      </c>
      <c r="I226" t="str">
        <f t="shared" ca="1" si="88"/>
        <v>cu</v>
      </c>
      <c r="J226" t="s">
        <v>114</v>
      </c>
      <c r="K226" t="s">
        <v>116</v>
      </c>
      <c r="L226">
        <v>65000</v>
      </c>
      <c r="M226" t="str">
        <f t="shared" si="74"/>
        <v/>
      </c>
      <c r="N226" t="str">
        <f t="shared" ca="1" si="89"/>
        <v>cu</v>
      </c>
      <c r="O226" t="s">
        <v>114</v>
      </c>
      <c r="P226" t="s">
        <v>116</v>
      </c>
      <c r="Q226">
        <v>6500</v>
      </c>
      <c r="R226" t="str">
        <f t="shared" ca="1" si="75"/>
        <v>cu</v>
      </c>
      <c r="S226" t="str">
        <f t="shared" si="76"/>
        <v>GO</v>
      </c>
      <c r="T226">
        <f t="shared" si="77"/>
        <v>65000</v>
      </c>
      <c r="U226" t="str">
        <f t="shared" ca="1" si="78"/>
        <v>cu</v>
      </c>
      <c r="V226" t="str">
        <f t="shared" si="79"/>
        <v>GO</v>
      </c>
      <c r="W226">
        <f t="shared" si="80"/>
        <v>6500</v>
      </c>
      <c r="X22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</v>
      </c>
      <c r="Y226" t="str">
        <f t="shared" ca="1" si="81"/>
        <v>{"id":"rt5","num":13,"totEp":778,"tp1":"cu","vl1":"GO","cn1":65000,"tp2":"cu","vl2":"GO","cn2":6500}</v>
      </c>
      <c r="Z226">
        <f t="shared" ca="1" si="82"/>
        <v>100</v>
      </c>
      <c r="AA226">
        <f t="shared" ca="1" si="83"/>
        <v>22797</v>
      </c>
      <c r="AB226">
        <f t="shared" ca="1" si="84"/>
        <v>0</v>
      </c>
      <c r="AC22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</v>
      </c>
      <c r="AD226">
        <f t="shared" ca="1" si="86"/>
        <v>0</v>
      </c>
    </row>
    <row r="227" spans="1:30">
      <c r="A227" t="s">
        <v>104</v>
      </c>
      <c r="B227" t="str">
        <f>VLOOKUP(A227,EventPointTypeTable!$A:$B,MATCH(EventPointTypeTable!$B$1,EventPointTypeTable!$A$1:$B$1,0),0)</f>
        <v>루틴5</v>
      </c>
      <c r="C227" t="str">
        <f t="shared" si="90"/>
        <v>rt5</v>
      </c>
      <c r="D227">
        <f t="shared" ca="1" si="91"/>
        <v>14</v>
      </c>
      <c r="E227">
        <f t="shared" ca="1" si="72"/>
        <v>14</v>
      </c>
      <c r="F227">
        <v>500</v>
      </c>
      <c r="G227">
        <f t="shared" ca="1" si="87"/>
        <v>1278</v>
      </c>
      <c r="H227">
        <f t="shared" ca="1" si="73"/>
        <v>1278</v>
      </c>
      <c r="I227" t="str">
        <f t="shared" ca="1" si="88"/>
        <v>cu</v>
      </c>
      <c r="J227" t="s">
        <v>114</v>
      </c>
      <c r="K227" t="s">
        <v>147</v>
      </c>
      <c r="L227">
        <v>750</v>
      </c>
      <c r="M227" t="str">
        <f t="shared" si="74"/>
        <v>에너지너무많음</v>
      </c>
      <c r="N227" t="str">
        <f t="shared" ca="1" si="89"/>
        <v>cu</v>
      </c>
      <c r="O227" t="s">
        <v>114</v>
      </c>
      <c r="P227" t="s">
        <v>147</v>
      </c>
      <c r="Q227">
        <v>75</v>
      </c>
      <c r="R227" t="str">
        <f t="shared" ca="1" si="75"/>
        <v>cu</v>
      </c>
      <c r="S227" t="str">
        <f t="shared" si="76"/>
        <v>EN</v>
      </c>
      <c r="T227">
        <f t="shared" si="77"/>
        <v>750</v>
      </c>
      <c r="U227" t="str">
        <f t="shared" ca="1" si="78"/>
        <v>cu</v>
      </c>
      <c r="V227" t="str">
        <f t="shared" si="79"/>
        <v>EN</v>
      </c>
      <c r="W227">
        <f t="shared" si="80"/>
        <v>75</v>
      </c>
      <c r="X22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</v>
      </c>
      <c r="Y227" t="str">
        <f t="shared" ca="1" si="81"/>
        <v>{"id":"rt5","num":14,"totEp":1278,"tp1":"cu","vl1":"EN","cn1":750,"tp2":"cu","vl2":"EN","cn2":75}</v>
      </c>
      <c r="Z227">
        <f t="shared" ca="1" si="82"/>
        <v>97</v>
      </c>
      <c r="AA227">
        <f t="shared" ca="1" si="83"/>
        <v>22895</v>
      </c>
      <c r="AB227">
        <f t="shared" ca="1" si="84"/>
        <v>0</v>
      </c>
      <c r="AC22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</v>
      </c>
      <c r="AD227">
        <f t="shared" ca="1" si="86"/>
        <v>0</v>
      </c>
    </row>
    <row r="228" spans="1:30">
      <c r="A228" t="s">
        <v>104</v>
      </c>
      <c r="B228" t="str">
        <f>VLOOKUP(A228,EventPointTypeTable!$A:$B,MATCH(EventPointTypeTable!$B$1,EventPointTypeTable!$A$1:$B$1,0),0)</f>
        <v>루틴5</v>
      </c>
      <c r="C228" t="str">
        <f t="shared" si="90"/>
        <v>rt5</v>
      </c>
      <c r="D228">
        <f t="shared" ca="1" si="91"/>
        <v>15</v>
      </c>
      <c r="E228">
        <f t="shared" ca="1" si="72"/>
        <v>15</v>
      </c>
      <c r="F228">
        <v>120</v>
      </c>
      <c r="G228">
        <f t="shared" ca="1" si="87"/>
        <v>1398</v>
      </c>
      <c r="H228">
        <f t="shared" ca="1" si="73"/>
        <v>1398</v>
      </c>
      <c r="I228" t="str">
        <f t="shared" ca="1" si="88"/>
        <v>cu</v>
      </c>
      <c r="J228" t="s">
        <v>114</v>
      </c>
      <c r="K228" t="s">
        <v>116</v>
      </c>
      <c r="L228">
        <v>100000</v>
      </c>
      <c r="M228" t="str">
        <f t="shared" si="74"/>
        <v/>
      </c>
      <c r="N228" t="str">
        <f t="shared" ca="1" si="89"/>
        <v>cu</v>
      </c>
      <c r="O228" t="s">
        <v>114</v>
      </c>
      <c r="P228" t="s">
        <v>116</v>
      </c>
      <c r="Q228">
        <v>10000</v>
      </c>
      <c r="R228" t="str">
        <f t="shared" ca="1" si="75"/>
        <v>cu</v>
      </c>
      <c r="S228" t="str">
        <f t="shared" si="76"/>
        <v>GO</v>
      </c>
      <c r="T228">
        <f t="shared" si="77"/>
        <v>100000</v>
      </c>
      <c r="U228" t="str">
        <f t="shared" ca="1" si="78"/>
        <v>cu</v>
      </c>
      <c r="V228" t="str">
        <f t="shared" si="79"/>
        <v>GO</v>
      </c>
      <c r="W228">
        <f t="shared" si="80"/>
        <v>10000</v>
      </c>
      <c r="X22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</v>
      </c>
      <c r="Y228" t="str">
        <f t="shared" ca="1" si="81"/>
        <v>{"id":"rt5","num":15,"totEp":1398,"tp1":"cu","vl1":"GO","cn1":100000,"tp2":"cu","vl2":"GO","cn2":10000}</v>
      </c>
      <c r="Z228">
        <f t="shared" ca="1" si="82"/>
        <v>103</v>
      </c>
      <c r="AA228">
        <f t="shared" ca="1" si="83"/>
        <v>22999</v>
      </c>
      <c r="AB228">
        <f t="shared" ca="1" si="84"/>
        <v>0</v>
      </c>
      <c r="AC22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</v>
      </c>
      <c r="AD228">
        <f t="shared" ca="1" si="86"/>
        <v>0</v>
      </c>
    </row>
    <row r="229" spans="1:30">
      <c r="A229" t="s">
        <v>104</v>
      </c>
      <c r="B229" t="str">
        <f>VLOOKUP(A229,EventPointTypeTable!$A:$B,MATCH(EventPointTypeTable!$B$1,EventPointTypeTable!$A$1:$B$1,0),0)</f>
        <v>루틴5</v>
      </c>
      <c r="C229" t="str">
        <f t="shared" si="90"/>
        <v>rt5</v>
      </c>
      <c r="D229">
        <f t="shared" ca="1" si="91"/>
        <v>16</v>
      </c>
      <c r="E229">
        <f t="shared" ca="1" si="72"/>
        <v>16</v>
      </c>
      <c r="F229">
        <v>200</v>
      </c>
      <c r="G229">
        <f t="shared" ca="1" si="87"/>
        <v>1598</v>
      </c>
      <c r="H229">
        <f t="shared" ca="1" si="73"/>
        <v>1598</v>
      </c>
      <c r="I229" t="str">
        <f t="shared" ca="1" si="88"/>
        <v>cu</v>
      </c>
      <c r="J229" t="s">
        <v>114</v>
      </c>
      <c r="K229" t="s">
        <v>116</v>
      </c>
      <c r="L229">
        <v>120000</v>
      </c>
      <c r="M229" t="str">
        <f t="shared" si="74"/>
        <v/>
      </c>
      <c r="N229" t="str">
        <f t="shared" ca="1" si="89"/>
        <v>cu</v>
      </c>
      <c r="O229" t="s">
        <v>114</v>
      </c>
      <c r="P229" t="s">
        <v>116</v>
      </c>
      <c r="Q229">
        <v>12000</v>
      </c>
      <c r="R229" t="str">
        <f t="shared" ca="1" si="75"/>
        <v>cu</v>
      </c>
      <c r="S229" t="str">
        <f t="shared" si="76"/>
        <v>GO</v>
      </c>
      <c r="T229">
        <f t="shared" si="77"/>
        <v>120000</v>
      </c>
      <c r="U229" t="str">
        <f t="shared" ca="1" si="78"/>
        <v>cu</v>
      </c>
      <c r="V229" t="str">
        <f t="shared" si="79"/>
        <v>GO</v>
      </c>
      <c r="W229">
        <f t="shared" si="80"/>
        <v>12000</v>
      </c>
      <c r="X22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</v>
      </c>
      <c r="Y229" t="str">
        <f t="shared" ca="1" si="81"/>
        <v>{"id":"rt5","num":16,"totEp":1598,"tp1":"cu","vl1":"GO","cn1":120000,"tp2":"cu","vl2":"GO","cn2":12000}</v>
      </c>
      <c r="Z229">
        <f t="shared" ca="1" si="82"/>
        <v>103</v>
      </c>
      <c r="AA229">
        <f t="shared" ca="1" si="83"/>
        <v>23103</v>
      </c>
      <c r="AB229">
        <f t="shared" ca="1" si="84"/>
        <v>0</v>
      </c>
      <c r="AC22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</v>
      </c>
      <c r="AD229">
        <f t="shared" ca="1" si="86"/>
        <v>0</v>
      </c>
    </row>
    <row r="230" spans="1:30">
      <c r="A230" t="s">
        <v>104</v>
      </c>
      <c r="B230" t="str">
        <f>VLOOKUP(A230,EventPointTypeTable!$A:$B,MATCH(EventPointTypeTable!$B$1,EventPointTypeTable!$A$1:$B$1,0),0)</f>
        <v>루틴5</v>
      </c>
      <c r="C230" t="str">
        <f t="shared" si="90"/>
        <v>rt5</v>
      </c>
      <c r="D230">
        <f t="shared" ca="1" si="91"/>
        <v>17</v>
      </c>
      <c r="E230">
        <f t="shared" ca="1" si="72"/>
        <v>17</v>
      </c>
      <c r="F230">
        <v>150</v>
      </c>
      <c r="G230">
        <f t="shared" ca="1" si="87"/>
        <v>1748</v>
      </c>
      <c r="H230">
        <f t="shared" ca="1" si="73"/>
        <v>1748</v>
      </c>
      <c r="I230" t="str">
        <f t="shared" ca="1" si="88"/>
        <v>cu</v>
      </c>
      <c r="J230" t="s">
        <v>114</v>
      </c>
      <c r="K230" t="s">
        <v>116</v>
      </c>
      <c r="L230">
        <v>115000</v>
      </c>
      <c r="M230" t="str">
        <f t="shared" si="74"/>
        <v/>
      </c>
      <c r="N230" t="str">
        <f t="shared" ca="1" si="89"/>
        <v>cu</v>
      </c>
      <c r="O230" t="s">
        <v>114</v>
      </c>
      <c r="P230" t="s">
        <v>116</v>
      </c>
      <c r="Q230">
        <v>11500</v>
      </c>
      <c r="R230" t="str">
        <f t="shared" ca="1" si="75"/>
        <v>cu</v>
      </c>
      <c r="S230" t="str">
        <f t="shared" si="76"/>
        <v>GO</v>
      </c>
      <c r="T230">
        <f t="shared" si="77"/>
        <v>115000</v>
      </c>
      <c r="U230" t="str">
        <f t="shared" ca="1" si="78"/>
        <v>cu</v>
      </c>
      <c r="V230" t="str">
        <f t="shared" si="79"/>
        <v>GO</v>
      </c>
      <c r="W230">
        <f t="shared" si="80"/>
        <v>11500</v>
      </c>
      <c r="X23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</v>
      </c>
      <c r="Y230" t="str">
        <f t="shared" ca="1" si="81"/>
        <v>{"id":"rt5","num":17,"totEp":1748,"tp1":"cu","vl1":"GO","cn1":115000,"tp2":"cu","vl2":"GO","cn2":11500}</v>
      </c>
      <c r="Z230">
        <f t="shared" ca="1" si="82"/>
        <v>103</v>
      </c>
      <c r="AA230">
        <f t="shared" ca="1" si="83"/>
        <v>23207</v>
      </c>
      <c r="AB230">
        <f t="shared" ca="1" si="84"/>
        <v>0</v>
      </c>
      <c r="AC23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</v>
      </c>
      <c r="AD230">
        <f t="shared" ca="1" si="86"/>
        <v>0</v>
      </c>
    </row>
    <row r="231" spans="1:30">
      <c r="A231" t="s">
        <v>104</v>
      </c>
      <c r="B231" t="str">
        <f>VLOOKUP(A231,EventPointTypeTable!$A:$B,MATCH(EventPointTypeTable!$B$1,EventPointTypeTable!$A$1:$B$1,0),0)</f>
        <v>루틴5</v>
      </c>
      <c r="C231" t="str">
        <f t="shared" si="90"/>
        <v>rt5</v>
      </c>
      <c r="D231">
        <f t="shared" ca="1" si="91"/>
        <v>18</v>
      </c>
      <c r="E231">
        <f t="shared" ca="1" si="72"/>
        <v>18</v>
      </c>
      <c r="F231">
        <v>800</v>
      </c>
      <c r="G231">
        <f t="shared" ca="1" si="87"/>
        <v>2548</v>
      </c>
      <c r="H231">
        <f t="shared" ca="1" si="73"/>
        <v>2548</v>
      </c>
      <c r="I231" t="str">
        <f t="shared" ca="1" si="88"/>
        <v>cu</v>
      </c>
      <c r="J231" t="s">
        <v>114</v>
      </c>
      <c r="K231" t="s">
        <v>147</v>
      </c>
      <c r="L231">
        <v>1200</v>
      </c>
      <c r="M231" t="str">
        <f t="shared" si="74"/>
        <v>에너지너무많음</v>
      </c>
      <c r="N231" t="str">
        <f t="shared" ca="1" si="89"/>
        <v>cu</v>
      </c>
      <c r="O231" t="s">
        <v>114</v>
      </c>
      <c r="P231" t="s">
        <v>147</v>
      </c>
      <c r="Q231">
        <v>120</v>
      </c>
      <c r="R231" t="str">
        <f t="shared" ca="1" si="75"/>
        <v>cu</v>
      </c>
      <c r="S231" t="str">
        <f t="shared" si="76"/>
        <v>EN</v>
      </c>
      <c r="T231">
        <f t="shared" si="77"/>
        <v>1200</v>
      </c>
      <c r="U231" t="str">
        <f t="shared" ca="1" si="78"/>
        <v>cu</v>
      </c>
      <c r="V231" t="str">
        <f t="shared" si="79"/>
        <v>EN</v>
      </c>
      <c r="W231">
        <f t="shared" si="80"/>
        <v>120</v>
      </c>
      <c r="X23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</v>
      </c>
      <c r="Y231" t="str">
        <f t="shared" ca="1" si="81"/>
        <v>{"id":"rt5","num":18,"totEp":2548,"tp1":"cu","vl1":"EN","cn1":1200,"tp2":"cu","vl2":"EN","cn2":120}</v>
      </c>
      <c r="Z231">
        <f t="shared" ca="1" si="82"/>
        <v>99</v>
      </c>
      <c r="AA231">
        <f t="shared" ca="1" si="83"/>
        <v>23307</v>
      </c>
      <c r="AB231">
        <f t="shared" ca="1" si="84"/>
        <v>0</v>
      </c>
      <c r="AC23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</v>
      </c>
      <c r="AD231">
        <f t="shared" ca="1" si="86"/>
        <v>0</v>
      </c>
    </row>
    <row r="232" spans="1:30">
      <c r="A232" t="s">
        <v>104</v>
      </c>
      <c r="B232" t="str">
        <f>VLOOKUP(A232,EventPointTypeTable!$A:$B,MATCH(EventPointTypeTable!$B$1,EventPointTypeTable!$A$1:$B$1,0),0)</f>
        <v>루틴5</v>
      </c>
      <c r="C232" t="str">
        <f t="shared" si="90"/>
        <v>rt5</v>
      </c>
      <c r="D232">
        <f t="shared" ca="1" si="91"/>
        <v>19</v>
      </c>
      <c r="E232">
        <f t="shared" ca="1" si="72"/>
        <v>19</v>
      </c>
      <c r="F232">
        <v>150</v>
      </c>
      <c r="G232">
        <f t="shared" ca="1" si="87"/>
        <v>2698</v>
      </c>
      <c r="H232">
        <f t="shared" ca="1" si="73"/>
        <v>2698</v>
      </c>
      <c r="I232" t="str">
        <f t="shared" ca="1" si="88"/>
        <v>cu</v>
      </c>
      <c r="J232" t="s">
        <v>114</v>
      </c>
      <c r="K232" t="s">
        <v>116</v>
      </c>
      <c r="L232">
        <v>135000</v>
      </c>
      <c r="M232" t="str">
        <f t="shared" si="74"/>
        <v/>
      </c>
      <c r="N232" t="str">
        <f t="shared" ca="1" si="89"/>
        <v>cu</v>
      </c>
      <c r="O232" t="s">
        <v>114</v>
      </c>
      <c r="P232" t="s">
        <v>116</v>
      </c>
      <c r="Q232">
        <v>13500</v>
      </c>
      <c r="R232" t="str">
        <f t="shared" ca="1" si="75"/>
        <v>cu</v>
      </c>
      <c r="S232" t="str">
        <f t="shared" si="76"/>
        <v>GO</v>
      </c>
      <c r="T232">
        <f t="shared" si="77"/>
        <v>135000</v>
      </c>
      <c r="U232" t="str">
        <f t="shared" ca="1" si="78"/>
        <v>cu</v>
      </c>
      <c r="V232" t="str">
        <f t="shared" si="79"/>
        <v>GO</v>
      </c>
      <c r="W232">
        <f t="shared" si="80"/>
        <v>13500</v>
      </c>
      <c r="X23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</v>
      </c>
      <c r="Y232" t="str">
        <f t="shared" ca="1" si="81"/>
        <v>{"id":"rt5","num":19,"totEp":2698,"tp1":"cu","vl1":"GO","cn1":135000,"tp2":"cu","vl2":"GO","cn2":13500}</v>
      </c>
      <c r="Z232">
        <f t="shared" ca="1" si="82"/>
        <v>103</v>
      </c>
      <c r="AA232">
        <f t="shared" ca="1" si="83"/>
        <v>23411</v>
      </c>
      <c r="AB232">
        <f t="shared" ca="1" si="84"/>
        <v>0</v>
      </c>
      <c r="AC23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</v>
      </c>
      <c r="AD232">
        <f t="shared" ca="1" si="86"/>
        <v>0</v>
      </c>
    </row>
    <row r="233" spans="1:30">
      <c r="A233" t="s">
        <v>104</v>
      </c>
      <c r="B233" t="str">
        <f>VLOOKUP(A233,EventPointTypeTable!$A:$B,MATCH(EventPointTypeTable!$B$1,EventPointTypeTable!$A$1:$B$1,0),0)</f>
        <v>루틴5</v>
      </c>
      <c r="C233" t="str">
        <f t="shared" si="90"/>
        <v>rt5</v>
      </c>
      <c r="D233">
        <f t="shared" ca="1" si="91"/>
        <v>20</v>
      </c>
      <c r="E233">
        <f t="shared" ca="1" si="72"/>
        <v>20</v>
      </c>
      <c r="F233">
        <v>250</v>
      </c>
      <c r="G233">
        <f t="shared" ca="1" si="87"/>
        <v>2948</v>
      </c>
      <c r="H233">
        <f t="shared" ca="1" si="73"/>
        <v>2948</v>
      </c>
      <c r="I233" t="str">
        <f t="shared" ca="1" si="88"/>
        <v>cu</v>
      </c>
      <c r="J233" t="s">
        <v>114</v>
      </c>
      <c r="K233" t="s">
        <v>116</v>
      </c>
      <c r="L233">
        <v>150000</v>
      </c>
      <c r="M233" t="str">
        <f t="shared" si="74"/>
        <v/>
      </c>
      <c r="N233" t="str">
        <f t="shared" ca="1" si="89"/>
        <v>cu</v>
      </c>
      <c r="O233" t="s">
        <v>114</v>
      </c>
      <c r="P233" t="s">
        <v>116</v>
      </c>
      <c r="Q233">
        <v>15000</v>
      </c>
      <c r="R233" t="str">
        <f t="shared" ca="1" si="75"/>
        <v>cu</v>
      </c>
      <c r="S233" t="str">
        <f t="shared" si="76"/>
        <v>GO</v>
      </c>
      <c r="T233">
        <f t="shared" si="77"/>
        <v>150000</v>
      </c>
      <c r="U233" t="str">
        <f t="shared" ca="1" si="78"/>
        <v>cu</v>
      </c>
      <c r="V233" t="str">
        <f t="shared" si="79"/>
        <v>GO</v>
      </c>
      <c r="W233">
        <f t="shared" si="80"/>
        <v>15000</v>
      </c>
      <c r="X23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</v>
      </c>
      <c r="Y233" t="str">
        <f t="shared" ca="1" si="81"/>
        <v>{"id":"rt5","num":20,"totEp":2948,"tp1":"cu","vl1":"GO","cn1":150000,"tp2":"cu","vl2":"GO","cn2":15000}</v>
      </c>
      <c r="Z233">
        <f t="shared" ca="1" si="82"/>
        <v>103</v>
      </c>
      <c r="AA233">
        <f t="shared" ca="1" si="83"/>
        <v>23515</v>
      </c>
      <c r="AB233">
        <f t="shared" ca="1" si="84"/>
        <v>0</v>
      </c>
      <c r="AC23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</v>
      </c>
      <c r="AD233">
        <f t="shared" ca="1" si="86"/>
        <v>0</v>
      </c>
    </row>
    <row r="234" spans="1:30">
      <c r="A234" t="s">
        <v>104</v>
      </c>
      <c r="B234" t="str">
        <f>VLOOKUP(A234,EventPointTypeTable!$A:$B,MATCH(EventPointTypeTable!$B$1,EventPointTypeTable!$A$1:$B$1,0),0)</f>
        <v>루틴5</v>
      </c>
      <c r="C234" t="str">
        <f t="shared" si="90"/>
        <v>rt5</v>
      </c>
      <c r="D234">
        <f t="shared" ca="1" si="91"/>
        <v>21</v>
      </c>
      <c r="E234">
        <f t="shared" ca="1" si="72"/>
        <v>21</v>
      </c>
      <c r="F234">
        <v>1300</v>
      </c>
      <c r="G234">
        <f t="shared" ca="1" si="87"/>
        <v>4248</v>
      </c>
      <c r="H234">
        <f t="shared" ca="1" si="73"/>
        <v>4248</v>
      </c>
      <c r="I234" t="str">
        <f t="shared" ca="1" si="88"/>
        <v>cu</v>
      </c>
      <c r="J234" t="s">
        <v>114</v>
      </c>
      <c r="K234" t="s">
        <v>147</v>
      </c>
      <c r="L234">
        <v>2100</v>
      </c>
      <c r="M234" t="str">
        <f t="shared" si="74"/>
        <v>에너지너무많음</v>
      </c>
      <c r="N234" t="str">
        <f t="shared" ca="1" si="89"/>
        <v>cu</v>
      </c>
      <c r="O234" t="s">
        <v>114</v>
      </c>
      <c r="P234" t="s">
        <v>147</v>
      </c>
      <c r="Q234">
        <v>210</v>
      </c>
      <c r="R234" t="str">
        <f t="shared" ca="1" si="75"/>
        <v>cu</v>
      </c>
      <c r="S234" t="str">
        <f t="shared" si="76"/>
        <v>EN</v>
      </c>
      <c r="T234">
        <f t="shared" si="77"/>
        <v>2100</v>
      </c>
      <c r="U234" t="str">
        <f t="shared" ca="1" si="78"/>
        <v>cu</v>
      </c>
      <c r="V234" t="str">
        <f t="shared" si="79"/>
        <v>EN</v>
      </c>
      <c r="W234">
        <f t="shared" si="80"/>
        <v>210</v>
      </c>
      <c r="X23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</v>
      </c>
      <c r="Y234" t="str">
        <f t="shared" ca="1" si="81"/>
        <v>{"id":"rt5","num":21,"totEp":4248,"tp1":"cu","vl1":"EN","cn1":2100,"tp2":"cu","vl2":"EN","cn2":210}</v>
      </c>
      <c r="Z234">
        <f t="shared" ca="1" si="82"/>
        <v>99</v>
      </c>
      <c r="AA234">
        <f t="shared" ca="1" si="83"/>
        <v>23615</v>
      </c>
      <c r="AB234">
        <f t="shared" ca="1" si="84"/>
        <v>0</v>
      </c>
      <c r="AC23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</v>
      </c>
      <c r="AD234">
        <f t="shared" ca="1" si="86"/>
        <v>0</v>
      </c>
    </row>
    <row r="235" spans="1:30">
      <c r="A235" t="s">
        <v>104</v>
      </c>
      <c r="B235" t="str">
        <f>VLOOKUP(A235,EventPointTypeTable!$A:$B,MATCH(EventPointTypeTable!$B$1,EventPointTypeTable!$A$1:$B$1,0),0)</f>
        <v>루틴5</v>
      </c>
      <c r="C235" t="str">
        <f t="shared" si="90"/>
        <v>rt5</v>
      </c>
      <c r="D235">
        <f t="shared" ca="1" si="91"/>
        <v>22</v>
      </c>
      <c r="E235">
        <f t="shared" ca="1" si="72"/>
        <v>22</v>
      </c>
      <c r="F235">
        <v>60</v>
      </c>
      <c r="G235">
        <f t="shared" ca="1" si="87"/>
        <v>4308</v>
      </c>
      <c r="H235">
        <f t="shared" ca="1" si="73"/>
        <v>4308</v>
      </c>
      <c r="I235" t="str">
        <f t="shared" ca="1" si="88"/>
        <v>cu</v>
      </c>
      <c r="J235" t="s">
        <v>114</v>
      </c>
      <c r="K235" t="s">
        <v>116</v>
      </c>
      <c r="L235">
        <v>110000</v>
      </c>
      <c r="M235" t="str">
        <f t="shared" si="74"/>
        <v/>
      </c>
      <c r="N235" t="str">
        <f t="shared" ca="1" si="89"/>
        <v>cu</v>
      </c>
      <c r="O235" t="s">
        <v>114</v>
      </c>
      <c r="P235" t="s">
        <v>116</v>
      </c>
      <c r="Q235">
        <v>11000</v>
      </c>
      <c r="R235" t="str">
        <f t="shared" ca="1" si="75"/>
        <v>cu</v>
      </c>
      <c r="S235" t="str">
        <f t="shared" si="76"/>
        <v>GO</v>
      </c>
      <c r="T235">
        <f t="shared" si="77"/>
        <v>110000</v>
      </c>
      <c r="U235" t="str">
        <f t="shared" ca="1" si="78"/>
        <v>cu</v>
      </c>
      <c r="V235" t="str">
        <f t="shared" si="79"/>
        <v>GO</v>
      </c>
      <c r="W235">
        <f t="shared" si="80"/>
        <v>11000</v>
      </c>
      <c r="X23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</v>
      </c>
      <c r="Y235" t="str">
        <f t="shared" ca="1" si="81"/>
        <v>{"id":"rt5","num":22,"totEp":4308,"tp1":"cu","vl1":"GO","cn1":110000,"tp2":"cu","vl2":"GO","cn2":11000}</v>
      </c>
      <c r="Z235">
        <f t="shared" ca="1" si="82"/>
        <v>103</v>
      </c>
      <c r="AA235">
        <f t="shared" ca="1" si="83"/>
        <v>23719</v>
      </c>
      <c r="AB235">
        <f t="shared" ca="1" si="84"/>
        <v>0</v>
      </c>
      <c r="AC23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</v>
      </c>
      <c r="AD235">
        <f t="shared" ca="1" si="86"/>
        <v>0</v>
      </c>
    </row>
    <row r="236" spans="1:30">
      <c r="A236" t="s">
        <v>104</v>
      </c>
      <c r="B236" t="str">
        <f>VLOOKUP(A236,EventPointTypeTable!$A:$B,MATCH(EventPointTypeTable!$B$1,EventPointTypeTable!$A$1:$B$1,0),0)</f>
        <v>루틴5</v>
      </c>
      <c r="C236" t="str">
        <f t="shared" si="90"/>
        <v>rt5</v>
      </c>
      <c r="D236">
        <f t="shared" ca="1" si="91"/>
        <v>23</v>
      </c>
      <c r="E236">
        <f t="shared" ca="1" si="72"/>
        <v>23</v>
      </c>
      <c r="F236">
        <v>350</v>
      </c>
      <c r="G236">
        <f t="shared" ca="1" si="87"/>
        <v>4658</v>
      </c>
      <c r="H236">
        <f t="shared" ca="1" si="73"/>
        <v>4658</v>
      </c>
      <c r="I236" t="str">
        <f t="shared" ca="1" si="88"/>
        <v>cu</v>
      </c>
      <c r="J236" t="s">
        <v>114</v>
      </c>
      <c r="K236" t="s">
        <v>116</v>
      </c>
      <c r="L236">
        <v>175000</v>
      </c>
      <c r="M236" t="str">
        <f t="shared" si="74"/>
        <v/>
      </c>
      <c r="N236" t="str">
        <f t="shared" ca="1" si="89"/>
        <v>cu</v>
      </c>
      <c r="O236" t="s">
        <v>114</v>
      </c>
      <c r="P236" t="s">
        <v>116</v>
      </c>
      <c r="Q236">
        <v>17500</v>
      </c>
      <c r="R236" t="str">
        <f t="shared" ca="1" si="75"/>
        <v>cu</v>
      </c>
      <c r="S236" t="str">
        <f t="shared" si="76"/>
        <v>GO</v>
      </c>
      <c r="T236">
        <f t="shared" si="77"/>
        <v>175000</v>
      </c>
      <c r="U236" t="str">
        <f t="shared" ca="1" si="78"/>
        <v>cu</v>
      </c>
      <c r="V236" t="str">
        <f t="shared" si="79"/>
        <v>GO</v>
      </c>
      <c r="W236">
        <f t="shared" si="80"/>
        <v>17500</v>
      </c>
      <c r="X23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</v>
      </c>
      <c r="Y236" t="str">
        <f t="shared" ca="1" si="81"/>
        <v>{"id":"rt5","num":23,"totEp":4658,"tp1":"cu","vl1":"GO","cn1":175000,"tp2":"cu","vl2":"GO","cn2":17500}</v>
      </c>
      <c r="Z236">
        <f t="shared" ca="1" si="82"/>
        <v>103</v>
      </c>
      <c r="AA236">
        <f t="shared" ca="1" si="83"/>
        <v>23823</v>
      </c>
      <c r="AB236">
        <f t="shared" ca="1" si="84"/>
        <v>0</v>
      </c>
      <c r="AC23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</v>
      </c>
      <c r="AD236">
        <f t="shared" ca="1" si="86"/>
        <v>0</v>
      </c>
    </row>
    <row r="237" spans="1:30">
      <c r="A237" t="s">
        <v>104</v>
      </c>
      <c r="B237" t="str">
        <f>VLOOKUP(A237,EventPointTypeTable!$A:$B,MATCH(EventPointTypeTable!$B$1,EventPointTypeTable!$A$1:$B$1,0),0)</f>
        <v>루틴5</v>
      </c>
      <c r="C237" t="str">
        <f t="shared" si="90"/>
        <v>rt5</v>
      </c>
      <c r="D237">
        <f t="shared" ca="1" si="91"/>
        <v>24</v>
      </c>
      <c r="E237">
        <f t="shared" ca="1" si="72"/>
        <v>24</v>
      </c>
      <c r="F237">
        <v>240</v>
      </c>
      <c r="G237">
        <f t="shared" ca="1" si="87"/>
        <v>4898</v>
      </c>
      <c r="H237">
        <f t="shared" ca="1" si="73"/>
        <v>4898</v>
      </c>
      <c r="I237" t="str">
        <f t="shared" ca="1" si="88"/>
        <v>cu</v>
      </c>
      <c r="J237" t="s">
        <v>114</v>
      </c>
      <c r="K237" t="s">
        <v>116</v>
      </c>
      <c r="L237">
        <v>145000</v>
      </c>
      <c r="M237" t="str">
        <f t="shared" si="74"/>
        <v/>
      </c>
      <c r="N237" t="str">
        <f t="shared" ca="1" si="89"/>
        <v>cu</v>
      </c>
      <c r="O237" t="s">
        <v>114</v>
      </c>
      <c r="P237" t="s">
        <v>116</v>
      </c>
      <c r="Q237">
        <v>14500</v>
      </c>
      <c r="R237" t="str">
        <f t="shared" ca="1" si="75"/>
        <v>cu</v>
      </c>
      <c r="S237" t="str">
        <f t="shared" si="76"/>
        <v>GO</v>
      </c>
      <c r="T237">
        <f t="shared" si="77"/>
        <v>145000</v>
      </c>
      <c r="U237" t="str">
        <f t="shared" ca="1" si="78"/>
        <v>cu</v>
      </c>
      <c r="V237" t="str">
        <f t="shared" si="79"/>
        <v>GO</v>
      </c>
      <c r="W237">
        <f t="shared" si="80"/>
        <v>14500</v>
      </c>
      <c r="X23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</v>
      </c>
      <c r="Y237" t="str">
        <f t="shared" ca="1" si="81"/>
        <v>{"id":"rt5","num":24,"totEp":4898,"tp1":"cu","vl1":"GO","cn1":145000,"tp2":"cu","vl2":"GO","cn2":14500}</v>
      </c>
      <c r="Z237">
        <f t="shared" ca="1" si="82"/>
        <v>103</v>
      </c>
      <c r="AA237">
        <f t="shared" ca="1" si="83"/>
        <v>23927</v>
      </c>
      <c r="AB237">
        <f t="shared" ca="1" si="84"/>
        <v>0</v>
      </c>
      <c r="AC23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</v>
      </c>
      <c r="AD237">
        <f t="shared" ca="1" si="86"/>
        <v>0</v>
      </c>
    </row>
    <row r="238" spans="1:30">
      <c r="A238" t="s">
        <v>104</v>
      </c>
      <c r="B238" t="str">
        <f>VLOOKUP(A238,EventPointTypeTable!$A:$B,MATCH(EventPointTypeTable!$B$1,EventPointTypeTable!$A$1:$B$1,0),0)</f>
        <v>루틴5</v>
      </c>
      <c r="C238" t="str">
        <f t="shared" si="90"/>
        <v>rt5</v>
      </c>
      <c r="D238">
        <f t="shared" ca="1" si="91"/>
        <v>25</v>
      </c>
      <c r="E238">
        <f t="shared" ca="1" si="72"/>
        <v>25</v>
      </c>
      <c r="F238">
        <v>1800</v>
      </c>
      <c r="G238">
        <f t="shared" ca="1" si="87"/>
        <v>6698</v>
      </c>
      <c r="H238">
        <f t="shared" ca="1" si="73"/>
        <v>6698</v>
      </c>
      <c r="I238" t="str">
        <f t="shared" ca="1" si="88"/>
        <v>cu</v>
      </c>
      <c r="J238" t="s">
        <v>114</v>
      </c>
      <c r="K238" t="s">
        <v>147</v>
      </c>
      <c r="L238">
        <v>2900</v>
      </c>
      <c r="M238" t="str">
        <f t="shared" si="74"/>
        <v>에너지너무많음</v>
      </c>
      <c r="N238" t="str">
        <f t="shared" ca="1" si="89"/>
        <v>cu</v>
      </c>
      <c r="O238" t="s">
        <v>114</v>
      </c>
      <c r="P238" t="s">
        <v>147</v>
      </c>
      <c r="Q238">
        <v>290</v>
      </c>
      <c r="R238" t="str">
        <f t="shared" ca="1" si="75"/>
        <v>cu</v>
      </c>
      <c r="S238" t="str">
        <f t="shared" si="76"/>
        <v>EN</v>
      </c>
      <c r="T238">
        <f t="shared" si="77"/>
        <v>2900</v>
      </c>
      <c r="U238" t="str">
        <f t="shared" ca="1" si="78"/>
        <v>cu</v>
      </c>
      <c r="V238" t="str">
        <f t="shared" si="79"/>
        <v>EN</v>
      </c>
      <c r="W238">
        <f t="shared" si="80"/>
        <v>290</v>
      </c>
      <c r="X23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</v>
      </c>
      <c r="Y238" t="str">
        <f t="shared" ca="1" si="81"/>
        <v>{"id":"rt5","num":25,"totEp":6698,"tp1":"cu","vl1":"EN","cn1":2900,"tp2":"cu","vl2":"EN","cn2":290}</v>
      </c>
      <c r="Z238">
        <f t="shared" ca="1" si="82"/>
        <v>99</v>
      </c>
      <c r="AA238">
        <f t="shared" ca="1" si="83"/>
        <v>24027</v>
      </c>
      <c r="AB238">
        <f t="shared" ca="1" si="84"/>
        <v>0</v>
      </c>
      <c r="AC23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</v>
      </c>
      <c r="AD238">
        <f t="shared" ca="1" si="86"/>
        <v>0</v>
      </c>
    </row>
    <row r="239" spans="1:30">
      <c r="A239" t="s">
        <v>104</v>
      </c>
      <c r="B239" t="str">
        <f>VLOOKUP(A239,EventPointTypeTable!$A:$B,MATCH(EventPointTypeTable!$B$1,EventPointTypeTable!$A$1:$B$1,0),0)</f>
        <v>루틴5</v>
      </c>
      <c r="C239" t="str">
        <f t="shared" si="90"/>
        <v>rt5</v>
      </c>
      <c r="D239">
        <f t="shared" ca="1" si="91"/>
        <v>26</v>
      </c>
      <c r="E239">
        <f t="shared" ca="1" si="72"/>
        <v>26</v>
      </c>
      <c r="F239">
        <v>200</v>
      </c>
      <c r="G239">
        <f t="shared" ca="1" si="87"/>
        <v>6898</v>
      </c>
      <c r="H239">
        <f t="shared" ca="1" si="73"/>
        <v>6898</v>
      </c>
      <c r="I239" t="str">
        <f t="shared" ca="1" si="88"/>
        <v>cu</v>
      </c>
      <c r="J239" t="s">
        <v>114</v>
      </c>
      <c r="K239" t="s">
        <v>116</v>
      </c>
      <c r="L239">
        <v>200000</v>
      </c>
      <c r="M239" t="str">
        <f t="shared" si="74"/>
        <v/>
      </c>
      <c r="N239" t="str">
        <f t="shared" ca="1" si="89"/>
        <v>cu</v>
      </c>
      <c r="O239" t="s">
        <v>114</v>
      </c>
      <c r="P239" t="s">
        <v>116</v>
      </c>
      <c r="Q239">
        <v>20000</v>
      </c>
      <c r="R239" t="str">
        <f t="shared" ca="1" si="75"/>
        <v>cu</v>
      </c>
      <c r="S239" t="str">
        <f t="shared" si="76"/>
        <v>GO</v>
      </c>
      <c r="T239">
        <f t="shared" si="77"/>
        <v>200000</v>
      </c>
      <c r="U239" t="str">
        <f t="shared" ca="1" si="78"/>
        <v>cu</v>
      </c>
      <c r="V239" t="str">
        <f t="shared" si="79"/>
        <v>GO</v>
      </c>
      <c r="W239">
        <f t="shared" si="80"/>
        <v>20000</v>
      </c>
      <c r="X23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</v>
      </c>
      <c r="Y239" t="str">
        <f t="shared" ca="1" si="81"/>
        <v>{"id":"rt5","num":26,"totEp":6898,"tp1":"cu","vl1":"GO","cn1":200000,"tp2":"cu","vl2":"GO","cn2":20000}</v>
      </c>
      <c r="Z239">
        <f t="shared" ca="1" si="82"/>
        <v>103</v>
      </c>
      <c r="AA239">
        <f t="shared" ca="1" si="83"/>
        <v>24131</v>
      </c>
      <c r="AB239">
        <f t="shared" ca="1" si="84"/>
        <v>0</v>
      </c>
      <c r="AC23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</v>
      </c>
      <c r="AD239">
        <f t="shared" ca="1" si="86"/>
        <v>0</v>
      </c>
    </row>
    <row r="240" spans="1:30">
      <c r="A240" t="s">
        <v>104</v>
      </c>
      <c r="B240" t="str">
        <f>VLOOKUP(A240,EventPointTypeTable!$A:$B,MATCH(EventPointTypeTable!$B$1,EventPointTypeTable!$A$1:$B$1,0),0)</f>
        <v>루틴5</v>
      </c>
      <c r="C240" t="str">
        <f t="shared" si="90"/>
        <v>rt5</v>
      </c>
      <c r="D240">
        <f t="shared" ca="1" si="91"/>
        <v>27</v>
      </c>
      <c r="E240">
        <f t="shared" ca="1" si="72"/>
        <v>27</v>
      </c>
      <c r="F240">
        <v>400</v>
      </c>
      <c r="G240">
        <f t="shared" ca="1" si="87"/>
        <v>7298</v>
      </c>
      <c r="H240">
        <f t="shared" ca="1" si="73"/>
        <v>7298</v>
      </c>
      <c r="I240" t="str">
        <f t="shared" ca="1" si="88"/>
        <v>cu</v>
      </c>
      <c r="J240" t="s">
        <v>114</v>
      </c>
      <c r="K240" t="s">
        <v>116</v>
      </c>
      <c r="L240">
        <v>250000</v>
      </c>
      <c r="M240" t="str">
        <f t="shared" si="74"/>
        <v/>
      </c>
      <c r="N240" t="str">
        <f t="shared" ca="1" si="89"/>
        <v>cu</v>
      </c>
      <c r="O240" t="s">
        <v>114</v>
      </c>
      <c r="P240" t="s">
        <v>116</v>
      </c>
      <c r="Q240">
        <v>25000</v>
      </c>
      <c r="R240" t="str">
        <f t="shared" ca="1" si="75"/>
        <v>cu</v>
      </c>
      <c r="S240" t="str">
        <f t="shared" si="76"/>
        <v>GO</v>
      </c>
      <c r="T240">
        <f t="shared" si="77"/>
        <v>250000</v>
      </c>
      <c r="U240" t="str">
        <f t="shared" ca="1" si="78"/>
        <v>cu</v>
      </c>
      <c r="V240" t="str">
        <f t="shared" si="79"/>
        <v>GO</v>
      </c>
      <c r="W240">
        <f t="shared" si="80"/>
        <v>25000</v>
      </c>
      <c r="X24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</v>
      </c>
      <c r="Y240" t="str">
        <f t="shared" ca="1" si="81"/>
        <v>{"id":"rt5","num":27,"totEp":7298,"tp1":"cu","vl1":"GO","cn1":250000,"tp2":"cu","vl2":"GO","cn2":25000}</v>
      </c>
      <c r="Z240">
        <f t="shared" ca="1" si="82"/>
        <v>103</v>
      </c>
      <c r="AA240">
        <f t="shared" ca="1" si="83"/>
        <v>24235</v>
      </c>
      <c r="AB240">
        <f t="shared" ca="1" si="84"/>
        <v>0</v>
      </c>
      <c r="AC24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</v>
      </c>
      <c r="AD240">
        <f t="shared" ca="1" si="86"/>
        <v>0</v>
      </c>
    </row>
    <row r="241" spans="1:30">
      <c r="A241" t="s">
        <v>104</v>
      </c>
      <c r="B241" t="str">
        <f>VLOOKUP(A241,EventPointTypeTable!$A:$B,MATCH(EventPointTypeTable!$B$1,EventPointTypeTable!$A$1:$B$1,0),0)</f>
        <v>루틴5</v>
      </c>
      <c r="C241" t="str">
        <f t="shared" si="90"/>
        <v>rt5</v>
      </c>
      <c r="D241">
        <f t="shared" ca="1" si="91"/>
        <v>28</v>
      </c>
      <c r="E241">
        <f t="shared" ca="1" si="72"/>
        <v>28</v>
      </c>
      <c r="F241">
        <v>2400</v>
      </c>
      <c r="G241">
        <f t="shared" ca="1" si="87"/>
        <v>9698</v>
      </c>
      <c r="H241">
        <f t="shared" ca="1" si="73"/>
        <v>9698</v>
      </c>
      <c r="I241" t="str">
        <f t="shared" ca="1" si="88"/>
        <v>cu</v>
      </c>
      <c r="J241" t="s">
        <v>114</v>
      </c>
      <c r="K241" t="s">
        <v>147</v>
      </c>
      <c r="L241">
        <v>4000</v>
      </c>
      <c r="M241" t="str">
        <f t="shared" si="74"/>
        <v>에너지너무많음</v>
      </c>
      <c r="N241" t="str">
        <f t="shared" ca="1" si="89"/>
        <v>cu</v>
      </c>
      <c r="O241" t="s">
        <v>114</v>
      </c>
      <c r="P241" t="s">
        <v>147</v>
      </c>
      <c r="Q241">
        <v>400</v>
      </c>
      <c r="R241" t="str">
        <f t="shared" ca="1" si="75"/>
        <v>cu</v>
      </c>
      <c r="S241" t="str">
        <f t="shared" si="76"/>
        <v>EN</v>
      </c>
      <c r="T241">
        <f t="shared" si="77"/>
        <v>4000</v>
      </c>
      <c r="U241" t="str">
        <f t="shared" ca="1" si="78"/>
        <v>cu</v>
      </c>
      <c r="V241" t="str">
        <f t="shared" si="79"/>
        <v>EN</v>
      </c>
      <c r="W241">
        <f t="shared" si="80"/>
        <v>400</v>
      </c>
      <c r="X24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</v>
      </c>
      <c r="Y241" t="str">
        <f t="shared" ca="1" si="81"/>
        <v>{"id":"rt5","num":28,"totEp":9698,"tp1":"cu","vl1":"EN","cn1":4000,"tp2":"cu","vl2":"EN","cn2":400}</v>
      </c>
      <c r="Z241">
        <f t="shared" ca="1" si="82"/>
        <v>99</v>
      </c>
      <c r="AA241">
        <f t="shared" ca="1" si="83"/>
        <v>24335</v>
      </c>
      <c r="AB241">
        <f t="shared" ca="1" si="84"/>
        <v>0</v>
      </c>
      <c r="AC24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</v>
      </c>
      <c r="AD241">
        <f t="shared" ca="1" si="86"/>
        <v>0</v>
      </c>
    </row>
    <row r="242" spans="1:30">
      <c r="A242" t="s">
        <v>104</v>
      </c>
      <c r="B242" t="str">
        <f>VLOOKUP(A242,EventPointTypeTable!$A:$B,MATCH(EventPointTypeTable!$B$1,EventPointTypeTable!$A$1:$B$1,0),0)</f>
        <v>루틴5</v>
      </c>
      <c r="C242" t="str">
        <f t="shared" si="90"/>
        <v>rt5</v>
      </c>
      <c r="D242">
        <f t="shared" ca="1" si="91"/>
        <v>29</v>
      </c>
      <c r="E242">
        <f t="shared" ca="1" si="72"/>
        <v>29</v>
      </c>
      <c r="F242">
        <v>350</v>
      </c>
      <c r="G242">
        <f t="shared" ca="1" si="87"/>
        <v>10048</v>
      </c>
      <c r="H242">
        <f t="shared" ca="1" si="73"/>
        <v>10048</v>
      </c>
      <c r="I242" t="str">
        <f t="shared" ca="1" si="88"/>
        <v>cu</v>
      </c>
      <c r="J242" t="s">
        <v>114</v>
      </c>
      <c r="K242" t="s">
        <v>116</v>
      </c>
      <c r="L242">
        <v>300000</v>
      </c>
      <c r="M242" t="str">
        <f t="shared" si="74"/>
        <v/>
      </c>
      <c r="N242" t="str">
        <f t="shared" ca="1" si="89"/>
        <v>cu</v>
      </c>
      <c r="O242" t="s">
        <v>114</v>
      </c>
      <c r="P242" t="s">
        <v>116</v>
      </c>
      <c r="Q242">
        <v>30000</v>
      </c>
      <c r="R242" t="str">
        <f t="shared" ca="1" si="75"/>
        <v>cu</v>
      </c>
      <c r="S242" t="str">
        <f t="shared" si="76"/>
        <v>GO</v>
      </c>
      <c r="T242">
        <f t="shared" si="77"/>
        <v>300000</v>
      </c>
      <c r="U242" t="str">
        <f t="shared" ca="1" si="78"/>
        <v>cu</v>
      </c>
      <c r="V242" t="str">
        <f t="shared" si="79"/>
        <v>GO</v>
      </c>
      <c r="W242">
        <f t="shared" si="80"/>
        <v>30000</v>
      </c>
      <c r="X242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</v>
      </c>
      <c r="Y242" t="str">
        <f t="shared" ca="1" si="81"/>
        <v>{"id":"rt5","num":29,"totEp":10048,"tp1":"cu","vl1":"GO","cn1":300000,"tp2":"cu","vl2":"GO","cn2":30000}</v>
      </c>
      <c r="Z242">
        <f t="shared" ca="1" si="82"/>
        <v>104</v>
      </c>
      <c r="AA242">
        <f t="shared" ca="1" si="83"/>
        <v>24440</v>
      </c>
      <c r="AB242">
        <f t="shared" ca="1" si="84"/>
        <v>0</v>
      </c>
      <c r="AC24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</v>
      </c>
      <c r="AD242">
        <f t="shared" ca="1" si="86"/>
        <v>0</v>
      </c>
    </row>
    <row r="243" spans="1:30">
      <c r="A243" t="s">
        <v>104</v>
      </c>
      <c r="B243" t="str">
        <f>VLOOKUP(A243,EventPointTypeTable!$A:$B,MATCH(EventPointTypeTable!$B$1,EventPointTypeTable!$A$1:$B$1,0),0)</f>
        <v>루틴5</v>
      </c>
      <c r="C243" t="str">
        <f t="shared" si="90"/>
        <v>rt5</v>
      </c>
      <c r="D243">
        <f t="shared" ca="1" si="91"/>
        <v>30</v>
      </c>
      <c r="E243">
        <f t="shared" ca="1" si="72"/>
        <v>30</v>
      </c>
      <c r="F243">
        <v>450</v>
      </c>
      <c r="G243">
        <f t="shared" ca="1" si="87"/>
        <v>10498</v>
      </c>
      <c r="H243">
        <f t="shared" ca="1" si="73"/>
        <v>10498</v>
      </c>
      <c r="I243" t="str">
        <f t="shared" ca="1" si="88"/>
        <v>cu</v>
      </c>
      <c r="J243" t="s">
        <v>114</v>
      </c>
      <c r="K243" t="s">
        <v>116</v>
      </c>
      <c r="L243">
        <v>325000</v>
      </c>
      <c r="M243" t="str">
        <f t="shared" si="74"/>
        <v/>
      </c>
      <c r="N243" t="str">
        <f t="shared" ca="1" si="89"/>
        <v>cu</v>
      </c>
      <c r="O243" t="s">
        <v>114</v>
      </c>
      <c r="P243" t="s">
        <v>116</v>
      </c>
      <c r="Q243">
        <v>32500</v>
      </c>
      <c r="R243" t="str">
        <f t="shared" ca="1" si="75"/>
        <v>cu</v>
      </c>
      <c r="S243" t="str">
        <f t="shared" si="76"/>
        <v>GO</v>
      </c>
      <c r="T243">
        <f t="shared" si="77"/>
        <v>325000</v>
      </c>
      <c r="U243" t="str">
        <f t="shared" ca="1" si="78"/>
        <v>cu</v>
      </c>
      <c r="V243" t="str">
        <f t="shared" si="79"/>
        <v>GO</v>
      </c>
      <c r="W243">
        <f t="shared" si="80"/>
        <v>32500</v>
      </c>
      <c r="X243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</v>
      </c>
      <c r="Y243" t="str">
        <f t="shared" ca="1" si="81"/>
        <v>{"id":"rt5","num":30,"totEp":10498,"tp1":"cu","vl1":"GO","cn1":325000,"tp2":"cu","vl2":"GO","cn2":32500}</v>
      </c>
      <c r="Z243">
        <f t="shared" ca="1" si="82"/>
        <v>104</v>
      </c>
      <c r="AA243">
        <f t="shared" ca="1" si="83"/>
        <v>24545</v>
      </c>
      <c r="AB243">
        <f t="shared" ca="1" si="84"/>
        <v>0</v>
      </c>
      <c r="AC243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</v>
      </c>
      <c r="AD243">
        <f t="shared" ca="1" si="86"/>
        <v>0</v>
      </c>
    </row>
    <row r="244" spans="1:30">
      <c r="A244" t="s">
        <v>104</v>
      </c>
      <c r="B244" t="str">
        <f>VLOOKUP(A244,EventPointTypeTable!$A:$B,MATCH(EventPointTypeTable!$B$1,EventPointTypeTable!$A$1:$B$1,0),0)</f>
        <v>루틴5</v>
      </c>
      <c r="C244" t="str">
        <f t="shared" si="90"/>
        <v>rt5</v>
      </c>
      <c r="D244">
        <f t="shared" ca="1" si="91"/>
        <v>31</v>
      </c>
      <c r="E244">
        <f t="shared" ca="1" si="72"/>
        <v>31</v>
      </c>
      <c r="F244">
        <v>3200</v>
      </c>
      <c r="G244">
        <f t="shared" ca="1" si="87"/>
        <v>13698</v>
      </c>
      <c r="H244">
        <f t="shared" ca="1" si="73"/>
        <v>13698</v>
      </c>
      <c r="I244" t="str">
        <f t="shared" ca="1" si="88"/>
        <v>cu</v>
      </c>
      <c r="J244" t="s">
        <v>114</v>
      </c>
      <c r="K244" t="s">
        <v>147</v>
      </c>
      <c r="L244">
        <v>4500</v>
      </c>
      <c r="M244" t="str">
        <f t="shared" si="74"/>
        <v>에너지너무많음</v>
      </c>
      <c r="N244" t="str">
        <f t="shared" ca="1" si="89"/>
        <v>cu</v>
      </c>
      <c r="O244" t="s">
        <v>114</v>
      </c>
      <c r="P244" t="s">
        <v>147</v>
      </c>
      <c r="Q244">
        <v>450</v>
      </c>
      <c r="R244" t="str">
        <f t="shared" ca="1" si="75"/>
        <v>cu</v>
      </c>
      <c r="S244" t="str">
        <f t="shared" si="76"/>
        <v>EN</v>
      </c>
      <c r="T244">
        <f t="shared" si="77"/>
        <v>4500</v>
      </c>
      <c r="U244" t="str">
        <f t="shared" ca="1" si="78"/>
        <v>cu</v>
      </c>
      <c r="V244" t="str">
        <f t="shared" si="79"/>
        <v>EN</v>
      </c>
      <c r="W244">
        <f t="shared" si="80"/>
        <v>450</v>
      </c>
      <c r="X244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</v>
      </c>
      <c r="Y244" t="str">
        <f t="shared" ca="1" si="81"/>
        <v>{"id":"rt5","num":31,"totEp":13698,"tp1":"cu","vl1":"EN","cn1":4500,"tp2":"cu","vl2":"EN","cn2":450}</v>
      </c>
      <c r="Z244">
        <f t="shared" ca="1" si="82"/>
        <v>100</v>
      </c>
      <c r="AA244">
        <f t="shared" ca="1" si="83"/>
        <v>24646</v>
      </c>
      <c r="AB244">
        <f t="shared" ca="1" si="84"/>
        <v>0</v>
      </c>
      <c r="AC244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</v>
      </c>
      <c r="AD244">
        <f t="shared" ca="1" si="86"/>
        <v>0</v>
      </c>
    </row>
    <row r="245" spans="1:30">
      <c r="A245" t="s">
        <v>104</v>
      </c>
      <c r="B245" t="str">
        <f>VLOOKUP(A245,EventPointTypeTable!$A:$B,MATCH(EventPointTypeTable!$B$1,EventPointTypeTable!$A$1:$B$1,0),0)</f>
        <v>루틴5</v>
      </c>
      <c r="C245" t="str">
        <f t="shared" si="90"/>
        <v>rt5</v>
      </c>
      <c r="D245">
        <f t="shared" ca="1" si="91"/>
        <v>32</v>
      </c>
      <c r="E245">
        <f t="shared" ca="1" si="72"/>
        <v>32</v>
      </c>
      <c r="F245">
        <v>500</v>
      </c>
      <c r="G245">
        <f t="shared" ca="1" si="87"/>
        <v>14198</v>
      </c>
      <c r="H245">
        <f t="shared" ca="1" si="73"/>
        <v>14198</v>
      </c>
      <c r="I245" t="str">
        <f t="shared" ca="1" si="88"/>
        <v>cu</v>
      </c>
      <c r="J245" t="s">
        <v>114</v>
      </c>
      <c r="K245" t="s">
        <v>116</v>
      </c>
      <c r="L245">
        <v>375000</v>
      </c>
      <c r="M245" t="str">
        <f t="shared" si="74"/>
        <v/>
      </c>
      <c r="N245" t="str">
        <f t="shared" ca="1" si="89"/>
        <v>cu</v>
      </c>
      <c r="O245" t="s">
        <v>114</v>
      </c>
      <c r="P245" t="s">
        <v>116</v>
      </c>
      <c r="Q245">
        <v>37500</v>
      </c>
      <c r="R245" t="str">
        <f t="shared" ca="1" si="75"/>
        <v>cu</v>
      </c>
      <c r="S245" t="str">
        <f t="shared" si="76"/>
        <v>GO</v>
      </c>
      <c r="T245">
        <f t="shared" si="77"/>
        <v>375000</v>
      </c>
      <c r="U245" t="str">
        <f t="shared" ca="1" si="78"/>
        <v>cu</v>
      </c>
      <c r="V245" t="str">
        <f t="shared" si="79"/>
        <v>GO</v>
      </c>
      <c r="W245">
        <f t="shared" si="80"/>
        <v>37500</v>
      </c>
      <c r="X245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</v>
      </c>
      <c r="Y245" t="str">
        <f t="shared" ca="1" si="81"/>
        <v>{"id":"rt5","num":32,"totEp":14198,"tp1":"cu","vl1":"GO","cn1":375000,"tp2":"cu","vl2":"GO","cn2":37500}</v>
      </c>
      <c r="Z245">
        <f t="shared" ca="1" si="82"/>
        <v>104</v>
      </c>
      <c r="AA245">
        <f t="shared" ca="1" si="83"/>
        <v>24751</v>
      </c>
      <c r="AB245">
        <f t="shared" ca="1" si="84"/>
        <v>0</v>
      </c>
      <c r="AC245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</v>
      </c>
      <c r="AD245">
        <f t="shared" ca="1" si="86"/>
        <v>0</v>
      </c>
    </row>
    <row r="246" spans="1:30">
      <c r="A246" t="s">
        <v>104</v>
      </c>
      <c r="B246" t="str">
        <f>VLOOKUP(A246,EventPointTypeTable!$A:$B,MATCH(EventPointTypeTable!$B$1,EventPointTypeTable!$A$1:$B$1,0),0)</f>
        <v>루틴5</v>
      </c>
      <c r="C246" t="str">
        <f t="shared" si="90"/>
        <v>rt5</v>
      </c>
      <c r="D246">
        <f t="shared" ca="1" si="91"/>
        <v>33</v>
      </c>
      <c r="E246">
        <f t="shared" ca="1" si="72"/>
        <v>33</v>
      </c>
      <c r="F246">
        <v>4500</v>
      </c>
      <c r="G246">
        <f t="shared" ca="1" si="87"/>
        <v>18698</v>
      </c>
      <c r="H246">
        <f t="shared" ca="1" si="73"/>
        <v>18698</v>
      </c>
      <c r="I246" t="str">
        <f t="shared" ca="1" si="88"/>
        <v>cu</v>
      </c>
      <c r="J246" t="s">
        <v>114</v>
      </c>
      <c r="K246" t="s">
        <v>147</v>
      </c>
      <c r="L246">
        <v>5750</v>
      </c>
      <c r="M246" t="str">
        <f t="shared" si="74"/>
        <v>에너지너무많음</v>
      </c>
      <c r="N246" t="str">
        <f t="shared" ca="1" si="89"/>
        <v>cu</v>
      </c>
      <c r="O246" t="s">
        <v>114</v>
      </c>
      <c r="P246" t="s">
        <v>147</v>
      </c>
      <c r="Q246">
        <v>575</v>
      </c>
      <c r="R246" t="str">
        <f t="shared" ca="1" si="75"/>
        <v>cu</v>
      </c>
      <c r="S246" t="str">
        <f t="shared" si="76"/>
        <v>EN</v>
      </c>
      <c r="T246">
        <f t="shared" si="77"/>
        <v>5750</v>
      </c>
      <c r="U246" t="str">
        <f t="shared" ca="1" si="78"/>
        <v>cu</v>
      </c>
      <c r="V246" t="str">
        <f t="shared" si="79"/>
        <v>EN</v>
      </c>
      <c r="W246">
        <f t="shared" si="80"/>
        <v>575</v>
      </c>
      <c r="X246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</v>
      </c>
      <c r="Y246" t="str">
        <f t="shared" ca="1" si="81"/>
        <v>{"id":"rt5","num":33,"totEp":18698,"tp1":"cu","vl1":"EN","cn1":5750,"tp2":"cu","vl2":"EN","cn2":575}</v>
      </c>
      <c r="Z246">
        <f t="shared" ca="1" si="82"/>
        <v>100</v>
      </c>
      <c r="AA246">
        <f t="shared" ca="1" si="83"/>
        <v>24852</v>
      </c>
      <c r="AB246">
        <f t="shared" ca="1" si="84"/>
        <v>0</v>
      </c>
      <c r="AC246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</v>
      </c>
      <c r="AD246">
        <f t="shared" ca="1" si="86"/>
        <v>0</v>
      </c>
    </row>
    <row r="247" spans="1:30">
      <c r="A247" t="s">
        <v>104</v>
      </c>
      <c r="B247" t="str">
        <f>VLOOKUP(A247,EventPointTypeTable!$A:$B,MATCH(EventPointTypeTable!$B$1,EventPointTypeTable!$A$1:$B$1,0),0)</f>
        <v>루틴5</v>
      </c>
      <c r="C247" t="str">
        <f t="shared" si="90"/>
        <v>rt5</v>
      </c>
      <c r="D247">
        <f t="shared" ca="1" si="91"/>
        <v>34</v>
      </c>
      <c r="E247">
        <f t="shared" ca="1" si="72"/>
        <v>34</v>
      </c>
      <c r="F247">
        <v>330</v>
      </c>
      <c r="G247">
        <f t="shared" ca="1" si="87"/>
        <v>19028</v>
      </c>
      <c r="H247">
        <f t="shared" ca="1" si="73"/>
        <v>19028</v>
      </c>
      <c r="I247" t="str">
        <f t="shared" ca="1" si="88"/>
        <v>cu</v>
      </c>
      <c r="J247" t="s">
        <v>114</v>
      </c>
      <c r="K247" t="s">
        <v>116</v>
      </c>
      <c r="L247">
        <v>275000</v>
      </c>
      <c r="M247" t="str">
        <f t="shared" si="74"/>
        <v/>
      </c>
      <c r="N247" t="str">
        <f t="shared" ca="1" si="89"/>
        <v>cu</v>
      </c>
      <c r="O247" t="s">
        <v>114</v>
      </c>
      <c r="P247" t="s">
        <v>116</v>
      </c>
      <c r="Q247">
        <v>27500</v>
      </c>
      <c r="R247" t="str">
        <f t="shared" ca="1" si="75"/>
        <v>cu</v>
      </c>
      <c r="S247" t="str">
        <f t="shared" si="76"/>
        <v>GO</v>
      </c>
      <c r="T247">
        <f t="shared" si="77"/>
        <v>275000</v>
      </c>
      <c r="U247" t="str">
        <f t="shared" ca="1" si="78"/>
        <v>cu</v>
      </c>
      <c r="V247" t="str">
        <f t="shared" si="79"/>
        <v>GO</v>
      </c>
      <c r="W247">
        <f t="shared" si="80"/>
        <v>27500</v>
      </c>
      <c r="X247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</v>
      </c>
      <c r="Y247" t="str">
        <f t="shared" ca="1" si="81"/>
        <v>{"id":"rt5","num":34,"totEp":19028,"tp1":"cu","vl1":"GO","cn1":275000,"tp2":"cu","vl2":"GO","cn2":27500}</v>
      </c>
      <c r="Z247">
        <f t="shared" ca="1" si="82"/>
        <v>104</v>
      </c>
      <c r="AA247">
        <f t="shared" ca="1" si="83"/>
        <v>24957</v>
      </c>
      <c r="AB247">
        <f t="shared" ca="1" si="84"/>
        <v>0</v>
      </c>
      <c r="AC247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</v>
      </c>
      <c r="AD247">
        <f t="shared" ca="1" si="86"/>
        <v>0</v>
      </c>
    </row>
    <row r="248" spans="1:30">
      <c r="A248" t="s">
        <v>104</v>
      </c>
      <c r="B248" t="str">
        <f>VLOOKUP(A248,EventPointTypeTable!$A:$B,MATCH(EventPointTypeTable!$B$1,EventPointTypeTable!$A$1:$B$1,0),0)</f>
        <v>루틴5</v>
      </c>
      <c r="C248" t="str">
        <f t="shared" si="90"/>
        <v>rt5</v>
      </c>
      <c r="D248">
        <f t="shared" ca="1" si="91"/>
        <v>35</v>
      </c>
      <c r="E248">
        <f t="shared" ca="1" si="72"/>
        <v>35</v>
      </c>
      <c r="F248">
        <v>450</v>
      </c>
      <c r="G248">
        <f t="shared" ca="1" si="87"/>
        <v>19478</v>
      </c>
      <c r="H248">
        <f t="shared" ca="1" si="73"/>
        <v>19478</v>
      </c>
      <c r="I248" t="str">
        <f t="shared" ca="1" si="88"/>
        <v>cu</v>
      </c>
      <c r="J248" t="s">
        <v>114</v>
      </c>
      <c r="K248" t="s">
        <v>116</v>
      </c>
      <c r="L248">
        <v>350000</v>
      </c>
      <c r="M248" t="str">
        <f t="shared" si="74"/>
        <v/>
      </c>
      <c r="N248" t="str">
        <f t="shared" ca="1" si="89"/>
        <v>cu</v>
      </c>
      <c r="O248" t="s">
        <v>114</v>
      </c>
      <c r="P248" t="s">
        <v>116</v>
      </c>
      <c r="Q248">
        <v>35000</v>
      </c>
      <c r="R248" t="str">
        <f t="shared" ca="1" si="75"/>
        <v>cu</v>
      </c>
      <c r="S248" t="str">
        <f t="shared" si="76"/>
        <v>GO</v>
      </c>
      <c r="T248">
        <f t="shared" si="77"/>
        <v>350000</v>
      </c>
      <c r="U248" t="str">
        <f t="shared" ca="1" si="78"/>
        <v>cu</v>
      </c>
      <c r="V248" t="str">
        <f t="shared" si="79"/>
        <v>GO</v>
      </c>
      <c r="W248">
        <f t="shared" si="80"/>
        <v>35000</v>
      </c>
      <c r="X248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</v>
      </c>
      <c r="Y248" t="str">
        <f t="shared" ca="1" si="81"/>
        <v>{"id":"rt5","num":35,"totEp":19478,"tp1":"cu","vl1":"GO","cn1":350000,"tp2":"cu","vl2":"GO","cn2":35000}</v>
      </c>
      <c r="Z248">
        <f t="shared" ca="1" si="82"/>
        <v>104</v>
      </c>
      <c r="AA248">
        <f t="shared" ca="1" si="83"/>
        <v>25062</v>
      </c>
      <c r="AB248">
        <f t="shared" ca="1" si="84"/>
        <v>0</v>
      </c>
      <c r="AC248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</v>
      </c>
      <c r="AD248">
        <f t="shared" ca="1" si="86"/>
        <v>0</v>
      </c>
    </row>
    <row r="249" spans="1:30">
      <c r="A249" t="s">
        <v>104</v>
      </c>
      <c r="B249" t="str">
        <f>VLOOKUP(A249,EventPointTypeTable!$A:$B,MATCH(EventPointTypeTable!$B$1,EventPointTypeTable!$A$1:$B$1,0),0)</f>
        <v>루틴5</v>
      </c>
      <c r="C249" t="str">
        <f t="shared" si="90"/>
        <v>rt5</v>
      </c>
      <c r="D249">
        <f t="shared" ca="1" si="91"/>
        <v>36</v>
      </c>
      <c r="E249">
        <f t="shared" ca="1" si="72"/>
        <v>36</v>
      </c>
      <c r="F249">
        <v>5800</v>
      </c>
      <c r="G249">
        <f t="shared" ca="1" si="87"/>
        <v>25278</v>
      </c>
      <c r="H249">
        <f t="shared" ca="1" si="73"/>
        <v>25278</v>
      </c>
      <c r="I249" t="str">
        <f t="shared" ca="1" si="88"/>
        <v>cu</v>
      </c>
      <c r="J249" t="s">
        <v>114</v>
      </c>
      <c r="K249" t="s">
        <v>147</v>
      </c>
      <c r="L249">
        <v>6400</v>
      </c>
      <c r="M249" t="str">
        <f t="shared" si="74"/>
        <v>에너지너무많음</v>
      </c>
      <c r="N249" t="str">
        <f t="shared" ca="1" si="89"/>
        <v>cu</v>
      </c>
      <c r="O249" t="s">
        <v>114</v>
      </c>
      <c r="P249" t="s">
        <v>147</v>
      </c>
      <c r="Q249">
        <v>640</v>
      </c>
      <c r="R249" t="str">
        <f t="shared" ca="1" si="75"/>
        <v>cu</v>
      </c>
      <c r="S249" t="str">
        <f t="shared" si="76"/>
        <v>EN</v>
      </c>
      <c r="T249">
        <f t="shared" si="77"/>
        <v>6400</v>
      </c>
      <c r="U249" t="str">
        <f t="shared" ca="1" si="78"/>
        <v>cu</v>
      </c>
      <c r="V249" t="str">
        <f t="shared" si="79"/>
        <v>EN</v>
      </c>
      <c r="W249">
        <f t="shared" si="80"/>
        <v>640</v>
      </c>
      <c r="X249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</v>
      </c>
      <c r="Y249" t="str">
        <f t="shared" ca="1" si="81"/>
        <v>{"id":"rt5","num":36,"totEp":25278,"tp1":"cu","vl1":"EN","cn1":6400,"tp2":"cu","vl2":"EN","cn2":640}</v>
      </c>
      <c r="Z249">
        <f t="shared" ca="1" si="82"/>
        <v>100</v>
      </c>
      <c r="AA249">
        <f t="shared" ca="1" si="83"/>
        <v>25163</v>
      </c>
      <c r="AB249">
        <f t="shared" ca="1" si="84"/>
        <v>0</v>
      </c>
      <c r="AC249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</v>
      </c>
      <c r="AD249">
        <f t="shared" ca="1" si="86"/>
        <v>0</v>
      </c>
    </row>
    <row r="250" spans="1:30">
      <c r="A250" t="s">
        <v>104</v>
      </c>
      <c r="B250" t="str">
        <f>VLOOKUP(A250,EventPointTypeTable!$A:$B,MATCH(EventPointTypeTable!$B$1,EventPointTypeTable!$A$1:$B$1,0),0)</f>
        <v>루틴5</v>
      </c>
      <c r="C250" t="str">
        <f t="shared" si="90"/>
        <v>rt5</v>
      </c>
      <c r="D250">
        <f t="shared" ca="1" si="91"/>
        <v>37</v>
      </c>
      <c r="E250">
        <f t="shared" ca="1" si="72"/>
        <v>37</v>
      </c>
      <c r="F250">
        <v>120</v>
      </c>
      <c r="G250">
        <f t="shared" ca="1" si="87"/>
        <v>25398</v>
      </c>
      <c r="H250">
        <f t="shared" ca="1" si="73"/>
        <v>25398</v>
      </c>
      <c r="I250" t="str">
        <f t="shared" ca="1" si="88"/>
        <v>cu</v>
      </c>
      <c r="J250" t="s">
        <v>114</v>
      </c>
      <c r="K250" t="s">
        <v>116</v>
      </c>
      <c r="L250">
        <v>195000</v>
      </c>
      <c r="M250" t="str">
        <f t="shared" si="74"/>
        <v/>
      </c>
      <c r="N250" t="str">
        <f t="shared" ca="1" si="89"/>
        <v>cu</v>
      </c>
      <c r="O250" t="s">
        <v>114</v>
      </c>
      <c r="P250" t="s">
        <v>116</v>
      </c>
      <c r="Q250">
        <v>19500</v>
      </c>
      <c r="R250" t="str">
        <f t="shared" ca="1" si="75"/>
        <v>cu</v>
      </c>
      <c r="S250" t="str">
        <f t="shared" si="76"/>
        <v>GO</v>
      </c>
      <c r="T250">
        <f t="shared" si="77"/>
        <v>195000</v>
      </c>
      <c r="U250" t="str">
        <f t="shared" ca="1" si="78"/>
        <v>cu</v>
      </c>
      <c r="V250" t="str">
        <f t="shared" si="79"/>
        <v>GO</v>
      </c>
      <c r="W250">
        <f t="shared" si="80"/>
        <v>19500</v>
      </c>
      <c r="X250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</v>
      </c>
      <c r="Y250" t="str">
        <f t="shared" ca="1" si="81"/>
        <v>{"id":"rt5","num":37,"totEp":25398,"tp1":"cu","vl1":"GO","cn1":195000,"tp2":"cu","vl2":"GO","cn2":19500}</v>
      </c>
      <c r="Z250">
        <f t="shared" ca="1" si="82"/>
        <v>104</v>
      </c>
      <c r="AA250">
        <f t="shared" ca="1" si="83"/>
        <v>25268</v>
      </c>
      <c r="AB250">
        <f t="shared" ca="1" si="84"/>
        <v>0</v>
      </c>
      <c r="AC250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</v>
      </c>
      <c r="AD250">
        <f t="shared" ca="1" si="86"/>
        <v>0</v>
      </c>
    </row>
    <row r="251" spans="1:30">
      <c r="A251" t="s">
        <v>104</v>
      </c>
      <c r="B251" t="str">
        <f>VLOOKUP(A251,EventPointTypeTable!$A:$B,MATCH(EventPointTypeTable!$B$1,EventPointTypeTable!$A$1:$B$1,0),0)</f>
        <v>루틴5</v>
      </c>
      <c r="C251" t="str">
        <f t="shared" si="90"/>
        <v>rt5</v>
      </c>
      <c r="D251">
        <f t="shared" ca="1" si="91"/>
        <v>38</v>
      </c>
      <c r="E251">
        <f t="shared" ca="1" si="72"/>
        <v>38</v>
      </c>
      <c r="F251">
        <v>550</v>
      </c>
      <c r="G251">
        <f t="shared" ca="1" si="87"/>
        <v>25948</v>
      </c>
      <c r="H251">
        <f t="shared" ca="1" si="73"/>
        <v>25948</v>
      </c>
      <c r="I251" t="str">
        <f t="shared" ca="1" si="88"/>
        <v>cu</v>
      </c>
      <c r="J251" t="s">
        <v>114</v>
      </c>
      <c r="K251" t="s">
        <v>116</v>
      </c>
      <c r="L251">
        <v>450000</v>
      </c>
      <c r="M251" t="str">
        <f t="shared" si="74"/>
        <v/>
      </c>
      <c r="N251" t="str">
        <f t="shared" ca="1" si="89"/>
        <v>cu</v>
      </c>
      <c r="O251" t="s">
        <v>114</v>
      </c>
      <c r="P251" t="s">
        <v>116</v>
      </c>
      <c r="Q251">
        <v>45000</v>
      </c>
      <c r="R251" t="str">
        <f t="shared" ca="1" si="75"/>
        <v>cu</v>
      </c>
      <c r="S251" t="str">
        <f t="shared" si="76"/>
        <v>GO</v>
      </c>
      <c r="T251">
        <f t="shared" si="77"/>
        <v>450000</v>
      </c>
      <c r="U251" t="str">
        <f t="shared" ca="1" si="78"/>
        <v>cu</v>
      </c>
      <c r="V251" t="str">
        <f t="shared" si="79"/>
        <v>GO</v>
      </c>
      <c r="W251">
        <f t="shared" si="80"/>
        <v>45000</v>
      </c>
      <c r="X251" t="str">
        <f t="shared" ca="1" si="71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</v>
      </c>
      <c r="Y251" t="str">
        <f t="shared" ca="1" si="81"/>
        <v>{"id":"rt5","num":38,"totEp":25948,"tp1":"cu","vl1":"GO","cn1":450000,"tp2":"cu","vl2":"GO","cn2":45000}</v>
      </c>
      <c r="Z251">
        <f t="shared" ca="1" si="82"/>
        <v>104</v>
      </c>
      <c r="AA251">
        <f t="shared" ca="1" si="83"/>
        <v>25373</v>
      </c>
      <c r="AB251">
        <f t="shared" ca="1" si="84"/>
        <v>0</v>
      </c>
      <c r="AC251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</v>
      </c>
      <c r="AD251">
        <f t="shared" ca="1" si="86"/>
        <v>0</v>
      </c>
    </row>
    <row r="252" spans="1:30">
      <c r="A252" t="s">
        <v>104</v>
      </c>
      <c r="B252" t="str">
        <f>VLOOKUP(A252,EventPointTypeTable!$A:$B,MATCH(EventPointTypeTable!$B$1,EventPointTypeTable!$A$1:$B$1,0),0)</f>
        <v>루틴5</v>
      </c>
      <c r="C252" t="str">
        <f t="shared" si="90"/>
        <v>rt5</v>
      </c>
      <c r="D252">
        <f t="shared" ca="1" si="91"/>
        <v>39</v>
      </c>
      <c r="E252">
        <f t="shared" ca="1" si="72"/>
        <v>39</v>
      </c>
      <c r="F252">
        <v>6700</v>
      </c>
      <c r="G252">
        <f t="shared" ca="1" si="87"/>
        <v>32648</v>
      </c>
      <c r="H252">
        <f t="shared" ca="1" si="73"/>
        <v>32648</v>
      </c>
      <c r="I252" t="str">
        <f t="shared" ca="1" si="88"/>
        <v>cu</v>
      </c>
      <c r="J252" t="s">
        <v>114</v>
      </c>
      <c r="K252" t="s">
        <v>147</v>
      </c>
      <c r="L252">
        <v>7200</v>
      </c>
      <c r="M252" t="str">
        <f t="shared" si="74"/>
        <v>에너지너무많음</v>
      </c>
      <c r="N252" t="str">
        <f t="shared" ca="1" si="89"/>
        <v>cu</v>
      </c>
      <c r="O252" t="s">
        <v>114</v>
      </c>
      <c r="P252" t="s">
        <v>147</v>
      </c>
      <c r="Q252">
        <v>720</v>
      </c>
      <c r="R252" t="str">
        <f t="shared" ca="1" si="75"/>
        <v>cu</v>
      </c>
      <c r="S252" t="str">
        <f t="shared" si="76"/>
        <v>EN</v>
      </c>
      <c r="T252">
        <f t="shared" si="77"/>
        <v>7200</v>
      </c>
      <c r="U252" t="str">
        <f t="shared" ca="1" si="78"/>
        <v>cu</v>
      </c>
      <c r="V252" t="str">
        <f t="shared" si="79"/>
        <v>EN</v>
      </c>
      <c r="W252">
        <f t="shared" si="80"/>
        <v>720</v>
      </c>
      <c r="X252" t="str">
        <f t="shared" ref="X252:X313" ca="1" si="92">IF(ROW()=2,Y252,OFFSET(X252,-1,0)&amp;IF(LEN(Y252)=0,"",","&amp;Y252))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</v>
      </c>
      <c r="Y252" t="str">
        <f t="shared" ca="1" si="81"/>
        <v>{"id":"rt5","num":39,"totEp":32648,"tp1":"cu","vl1":"EN","cn1":7200,"tp2":"cu","vl2":"EN","cn2":720}</v>
      </c>
      <c r="Z252">
        <f t="shared" ca="1" si="82"/>
        <v>100</v>
      </c>
      <c r="AA252">
        <f t="shared" ca="1" si="83"/>
        <v>25474</v>
      </c>
      <c r="AB252">
        <f t="shared" ca="1" si="84"/>
        <v>0</v>
      </c>
      <c r="AC252" t="str">
        <f t="shared" ca="1" si="85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</v>
      </c>
      <c r="AD252">
        <f t="shared" ca="1" si="86"/>
        <v>0</v>
      </c>
    </row>
    <row r="253" spans="1:30">
      <c r="A253" t="s">
        <v>104</v>
      </c>
      <c r="B253" t="str">
        <f>VLOOKUP(A253,EventPointTypeTable!$A:$B,MATCH(EventPointTypeTable!$B$1,EventPointTypeTable!$A$1:$B$1,0),0)</f>
        <v>루틴5</v>
      </c>
      <c r="C253" t="str">
        <f t="shared" si="90"/>
        <v>rt5</v>
      </c>
      <c r="D253">
        <f t="shared" ca="1" si="91"/>
        <v>40</v>
      </c>
      <c r="E253">
        <f t="shared" ref="E253:E314" ca="1" si="93">D253</f>
        <v>40</v>
      </c>
      <c r="F253">
        <v>600</v>
      </c>
      <c r="G253">
        <f t="shared" ca="1" si="87"/>
        <v>33248</v>
      </c>
      <c r="H253">
        <f t="shared" ref="H253" ca="1" si="94">G253</f>
        <v>33248</v>
      </c>
      <c r="I253" t="str">
        <f t="shared" ca="1" si="88"/>
        <v>cu</v>
      </c>
      <c r="J253" t="s">
        <v>114</v>
      </c>
      <c r="K253" t="s">
        <v>116</v>
      </c>
      <c r="L253">
        <v>420000</v>
      </c>
      <c r="M253" t="str">
        <f t="shared" ref="M253:M314" si="95">IF(J253="장비1상자",
  IF(OR(K253&gt;3,L253&gt;5),"장비이상",""),
IF(K253="GO",
  IF(L253&lt;100,"골드이상",""),
IF(K253="EN",
  IF(L253&gt;29,"에너지너무많음",
  IF(L253&gt;9,"에너지다소많음","")),"")))</f>
        <v/>
      </c>
      <c r="N253" t="str">
        <f t="shared" ca="1" si="89"/>
        <v>cu</v>
      </c>
      <c r="O253" t="s">
        <v>114</v>
      </c>
      <c r="P253" t="s">
        <v>116</v>
      </c>
      <c r="Q253">
        <v>42000</v>
      </c>
      <c r="R253" t="str">
        <f t="shared" ref="R253:R314" ca="1" si="96">IF(LEN(I253)=0,"",I253)</f>
        <v>cu</v>
      </c>
      <c r="S253" t="str">
        <f t="shared" ref="S253:S314" si="97">IF(LEN(K253)=0,"",K253)</f>
        <v>GO</v>
      </c>
      <c r="T253">
        <f t="shared" ref="T253:T314" si="98">IF(LEN(L253)=0,"",L253)</f>
        <v>420000</v>
      </c>
      <c r="U253" t="str">
        <f t="shared" ref="U253:U314" ca="1" si="99">IF(LEN(N253)=0,"",N253)</f>
        <v>cu</v>
      </c>
      <c r="V253" t="str">
        <f t="shared" ref="V253:V314" si="100">IF(LEN(P253)=0,"",P253)</f>
        <v>GO</v>
      </c>
      <c r="W253">
        <f t="shared" ref="W253:W314" si="101">IF(LEN(Q253)=0,"",Q253)</f>
        <v>42000</v>
      </c>
      <c r="X25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</v>
      </c>
      <c r="Y253" t="str">
        <f t="shared" ref="Y253:Y314" ca="1" si="102">"{"""&amp;C$1&amp;""":"""&amp;C253&amp;""""
&amp;","""&amp;E$1&amp;""":"&amp;E253
&amp;","""&amp;H$1&amp;""":"&amp;H253
&amp;IF(LEN(I253)=0,"",","""&amp;I$1&amp;""":"""&amp;I253&amp;"""")
&amp;IF(LEN(K253)=0,"",","""&amp;K$1&amp;""":"""&amp;K253&amp;"""")
&amp;IF(LEN(L253)=0,"",","""&amp;L$1&amp;""":"&amp;L253)
&amp;IF(LEN(N253)=0,"",","""&amp;N$1&amp;""":"""&amp;N253&amp;"""")
&amp;IF(LEN(P253)=0,"",","""&amp;P$1&amp;""":"""&amp;P253&amp;"""")
&amp;IF(LEN(Q253)=0,"",","""&amp;Q$1&amp;""":"&amp;Q253)&amp;"}"</f>
        <v>{"id":"rt5","num":40,"totEp":33248,"tp1":"cu","vl1":"GO","cn1":420000,"tp2":"cu","vl2":"GO","cn2":42000}</v>
      </c>
      <c r="Z253">
        <f t="shared" ref="Z253:Z314" ca="1" si="103">LEN(Y253)</f>
        <v>104</v>
      </c>
      <c r="AA253">
        <f t="shared" ref="AA253:AA314" ca="1" si="104">IF(ROW()=2,Z253,
IF(OFFSET(AA253,-1,0)+Z253+1&gt;32767,Z253+1,OFFSET(AA253,-1,0)+Z253+1))</f>
        <v>25579</v>
      </c>
      <c r="AB253">
        <f t="shared" ref="AB253:AB314" ca="1" si="105">IF(ROW()=2,AD253,OFFSET(AB253,-1,0)+AD253)</f>
        <v>0</v>
      </c>
      <c r="AC253" t="str">
        <f t="shared" ref="AC253:AC314" ca="1" si="106">IF(ROW()=2,Y253,
IF(OFFSET(AA253,-1,0)+Z253+1&gt;32767,","&amp;Y253,OFFSET(AC253,-1,0)&amp;IF(LEN(Y253)=0,"",","&amp;Y253)))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</v>
      </c>
      <c r="AD253">
        <f t="shared" ref="AD253:AD314" ca="1" si="107">IF(AA253&gt;OFFSET(AA253,1,0),1,0)</f>
        <v>0</v>
      </c>
    </row>
    <row r="254" spans="1:30">
      <c r="A254" t="s">
        <v>105</v>
      </c>
      <c r="B254" t="str">
        <f>VLOOKUP(A254,EventPointTypeTable!$A:$B,MATCH(EventPointTypeTable!$B$1,EventPointTypeTable!$A$1:$B$1,0),0)</f>
        <v>루틴6</v>
      </c>
      <c r="C254" t="str">
        <f t="shared" si="90"/>
        <v>rt6</v>
      </c>
      <c r="D254">
        <f t="shared" ca="1" si="91"/>
        <v>1</v>
      </c>
      <c r="E254">
        <f t="shared" ca="1" si="93"/>
        <v>1</v>
      </c>
      <c r="F254">
        <v>6</v>
      </c>
      <c r="G254">
        <f t="shared" ref="G254:G316" ca="1" si="108">IF(A254&lt;&gt;OFFSET(A254,-1,0),F254,OFFSET(G254,-1,0)+F254)</f>
        <v>6</v>
      </c>
      <c r="H254">
        <f t="shared" ref="H254:H316" ca="1" si="109">G254</f>
        <v>6</v>
      </c>
      <c r="I254" t="str">
        <f t="shared" ca="1" si="88"/>
        <v>cu</v>
      </c>
      <c r="J254" t="s">
        <v>114</v>
      </c>
      <c r="K254" t="s">
        <v>147</v>
      </c>
      <c r="L254">
        <v>120</v>
      </c>
      <c r="M254" t="str">
        <f t="shared" si="95"/>
        <v>에너지너무많음</v>
      </c>
      <c r="N254" t="str">
        <f t="shared" ca="1" si="89"/>
        <v>cu</v>
      </c>
      <c r="O254" t="s">
        <v>114</v>
      </c>
      <c r="P254" t="s">
        <v>147</v>
      </c>
      <c r="Q254">
        <v>12</v>
      </c>
      <c r="R254" t="str">
        <f t="shared" ca="1" si="96"/>
        <v>cu</v>
      </c>
      <c r="S254" t="str">
        <f t="shared" si="97"/>
        <v>EN</v>
      </c>
      <c r="T254">
        <f t="shared" si="98"/>
        <v>120</v>
      </c>
      <c r="U254" t="str">
        <f t="shared" ca="1" si="99"/>
        <v>cu</v>
      </c>
      <c r="V254" t="str">
        <f t="shared" si="100"/>
        <v>EN</v>
      </c>
      <c r="W254">
        <f t="shared" si="101"/>
        <v>12</v>
      </c>
      <c r="X25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</v>
      </c>
      <c r="Y254" t="str">
        <f t="shared" ca="1" si="102"/>
        <v>{"id":"rt6","num":1,"totEp":6,"tp1":"cu","vl1":"EN","cn1":120,"tp2":"cu","vl2":"EN","cn2":12}</v>
      </c>
      <c r="Z254">
        <f t="shared" ca="1" si="103"/>
        <v>93</v>
      </c>
      <c r="AA254">
        <f t="shared" ca="1" si="104"/>
        <v>25673</v>
      </c>
      <c r="AB254">
        <f t="shared" ca="1" si="105"/>
        <v>0</v>
      </c>
      <c r="AC25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</v>
      </c>
      <c r="AD254">
        <f t="shared" ca="1" si="107"/>
        <v>0</v>
      </c>
    </row>
    <row r="255" spans="1:30">
      <c r="A255" t="s">
        <v>105</v>
      </c>
      <c r="B255" t="str">
        <f>VLOOKUP(A255,EventPointTypeTable!$A:$B,MATCH(EventPointTypeTable!$B$1,EventPointTypeTable!$A$1:$B$1,0),0)</f>
        <v>루틴6</v>
      </c>
      <c r="C255" t="str">
        <f t="shared" si="90"/>
        <v>rt6</v>
      </c>
      <c r="D255">
        <f t="shared" ca="1" si="91"/>
        <v>2</v>
      </c>
      <c r="E255">
        <f t="shared" ca="1" si="93"/>
        <v>2</v>
      </c>
      <c r="F255">
        <v>10</v>
      </c>
      <c r="G255">
        <f t="shared" ca="1" si="108"/>
        <v>16</v>
      </c>
      <c r="H255">
        <f t="shared" ca="1" si="109"/>
        <v>16</v>
      </c>
      <c r="I255" t="str">
        <f t="shared" ca="1" si="88"/>
        <v>cu</v>
      </c>
      <c r="J255" t="s">
        <v>114</v>
      </c>
      <c r="K255" t="s">
        <v>116</v>
      </c>
      <c r="L255">
        <v>5000</v>
      </c>
      <c r="M255" t="str">
        <f t="shared" si="95"/>
        <v/>
      </c>
      <c r="N255" t="str">
        <f t="shared" ca="1" si="89"/>
        <v>cu</v>
      </c>
      <c r="O255" t="s">
        <v>114</v>
      </c>
      <c r="P255" t="s">
        <v>116</v>
      </c>
      <c r="Q255">
        <v>500</v>
      </c>
      <c r="R255" t="str">
        <f t="shared" ca="1" si="96"/>
        <v>cu</v>
      </c>
      <c r="S255" t="str">
        <f t="shared" si="97"/>
        <v>GO</v>
      </c>
      <c r="T255">
        <f t="shared" si="98"/>
        <v>5000</v>
      </c>
      <c r="U255" t="str">
        <f t="shared" ca="1" si="99"/>
        <v>cu</v>
      </c>
      <c r="V255" t="str">
        <f t="shared" si="100"/>
        <v>GO</v>
      </c>
      <c r="W255">
        <f t="shared" si="101"/>
        <v>500</v>
      </c>
      <c r="X25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</v>
      </c>
      <c r="Y255" t="str">
        <f t="shared" ca="1" si="102"/>
        <v>{"id":"rt6","num":2,"totEp":16,"tp1":"cu","vl1":"GO","cn1":5000,"tp2":"cu","vl2":"GO","cn2":500}</v>
      </c>
      <c r="Z255">
        <f t="shared" ca="1" si="103"/>
        <v>96</v>
      </c>
      <c r="AA255">
        <f t="shared" ca="1" si="104"/>
        <v>25770</v>
      </c>
      <c r="AB255">
        <f t="shared" ca="1" si="105"/>
        <v>0</v>
      </c>
      <c r="AC25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</v>
      </c>
      <c r="AD255">
        <f t="shared" ca="1" si="107"/>
        <v>0</v>
      </c>
    </row>
    <row r="256" spans="1:30">
      <c r="A256" t="s">
        <v>105</v>
      </c>
      <c r="B256" t="str">
        <f>VLOOKUP(A256,EventPointTypeTable!$A:$B,MATCH(EventPointTypeTable!$B$1,EventPointTypeTable!$A$1:$B$1,0),0)</f>
        <v>루틴6</v>
      </c>
      <c r="C256" t="str">
        <f t="shared" ref="C256:C295" si="110">A256</f>
        <v>rt6</v>
      </c>
      <c r="D256">
        <f t="shared" ref="D256:D295" ca="1" si="111">IF(A256&lt;&gt;OFFSET(A256,-1,0),1,OFFSET(D256,-1,0)+1)</f>
        <v>3</v>
      </c>
      <c r="E256">
        <f t="shared" ca="1" si="93"/>
        <v>3</v>
      </c>
      <c r="F256">
        <v>15</v>
      </c>
      <c r="G256">
        <f t="shared" ca="1" si="108"/>
        <v>31</v>
      </c>
      <c r="H256">
        <f t="shared" ca="1" si="109"/>
        <v>31</v>
      </c>
      <c r="I256" t="str">
        <f t="shared" ca="1" si="88"/>
        <v>cu</v>
      </c>
      <c r="J256" t="s">
        <v>114</v>
      </c>
      <c r="K256" t="s">
        <v>116</v>
      </c>
      <c r="L256">
        <v>7500</v>
      </c>
      <c r="M256" t="str">
        <f t="shared" si="95"/>
        <v/>
      </c>
      <c r="N256" t="str">
        <f t="shared" ca="1" si="89"/>
        <v>cu</v>
      </c>
      <c r="O256" t="s">
        <v>114</v>
      </c>
      <c r="P256" t="s">
        <v>116</v>
      </c>
      <c r="Q256">
        <v>750</v>
      </c>
      <c r="R256" t="str">
        <f t="shared" ca="1" si="96"/>
        <v>cu</v>
      </c>
      <c r="S256" t="str">
        <f t="shared" si="97"/>
        <v>GO</v>
      </c>
      <c r="T256">
        <f t="shared" si="98"/>
        <v>7500</v>
      </c>
      <c r="U256" t="str">
        <f t="shared" ca="1" si="99"/>
        <v>cu</v>
      </c>
      <c r="V256" t="str">
        <f t="shared" si="100"/>
        <v>GO</v>
      </c>
      <c r="W256">
        <f t="shared" si="101"/>
        <v>750</v>
      </c>
      <c r="X25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</v>
      </c>
      <c r="Y256" t="str">
        <f t="shared" ca="1" si="102"/>
        <v>{"id":"rt6","num":3,"totEp":31,"tp1":"cu","vl1":"GO","cn1":7500,"tp2":"cu","vl2":"GO","cn2":750}</v>
      </c>
      <c r="Z256">
        <f t="shared" ca="1" si="103"/>
        <v>96</v>
      </c>
      <c r="AA256">
        <f t="shared" ca="1" si="104"/>
        <v>25867</v>
      </c>
      <c r="AB256">
        <f t="shared" ca="1" si="105"/>
        <v>0</v>
      </c>
      <c r="AC25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</v>
      </c>
      <c r="AD256">
        <f t="shared" ca="1" si="107"/>
        <v>0</v>
      </c>
    </row>
    <row r="257" spans="1:30">
      <c r="A257" t="s">
        <v>105</v>
      </c>
      <c r="B257" t="str">
        <f>VLOOKUP(A257,EventPointTypeTable!$A:$B,MATCH(EventPointTypeTable!$B$1,EventPointTypeTable!$A$1:$B$1,0),0)</f>
        <v>루틴6</v>
      </c>
      <c r="C257" t="str">
        <f t="shared" si="110"/>
        <v>rt6</v>
      </c>
      <c r="D257">
        <f t="shared" ca="1" si="111"/>
        <v>4</v>
      </c>
      <c r="E257">
        <f t="shared" ca="1" si="93"/>
        <v>4</v>
      </c>
      <c r="F257">
        <v>25</v>
      </c>
      <c r="G257">
        <f t="shared" ca="1" si="108"/>
        <v>56</v>
      </c>
      <c r="H257">
        <f t="shared" ca="1" si="109"/>
        <v>56</v>
      </c>
      <c r="I257" t="str">
        <f t="shared" ca="1" si="88"/>
        <v>cu</v>
      </c>
      <c r="J257" t="s">
        <v>114</v>
      </c>
      <c r="K257" t="s">
        <v>147</v>
      </c>
      <c r="L257">
        <v>120</v>
      </c>
      <c r="M257" t="str">
        <f t="shared" si="95"/>
        <v>에너지너무많음</v>
      </c>
      <c r="N257" t="str">
        <f t="shared" ca="1" si="89"/>
        <v>cu</v>
      </c>
      <c r="O257" t="s">
        <v>114</v>
      </c>
      <c r="P257" t="s">
        <v>147</v>
      </c>
      <c r="Q257">
        <v>12</v>
      </c>
      <c r="R257" t="str">
        <f t="shared" ca="1" si="96"/>
        <v>cu</v>
      </c>
      <c r="S257" t="str">
        <f t="shared" si="97"/>
        <v>EN</v>
      </c>
      <c r="T257">
        <f t="shared" si="98"/>
        <v>120</v>
      </c>
      <c r="U257" t="str">
        <f t="shared" ca="1" si="99"/>
        <v>cu</v>
      </c>
      <c r="V257" t="str">
        <f t="shared" si="100"/>
        <v>EN</v>
      </c>
      <c r="W257">
        <f t="shared" si="101"/>
        <v>12</v>
      </c>
      <c r="X25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</v>
      </c>
      <c r="Y257" t="str">
        <f t="shared" ca="1" si="102"/>
        <v>{"id":"rt6","num":4,"totEp":56,"tp1":"cu","vl1":"EN","cn1":120,"tp2":"cu","vl2":"EN","cn2":12}</v>
      </c>
      <c r="Z257">
        <f t="shared" ca="1" si="103"/>
        <v>94</v>
      </c>
      <c r="AA257">
        <f t="shared" ca="1" si="104"/>
        <v>25962</v>
      </c>
      <c r="AB257">
        <f t="shared" ca="1" si="105"/>
        <v>0</v>
      </c>
      <c r="AC25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</v>
      </c>
      <c r="AD257">
        <f t="shared" ca="1" si="107"/>
        <v>0</v>
      </c>
    </row>
    <row r="258" spans="1:30">
      <c r="A258" t="s">
        <v>105</v>
      </c>
      <c r="B258" t="str">
        <f>VLOOKUP(A258,EventPointTypeTable!$A:$B,MATCH(EventPointTypeTable!$B$1,EventPointTypeTable!$A$1:$B$1,0),0)</f>
        <v>루틴6</v>
      </c>
      <c r="C258" t="str">
        <f t="shared" si="110"/>
        <v>rt6</v>
      </c>
      <c r="D258">
        <f t="shared" ca="1" si="111"/>
        <v>5</v>
      </c>
      <c r="E258">
        <f t="shared" ca="1" si="93"/>
        <v>5</v>
      </c>
      <c r="F258">
        <v>20</v>
      </c>
      <c r="G258">
        <f t="shared" ca="1" si="108"/>
        <v>76</v>
      </c>
      <c r="H258">
        <f t="shared" ca="1" si="109"/>
        <v>76</v>
      </c>
      <c r="I258" t="str">
        <f t="shared" ca="1" si="88"/>
        <v>cu</v>
      </c>
      <c r="J258" t="s">
        <v>114</v>
      </c>
      <c r="K258" t="s">
        <v>116</v>
      </c>
      <c r="L258">
        <v>10000</v>
      </c>
      <c r="M258" t="str">
        <f t="shared" si="95"/>
        <v/>
      </c>
      <c r="N258" t="str">
        <f t="shared" ca="1" si="89"/>
        <v>cu</v>
      </c>
      <c r="O258" t="s">
        <v>114</v>
      </c>
      <c r="P258" t="s">
        <v>116</v>
      </c>
      <c r="Q258">
        <v>1000</v>
      </c>
      <c r="R258" t="str">
        <f t="shared" ca="1" si="96"/>
        <v>cu</v>
      </c>
      <c r="S258" t="str">
        <f t="shared" si="97"/>
        <v>GO</v>
      </c>
      <c r="T258">
        <f t="shared" si="98"/>
        <v>10000</v>
      </c>
      <c r="U258" t="str">
        <f t="shared" ca="1" si="99"/>
        <v>cu</v>
      </c>
      <c r="V258" t="str">
        <f t="shared" si="100"/>
        <v>GO</v>
      </c>
      <c r="W258">
        <f t="shared" si="101"/>
        <v>1000</v>
      </c>
      <c r="X25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</v>
      </c>
      <c r="Y258" t="str">
        <f t="shared" ca="1" si="102"/>
        <v>{"id":"rt6","num":5,"totEp":76,"tp1":"cu","vl1":"GO","cn1":10000,"tp2":"cu","vl2":"GO","cn2":1000}</v>
      </c>
      <c r="Z258">
        <f t="shared" ca="1" si="103"/>
        <v>98</v>
      </c>
      <c r="AA258">
        <f t="shared" ca="1" si="104"/>
        <v>26061</v>
      </c>
      <c r="AB258">
        <f t="shared" ca="1" si="105"/>
        <v>0</v>
      </c>
      <c r="AC25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</v>
      </c>
      <c r="AD258">
        <f t="shared" ca="1" si="107"/>
        <v>0</v>
      </c>
    </row>
    <row r="259" spans="1:30">
      <c r="A259" t="s">
        <v>105</v>
      </c>
      <c r="B259" t="str">
        <f>VLOOKUP(A259,EventPointTypeTable!$A:$B,MATCH(EventPointTypeTable!$B$1,EventPointTypeTable!$A$1:$B$1,0),0)</f>
        <v>루틴6</v>
      </c>
      <c r="C259" t="str">
        <f t="shared" si="110"/>
        <v>rt6</v>
      </c>
      <c r="D259">
        <f t="shared" ca="1" si="111"/>
        <v>6</v>
      </c>
      <c r="E259">
        <f t="shared" ca="1" si="93"/>
        <v>6</v>
      </c>
      <c r="F259">
        <v>25</v>
      </c>
      <c r="G259">
        <f t="shared" ca="1" si="108"/>
        <v>101</v>
      </c>
      <c r="H259">
        <f t="shared" ca="1" si="109"/>
        <v>101</v>
      </c>
      <c r="I259" t="str">
        <f t="shared" ca="1" si="88"/>
        <v>cu</v>
      </c>
      <c r="J259" t="s">
        <v>114</v>
      </c>
      <c r="K259" t="s">
        <v>116</v>
      </c>
      <c r="L259">
        <v>15000</v>
      </c>
      <c r="M259" t="str">
        <f t="shared" si="95"/>
        <v/>
      </c>
      <c r="N259" t="str">
        <f t="shared" ca="1" si="89"/>
        <v>cu</v>
      </c>
      <c r="O259" t="s">
        <v>114</v>
      </c>
      <c r="P259" t="s">
        <v>116</v>
      </c>
      <c r="Q259">
        <v>1500</v>
      </c>
      <c r="R259" t="str">
        <f t="shared" ca="1" si="96"/>
        <v>cu</v>
      </c>
      <c r="S259" t="str">
        <f t="shared" si="97"/>
        <v>GO</v>
      </c>
      <c r="T259">
        <f t="shared" si="98"/>
        <v>15000</v>
      </c>
      <c r="U259" t="str">
        <f t="shared" ca="1" si="99"/>
        <v>cu</v>
      </c>
      <c r="V259" t="str">
        <f t="shared" si="100"/>
        <v>GO</v>
      </c>
      <c r="W259">
        <f t="shared" si="101"/>
        <v>1500</v>
      </c>
      <c r="X25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</v>
      </c>
      <c r="Y259" t="str">
        <f t="shared" ca="1" si="102"/>
        <v>{"id":"rt6","num":6,"totEp":101,"tp1":"cu","vl1":"GO","cn1":15000,"tp2":"cu","vl2":"GO","cn2":1500}</v>
      </c>
      <c r="Z259">
        <f t="shared" ca="1" si="103"/>
        <v>99</v>
      </c>
      <c r="AA259">
        <f t="shared" ca="1" si="104"/>
        <v>26161</v>
      </c>
      <c r="AB259">
        <f t="shared" ca="1" si="105"/>
        <v>0</v>
      </c>
      <c r="AC25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</v>
      </c>
      <c r="AD259">
        <f t="shared" ca="1" si="107"/>
        <v>0</v>
      </c>
    </row>
    <row r="260" spans="1:30">
      <c r="A260" t="s">
        <v>105</v>
      </c>
      <c r="B260" t="str">
        <f>VLOOKUP(A260,EventPointTypeTable!$A:$B,MATCH(EventPointTypeTable!$B$1,EventPointTypeTable!$A$1:$B$1,0),0)</f>
        <v>루틴6</v>
      </c>
      <c r="C260" t="str">
        <f t="shared" si="110"/>
        <v>rt6</v>
      </c>
      <c r="D260">
        <f t="shared" ca="1" si="111"/>
        <v>7</v>
      </c>
      <c r="E260">
        <f t="shared" ca="1" si="93"/>
        <v>7</v>
      </c>
      <c r="F260">
        <v>75</v>
      </c>
      <c r="G260">
        <f t="shared" ca="1" si="108"/>
        <v>176</v>
      </c>
      <c r="H260">
        <f t="shared" ca="1" si="109"/>
        <v>176</v>
      </c>
      <c r="I260" t="str">
        <f t="shared" ca="1" si="88"/>
        <v>cu</v>
      </c>
      <c r="J260" t="s">
        <v>114</v>
      </c>
      <c r="K260" t="s">
        <v>147</v>
      </c>
      <c r="L260">
        <v>170</v>
      </c>
      <c r="M260" t="str">
        <f t="shared" si="95"/>
        <v>에너지너무많음</v>
      </c>
      <c r="N260" t="str">
        <f t="shared" ca="1" si="89"/>
        <v>cu</v>
      </c>
      <c r="O260" t="s">
        <v>114</v>
      </c>
      <c r="P260" t="s">
        <v>147</v>
      </c>
      <c r="Q260">
        <v>17</v>
      </c>
      <c r="R260" t="str">
        <f t="shared" ca="1" si="96"/>
        <v>cu</v>
      </c>
      <c r="S260" t="str">
        <f t="shared" si="97"/>
        <v>EN</v>
      </c>
      <c r="T260">
        <f t="shared" si="98"/>
        <v>170</v>
      </c>
      <c r="U260" t="str">
        <f t="shared" ca="1" si="99"/>
        <v>cu</v>
      </c>
      <c r="V260" t="str">
        <f t="shared" si="100"/>
        <v>EN</v>
      </c>
      <c r="W260">
        <f t="shared" si="101"/>
        <v>17</v>
      </c>
      <c r="X26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</v>
      </c>
      <c r="Y260" t="str">
        <f t="shared" ca="1" si="102"/>
        <v>{"id":"rt6","num":7,"totEp":176,"tp1":"cu","vl1":"EN","cn1":170,"tp2":"cu","vl2":"EN","cn2":17}</v>
      </c>
      <c r="Z260">
        <f t="shared" ca="1" si="103"/>
        <v>95</v>
      </c>
      <c r="AA260">
        <f t="shared" ca="1" si="104"/>
        <v>26257</v>
      </c>
      <c r="AB260">
        <f t="shared" ca="1" si="105"/>
        <v>0</v>
      </c>
      <c r="AC26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</v>
      </c>
      <c r="AD260">
        <f t="shared" ca="1" si="107"/>
        <v>0</v>
      </c>
    </row>
    <row r="261" spans="1:30">
      <c r="A261" t="s">
        <v>105</v>
      </c>
      <c r="B261" t="str">
        <f>VLOOKUP(A261,EventPointTypeTable!$A:$B,MATCH(EventPointTypeTable!$B$1,EventPointTypeTable!$A$1:$B$1,0),0)</f>
        <v>루틴6</v>
      </c>
      <c r="C261" t="str">
        <f t="shared" si="110"/>
        <v>rt6</v>
      </c>
      <c r="D261">
        <f t="shared" ca="1" si="111"/>
        <v>8</v>
      </c>
      <c r="E261">
        <f t="shared" ca="1" si="93"/>
        <v>8</v>
      </c>
      <c r="F261">
        <v>85</v>
      </c>
      <c r="G261">
        <f t="shared" ca="1" si="108"/>
        <v>261</v>
      </c>
      <c r="H261">
        <f t="shared" ca="1" si="109"/>
        <v>261</v>
      </c>
      <c r="I261" t="str">
        <f t="shared" ca="1" si="88"/>
        <v>cu</v>
      </c>
      <c r="J261" t="s">
        <v>114</v>
      </c>
      <c r="K261" t="s">
        <v>116</v>
      </c>
      <c r="L261">
        <v>20000</v>
      </c>
      <c r="M261" t="str">
        <f t="shared" si="95"/>
        <v/>
      </c>
      <c r="N261" t="str">
        <f t="shared" ca="1" si="89"/>
        <v>cu</v>
      </c>
      <c r="O261" t="s">
        <v>114</v>
      </c>
      <c r="P261" t="s">
        <v>116</v>
      </c>
      <c r="Q261">
        <v>2000</v>
      </c>
      <c r="R261" t="str">
        <f t="shared" ca="1" si="96"/>
        <v>cu</v>
      </c>
      <c r="S261" t="str">
        <f t="shared" si="97"/>
        <v>GO</v>
      </c>
      <c r="T261">
        <f t="shared" si="98"/>
        <v>20000</v>
      </c>
      <c r="U261" t="str">
        <f t="shared" ca="1" si="99"/>
        <v>cu</v>
      </c>
      <c r="V261" t="str">
        <f t="shared" si="100"/>
        <v>GO</v>
      </c>
      <c r="W261">
        <f t="shared" si="101"/>
        <v>2000</v>
      </c>
      <c r="X26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</v>
      </c>
      <c r="Y261" t="str">
        <f t="shared" ca="1" si="102"/>
        <v>{"id":"rt6","num":8,"totEp":261,"tp1":"cu","vl1":"GO","cn1":20000,"tp2":"cu","vl2":"GO","cn2":2000}</v>
      </c>
      <c r="Z261">
        <f t="shared" ca="1" si="103"/>
        <v>99</v>
      </c>
      <c r="AA261">
        <f t="shared" ca="1" si="104"/>
        <v>26357</v>
      </c>
      <c r="AB261">
        <f t="shared" ca="1" si="105"/>
        <v>0</v>
      </c>
      <c r="AC26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</v>
      </c>
      <c r="AD261">
        <f t="shared" ca="1" si="107"/>
        <v>0</v>
      </c>
    </row>
    <row r="262" spans="1:30">
      <c r="A262" t="s">
        <v>105</v>
      </c>
      <c r="B262" t="str">
        <f>VLOOKUP(A262,EventPointTypeTable!$A:$B,MATCH(EventPointTypeTable!$B$1,EventPointTypeTable!$A$1:$B$1,0),0)</f>
        <v>루틴6</v>
      </c>
      <c r="C262" t="str">
        <f t="shared" si="110"/>
        <v>rt6</v>
      </c>
      <c r="D262">
        <f t="shared" ca="1" si="111"/>
        <v>9</v>
      </c>
      <c r="E262">
        <f t="shared" ca="1" si="93"/>
        <v>9</v>
      </c>
      <c r="F262">
        <v>65</v>
      </c>
      <c r="G262">
        <f t="shared" ca="1" si="108"/>
        <v>326</v>
      </c>
      <c r="H262">
        <f t="shared" ca="1" si="109"/>
        <v>326</v>
      </c>
      <c r="I262" t="str">
        <f t="shared" ca="1" si="88"/>
        <v>cu</v>
      </c>
      <c r="J262" t="s">
        <v>114</v>
      </c>
      <c r="K262" t="s">
        <v>116</v>
      </c>
      <c r="L262">
        <v>25000</v>
      </c>
      <c r="M262" t="str">
        <f t="shared" si="95"/>
        <v/>
      </c>
      <c r="N262" t="str">
        <f t="shared" ca="1" si="89"/>
        <v>cu</v>
      </c>
      <c r="O262" t="s">
        <v>114</v>
      </c>
      <c r="P262" t="s">
        <v>116</v>
      </c>
      <c r="Q262">
        <v>2500</v>
      </c>
      <c r="R262" t="str">
        <f t="shared" ca="1" si="96"/>
        <v>cu</v>
      </c>
      <c r="S262" t="str">
        <f t="shared" si="97"/>
        <v>GO</v>
      </c>
      <c r="T262">
        <f t="shared" si="98"/>
        <v>25000</v>
      </c>
      <c r="U262" t="str">
        <f t="shared" ca="1" si="99"/>
        <v>cu</v>
      </c>
      <c r="V262" t="str">
        <f t="shared" si="100"/>
        <v>GO</v>
      </c>
      <c r="W262">
        <f t="shared" si="101"/>
        <v>2500</v>
      </c>
      <c r="X26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</v>
      </c>
      <c r="Y262" t="str">
        <f t="shared" ca="1" si="102"/>
        <v>{"id":"rt6","num":9,"totEp":326,"tp1":"cu","vl1":"GO","cn1":25000,"tp2":"cu","vl2":"GO","cn2":2500}</v>
      </c>
      <c r="Z262">
        <f t="shared" ca="1" si="103"/>
        <v>99</v>
      </c>
      <c r="AA262">
        <f t="shared" ca="1" si="104"/>
        <v>26457</v>
      </c>
      <c r="AB262">
        <f t="shared" ca="1" si="105"/>
        <v>0</v>
      </c>
      <c r="AC26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</v>
      </c>
      <c r="AD262">
        <f t="shared" ca="1" si="107"/>
        <v>0</v>
      </c>
    </row>
    <row r="263" spans="1:30">
      <c r="A263" t="s">
        <v>105</v>
      </c>
      <c r="B263" t="str">
        <f>VLOOKUP(A263,EventPointTypeTable!$A:$B,MATCH(EventPointTypeTable!$B$1,EventPointTypeTable!$A$1:$B$1,0),0)</f>
        <v>루틴6</v>
      </c>
      <c r="C263" t="str">
        <f t="shared" si="110"/>
        <v>rt6</v>
      </c>
      <c r="D263">
        <f t="shared" ca="1" si="111"/>
        <v>10</v>
      </c>
      <c r="E263">
        <f t="shared" ca="1" si="93"/>
        <v>10</v>
      </c>
      <c r="F263">
        <v>50</v>
      </c>
      <c r="G263">
        <f t="shared" ca="1" si="108"/>
        <v>376</v>
      </c>
      <c r="H263">
        <f t="shared" ca="1" si="109"/>
        <v>376</v>
      </c>
      <c r="I263" t="str">
        <f t="shared" ca="1" si="88"/>
        <v>cu</v>
      </c>
      <c r="J263" t="s">
        <v>114</v>
      </c>
      <c r="K263" t="s">
        <v>116</v>
      </c>
      <c r="L263">
        <v>22500</v>
      </c>
      <c r="M263" t="str">
        <f t="shared" si="95"/>
        <v/>
      </c>
      <c r="N263" t="str">
        <f t="shared" ca="1" si="89"/>
        <v>cu</v>
      </c>
      <c r="O263" t="s">
        <v>114</v>
      </c>
      <c r="P263" t="s">
        <v>116</v>
      </c>
      <c r="Q263">
        <v>2250</v>
      </c>
      <c r="R263" t="str">
        <f t="shared" ca="1" si="96"/>
        <v>cu</v>
      </c>
      <c r="S263" t="str">
        <f t="shared" si="97"/>
        <v>GO</v>
      </c>
      <c r="T263">
        <f t="shared" si="98"/>
        <v>22500</v>
      </c>
      <c r="U263" t="str">
        <f t="shared" ca="1" si="99"/>
        <v>cu</v>
      </c>
      <c r="V263" t="str">
        <f t="shared" si="100"/>
        <v>GO</v>
      </c>
      <c r="W263">
        <f t="shared" si="101"/>
        <v>2250</v>
      </c>
      <c r="X26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</v>
      </c>
      <c r="Y263" t="str">
        <f t="shared" ca="1" si="102"/>
        <v>{"id":"rt6","num":10,"totEp":376,"tp1":"cu","vl1":"GO","cn1":22500,"tp2":"cu","vl2":"GO","cn2":2250}</v>
      </c>
      <c r="Z263">
        <f t="shared" ca="1" si="103"/>
        <v>100</v>
      </c>
      <c r="AA263">
        <f t="shared" ca="1" si="104"/>
        <v>26558</v>
      </c>
      <c r="AB263">
        <f t="shared" ca="1" si="105"/>
        <v>0</v>
      </c>
      <c r="AC26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</v>
      </c>
      <c r="AD263">
        <f t="shared" ca="1" si="107"/>
        <v>0</v>
      </c>
    </row>
    <row r="264" spans="1:30">
      <c r="A264" t="s">
        <v>105</v>
      </c>
      <c r="B264" t="str">
        <f>VLOOKUP(A264,EventPointTypeTable!$A:$B,MATCH(EventPointTypeTable!$B$1,EventPointTypeTable!$A$1:$B$1,0),0)</f>
        <v>루틴6</v>
      </c>
      <c r="C264" t="str">
        <f t="shared" si="110"/>
        <v>rt6</v>
      </c>
      <c r="D264">
        <f t="shared" ca="1" si="111"/>
        <v>11</v>
      </c>
      <c r="E264">
        <f t="shared" ca="1" si="93"/>
        <v>11</v>
      </c>
      <c r="F264">
        <v>180</v>
      </c>
      <c r="G264">
        <f t="shared" ca="1" si="108"/>
        <v>556</v>
      </c>
      <c r="H264">
        <f t="shared" ca="1" si="109"/>
        <v>556</v>
      </c>
      <c r="I264" t="str">
        <f t="shared" ca="1" si="88"/>
        <v>cu</v>
      </c>
      <c r="J264" t="s">
        <v>114</v>
      </c>
      <c r="K264" t="s">
        <v>147</v>
      </c>
      <c r="L264">
        <v>300</v>
      </c>
      <c r="M264" t="str">
        <f t="shared" si="95"/>
        <v>에너지너무많음</v>
      </c>
      <c r="N264" t="str">
        <f t="shared" ca="1" si="89"/>
        <v>cu</v>
      </c>
      <c r="O264" t="s">
        <v>114</v>
      </c>
      <c r="P264" t="s">
        <v>147</v>
      </c>
      <c r="Q264">
        <v>30</v>
      </c>
      <c r="R264" t="str">
        <f t="shared" ca="1" si="96"/>
        <v>cu</v>
      </c>
      <c r="S264" t="str">
        <f t="shared" si="97"/>
        <v>EN</v>
      </c>
      <c r="T264">
        <f t="shared" si="98"/>
        <v>300</v>
      </c>
      <c r="U264" t="str">
        <f t="shared" ca="1" si="99"/>
        <v>cu</v>
      </c>
      <c r="V264" t="str">
        <f t="shared" si="100"/>
        <v>EN</v>
      </c>
      <c r="W264">
        <f t="shared" si="101"/>
        <v>30</v>
      </c>
      <c r="X26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</v>
      </c>
      <c r="Y264" t="str">
        <f t="shared" ca="1" si="102"/>
        <v>{"id":"rt6","num":11,"totEp":556,"tp1":"cu","vl1":"EN","cn1":300,"tp2":"cu","vl2":"EN","cn2":30}</v>
      </c>
      <c r="Z264">
        <f t="shared" ca="1" si="103"/>
        <v>96</v>
      </c>
      <c r="AA264">
        <f t="shared" ca="1" si="104"/>
        <v>26655</v>
      </c>
      <c r="AB264">
        <f t="shared" ca="1" si="105"/>
        <v>0</v>
      </c>
      <c r="AC26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</v>
      </c>
      <c r="AD264">
        <f t="shared" ca="1" si="107"/>
        <v>0</v>
      </c>
    </row>
    <row r="265" spans="1:30">
      <c r="A265" t="s">
        <v>105</v>
      </c>
      <c r="B265" t="str">
        <f>VLOOKUP(A265,EventPointTypeTable!$A:$B,MATCH(EventPointTypeTable!$B$1,EventPointTypeTable!$A$1:$B$1,0),0)</f>
        <v>루틴6</v>
      </c>
      <c r="C265" t="str">
        <f t="shared" si="110"/>
        <v>rt6</v>
      </c>
      <c r="D265">
        <f t="shared" ca="1" si="111"/>
        <v>12</v>
      </c>
      <c r="E265">
        <f t="shared" ca="1" si="93"/>
        <v>12</v>
      </c>
      <c r="F265">
        <v>100</v>
      </c>
      <c r="G265">
        <f t="shared" ca="1" si="108"/>
        <v>656</v>
      </c>
      <c r="H265">
        <f t="shared" ca="1" si="109"/>
        <v>656</v>
      </c>
      <c r="I265" t="str">
        <f t="shared" ref="I265:I327" ca="1" si="112">IF(ISBLANK(J265),"",
VLOOKUP(J265,OFFSET(INDIRECT("$A:$B"),0,MATCH(J$1&amp;"_Verify",INDIRECT("$1:$1"),0)-1),2,0)
)</f>
        <v>cu</v>
      </c>
      <c r="J265" t="s">
        <v>114</v>
      </c>
      <c r="K265" t="s">
        <v>116</v>
      </c>
      <c r="L265">
        <v>50000</v>
      </c>
      <c r="M265" t="str">
        <f t="shared" si="95"/>
        <v/>
      </c>
      <c r="N265" t="str">
        <f t="shared" ref="N265:N327" ca="1" si="113">IF(ISBLANK(O265),"",
VLOOKUP(O265,OFFSET(INDIRECT("$A:$B"),0,MATCH(O$1&amp;"_Verify",INDIRECT("$1:$1"),0)-1),2,0)
)</f>
        <v>cu</v>
      </c>
      <c r="O265" t="s">
        <v>114</v>
      </c>
      <c r="P265" t="s">
        <v>116</v>
      </c>
      <c r="Q265">
        <v>5000</v>
      </c>
      <c r="R265" t="str">
        <f t="shared" ca="1" si="96"/>
        <v>cu</v>
      </c>
      <c r="S265" t="str">
        <f t="shared" si="97"/>
        <v>GO</v>
      </c>
      <c r="T265">
        <f t="shared" si="98"/>
        <v>50000</v>
      </c>
      <c r="U265" t="str">
        <f t="shared" ca="1" si="99"/>
        <v>cu</v>
      </c>
      <c r="V265" t="str">
        <f t="shared" si="100"/>
        <v>GO</v>
      </c>
      <c r="W265">
        <f t="shared" si="101"/>
        <v>5000</v>
      </c>
      <c r="X26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</v>
      </c>
      <c r="Y265" t="str">
        <f t="shared" ca="1" si="102"/>
        <v>{"id":"rt6","num":12,"totEp":656,"tp1":"cu","vl1":"GO","cn1":50000,"tp2":"cu","vl2":"GO","cn2":5000}</v>
      </c>
      <c r="Z265">
        <f t="shared" ca="1" si="103"/>
        <v>100</v>
      </c>
      <c r="AA265">
        <f t="shared" ca="1" si="104"/>
        <v>26756</v>
      </c>
      <c r="AB265">
        <f t="shared" ca="1" si="105"/>
        <v>0</v>
      </c>
      <c r="AC26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</v>
      </c>
      <c r="AD265">
        <f t="shared" ca="1" si="107"/>
        <v>0</v>
      </c>
    </row>
    <row r="266" spans="1:30">
      <c r="A266" t="s">
        <v>105</v>
      </c>
      <c r="B266" t="str">
        <f>VLOOKUP(A266,EventPointTypeTable!$A:$B,MATCH(EventPointTypeTable!$B$1,EventPointTypeTable!$A$1:$B$1,0),0)</f>
        <v>루틴6</v>
      </c>
      <c r="C266" t="str">
        <f t="shared" si="110"/>
        <v>rt6</v>
      </c>
      <c r="D266">
        <f t="shared" ca="1" si="111"/>
        <v>13</v>
      </c>
      <c r="E266">
        <f t="shared" ca="1" si="93"/>
        <v>13</v>
      </c>
      <c r="F266">
        <v>120</v>
      </c>
      <c r="G266">
        <f t="shared" ca="1" si="108"/>
        <v>776</v>
      </c>
      <c r="H266">
        <f t="shared" ca="1" si="109"/>
        <v>776</v>
      </c>
      <c r="I266" t="str">
        <f t="shared" ca="1" si="112"/>
        <v>cu</v>
      </c>
      <c r="J266" t="s">
        <v>114</v>
      </c>
      <c r="K266" t="s">
        <v>116</v>
      </c>
      <c r="L266">
        <v>65000</v>
      </c>
      <c r="M266" t="str">
        <f t="shared" si="95"/>
        <v/>
      </c>
      <c r="N266" t="str">
        <f t="shared" ca="1" si="113"/>
        <v>cu</v>
      </c>
      <c r="O266" t="s">
        <v>114</v>
      </c>
      <c r="P266" t="s">
        <v>116</v>
      </c>
      <c r="Q266">
        <v>6500</v>
      </c>
      <c r="R266" t="str">
        <f t="shared" ca="1" si="96"/>
        <v>cu</v>
      </c>
      <c r="S266" t="str">
        <f t="shared" si="97"/>
        <v>GO</v>
      </c>
      <c r="T266">
        <f t="shared" si="98"/>
        <v>65000</v>
      </c>
      <c r="U266" t="str">
        <f t="shared" ca="1" si="99"/>
        <v>cu</v>
      </c>
      <c r="V266" t="str">
        <f t="shared" si="100"/>
        <v>GO</v>
      </c>
      <c r="W266">
        <f t="shared" si="101"/>
        <v>6500</v>
      </c>
      <c r="X26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</v>
      </c>
      <c r="Y266" t="str">
        <f t="shared" ca="1" si="102"/>
        <v>{"id":"rt6","num":13,"totEp":776,"tp1":"cu","vl1":"GO","cn1":65000,"tp2":"cu","vl2":"GO","cn2":6500}</v>
      </c>
      <c r="Z266">
        <f t="shared" ca="1" si="103"/>
        <v>100</v>
      </c>
      <c r="AA266">
        <f t="shared" ca="1" si="104"/>
        <v>26857</v>
      </c>
      <c r="AB266">
        <f t="shared" ca="1" si="105"/>
        <v>0</v>
      </c>
      <c r="AC26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</v>
      </c>
      <c r="AD266">
        <f t="shared" ca="1" si="107"/>
        <v>0</v>
      </c>
    </row>
    <row r="267" spans="1:30">
      <c r="A267" t="s">
        <v>105</v>
      </c>
      <c r="B267" t="str">
        <f>VLOOKUP(A267,EventPointTypeTable!$A:$B,MATCH(EventPointTypeTable!$B$1,EventPointTypeTable!$A$1:$B$1,0),0)</f>
        <v>루틴6</v>
      </c>
      <c r="C267" t="str">
        <f t="shared" si="110"/>
        <v>rt6</v>
      </c>
      <c r="D267">
        <f t="shared" ca="1" si="111"/>
        <v>14</v>
      </c>
      <c r="E267">
        <f t="shared" ca="1" si="93"/>
        <v>14</v>
      </c>
      <c r="F267">
        <v>500</v>
      </c>
      <c r="G267">
        <f t="shared" ca="1" si="108"/>
        <v>1276</v>
      </c>
      <c r="H267">
        <f t="shared" ca="1" si="109"/>
        <v>1276</v>
      </c>
      <c r="I267" t="str">
        <f t="shared" ca="1" si="112"/>
        <v>cu</v>
      </c>
      <c r="J267" t="s">
        <v>114</v>
      </c>
      <c r="K267" t="s">
        <v>147</v>
      </c>
      <c r="L267">
        <v>750</v>
      </c>
      <c r="M267" t="str">
        <f t="shared" si="95"/>
        <v>에너지너무많음</v>
      </c>
      <c r="N267" t="str">
        <f t="shared" ca="1" si="113"/>
        <v>cu</v>
      </c>
      <c r="O267" t="s">
        <v>114</v>
      </c>
      <c r="P267" t="s">
        <v>147</v>
      </c>
      <c r="Q267">
        <v>75</v>
      </c>
      <c r="R267" t="str">
        <f t="shared" ca="1" si="96"/>
        <v>cu</v>
      </c>
      <c r="S267" t="str">
        <f t="shared" si="97"/>
        <v>EN</v>
      </c>
      <c r="T267">
        <f t="shared" si="98"/>
        <v>750</v>
      </c>
      <c r="U267" t="str">
        <f t="shared" ca="1" si="99"/>
        <v>cu</v>
      </c>
      <c r="V267" t="str">
        <f t="shared" si="100"/>
        <v>EN</v>
      </c>
      <c r="W267">
        <f t="shared" si="101"/>
        <v>75</v>
      </c>
      <c r="X26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</v>
      </c>
      <c r="Y267" t="str">
        <f t="shared" ca="1" si="102"/>
        <v>{"id":"rt6","num":14,"totEp":1276,"tp1":"cu","vl1":"EN","cn1":750,"tp2":"cu","vl2":"EN","cn2":75}</v>
      </c>
      <c r="Z267">
        <f t="shared" ca="1" si="103"/>
        <v>97</v>
      </c>
      <c r="AA267">
        <f t="shared" ca="1" si="104"/>
        <v>26955</v>
      </c>
      <c r="AB267">
        <f t="shared" ca="1" si="105"/>
        <v>0</v>
      </c>
      <c r="AC26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</v>
      </c>
      <c r="AD267">
        <f t="shared" ca="1" si="107"/>
        <v>0</v>
      </c>
    </row>
    <row r="268" spans="1:30">
      <c r="A268" t="s">
        <v>105</v>
      </c>
      <c r="B268" t="str">
        <f>VLOOKUP(A268,EventPointTypeTable!$A:$B,MATCH(EventPointTypeTable!$B$1,EventPointTypeTable!$A$1:$B$1,0),0)</f>
        <v>루틴6</v>
      </c>
      <c r="C268" t="str">
        <f t="shared" si="110"/>
        <v>rt6</v>
      </c>
      <c r="D268">
        <f t="shared" ca="1" si="111"/>
        <v>15</v>
      </c>
      <c r="E268">
        <f t="shared" ca="1" si="93"/>
        <v>15</v>
      </c>
      <c r="F268">
        <v>120</v>
      </c>
      <c r="G268">
        <f t="shared" ca="1" si="108"/>
        <v>1396</v>
      </c>
      <c r="H268">
        <f t="shared" ca="1" si="109"/>
        <v>1396</v>
      </c>
      <c r="I268" t="str">
        <f t="shared" ca="1" si="112"/>
        <v>cu</v>
      </c>
      <c r="J268" t="s">
        <v>114</v>
      </c>
      <c r="K268" t="s">
        <v>116</v>
      </c>
      <c r="L268">
        <v>100000</v>
      </c>
      <c r="M268" t="str">
        <f t="shared" si="95"/>
        <v/>
      </c>
      <c r="N268" t="str">
        <f t="shared" ca="1" si="113"/>
        <v>cu</v>
      </c>
      <c r="O268" t="s">
        <v>114</v>
      </c>
      <c r="P268" t="s">
        <v>116</v>
      </c>
      <c r="Q268">
        <v>10000</v>
      </c>
      <c r="R268" t="str">
        <f t="shared" ca="1" si="96"/>
        <v>cu</v>
      </c>
      <c r="S268" t="str">
        <f t="shared" si="97"/>
        <v>GO</v>
      </c>
      <c r="T268">
        <f t="shared" si="98"/>
        <v>100000</v>
      </c>
      <c r="U268" t="str">
        <f t="shared" ca="1" si="99"/>
        <v>cu</v>
      </c>
      <c r="V268" t="str">
        <f t="shared" si="100"/>
        <v>GO</v>
      </c>
      <c r="W268">
        <f t="shared" si="101"/>
        <v>10000</v>
      </c>
      <c r="X26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</v>
      </c>
      <c r="Y268" t="str">
        <f t="shared" ca="1" si="102"/>
        <v>{"id":"rt6","num":15,"totEp":1396,"tp1":"cu","vl1":"GO","cn1":100000,"tp2":"cu","vl2":"GO","cn2":10000}</v>
      </c>
      <c r="Z268">
        <f t="shared" ca="1" si="103"/>
        <v>103</v>
      </c>
      <c r="AA268">
        <f t="shared" ca="1" si="104"/>
        <v>27059</v>
      </c>
      <c r="AB268">
        <f t="shared" ca="1" si="105"/>
        <v>0</v>
      </c>
      <c r="AC26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</v>
      </c>
      <c r="AD268">
        <f t="shared" ca="1" si="107"/>
        <v>0</v>
      </c>
    </row>
    <row r="269" spans="1:30">
      <c r="A269" t="s">
        <v>105</v>
      </c>
      <c r="B269" t="str">
        <f>VLOOKUP(A269,EventPointTypeTable!$A:$B,MATCH(EventPointTypeTable!$B$1,EventPointTypeTable!$A$1:$B$1,0),0)</f>
        <v>루틴6</v>
      </c>
      <c r="C269" t="str">
        <f t="shared" si="110"/>
        <v>rt6</v>
      </c>
      <c r="D269">
        <f t="shared" ca="1" si="111"/>
        <v>16</v>
      </c>
      <c r="E269">
        <f t="shared" ca="1" si="93"/>
        <v>16</v>
      </c>
      <c r="F269">
        <v>200</v>
      </c>
      <c r="G269">
        <f t="shared" ca="1" si="108"/>
        <v>1596</v>
      </c>
      <c r="H269">
        <f t="shared" ca="1" si="109"/>
        <v>1596</v>
      </c>
      <c r="I269" t="str">
        <f t="shared" ca="1" si="112"/>
        <v>cu</v>
      </c>
      <c r="J269" t="s">
        <v>114</v>
      </c>
      <c r="K269" t="s">
        <v>116</v>
      </c>
      <c r="L269">
        <v>120000</v>
      </c>
      <c r="M269" t="str">
        <f t="shared" si="95"/>
        <v/>
      </c>
      <c r="N269" t="str">
        <f t="shared" ca="1" si="113"/>
        <v>cu</v>
      </c>
      <c r="O269" t="s">
        <v>114</v>
      </c>
      <c r="P269" t="s">
        <v>116</v>
      </c>
      <c r="Q269">
        <v>12000</v>
      </c>
      <c r="R269" t="str">
        <f t="shared" ca="1" si="96"/>
        <v>cu</v>
      </c>
      <c r="S269" t="str">
        <f t="shared" si="97"/>
        <v>GO</v>
      </c>
      <c r="T269">
        <f t="shared" si="98"/>
        <v>120000</v>
      </c>
      <c r="U269" t="str">
        <f t="shared" ca="1" si="99"/>
        <v>cu</v>
      </c>
      <c r="V269" t="str">
        <f t="shared" si="100"/>
        <v>GO</v>
      </c>
      <c r="W269">
        <f t="shared" si="101"/>
        <v>12000</v>
      </c>
      <c r="X26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</v>
      </c>
      <c r="Y269" t="str">
        <f t="shared" ca="1" si="102"/>
        <v>{"id":"rt6","num":16,"totEp":1596,"tp1":"cu","vl1":"GO","cn1":120000,"tp2":"cu","vl2":"GO","cn2":12000}</v>
      </c>
      <c r="Z269">
        <f t="shared" ca="1" si="103"/>
        <v>103</v>
      </c>
      <c r="AA269">
        <f t="shared" ca="1" si="104"/>
        <v>27163</v>
      </c>
      <c r="AB269">
        <f t="shared" ca="1" si="105"/>
        <v>0</v>
      </c>
      <c r="AC26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</v>
      </c>
      <c r="AD269">
        <f t="shared" ca="1" si="107"/>
        <v>0</v>
      </c>
    </row>
    <row r="270" spans="1:30">
      <c r="A270" t="s">
        <v>105</v>
      </c>
      <c r="B270" t="str">
        <f>VLOOKUP(A270,EventPointTypeTable!$A:$B,MATCH(EventPointTypeTable!$B$1,EventPointTypeTable!$A$1:$B$1,0),0)</f>
        <v>루틴6</v>
      </c>
      <c r="C270" t="str">
        <f t="shared" si="110"/>
        <v>rt6</v>
      </c>
      <c r="D270">
        <f t="shared" ca="1" si="111"/>
        <v>17</v>
      </c>
      <c r="E270">
        <f t="shared" ca="1" si="93"/>
        <v>17</v>
      </c>
      <c r="F270">
        <v>150</v>
      </c>
      <c r="G270">
        <f t="shared" ca="1" si="108"/>
        <v>1746</v>
      </c>
      <c r="H270">
        <f t="shared" ca="1" si="109"/>
        <v>1746</v>
      </c>
      <c r="I270" t="str">
        <f t="shared" ca="1" si="112"/>
        <v>cu</v>
      </c>
      <c r="J270" t="s">
        <v>114</v>
      </c>
      <c r="K270" t="s">
        <v>116</v>
      </c>
      <c r="L270">
        <v>115000</v>
      </c>
      <c r="M270" t="str">
        <f t="shared" si="95"/>
        <v/>
      </c>
      <c r="N270" t="str">
        <f t="shared" ca="1" si="113"/>
        <v>cu</v>
      </c>
      <c r="O270" t="s">
        <v>114</v>
      </c>
      <c r="P270" t="s">
        <v>116</v>
      </c>
      <c r="Q270">
        <v>11500</v>
      </c>
      <c r="R270" t="str">
        <f t="shared" ca="1" si="96"/>
        <v>cu</v>
      </c>
      <c r="S270" t="str">
        <f t="shared" si="97"/>
        <v>GO</v>
      </c>
      <c r="T270">
        <f t="shared" si="98"/>
        <v>115000</v>
      </c>
      <c r="U270" t="str">
        <f t="shared" ca="1" si="99"/>
        <v>cu</v>
      </c>
      <c r="V270" t="str">
        <f t="shared" si="100"/>
        <v>GO</v>
      </c>
      <c r="W270">
        <f t="shared" si="101"/>
        <v>11500</v>
      </c>
      <c r="X27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</v>
      </c>
      <c r="Y270" t="str">
        <f t="shared" ca="1" si="102"/>
        <v>{"id":"rt6","num":17,"totEp":1746,"tp1":"cu","vl1":"GO","cn1":115000,"tp2":"cu","vl2":"GO","cn2":11500}</v>
      </c>
      <c r="Z270">
        <f t="shared" ca="1" si="103"/>
        <v>103</v>
      </c>
      <c r="AA270">
        <f t="shared" ca="1" si="104"/>
        <v>27267</v>
      </c>
      <c r="AB270">
        <f t="shared" ca="1" si="105"/>
        <v>0</v>
      </c>
      <c r="AC27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</v>
      </c>
      <c r="AD270">
        <f t="shared" ca="1" si="107"/>
        <v>0</v>
      </c>
    </row>
    <row r="271" spans="1:30">
      <c r="A271" t="s">
        <v>105</v>
      </c>
      <c r="B271" t="str">
        <f>VLOOKUP(A271,EventPointTypeTable!$A:$B,MATCH(EventPointTypeTable!$B$1,EventPointTypeTable!$A$1:$B$1,0),0)</f>
        <v>루틴6</v>
      </c>
      <c r="C271" t="str">
        <f t="shared" si="110"/>
        <v>rt6</v>
      </c>
      <c r="D271">
        <f t="shared" ca="1" si="111"/>
        <v>18</v>
      </c>
      <c r="E271">
        <f t="shared" ca="1" si="93"/>
        <v>18</v>
      </c>
      <c r="F271">
        <v>800</v>
      </c>
      <c r="G271">
        <f t="shared" ca="1" si="108"/>
        <v>2546</v>
      </c>
      <c r="H271">
        <f t="shared" ca="1" si="109"/>
        <v>2546</v>
      </c>
      <c r="I271" t="str">
        <f t="shared" ca="1" si="112"/>
        <v>cu</v>
      </c>
      <c r="J271" t="s">
        <v>114</v>
      </c>
      <c r="K271" t="s">
        <v>147</v>
      </c>
      <c r="L271">
        <v>1200</v>
      </c>
      <c r="M271" t="str">
        <f t="shared" si="95"/>
        <v>에너지너무많음</v>
      </c>
      <c r="N271" t="str">
        <f t="shared" ca="1" si="113"/>
        <v>cu</v>
      </c>
      <c r="O271" t="s">
        <v>114</v>
      </c>
      <c r="P271" t="s">
        <v>147</v>
      </c>
      <c r="Q271">
        <v>120</v>
      </c>
      <c r="R271" t="str">
        <f t="shared" ca="1" si="96"/>
        <v>cu</v>
      </c>
      <c r="S271" t="str">
        <f t="shared" si="97"/>
        <v>EN</v>
      </c>
      <c r="T271">
        <f t="shared" si="98"/>
        <v>1200</v>
      </c>
      <c r="U271" t="str">
        <f t="shared" ca="1" si="99"/>
        <v>cu</v>
      </c>
      <c r="V271" t="str">
        <f t="shared" si="100"/>
        <v>EN</v>
      </c>
      <c r="W271">
        <f t="shared" si="101"/>
        <v>120</v>
      </c>
      <c r="X27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</v>
      </c>
      <c r="Y271" t="str">
        <f t="shared" ca="1" si="102"/>
        <v>{"id":"rt6","num":18,"totEp":2546,"tp1":"cu","vl1":"EN","cn1":1200,"tp2":"cu","vl2":"EN","cn2":120}</v>
      </c>
      <c r="Z271">
        <f t="shared" ca="1" si="103"/>
        <v>99</v>
      </c>
      <c r="AA271">
        <f t="shared" ca="1" si="104"/>
        <v>27367</v>
      </c>
      <c r="AB271">
        <f t="shared" ca="1" si="105"/>
        <v>0</v>
      </c>
      <c r="AC27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</v>
      </c>
      <c r="AD271">
        <f t="shared" ca="1" si="107"/>
        <v>0</v>
      </c>
    </row>
    <row r="272" spans="1:30">
      <c r="A272" t="s">
        <v>105</v>
      </c>
      <c r="B272" t="str">
        <f>VLOOKUP(A272,EventPointTypeTable!$A:$B,MATCH(EventPointTypeTable!$B$1,EventPointTypeTable!$A$1:$B$1,0),0)</f>
        <v>루틴6</v>
      </c>
      <c r="C272" t="str">
        <f t="shared" si="110"/>
        <v>rt6</v>
      </c>
      <c r="D272">
        <f t="shared" ca="1" si="111"/>
        <v>19</v>
      </c>
      <c r="E272">
        <f t="shared" ca="1" si="93"/>
        <v>19</v>
      </c>
      <c r="F272">
        <v>150</v>
      </c>
      <c r="G272">
        <f t="shared" ca="1" si="108"/>
        <v>2696</v>
      </c>
      <c r="H272">
        <f t="shared" ca="1" si="109"/>
        <v>2696</v>
      </c>
      <c r="I272" t="str">
        <f t="shared" ca="1" si="112"/>
        <v>cu</v>
      </c>
      <c r="J272" t="s">
        <v>114</v>
      </c>
      <c r="K272" t="s">
        <v>116</v>
      </c>
      <c r="L272">
        <v>135000</v>
      </c>
      <c r="M272" t="str">
        <f t="shared" si="95"/>
        <v/>
      </c>
      <c r="N272" t="str">
        <f t="shared" ca="1" si="113"/>
        <v>cu</v>
      </c>
      <c r="O272" t="s">
        <v>114</v>
      </c>
      <c r="P272" t="s">
        <v>116</v>
      </c>
      <c r="Q272">
        <v>13500</v>
      </c>
      <c r="R272" t="str">
        <f t="shared" ca="1" si="96"/>
        <v>cu</v>
      </c>
      <c r="S272" t="str">
        <f t="shared" si="97"/>
        <v>GO</v>
      </c>
      <c r="T272">
        <f t="shared" si="98"/>
        <v>135000</v>
      </c>
      <c r="U272" t="str">
        <f t="shared" ca="1" si="99"/>
        <v>cu</v>
      </c>
      <c r="V272" t="str">
        <f t="shared" si="100"/>
        <v>GO</v>
      </c>
      <c r="W272">
        <f t="shared" si="101"/>
        <v>13500</v>
      </c>
      <c r="X27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</v>
      </c>
      <c r="Y272" t="str">
        <f t="shared" ca="1" si="102"/>
        <v>{"id":"rt6","num":19,"totEp":2696,"tp1":"cu","vl1":"GO","cn1":135000,"tp2":"cu","vl2":"GO","cn2":13500}</v>
      </c>
      <c r="Z272">
        <f t="shared" ca="1" si="103"/>
        <v>103</v>
      </c>
      <c r="AA272">
        <f t="shared" ca="1" si="104"/>
        <v>27471</v>
      </c>
      <c r="AB272">
        <f t="shared" ca="1" si="105"/>
        <v>0</v>
      </c>
      <c r="AC27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</v>
      </c>
      <c r="AD272">
        <f t="shared" ca="1" si="107"/>
        <v>0</v>
      </c>
    </row>
    <row r="273" spans="1:30">
      <c r="A273" t="s">
        <v>105</v>
      </c>
      <c r="B273" t="str">
        <f>VLOOKUP(A273,EventPointTypeTable!$A:$B,MATCH(EventPointTypeTable!$B$1,EventPointTypeTable!$A$1:$B$1,0),0)</f>
        <v>루틴6</v>
      </c>
      <c r="C273" t="str">
        <f t="shared" si="110"/>
        <v>rt6</v>
      </c>
      <c r="D273">
        <f t="shared" ca="1" si="111"/>
        <v>20</v>
      </c>
      <c r="E273">
        <f t="shared" ca="1" si="93"/>
        <v>20</v>
      </c>
      <c r="F273">
        <v>250</v>
      </c>
      <c r="G273">
        <f t="shared" ca="1" si="108"/>
        <v>2946</v>
      </c>
      <c r="H273">
        <f t="shared" ca="1" si="109"/>
        <v>2946</v>
      </c>
      <c r="I273" t="str">
        <f t="shared" ca="1" si="112"/>
        <v>cu</v>
      </c>
      <c r="J273" t="s">
        <v>114</v>
      </c>
      <c r="K273" t="s">
        <v>116</v>
      </c>
      <c r="L273">
        <v>150000</v>
      </c>
      <c r="M273" t="str">
        <f t="shared" si="95"/>
        <v/>
      </c>
      <c r="N273" t="str">
        <f t="shared" ca="1" si="113"/>
        <v>cu</v>
      </c>
      <c r="O273" t="s">
        <v>114</v>
      </c>
      <c r="P273" t="s">
        <v>116</v>
      </c>
      <c r="Q273">
        <v>15000</v>
      </c>
      <c r="R273" t="str">
        <f t="shared" ca="1" si="96"/>
        <v>cu</v>
      </c>
      <c r="S273" t="str">
        <f t="shared" si="97"/>
        <v>GO</v>
      </c>
      <c r="T273">
        <f t="shared" si="98"/>
        <v>150000</v>
      </c>
      <c r="U273" t="str">
        <f t="shared" ca="1" si="99"/>
        <v>cu</v>
      </c>
      <c r="V273" t="str">
        <f t="shared" si="100"/>
        <v>GO</v>
      </c>
      <c r="W273">
        <f t="shared" si="101"/>
        <v>15000</v>
      </c>
      <c r="X27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</v>
      </c>
      <c r="Y273" t="str">
        <f t="shared" ca="1" si="102"/>
        <v>{"id":"rt6","num":20,"totEp":2946,"tp1":"cu","vl1":"GO","cn1":150000,"tp2":"cu","vl2":"GO","cn2":15000}</v>
      </c>
      <c r="Z273">
        <f t="shared" ca="1" si="103"/>
        <v>103</v>
      </c>
      <c r="AA273">
        <f t="shared" ca="1" si="104"/>
        <v>27575</v>
      </c>
      <c r="AB273">
        <f t="shared" ca="1" si="105"/>
        <v>0</v>
      </c>
      <c r="AC27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</v>
      </c>
      <c r="AD273">
        <f t="shared" ca="1" si="107"/>
        <v>0</v>
      </c>
    </row>
    <row r="274" spans="1:30">
      <c r="A274" t="s">
        <v>105</v>
      </c>
      <c r="B274" t="str">
        <f>VLOOKUP(A274,EventPointTypeTable!$A:$B,MATCH(EventPointTypeTable!$B$1,EventPointTypeTable!$A$1:$B$1,0),0)</f>
        <v>루틴6</v>
      </c>
      <c r="C274" t="str">
        <f t="shared" si="110"/>
        <v>rt6</v>
      </c>
      <c r="D274">
        <f t="shared" ca="1" si="111"/>
        <v>21</v>
      </c>
      <c r="E274">
        <f t="shared" ca="1" si="93"/>
        <v>21</v>
      </c>
      <c r="F274">
        <v>1300</v>
      </c>
      <c r="G274">
        <f t="shared" ca="1" si="108"/>
        <v>4246</v>
      </c>
      <c r="H274">
        <f t="shared" ca="1" si="109"/>
        <v>4246</v>
      </c>
      <c r="I274" t="str">
        <f t="shared" ca="1" si="112"/>
        <v>cu</v>
      </c>
      <c r="J274" t="s">
        <v>114</v>
      </c>
      <c r="K274" t="s">
        <v>147</v>
      </c>
      <c r="L274">
        <v>2100</v>
      </c>
      <c r="M274" t="str">
        <f t="shared" si="95"/>
        <v>에너지너무많음</v>
      </c>
      <c r="N274" t="str">
        <f t="shared" ca="1" si="113"/>
        <v>cu</v>
      </c>
      <c r="O274" t="s">
        <v>114</v>
      </c>
      <c r="P274" t="s">
        <v>147</v>
      </c>
      <c r="Q274">
        <v>210</v>
      </c>
      <c r="R274" t="str">
        <f t="shared" ca="1" si="96"/>
        <v>cu</v>
      </c>
      <c r="S274" t="str">
        <f t="shared" si="97"/>
        <v>EN</v>
      </c>
      <c r="T274">
        <f t="shared" si="98"/>
        <v>2100</v>
      </c>
      <c r="U274" t="str">
        <f t="shared" ca="1" si="99"/>
        <v>cu</v>
      </c>
      <c r="V274" t="str">
        <f t="shared" si="100"/>
        <v>EN</v>
      </c>
      <c r="W274">
        <f t="shared" si="101"/>
        <v>210</v>
      </c>
      <c r="X27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</v>
      </c>
      <c r="Y274" t="str">
        <f t="shared" ca="1" si="102"/>
        <v>{"id":"rt6","num":21,"totEp":4246,"tp1":"cu","vl1":"EN","cn1":2100,"tp2":"cu","vl2":"EN","cn2":210}</v>
      </c>
      <c r="Z274">
        <f t="shared" ca="1" si="103"/>
        <v>99</v>
      </c>
      <c r="AA274">
        <f t="shared" ca="1" si="104"/>
        <v>27675</v>
      </c>
      <c r="AB274">
        <f t="shared" ca="1" si="105"/>
        <v>0</v>
      </c>
      <c r="AC27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</v>
      </c>
      <c r="AD274">
        <f t="shared" ca="1" si="107"/>
        <v>0</v>
      </c>
    </row>
    <row r="275" spans="1:30">
      <c r="A275" t="s">
        <v>105</v>
      </c>
      <c r="B275" t="str">
        <f>VLOOKUP(A275,EventPointTypeTable!$A:$B,MATCH(EventPointTypeTable!$B$1,EventPointTypeTable!$A$1:$B$1,0),0)</f>
        <v>루틴6</v>
      </c>
      <c r="C275" t="str">
        <f t="shared" si="110"/>
        <v>rt6</v>
      </c>
      <c r="D275">
        <f t="shared" ca="1" si="111"/>
        <v>22</v>
      </c>
      <c r="E275">
        <f t="shared" ca="1" si="93"/>
        <v>22</v>
      </c>
      <c r="F275">
        <v>60</v>
      </c>
      <c r="G275">
        <f t="shared" ca="1" si="108"/>
        <v>4306</v>
      </c>
      <c r="H275">
        <f t="shared" ca="1" si="109"/>
        <v>4306</v>
      </c>
      <c r="I275" t="str">
        <f t="shared" ca="1" si="112"/>
        <v>cu</v>
      </c>
      <c r="J275" t="s">
        <v>114</v>
      </c>
      <c r="K275" t="s">
        <v>116</v>
      </c>
      <c r="L275">
        <v>110000</v>
      </c>
      <c r="M275" t="str">
        <f t="shared" si="95"/>
        <v/>
      </c>
      <c r="N275" t="str">
        <f t="shared" ca="1" si="113"/>
        <v>cu</v>
      </c>
      <c r="O275" t="s">
        <v>114</v>
      </c>
      <c r="P275" t="s">
        <v>116</v>
      </c>
      <c r="Q275">
        <v>11000</v>
      </c>
      <c r="R275" t="str">
        <f t="shared" ca="1" si="96"/>
        <v>cu</v>
      </c>
      <c r="S275" t="str">
        <f t="shared" si="97"/>
        <v>GO</v>
      </c>
      <c r="T275">
        <f t="shared" si="98"/>
        <v>110000</v>
      </c>
      <c r="U275" t="str">
        <f t="shared" ca="1" si="99"/>
        <v>cu</v>
      </c>
      <c r="V275" t="str">
        <f t="shared" si="100"/>
        <v>GO</v>
      </c>
      <c r="W275">
        <f t="shared" si="101"/>
        <v>11000</v>
      </c>
      <c r="X27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</v>
      </c>
      <c r="Y275" t="str">
        <f t="shared" ca="1" si="102"/>
        <v>{"id":"rt6","num":22,"totEp":4306,"tp1":"cu","vl1":"GO","cn1":110000,"tp2":"cu","vl2":"GO","cn2":11000}</v>
      </c>
      <c r="Z275">
        <f t="shared" ca="1" si="103"/>
        <v>103</v>
      </c>
      <c r="AA275">
        <f t="shared" ca="1" si="104"/>
        <v>27779</v>
      </c>
      <c r="AB275">
        <f t="shared" ca="1" si="105"/>
        <v>0</v>
      </c>
      <c r="AC27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</v>
      </c>
      <c r="AD275">
        <f t="shared" ca="1" si="107"/>
        <v>0</v>
      </c>
    </row>
    <row r="276" spans="1:30">
      <c r="A276" t="s">
        <v>105</v>
      </c>
      <c r="B276" t="str">
        <f>VLOOKUP(A276,EventPointTypeTable!$A:$B,MATCH(EventPointTypeTable!$B$1,EventPointTypeTable!$A$1:$B$1,0),0)</f>
        <v>루틴6</v>
      </c>
      <c r="C276" t="str">
        <f t="shared" si="110"/>
        <v>rt6</v>
      </c>
      <c r="D276">
        <f t="shared" ca="1" si="111"/>
        <v>23</v>
      </c>
      <c r="E276">
        <f t="shared" ca="1" si="93"/>
        <v>23</v>
      </c>
      <c r="F276">
        <v>350</v>
      </c>
      <c r="G276">
        <f t="shared" ca="1" si="108"/>
        <v>4656</v>
      </c>
      <c r="H276">
        <f t="shared" ca="1" si="109"/>
        <v>4656</v>
      </c>
      <c r="I276" t="str">
        <f t="shared" ca="1" si="112"/>
        <v>cu</v>
      </c>
      <c r="J276" t="s">
        <v>114</v>
      </c>
      <c r="K276" t="s">
        <v>116</v>
      </c>
      <c r="L276">
        <v>175000</v>
      </c>
      <c r="M276" t="str">
        <f t="shared" si="95"/>
        <v/>
      </c>
      <c r="N276" t="str">
        <f t="shared" ca="1" si="113"/>
        <v>cu</v>
      </c>
      <c r="O276" t="s">
        <v>114</v>
      </c>
      <c r="P276" t="s">
        <v>116</v>
      </c>
      <c r="Q276">
        <v>17500</v>
      </c>
      <c r="R276" t="str">
        <f t="shared" ca="1" si="96"/>
        <v>cu</v>
      </c>
      <c r="S276" t="str">
        <f t="shared" si="97"/>
        <v>GO</v>
      </c>
      <c r="T276">
        <f t="shared" si="98"/>
        <v>175000</v>
      </c>
      <c r="U276" t="str">
        <f t="shared" ca="1" si="99"/>
        <v>cu</v>
      </c>
      <c r="V276" t="str">
        <f t="shared" si="100"/>
        <v>GO</v>
      </c>
      <c r="W276">
        <f t="shared" si="101"/>
        <v>17500</v>
      </c>
      <c r="X27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</v>
      </c>
      <c r="Y276" t="str">
        <f t="shared" ca="1" si="102"/>
        <v>{"id":"rt6","num":23,"totEp":4656,"tp1":"cu","vl1":"GO","cn1":175000,"tp2":"cu","vl2":"GO","cn2":17500}</v>
      </c>
      <c r="Z276">
        <f t="shared" ca="1" si="103"/>
        <v>103</v>
      </c>
      <c r="AA276">
        <f t="shared" ca="1" si="104"/>
        <v>27883</v>
      </c>
      <c r="AB276">
        <f t="shared" ca="1" si="105"/>
        <v>0</v>
      </c>
      <c r="AC27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</v>
      </c>
      <c r="AD276">
        <f t="shared" ca="1" si="107"/>
        <v>0</v>
      </c>
    </row>
    <row r="277" spans="1:30">
      <c r="A277" t="s">
        <v>105</v>
      </c>
      <c r="B277" t="str">
        <f>VLOOKUP(A277,EventPointTypeTable!$A:$B,MATCH(EventPointTypeTable!$B$1,EventPointTypeTable!$A$1:$B$1,0),0)</f>
        <v>루틴6</v>
      </c>
      <c r="C277" t="str">
        <f t="shared" si="110"/>
        <v>rt6</v>
      </c>
      <c r="D277">
        <f t="shared" ca="1" si="111"/>
        <v>24</v>
      </c>
      <c r="E277">
        <f t="shared" ca="1" si="93"/>
        <v>24</v>
      </c>
      <c r="F277">
        <v>240</v>
      </c>
      <c r="G277">
        <f t="shared" ca="1" si="108"/>
        <v>4896</v>
      </c>
      <c r="H277">
        <f t="shared" ca="1" si="109"/>
        <v>4896</v>
      </c>
      <c r="I277" t="str">
        <f t="shared" ca="1" si="112"/>
        <v>cu</v>
      </c>
      <c r="J277" t="s">
        <v>114</v>
      </c>
      <c r="K277" t="s">
        <v>116</v>
      </c>
      <c r="L277">
        <v>145000</v>
      </c>
      <c r="M277" t="str">
        <f t="shared" si="95"/>
        <v/>
      </c>
      <c r="N277" t="str">
        <f t="shared" ca="1" si="113"/>
        <v>cu</v>
      </c>
      <c r="O277" t="s">
        <v>114</v>
      </c>
      <c r="P277" t="s">
        <v>116</v>
      </c>
      <c r="Q277">
        <v>14500</v>
      </c>
      <c r="R277" t="str">
        <f t="shared" ca="1" si="96"/>
        <v>cu</v>
      </c>
      <c r="S277" t="str">
        <f t="shared" si="97"/>
        <v>GO</v>
      </c>
      <c r="T277">
        <f t="shared" si="98"/>
        <v>145000</v>
      </c>
      <c r="U277" t="str">
        <f t="shared" ca="1" si="99"/>
        <v>cu</v>
      </c>
      <c r="V277" t="str">
        <f t="shared" si="100"/>
        <v>GO</v>
      </c>
      <c r="W277">
        <f t="shared" si="101"/>
        <v>14500</v>
      </c>
      <c r="X27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</v>
      </c>
      <c r="Y277" t="str">
        <f t="shared" ca="1" si="102"/>
        <v>{"id":"rt6","num":24,"totEp":4896,"tp1":"cu","vl1":"GO","cn1":145000,"tp2":"cu","vl2":"GO","cn2":14500}</v>
      </c>
      <c r="Z277">
        <f t="shared" ca="1" si="103"/>
        <v>103</v>
      </c>
      <c r="AA277">
        <f t="shared" ca="1" si="104"/>
        <v>27987</v>
      </c>
      <c r="AB277">
        <f t="shared" ca="1" si="105"/>
        <v>0</v>
      </c>
      <c r="AC27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</v>
      </c>
      <c r="AD277">
        <f t="shared" ca="1" si="107"/>
        <v>0</v>
      </c>
    </row>
    <row r="278" spans="1:30">
      <c r="A278" t="s">
        <v>105</v>
      </c>
      <c r="B278" t="str">
        <f>VLOOKUP(A278,EventPointTypeTable!$A:$B,MATCH(EventPointTypeTable!$B$1,EventPointTypeTable!$A$1:$B$1,0),0)</f>
        <v>루틴6</v>
      </c>
      <c r="C278" t="str">
        <f t="shared" si="110"/>
        <v>rt6</v>
      </c>
      <c r="D278">
        <f t="shared" ca="1" si="111"/>
        <v>25</v>
      </c>
      <c r="E278">
        <f t="shared" ca="1" si="93"/>
        <v>25</v>
      </c>
      <c r="F278">
        <v>1800</v>
      </c>
      <c r="G278">
        <f t="shared" ca="1" si="108"/>
        <v>6696</v>
      </c>
      <c r="H278">
        <f t="shared" ca="1" si="109"/>
        <v>6696</v>
      </c>
      <c r="I278" t="str">
        <f t="shared" ca="1" si="112"/>
        <v>cu</v>
      </c>
      <c r="J278" t="s">
        <v>114</v>
      </c>
      <c r="K278" t="s">
        <v>147</v>
      </c>
      <c r="L278">
        <v>2900</v>
      </c>
      <c r="M278" t="str">
        <f t="shared" si="95"/>
        <v>에너지너무많음</v>
      </c>
      <c r="N278" t="str">
        <f t="shared" ca="1" si="113"/>
        <v>cu</v>
      </c>
      <c r="O278" t="s">
        <v>114</v>
      </c>
      <c r="P278" t="s">
        <v>147</v>
      </c>
      <c r="Q278">
        <v>290</v>
      </c>
      <c r="R278" t="str">
        <f t="shared" ca="1" si="96"/>
        <v>cu</v>
      </c>
      <c r="S278" t="str">
        <f t="shared" si="97"/>
        <v>EN</v>
      </c>
      <c r="T278">
        <f t="shared" si="98"/>
        <v>2900</v>
      </c>
      <c r="U278" t="str">
        <f t="shared" ca="1" si="99"/>
        <v>cu</v>
      </c>
      <c r="V278" t="str">
        <f t="shared" si="100"/>
        <v>EN</v>
      </c>
      <c r="W278">
        <f t="shared" si="101"/>
        <v>290</v>
      </c>
      <c r="X27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</v>
      </c>
      <c r="Y278" t="str">
        <f t="shared" ca="1" si="102"/>
        <v>{"id":"rt6","num":25,"totEp":6696,"tp1":"cu","vl1":"EN","cn1":2900,"tp2":"cu","vl2":"EN","cn2":290}</v>
      </c>
      <c r="Z278">
        <f t="shared" ca="1" si="103"/>
        <v>99</v>
      </c>
      <c r="AA278">
        <f t="shared" ca="1" si="104"/>
        <v>28087</v>
      </c>
      <c r="AB278">
        <f t="shared" ca="1" si="105"/>
        <v>0</v>
      </c>
      <c r="AC27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</v>
      </c>
      <c r="AD278">
        <f t="shared" ca="1" si="107"/>
        <v>0</v>
      </c>
    </row>
    <row r="279" spans="1:30">
      <c r="A279" t="s">
        <v>105</v>
      </c>
      <c r="B279" t="str">
        <f>VLOOKUP(A279,EventPointTypeTable!$A:$B,MATCH(EventPointTypeTable!$B$1,EventPointTypeTable!$A$1:$B$1,0),0)</f>
        <v>루틴6</v>
      </c>
      <c r="C279" t="str">
        <f t="shared" si="110"/>
        <v>rt6</v>
      </c>
      <c r="D279">
        <f t="shared" ca="1" si="111"/>
        <v>26</v>
      </c>
      <c r="E279">
        <f t="shared" ca="1" si="93"/>
        <v>26</v>
      </c>
      <c r="F279">
        <v>200</v>
      </c>
      <c r="G279">
        <f t="shared" ca="1" si="108"/>
        <v>6896</v>
      </c>
      <c r="H279">
        <f t="shared" ca="1" si="109"/>
        <v>6896</v>
      </c>
      <c r="I279" t="str">
        <f t="shared" ca="1" si="112"/>
        <v>cu</v>
      </c>
      <c r="J279" t="s">
        <v>114</v>
      </c>
      <c r="K279" t="s">
        <v>116</v>
      </c>
      <c r="L279">
        <v>200000</v>
      </c>
      <c r="M279" t="str">
        <f t="shared" si="95"/>
        <v/>
      </c>
      <c r="N279" t="str">
        <f t="shared" ca="1" si="113"/>
        <v>cu</v>
      </c>
      <c r="O279" t="s">
        <v>114</v>
      </c>
      <c r="P279" t="s">
        <v>116</v>
      </c>
      <c r="Q279">
        <v>20000</v>
      </c>
      <c r="R279" t="str">
        <f t="shared" ca="1" si="96"/>
        <v>cu</v>
      </c>
      <c r="S279" t="str">
        <f t="shared" si="97"/>
        <v>GO</v>
      </c>
      <c r="T279">
        <f t="shared" si="98"/>
        <v>200000</v>
      </c>
      <c r="U279" t="str">
        <f t="shared" ca="1" si="99"/>
        <v>cu</v>
      </c>
      <c r="V279" t="str">
        <f t="shared" si="100"/>
        <v>GO</v>
      </c>
      <c r="W279">
        <f t="shared" si="101"/>
        <v>20000</v>
      </c>
      <c r="X27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</v>
      </c>
      <c r="Y279" t="str">
        <f t="shared" ca="1" si="102"/>
        <v>{"id":"rt6","num":26,"totEp":6896,"tp1":"cu","vl1":"GO","cn1":200000,"tp2":"cu","vl2":"GO","cn2":20000}</v>
      </c>
      <c r="Z279">
        <f t="shared" ca="1" si="103"/>
        <v>103</v>
      </c>
      <c r="AA279">
        <f t="shared" ca="1" si="104"/>
        <v>28191</v>
      </c>
      <c r="AB279">
        <f t="shared" ca="1" si="105"/>
        <v>0</v>
      </c>
      <c r="AC27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</v>
      </c>
      <c r="AD279">
        <f t="shared" ca="1" si="107"/>
        <v>0</v>
      </c>
    </row>
    <row r="280" spans="1:30">
      <c r="A280" t="s">
        <v>105</v>
      </c>
      <c r="B280" t="str">
        <f>VLOOKUP(A280,EventPointTypeTable!$A:$B,MATCH(EventPointTypeTable!$B$1,EventPointTypeTable!$A$1:$B$1,0),0)</f>
        <v>루틴6</v>
      </c>
      <c r="C280" t="str">
        <f t="shared" si="110"/>
        <v>rt6</v>
      </c>
      <c r="D280">
        <f t="shared" ca="1" si="111"/>
        <v>27</v>
      </c>
      <c r="E280">
        <f t="shared" ca="1" si="93"/>
        <v>27</v>
      </c>
      <c r="F280">
        <v>400</v>
      </c>
      <c r="G280">
        <f t="shared" ca="1" si="108"/>
        <v>7296</v>
      </c>
      <c r="H280">
        <f t="shared" ca="1" si="109"/>
        <v>7296</v>
      </c>
      <c r="I280" t="str">
        <f t="shared" ca="1" si="112"/>
        <v>cu</v>
      </c>
      <c r="J280" t="s">
        <v>114</v>
      </c>
      <c r="K280" t="s">
        <v>116</v>
      </c>
      <c r="L280">
        <v>250000</v>
      </c>
      <c r="M280" t="str">
        <f t="shared" si="95"/>
        <v/>
      </c>
      <c r="N280" t="str">
        <f t="shared" ca="1" si="113"/>
        <v>cu</v>
      </c>
      <c r="O280" t="s">
        <v>114</v>
      </c>
      <c r="P280" t="s">
        <v>116</v>
      </c>
      <c r="Q280">
        <v>25000</v>
      </c>
      <c r="R280" t="str">
        <f t="shared" ca="1" si="96"/>
        <v>cu</v>
      </c>
      <c r="S280" t="str">
        <f t="shared" si="97"/>
        <v>GO</v>
      </c>
      <c r="T280">
        <f t="shared" si="98"/>
        <v>250000</v>
      </c>
      <c r="U280" t="str">
        <f t="shared" ca="1" si="99"/>
        <v>cu</v>
      </c>
      <c r="V280" t="str">
        <f t="shared" si="100"/>
        <v>GO</v>
      </c>
      <c r="W280">
        <f t="shared" si="101"/>
        <v>25000</v>
      </c>
      <c r="X28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</v>
      </c>
      <c r="Y280" t="str">
        <f t="shared" ca="1" si="102"/>
        <v>{"id":"rt6","num":27,"totEp":7296,"tp1":"cu","vl1":"GO","cn1":250000,"tp2":"cu","vl2":"GO","cn2":25000}</v>
      </c>
      <c r="Z280">
        <f t="shared" ca="1" si="103"/>
        <v>103</v>
      </c>
      <c r="AA280">
        <f t="shared" ca="1" si="104"/>
        <v>28295</v>
      </c>
      <c r="AB280">
        <f t="shared" ca="1" si="105"/>
        <v>0</v>
      </c>
      <c r="AC28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</v>
      </c>
      <c r="AD280">
        <f t="shared" ca="1" si="107"/>
        <v>0</v>
      </c>
    </row>
    <row r="281" spans="1:30">
      <c r="A281" t="s">
        <v>105</v>
      </c>
      <c r="B281" t="str">
        <f>VLOOKUP(A281,EventPointTypeTable!$A:$B,MATCH(EventPointTypeTable!$B$1,EventPointTypeTable!$A$1:$B$1,0),0)</f>
        <v>루틴6</v>
      </c>
      <c r="C281" t="str">
        <f t="shared" si="110"/>
        <v>rt6</v>
      </c>
      <c r="D281">
        <f t="shared" ca="1" si="111"/>
        <v>28</v>
      </c>
      <c r="E281">
        <f t="shared" ca="1" si="93"/>
        <v>28</v>
      </c>
      <c r="F281">
        <v>2400</v>
      </c>
      <c r="G281">
        <f t="shared" ca="1" si="108"/>
        <v>9696</v>
      </c>
      <c r="H281">
        <f t="shared" ca="1" si="109"/>
        <v>9696</v>
      </c>
      <c r="I281" t="str">
        <f t="shared" ca="1" si="112"/>
        <v>cu</v>
      </c>
      <c r="J281" t="s">
        <v>114</v>
      </c>
      <c r="K281" t="s">
        <v>147</v>
      </c>
      <c r="L281">
        <v>4000</v>
      </c>
      <c r="M281" t="str">
        <f t="shared" si="95"/>
        <v>에너지너무많음</v>
      </c>
      <c r="N281" t="str">
        <f t="shared" ca="1" si="113"/>
        <v>cu</v>
      </c>
      <c r="O281" t="s">
        <v>114</v>
      </c>
      <c r="P281" t="s">
        <v>147</v>
      </c>
      <c r="Q281">
        <v>400</v>
      </c>
      <c r="R281" t="str">
        <f t="shared" ca="1" si="96"/>
        <v>cu</v>
      </c>
      <c r="S281" t="str">
        <f t="shared" si="97"/>
        <v>EN</v>
      </c>
      <c r="T281">
        <f t="shared" si="98"/>
        <v>4000</v>
      </c>
      <c r="U281" t="str">
        <f t="shared" ca="1" si="99"/>
        <v>cu</v>
      </c>
      <c r="V281" t="str">
        <f t="shared" si="100"/>
        <v>EN</v>
      </c>
      <c r="W281">
        <f t="shared" si="101"/>
        <v>400</v>
      </c>
      <c r="X28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</v>
      </c>
      <c r="Y281" t="str">
        <f t="shared" ca="1" si="102"/>
        <v>{"id":"rt6","num":28,"totEp":9696,"tp1":"cu","vl1":"EN","cn1":4000,"tp2":"cu","vl2":"EN","cn2":400}</v>
      </c>
      <c r="Z281">
        <f t="shared" ca="1" si="103"/>
        <v>99</v>
      </c>
      <c r="AA281">
        <f t="shared" ca="1" si="104"/>
        <v>28395</v>
      </c>
      <c r="AB281">
        <f t="shared" ca="1" si="105"/>
        <v>0</v>
      </c>
      <c r="AC28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</v>
      </c>
      <c r="AD281">
        <f t="shared" ca="1" si="107"/>
        <v>0</v>
      </c>
    </row>
    <row r="282" spans="1:30">
      <c r="A282" t="s">
        <v>105</v>
      </c>
      <c r="B282" t="str">
        <f>VLOOKUP(A282,EventPointTypeTable!$A:$B,MATCH(EventPointTypeTable!$B$1,EventPointTypeTable!$A$1:$B$1,0),0)</f>
        <v>루틴6</v>
      </c>
      <c r="C282" t="str">
        <f t="shared" si="110"/>
        <v>rt6</v>
      </c>
      <c r="D282">
        <f t="shared" ca="1" si="111"/>
        <v>29</v>
      </c>
      <c r="E282">
        <f t="shared" ca="1" si="93"/>
        <v>29</v>
      </c>
      <c r="F282">
        <v>350</v>
      </c>
      <c r="G282">
        <f t="shared" ca="1" si="108"/>
        <v>10046</v>
      </c>
      <c r="H282">
        <f t="shared" ca="1" si="109"/>
        <v>10046</v>
      </c>
      <c r="I282" t="str">
        <f t="shared" ca="1" si="112"/>
        <v>cu</v>
      </c>
      <c r="J282" t="s">
        <v>114</v>
      </c>
      <c r="K282" t="s">
        <v>116</v>
      </c>
      <c r="L282">
        <v>300000</v>
      </c>
      <c r="M282" t="str">
        <f t="shared" si="95"/>
        <v/>
      </c>
      <c r="N282" t="str">
        <f t="shared" ca="1" si="113"/>
        <v>cu</v>
      </c>
      <c r="O282" t="s">
        <v>114</v>
      </c>
      <c r="P282" t="s">
        <v>116</v>
      </c>
      <c r="Q282">
        <v>30000</v>
      </c>
      <c r="R282" t="str">
        <f t="shared" ca="1" si="96"/>
        <v>cu</v>
      </c>
      <c r="S282" t="str">
        <f t="shared" si="97"/>
        <v>GO</v>
      </c>
      <c r="T282">
        <f t="shared" si="98"/>
        <v>300000</v>
      </c>
      <c r="U282" t="str">
        <f t="shared" ca="1" si="99"/>
        <v>cu</v>
      </c>
      <c r="V282" t="str">
        <f t="shared" si="100"/>
        <v>GO</v>
      </c>
      <c r="W282">
        <f t="shared" si="101"/>
        <v>30000</v>
      </c>
      <c r="X28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</v>
      </c>
      <c r="Y282" t="str">
        <f t="shared" ca="1" si="102"/>
        <v>{"id":"rt6","num":29,"totEp":10046,"tp1":"cu","vl1":"GO","cn1":300000,"tp2":"cu","vl2":"GO","cn2":30000}</v>
      </c>
      <c r="Z282">
        <f t="shared" ca="1" si="103"/>
        <v>104</v>
      </c>
      <c r="AA282">
        <f t="shared" ca="1" si="104"/>
        <v>28500</v>
      </c>
      <c r="AB282">
        <f t="shared" ca="1" si="105"/>
        <v>0</v>
      </c>
      <c r="AC28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</v>
      </c>
      <c r="AD282">
        <f t="shared" ca="1" si="107"/>
        <v>0</v>
      </c>
    </row>
    <row r="283" spans="1:30">
      <c r="A283" t="s">
        <v>105</v>
      </c>
      <c r="B283" t="str">
        <f>VLOOKUP(A283,EventPointTypeTable!$A:$B,MATCH(EventPointTypeTable!$B$1,EventPointTypeTable!$A$1:$B$1,0),0)</f>
        <v>루틴6</v>
      </c>
      <c r="C283" t="str">
        <f t="shared" si="110"/>
        <v>rt6</v>
      </c>
      <c r="D283">
        <f t="shared" ca="1" si="111"/>
        <v>30</v>
      </c>
      <c r="E283">
        <f t="shared" ca="1" si="93"/>
        <v>30</v>
      </c>
      <c r="F283">
        <v>450</v>
      </c>
      <c r="G283">
        <f t="shared" ca="1" si="108"/>
        <v>10496</v>
      </c>
      <c r="H283">
        <f t="shared" ca="1" si="109"/>
        <v>10496</v>
      </c>
      <c r="I283" t="str">
        <f t="shared" ca="1" si="112"/>
        <v>cu</v>
      </c>
      <c r="J283" t="s">
        <v>114</v>
      </c>
      <c r="K283" t="s">
        <v>116</v>
      </c>
      <c r="L283">
        <v>325000</v>
      </c>
      <c r="M283" t="str">
        <f t="shared" si="95"/>
        <v/>
      </c>
      <c r="N283" t="str">
        <f t="shared" ca="1" si="113"/>
        <v>cu</v>
      </c>
      <c r="O283" t="s">
        <v>114</v>
      </c>
      <c r="P283" t="s">
        <v>116</v>
      </c>
      <c r="Q283">
        <v>32500</v>
      </c>
      <c r="R283" t="str">
        <f t="shared" ca="1" si="96"/>
        <v>cu</v>
      </c>
      <c r="S283" t="str">
        <f t="shared" si="97"/>
        <v>GO</v>
      </c>
      <c r="T283">
        <f t="shared" si="98"/>
        <v>325000</v>
      </c>
      <c r="U283" t="str">
        <f t="shared" ca="1" si="99"/>
        <v>cu</v>
      </c>
      <c r="V283" t="str">
        <f t="shared" si="100"/>
        <v>GO</v>
      </c>
      <c r="W283">
        <f t="shared" si="101"/>
        <v>32500</v>
      </c>
      <c r="X28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</v>
      </c>
      <c r="Y283" t="str">
        <f t="shared" ca="1" si="102"/>
        <v>{"id":"rt6","num":30,"totEp":10496,"tp1":"cu","vl1":"GO","cn1":325000,"tp2":"cu","vl2":"GO","cn2":32500}</v>
      </c>
      <c r="Z283">
        <f t="shared" ca="1" si="103"/>
        <v>104</v>
      </c>
      <c r="AA283">
        <f t="shared" ca="1" si="104"/>
        <v>28605</v>
      </c>
      <c r="AB283">
        <f t="shared" ca="1" si="105"/>
        <v>0</v>
      </c>
      <c r="AC28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</v>
      </c>
      <c r="AD283">
        <f t="shared" ca="1" si="107"/>
        <v>0</v>
      </c>
    </row>
    <row r="284" spans="1:30">
      <c r="A284" t="s">
        <v>105</v>
      </c>
      <c r="B284" t="str">
        <f>VLOOKUP(A284,EventPointTypeTable!$A:$B,MATCH(EventPointTypeTable!$B$1,EventPointTypeTable!$A$1:$B$1,0),0)</f>
        <v>루틴6</v>
      </c>
      <c r="C284" t="str">
        <f t="shared" si="110"/>
        <v>rt6</v>
      </c>
      <c r="D284">
        <f t="shared" ca="1" si="111"/>
        <v>31</v>
      </c>
      <c r="E284">
        <f t="shared" ca="1" si="93"/>
        <v>31</v>
      </c>
      <c r="F284">
        <v>3200</v>
      </c>
      <c r="G284">
        <f t="shared" ca="1" si="108"/>
        <v>13696</v>
      </c>
      <c r="H284">
        <f t="shared" ca="1" si="109"/>
        <v>13696</v>
      </c>
      <c r="I284" t="str">
        <f t="shared" ca="1" si="112"/>
        <v>cu</v>
      </c>
      <c r="J284" t="s">
        <v>114</v>
      </c>
      <c r="K284" t="s">
        <v>147</v>
      </c>
      <c r="L284">
        <v>4500</v>
      </c>
      <c r="M284" t="str">
        <f t="shared" si="95"/>
        <v>에너지너무많음</v>
      </c>
      <c r="N284" t="str">
        <f t="shared" ca="1" si="113"/>
        <v>cu</v>
      </c>
      <c r="O284" t="s">
        <v>114</v>
      </c>
      <c r="P284" t="s">
        <v>147</v>
      </c>
      <c r="Q284">
        <v>450</v>
      </c>
      <c r="R284" t="str">
        <f t="shared" ca="1" si="96"/>
        <v>cu</v>
      </c>
      <c r="S284" t="str">
        <f t="shared" si="97"/>
        <v>EN</v>
      </c>
      <c r="T284">
        <f t="shared" si="98"/>
        <v>4500</v>
      </c>
      <c r="U284" t="str">
        <f t="shared" ca="1" si="99"/>
        <v>cu</v>
      </c>
      <c r="V284" t="str">
        <f t="shared" si="100"/>
        <v>EN</v>
      </c>
      <c r="W284">
        <f t="shared" si="101"/>
        <v>450</v>
      </c>
      <c r="X28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</v>
      </c>
      <c r="Y284" t="str">
        <f t="shared" ca="1" si="102"/>
        <v>{"id":"rt6","num":31,"totEp":13696,"tp1":"cu","vl1":"EN","cn1":4500,"tp2":"cu","vl2":"EN","cn2":450}</v>
      </c>
      <c r="Z284">
        <f t="shared" ca="1" si="103"/>
        <v>100</v>
      </c>
      <c r="AA284">
        <f t="shared" ca="1" si="104"/>
        <v>28706</v>
      </c>
      <c r="AB284">
        <f t="shared" ca="1" si="105"/>
        <v>0</v>
      </c>
      <c r="AC28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</v>
      </c>
      <c r="AD284">
        <f t="shared" ca="1" si="107"/>
        <v>0</v>
      </c>
    </row>
    <row r="285" spans="1:30">
      <c r="A285" t="s">
        <v>105</v>
      </c>
      <c r="B285" t="str">
        <f>VLOOKUP(A285,EventPointTypeTable!$A:$B,MATCH(EventPointTypeTable!$B$1,EventPointTypeTable!$A$1:$B$1,0),0)</f>
        <v>루틴6</v>
      </c>
      <c r="C285" t="str">
        <f t="shared" si="110"/>
        <v>rt6</v>
      </c>
      <c r="D285">
        <f t="shared" ca="1" si="111"/>
        <v>32</v>
      </c>
      <c r="E285">
        <f t="shared" ca="1" si="93"/>
        <v>32</v>
      </c>
      <c r="F285">
        <v>500</v>
      </c>
      <c r="G285">
        <f t="shared" ca="1" si="108"/>
        <v>14196</v>
      </c>
      <c r="H285">
        <f t="shared" ca="1" si="109"/>
        <v>14196</v>
      </c>
      <c r="I285" t="str">
        <f t="shared" ca="1" si="112"/>
        <v>cu</v>
      </c>
      <c r="J285" t="s">
        <v>114</v>
      </c>
      <c r="K285" t="s">
        <v>116</v>
      </c>
      <c r="L285">
        <v>375000</v>
      </c>
      <c r="M285" t="str">
        <f t="shared" si="95"/>
        <v/>
      </c>
      <c r="N285" t="str">
        <f t="shared" ca="1" si="113"/>
        <v>cu</v>
      </c>
      <c r="O285" t="s">
        <v>114</v>
      </c>
      <c r="P285" t="s">
        <v>116</v>
      </c>
      <c r="Q285">
        <v>37500</v>
      </c>
      <c r="R285" t="str">
        <f t="shared" ca="1" si="96"/>
        <v>cu</v>
      </c>
      <c r="S285" t="str">
        <f t="shared" si="97"/>
        <v>GO</v>
      </c>
      <c r="T285">
        <f t="shared" si="98"/>
        <v>375000</v>
      </c>
      <c r="U285" t="str">
        <f t="shared" ca="1" si="99"/>
        <v>cu</v>
      </c>
      <c r="V285" t="str">
        <f t="shared" si="100"/>
        <v>GO</v>
      </c>
      <c r="W285">
        <f t="shared" si="101"/>
        <v>37500</v>
      </c>
      <c r="X28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</v>
      </c>
      <c r="Y285" t="str">
        <f t="shared" ca="1" si="102"/>
        <v>{"id":"rt6","num":32,"totEp":14196,"tp1":"cu","vl1":"GO","cn1":375000,"tp2":"cu","vl2":"GO","cn2":37500}</v>
      </c>
      <c r="Z285">
        <f t="shared" ca="1" si="103"/>
        <v>104</v>
      </c>
      <c r="AA285">
        <f t="shared" ca="1" si="104"/>
        <v>28811</v>
      </c>
      <c r="AB285">
        <f t="shared" ca="1" si="105"/>
        <v>0</v>
      </c>
      <c r="AC28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</v>
      </c>
      <c r="AD285">
        <f t="shared" ca="1" si="107"/>
        <v>0</v>
      </c>
    </row>
    <row r="286" spans="1:30">
      <c r="A286" t="s">
        <v>105</v>
      </c>
      <c r="B286" t="str">
        <f>VLOOKUP(A286,EventPointTypeTable!$A:$B,MATCH(EventPointTypeTable!$B$1,EventPointTypeTable!$A$1:$B$1,0),0)</f>
        <v>루틴6</v>
      </c>
      <c r="C286" t="str">
        <f t="shared" si="110"/>
        <v>rt6</v>
      </c>
      <c r="D286">
        <f t="shared" ca="1" si="111"/>
        <v>33</v>
      </c>
      <c r="E286">
        <f t="shared" ca="1" si="93"/>
        <v>33</v>
      </c>
      <c r="F286">
        <v>4500</v>
      </c>
      <c r="G286">
        <f t="shared" ca="1" si="108"/>
        <v>18696</v>
      </c>
      <c r="H286">
        <f t="shared" ca="1" si="109"/>
        <v>18696</v>
      </c>
      <c r="I286" t="str">
        <f t="shared" ca="1" si="112"/>
        <v>cu</v>
      </c>
      <c r="J286" t="s">
        <v>114</v>
      </c>
      <c r="K286" t="s">
        <v>147</v>
      </c>
      <c r="L286">
        <v>5750</v>
      </c>
      <c r="M286" t="str">
        <f t="shared" si="95"/>
        <v>에너지너무많음</v>
      </c>
      <c r="N286" t="str">
        <f t="shared" ca="1" si="113"/>
        <v>cu</v>
      </c>
      <c r="O286" t="s">
        <v>114</v>
      </c>
      <c r="P286" t="s">
        <v>147</v>
      </c>
      <c r="Q286">
        <v>575</v>
      </c>
      <c r="R286" t="str">
        <f t="shared" ca="1" si="96"/>
        <v>cu</v>
      </c>
      <c r="S286" t="str">
        <f t="shared" si="97"/>
        <v>EN</v>
      </c>
      <c r="T286">
        <f t="shared" si="98"/>
        <v>5750</v>
      </c>
      <c r="U286" t="str">
        <f t="shared" ca="1" si="99"/>
        <v>cu</v>
      </c>
      <c r="V286" t="str">
        <f t="shared" si="100"/>
        <v>EN</v>
      </c>
      <c r="W286">
        <f t="shared" si="101"/>
        <v>575</v>
      </c>
      <c r="X28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</v>
      </c>
      <c r="Y286" t="str">
        <f t="shared" ca="1" si="102"/>
        <v>{"id":"rt6","num":33,"totEp":18696,"tp1":"cu","vl1":"EN","cn1":5750,"tp2":"cu","vl2":"EN","cn2":575}</v>
      </c>
      <c r="Z286">
        <f t="shared" ca="1" si="103"/>
        <v>100</v>
      </c>
      <c r="AA286">
        <f t="shared" ca="1" si="104"/>
        <v>28912</v>
      </c>
      <c r="AB286">
        <f t="shared" ca="1" si="105"/>
        <v>0</v>
      </c>
      <c r="AC28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</v>
      </c>
      <c r="AD286">
        <f t="shared" ca="1" si="107"/>
        <v>0</v>
      </c>
    </row>
    <row r="287" spans="1:30">
      <c r="A287" t="s">
        <v>105</v>
      </c>
      <c r="B287" t="str">
        <f>VLOOKUP(A287,EventPointTypeTable!$A:$B,MATCH(EventPointTypeTable!$B$1,EventPointTypeTable!$A$1:$B$1,0),0)</f>
        <v>루틴6</v>
      </c>
      <c r="C287" t="str">
        <f t="shared" si="110"/>
        <v>rt6</v>
      </c>
      <c r="D287">
        <f t="shared" ca="1" si="111"/>
        <v>34</v>
      </c>
      <c r="E287">
        <f t="shared" ca="1" si="93"/>
        <v>34</v>
      </c>
      <c r="F287">
        <v>330</v>
      </c>
      <c r="G287">
        <f t="shared" ca="1" si="108"/>
        <v>19026</v>
      </c>
      <c r="H287">
        <f t="shared" ca="1" si="109"/>
        <v>19026</v>
      </c>
      <c r="I287" t="str">
        <f t="shared" ca="1" si="112"/>
        <v>cu</v>
      </c>
      <c r="J287" t="s">
        <v>114</v>
      </c>
      <c r="K287" t="s">
        <v>116</v>
      </c>
      <c r="L287">
        <v>275000</v>
      </c>
      <c r="M287" t="str">
        <f t="shared" si="95"/>
        <v/>
      </c>
      <c r="N287" t="str">
        <f t="shared" ca="1" si="113"/>
        <v>cu</v>
      </c>
      <c r="O287" t="s">
        <v>114</v>
      </c>
      <c r="P287" t="s">
        <v>116</v>
      </c>
      <c r="Q287">
        <v>27500</v>
      </c>
      <c r="R287" t="str">
        <f t="shared" ca="1" si="96"/>
        <v>cu</v>
      </c>
      <c r="S287" t="str">
        <f t="shared" si="97"/>
        <v>GO</v>
      </c>
      <c r="T287">
        <f t="shared" si="98"/>
        <v>275000</v>
      </c>
      <c r="U287" t="str">
        <f t="shared" ca="1" si="99"/>
        <v>cu</v>
      </c>
      <c r="V287" t="str">
        <f t="shared" si="100"/>
        <v>GO</v>
      </c>
      <c r="W287">
        <f t="shared" si="101"/>
        <v>27500</v>
      </c>
      <c r="X28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</v>
      </c>
      <c r="Y287" t="str">
        <f t="shared" ca="1" si="102"/>
        <v>{"id":"rt6","num":34,"totEp":19026,"tp1":"cu","vl1":"GO","cn1":275000,"tp2":"cu","vl2":"GO","cn2":27500}</v>
      </c>
      <c r="Z287">
        <f t="shared" ca="1" si="103"/>
        <v>104</v>
      </c>
      <c r="AA287">
        <f t="shared" ca="1" si="104"/>
        <v>29017</v>
      </c>
      <c r="AB287">
        <f t="shared" ca="1" si="105"/>
        <v>0</v>
      </c>
      <c r="AC28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</v>
      </c>
      <c r="AD287">
        <f t="shared" ca="1" si="107"/>
        <v>0</v>
      </c>
    </row>
    <row r="288" spans="1:30">
      <c r="A288" t="s">
        <v>105</v>
      </c>
      <c r="B288" t="str">
        <f>VLOOKUP(A288,EventPointTypeTable!$A:$B,MATCH(EventPointTypeTable!$B$1,EventPointTypeTable!$A$1:$B$1,0),0)</f>
        <v>루틴6</v>
      </c>
      <c r="C288" t="str">
        <f t="shared" si="110"/>
        <v>rt6</v>
      </c>
      <c r="D288">
        <f t="shared" ca="1" si="111"/>
        <v>35</v>
      </c>
      <c r="E288">
        <f t="shared" ca="1" si="93"/>
        <v>35</v>
      </c>
      <c r="F288">
        <v>450</v>
      </c>
      <c r="G288">
        <f t="shared" ca="1" si="108"/>
        <v>19476</v>
      </c>
      <c r="H288">
        <f t="shared" ca="1" si="109"/>
        <v>19476</v>
      </c>
      <c r="I288" t="str">
        <f t="shared" ca="1" si="112"/>
        <v>cu</v>
      </c>
      <c r="J288" t="s">
        <v>114</v>
      </c>
      <c r="K288" t="s">
        <v>116</v>
      </c>
      <c r="L288">
        <v>350000</v>
      </c>
      <c r="M288" t="str">
        <f t="shared" si="95"/>
        <v/>
      </c>
      <c r="N288" t="str">
        <f t="shared" ca="1" si="113"/>
        <v>cu</v>
      </c>
      <c r="O288" t="s">
        <v>114</v>
      </c>
      <c r="P288" t="s">
        <v>116</v>
      </c>
      <c r="Q288">
        <v>35000</v>
      </c>
      <c r="R288" t="str">
        <f t="shared" ca="1" si="96"/>
        <v>cu</v>
      </c>
      <c r="S288" t="str">
        <f t="shared" si="97"/>
        <v>GO</v>
      </c>
      <c r="T288">
        <f t="shared" si="98"/>
        <v>350000</v>
      </c>
      <c r="U288" t="str">
        <f t="shared" ca="1" si="99"/>
        <v>cu</v>
      </c>
      <c r="V288" t="str">
        <f t="shared" si="100"/>
        <v>GO</v>
      </c>
      <c r="W288">
        <f t="shared" si="101"/>
        <v>35000</v>
      </c>
      <c r="X28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</v>
      </c>
      <c r="Y288" t="str">
        <f t="shared" ca="1" si="102"/>
        <v>{"id":"rt6","num":35,"totEp":19476,"tp1":"cu","vl1":"GO","cn1":350000,"tp2":"cu","vl2":"GO","cn2":35000}</v>
      </c>
      <c r="Z288">
        <f t="shared" ca="1" si="103"/>
        <v>104</v>
      </c>
      <c r="AA288">
        <f t="shared" ca="1" si="104"/>
        <v>29122</v>
      </c>
      <c r="AB288">
        <f t="shared" ca="1" si="105"/>
        <v>0</v>
      </c>
      <c r="AC28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</v>
      </c>
      <c r="AD288">
        <f t="shared" ca="1" si="107"/>
        <v>0</v>
      </c>
    </row>
    <row r="289" spans="1:30">
      <c r="A289" t="s">
        <v>105</v>
      </c>
      <c r="B289" t="str">
        <f>VLOOKUP(A289,EventPointTypeTable!$A:$B,MATCH(EventPointTypeTable!$B$1,EventPointTypeTable!$A$1:$B$1,0),0)</f>
        <v>루틴6</v>
      </c>
      <c r="C289" t="str">
        <f t="shared" si="110"/>
        <v>rt6</v>
      </c>
      <c r="D289">
        <f t="shared" ca="1" si="111"/>
        <v>36</v>
      </c>
      <c r="E289">
        <f t="shared" ca="1" si="93"/>
        <v>36</v>
      </c>
      <c r="F289">
        <v>5800</v>
      </c>
      <c r="G289">
        <f t="shared" ca="1" si="108"/>
        <v>25276</v>
      </c>
      <c r="H289">
        <f t="shared" ca="1" si="109"/>
        <v>25276</v>
      </c>
      <c r="I289" t="str">
        <f t="shared" ca="1" si="112"/>
        <v>cu</v>
      </c>
      <c r="J289" t="s">
        <v>114</v>
      </c>
      <c r="K289" t="s">
        <v>147</v>
      </c>
      <c r="L289">
        <v>6400</v>
      </c>
      <c r="M289" t="str">
        <f t="shared" si="95"/>
        <v>에너지너무많음</v>
      </c>
      <c r="N289" t="str">
        <f t="shared" ca="1" si="113"/>
        <v>cu</v>
      </c>
      <c r="O289" t="s">
        <v>114</v>
      </c>
      <c r="P289" t="s">
        <v>147</v>
      </c>
      <c r="Q289">
        <v>640</v>
      </c>
      <c r="R289" t="str">
        <f t="shared" ca="1" si="96"/>
        <v>cu</v>
      </c>
      <c r="S289" t="str">
        <f t="shared" si="97"/>
        <v>EN</v>
      </c>
      <c r="T289">
        <f t="shared" si="98"/>
        <v>6400</v>
      </c>
      <c r="U289" t="str">
        <f t="shared" ca="1" si="99"/>
        <v>cu</v>
      </c>
      <c r="V289" t="str">
        <f t="shared" si="100"/>
        <v>EN</v>
      </c>
      <c r="W289">
        <f t="shared" si="101"/>
        <v>640</v>
      </c>
      <c r="X28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</v>
      </c>
      <c r="Y289" t="str">
        <f t="shared" ca="1" si="102"/>
        <v>{"id":"rt6","num":36,"totEp":25276,"tp1":"cu","vl1":"EN","cn1":6400,"tp2":"cu","vl2":"EN","cn2":640}</v>
      </c>
      <c r="Z289">
        <f t="shared" ca="1" si="103"/>
        <v>100</v>
      </c>
      <c r="AA289">
        <f t="shared" ca="1" si="104"/>
        <v>29223</v>
      </c>
      <c r="AB289">
        <f t="shared" ca="1" si="105"/>
        <v>0</v>
      </c>
      <c r="AC28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</v>
      </c>
      <c r="AD289">
        <f t="shared" ca="1" si="107"/>
        <v>0</v>
      </c>
    </row>
    <row r="290" spans="1:30">
      <c r="A290" t="s">
        <v>105</v>
      </c>
      <c r="B290" t="str">
        <f>VLOOKUP(A290,EventPointTypeTable!$A:$B,MATCH(EventPointTypeTable!$B$1,EventPointTypeTable!$A$1:$B$1,0),0)</f>
        <v>루틴6</v>
      </c>
      <c r="C290" t="str">
        <f t="shared" si="110"/>
        <v>rt6</v>
      </c>
      <c r="D290">
        <f t="shared" ca="1" si="111"/>
        <v>37</v>
      </c>
      <c r="E290">
        <f t="shared" ca="1" si="93"/>
        <v>37</v>
      </c>
      <c r="F290">
        <v>120</v>
      </c>
      <c r="G290">
        <f t="shared" ca="1" si="108"/>
        <v>25396</v>
      </c>
      <c r="H290">
        <f t="shared" ca="1" si="109"/>
        <v>25396</v>
      </c>
      <c r="I290" t="str">
        <f t="shared" ca="1" si="112"/>
        <v>cu</v>
      </c>
      <c r="J290" t="s">
        <v>114</v>
      </c>
      <c r="K290" t="s">
        <v>116</v>
      </c>
      <c r="L290">
        <v>195000</v>
      </c>
      <c r="M290" t="str">
        <f t="shared" si="95"/>
        <v/>
      </c>
      <c r="N290" t="str">
        <f t="shared" ca="1" si="113"/>
        <v>cu</v>
      </c>
      <c r="O290" t="s">
        <v>114</v>
      </c>
      <c r="P290" t="s">
        <v>116</v>
      </c>
      <c r="Q290">
        <v>19500</v>
      </c>
      <c r="R290" t="str">
        <f t="shared" ca="1" si="96"/>
        <v>cu</v>
      </c>
      <c r="S290" t="str">
        <f t="shared" si="97"/>
        <v>GO</v>
      </c>
      <c r="T290">
        <f t="shared" si="98"/>
        <v>195000</v>
      </c>
      <c r="U290" t="str">
        <f t="shared" ca="1" si="99"/>
        <v>cu</v>
      </c>
      <c r="V290" t="str">
        <f t="shared" si="100"/>
        <v>GO</v>
      </c>
      <c r="W290">
        <f t="shared" si="101"/>
        <v>19500</v>
      </c>
      <c r="X29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</v>
      </c>
      <c r="Y290" t="str">
        <f t="shared" ca="1" si="102"/>
        <v>{"id":"rt6","num":37,"totEp":25396,"tp1":"cu","vl1":"GO","cn1":195000,"tp2":"cu","vl2":"GO","cn2":19500}</v>
      </c>
      <c r="Z290">
        <f t="shared" ca="1" si="103"/>
        <v>104</v>
      </c>
      <c r="AA290">
        <f t="shared" ca="1" si="104"/>
        <v>29328</v>
      </c>
      <c r="AB290">
        <f t="shared" ca="1" si="105"/>
        <v>0</v>
      </c>
      <c r="AC29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</v>
      </c>
      <c r="AD290">
        <f t="shared" ca="1" si="107"/>
        <v>0</v>
      </c>
    </row>
    <row r="291" spans="1:30">
      <c r="A291" t="s">
        <v>105</v>
      </c>
      <c r="B291" t="str">
        <f>VLOOKUP(A291,EventPointTypeTable!$A:$B,MATCH(EventPointTypeTable!$B$1,EventPointTypeTable!$A$1:$B$1,0),0)</f>
        <v>루틴6</v>
      </c>
      <c r="C291" t="str">
        <f t="shared" si="110"/>
        <v>rt6</v>
      </c>
      <c r="D291">
        <f t="shared" ca="1" si="111"/>
        <v>38</v>
      </c>
      <c r="E291">
        <f t="shared" ca="1" si="93"/>
        <v>38</v>
      </c>
      <c r="F291">
        <v>550</v>
      </c>
      <c r="G291">
        <f t="shared" ca="1" si="108"/>
        <v>25946</v>
      </c>
      <c r="H291">
        <f t="shared" ca="1" si="109"/>
        <v>25946</v>
      </c>
      <c r="I291" t="str">
        <f t="shared" ca="1" si="112"/>
        <v>cu</v>
      </c>
      <c r="J291" t="s">
        <v>114</v>
      </c>
      <c r="K291" t="s">
        <v>116</v>
      </c>
      <c r="L291">
        <v>450000</v>
      </c>
      <c r="M291" t="str">
        <f t="shared" si="95"/>
        <v/>
      </c>
      <c r="N291" t="str">
        <f t="shared" ca="1" si="113"/>
        <v>cu</v>
      </c>
      <c r="O291" t="s">
        <v>114</v>
      </c>
      <c r="P291" t="s">
        <v>116</v>
      </c>
      <c r="Q291">
        <v>45000</v>
      </c>
      <c r="R291" t="str">
        <f t="shared" ca="1" si="96"/>
        <v>cu</v>
      </c>
      <c r="S291" t="str">
        <f t="shared" si="97"/>
        <v>GO</v>
      </c>
      <c r="T291">
        <f t="shared" si="98"/>
        <v>450000</v>
      </c>
      <c r="U291" t="str">
        <f t="shared" ca="1" si="99"/>
        <v>cu</v>
      </c>
      <c r="V291" t="str">
        <f t="shared" si="100"/>
        <v>GO</v>
      </c>
      <c r="W291">
        <f t="shared" si="101"/>
        <v>45000</v>
      </c>
      <c r="X29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</v>
      </c>
      <c r="Y291" t="str">
        <f t="shared" ca="1" si="102"/>
        <v>{"id":"rt6","num":38,"totEp":25946,"tp1":"cu","vl1":"GO","cn1":450000,"tp2":"cu","vl2":"GO","cn2":45000}</v>
      </c>
      <c r="Z291">
        <f t="shared" ca="1" si="103"/>
        <v>104</v>
      </c>
      <c r="AA291">
        <f t="shared" ca="1" si="104"/>
        <v>29433</v>
      </c>
      <c r="AB291">
        <f t="shared" ca="1" si="105"/>
        <v>0</v>
      </c>
      <c r="AC29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</v>
      </c>
      <c r="AD291">
        <f t="shared" ca="1" si="107"/>
        <v>0</v>
      </c>
    </row>
    <row r="292" spans="1:30">
      <c r="A292" t="s">
        <v>105</v>
      </c>
      <c r="B292" t="str">
        <f>VLOOKUP(A292,EventPointTypeTable!$A:$B,MATCH(EventPointTypeTable!$B$1,EventPointTypeTable!$A$1:$B$1,0),0)</f>
        <v>루틴6</v>
      </c>
      <c r="C292" t="str">
        <f t="shared" si="110"/>
        <v>rt6</v>
      </c>
      <c r="D292">
        <f t="shared" ca="1" si="111"/>
        <v>39</v>
      </c>
      <c r="E292">
        <f t="shared" ca="1" si="93"/>
        <v>39</v>
      </c>
      <c r="F292">
        <v>6700</v>
      </c>
      <c r="G292">
        <f t="shared" ca="1" si="108"/>
        <v>32646</v>
      </c>
      <c r="H292">
        <f t="shared" ca="1" si="109"/>
        <v>32646</v>
      </c>
      <c r="I292" t="str">
        <f t="shared" ca="1" si="112"/>
        <v>cu</v>
      </c>
      <c r="J292" t="s">
        <v>114</v>
      </c>
      <c r="K292" t="s">
        <v>147</v>
      </c>
      <c r="L292">
        <v>7200</v>
      </c>
      <c r="M292" t="str">
        <f t="shared" si="95"/>
        <v>에너지너무많음</v>
      </c>
      <c r="N292" t="str">
        <f t="shared" ca="1" si="113"/>
        <v>cu</v>
      </c>
      <c r="O292" t="s">
        <v>114</v>
      </c>
      <c r="P292" t="s">
        <v>147</v>
      </c>
      <c r="Q292">
        <v>720</v>
      </c>
      <c r="R292" t="str">
        <f t="shared" ca="1" si="96"/>
        <v>cu</v>
      </c>
      <c r="S292" t="str">
        <f t="shared" si="97"/>
        <v>EN</v>
      </c>
      <c r="T292">
        <f t="shared" si="98"/>
        <v>7200</v>
      </c>
      <c r="U292" t="str">
        <f t="shared" ca="1" si="99"/>
        <v>cu</v>
      </c>
      <c r="V292" t="str">
        <f t="shared" si="100"/>
        <v>EN</v>
      </c>
      <c r="W292">
        <f t="shared" si="101"/>
        <v>720</v>
      </c>
      <c r="X29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</v>
      </c>
      <c r="Y292" t="str">
        <f t="shared" ca="1" si="102"/>
        <v>{"id":"rt6","num":39,"totEp":32646,"tp1":"cu","vl1":"EN","cn1":7200,"tp2":"cu","vl2":"EN","cn2":720}</v>
      </c>
      <c r="Z292">
        <f t="shared" ca="1" si="103"/>
        <v>100</v>
      </c>
      <c r="AA292">
        <f t="shared" ca="1" si="104"/>
        <v>29534</v>
      </c>
      <c r="AB292">
        <f t="shared" ca="1" si="105"/>
        <v>0</v>
      </c>
      <c r="AC29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</v>
      </c>
      <c r="AD292">
        <f t="shared" ca="1" si="107"/>
        <v>0</v>
      </c>
    </row>
    <row r="293" spans="1:30">
      <c r="A293" t="s">
        <v>105</v>
      </c>
      <c r="B293" t="str">
        <f>VLOOKUP(A293,EventPointTypeTable!$A:$B,MATCH(EventPointTypeTable!$B$1,EventPointTypeTable!$A$1:$B$1,0),0)</f>
        <v>루틴6</v>
      </c>
      <c r="C293" t="str">
        <f t="shared" si="110"/>
        <v>rt6</v>
      </c>
      <c r="D293">
        <f t="shared" ca="1" si="111"/>
        <v>40</v>
      </c>
      <c r="E293">
        <f t="shared" ca="1" si="93"/>
        <v>40</v>
      </c>
      <c r="F293">
        <v>600</v>
      </c>
      <c r="G293">
        <f t="shared" ca="1" si="108"/>
        <v>33246</v>
      </c>
      <c r="H293">
        <f t="shared" ca="1" si="109"/>
        <v>33246</v>
      </c>
      <c r="I293" t="str">
        <f t="shared" ca="1" si="112"/>
        <v>cu</v>
      </c>
      <c r="J293" t="s">
        <v>114</v>
      </c>
      <c r="K293" t="s">
        <v>116</v>
      </c>
      <c r="L293">
        <v>420000</v>
      </c>
      <c r="M293" t="str">
        <f t="shared" si="95"/>
        <v/>
      </c>
      <c r="N293" t="str">
        <f t="shared" ca="1" si="113"/>
        <v>cu</v>
      </c>
      <c r="O293" t="s">
        <v>114</v>
      </c>
      <c r="P293" t="s">
        <v>116</v>
      </c>
      <c r="Q293">
        <v>42000</v>
      </c>
      <c r="R293" t="str">
        <f t="shared" ca="1" si="96"/>
        <v>cu</v>
      </c>
      <c r="S293" t="str">
        <f t="shared" si="97"/>
        <v>GO</v>
      </c>
      <c r="T293">
        <f t="shared" si="98"/>
        <v>420000</v>
      </c>
      <c r="U293" t="str">
        <f t="shared" ca="1" si="99"/>
        <v>cu</v>
      </c>
      <c r="V293" t="str">
        <f t="shared" si="100"/>
        <v>GO</v>
      </c>
      <c r="W293">
        <f t="shared" si="101"/>
        <v>42000</v>
      </c>
      <c r="X29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</v>
      </c>
      <c r="Y293" t="str">
        <f t="shared" ca="1" si="102"/>
        <v>{"id":"rt6","num":40,"totEp":33246,"tp1":"cu","vl1":"GO","cn1":420000,"tp2":"cu","vl2":"GO","cn2":42000}</v>
      </c>
      <c r="Z293">
        <f t="shared" ca="1" si="103"/>
        <v>104</v>
      </c>
      <c r="AA293">
        <f t="shared" ca="1" si="104"/>
        <v>29639</v>
      </c>
      <c r="AB293">
        <f t="shared" ca="1" si="105"/>
        <v>0</v>
      </c>
      <c r="AC29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</v>
      </c>
      <c r="AD293">
        <f t="shared" ca="1" si="107"/>
        <v>0</v>
      </c>
    </row>
    <row r="294" spans="1:30">
      <c r="A294" t="s">
        <v>106</v>
      </c>
      <c r="B294" t="str">
        <f>VLOOKUP(A294,EventPointTypeTable!$A:$B,MATCH(EventPointTypeTable!$B$1,EventPointTypeTable!$A$1:$B$1,0),0)</f>
        <v>루틴7</v>
      </c>
      <c r="C294" t="str">
        <f t="shared" si="110"/>
        <v>rt7</v>
      </c>
      <c r="D294">
        <f t="shared" ca="1" si="111"/>
        <v>1</v>
      </c>
      <c r="E294">
        <f t="shared" ca="1" si="93"/>
        <v>1</v>
      </c>
      <c r="F294">
        <v>7</v>
      </c>
      <c r="G294">
        <f t="shared" ca="1" si="108"/>
        <v>7</v>
      </c>
      <c r="H294">
        <f t="shared" ca="1" si="109"/>
        <v>7</v>
      </c>
      <c r="I294" t="str">
        <f t="shared" ca="1" si="112"/>
        <v>cu</v>
      </c>
      <c r="J294" t="s">
        <v>114</v>
      </c>
      <c r="K294" t="s">
        <v>147</v>
      </c>
      <c r="L294">
        <v>120</v>
      </c>
      <c r="M294" t="str">
        <f t="shared" si="95"/>
        <v>에너지너무많음</v>
      </c>
      <c r="N294" t="str">
        <f t="shared" ca="1" si="113"/>
        <v>cu</v>
      </c>
      <c r="O294" t="s">
        <v>114</v>
      </c>
      <c r="P294" t="s">
        <v>147</v>
      </c>
      <c r="Q294">
        <v>12</v>
      </c>
      <c r="R294" t="str">
        <f t="shared" ca="1" si="96"/>
        <v>cu</v>
      </c>
      <c r="S294" t="str">
        <f t="shared" si="97"/>
        <v>EN</v>
      </c>
      <c r="T294">
        <f t="shared" si="98"/>
        <v>120</v>
      </c>
      <c r="U294" t="str">
        <f t="shared" ca="1" si="99"/>
        <v>cu</v>
      </c>
      <c r="V294" t="str">
        <f t="shared" si="100"/>
        <v>EN</v>
      </c>
      <c r="W294">
        <f t="shared" si="101"/>
        <v>12</v>
      </c>
      <c r="X29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</v>
      </c>
      <c r="Y294" t="str">
        <f t="shared" ca="1" si="102"/>
        <v>{"id":"rt7","num":1,"totEp":7,"tp1":"cu","vl1":"EN","cn1":120,"tp2":"cu","vl2":"EN","cn2":12}</v>
      </c>
      <c r="Z294">
        <f t="shared" ca="1" si="103"/>
        <v>93</v>
      </c>
      <c r="AA294">
        <f t="shared" ca="1" si="104"/>
        <v>29733</v>
      </c>
      <c r="AB294">
        <f t="shared" ca="1" si="105"/>
        <v>0</v>
      </c>
      <c r="AC29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</v>
      </c>
      <c r="AD294">
        <f t="shared" ca="1" si="107"/>
        <v>0</v>
      </c>
    </row>
    <row r="295" spans="1:30">
      <c r="A295" t="s">
        <v>106</v>
      </c>
      <c r="B295" t="str">
        <f>VLOOKUP(A295,EventPointTypeTable!$A:$B,MATCH(EventPointTypeTable!$B$1,EventPointTypeTable!$A$1:$B$1,0),0)</f>
        <v>루틴7</v>
      </c>
      <c r="C295" t="str">
        <f t="shared" si="110"/>
        <v>rt7</v>
      </c>
      <c r="D295">
        <f t="shared" ca="1" si="111"/>
        <v>2</v>
      </c>
      <c r="E295">
        <f t="shared" ca="1" si="93"/>
        <v>2</v>
      </c>
      <c r="F295">
        <v>10</v>
      </c>
      <c r="G295">
        <f t="shared" ca="1" si="108"/>
        <v>17</v>
      </c>
      <c r="H295">
        <f t="shared" ca="1" si="109"/>
        <v>17</v>
      </c>
      <c r="I295" t="str">
        <f t="shared" ca="1" si="112"/>
        <v>cu</v>
      </c>
      <c r="J295" t="s">
        <v>114</v>
      </c>
      <c r="K295" t="s">
        <v>116</v>
      </c>
      <c r="L295">
        <v>5000</v>
      </c>
      <c r="M295" t="str">
        <f t="shared" si="95"/>
        <v/>
      </c>
      <c r="N295" t="str">
        <f t="shared" ca="1" si="113"/>
        <v>cu</v>
      </c>
      <c r="O295" t="s">
        <v>114</v>
      </c>
      <c r="P295" t="s">
        <v>116</v>
      </c>
      <c r="Q295">
        <v>500</v>
      </c>
      <c r="R295" t="str">
        <f t="shared" ca="1" si="96"/>
        <v>cu</v>
      </c>
      <c r="S295" t="str">
        <f t="shared" si="97"/>
        <v>GO</v>
      </c>
      <c r="T295">
        <f t="shared" si="98"/>
        <v>5000</v>
      </c>
      <c r="U295" t="str">
        <f t="shared" ca="1" si="99"/>
        <v>cu</v>
      </c>
      <c r="V295" t="str">
        <f t="shared" si="100"/>
        <v>GO</v>
      </c>
      <c r="W295">
        <f t="shared" si="101"/>
        <v>500</v>
      </c>
      <c r="X29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</v>
      </c>
      <c r="Y295" t="str">
        <f t="shared" ca="1" si="102"/>
        <v>{"id":"rt7","num":2,"totEp":17,"tp1":"cu","vl1":"GO","cn1":5000,"tp2":"cu","vl2":"GO","cn2":500}</v>
      </c>
      <c r="Z295">
        <f t="shared" ca="1" si="103"/>
        <v>96</v>
      </c>
      <c r="AA295">
        <f t="shared" ca="1" si="104"/>
        <v>29830</v>
      </c>
      <c r="AB295">
        <f t="shared" ca="1" si="105"/>
        <v>0</v>
      </c>
      <c r="AC29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</v>
      </c>
      <c r="AD295">
        <f t="shared" ca="1" si="107"/>
        <v>0</v>
      </c>
    </row>
    <row r="296" spans="1:30">
      <c r="A296" t="s">
        <v>106</v>
      </c>
      <c r="B296" t="str">
        <f>VLOOKUP(A296,EventPointTypeTable!$A:$B,MATCH(EventPointTypeTable!$B$1,EventPointTypeTable!$A$1:$B$1,0),0)</f>
        <v>루틴7</v>
      </c>
      <c r="C296" t="str">
        <f t="shared" ref="C296:C335" si="114">A296</f>
        <v>rt7</v>
      </c>
      <c r="D296">
        <f t="shared" ref="D296:D335" ca="1" si="115">IF(A296&lt;&gt;OFFSET(A296,-1,0),1,OFFSET(D296,-1,0)+1)</f>
        <v>3</v>
      </c>
      <c r="E296">
        <f t="shared" ca="1" si="93"/>
        <v>3</v>
      </c>
      <c r="F296">
        <v>15</v>
      </c>
      <c r="G296">
        <f t="shared" ca="1" si="108"/>
        <v>32</v>
      </c>
      <c r="H296">
        <f t="shared" ca="1" si="109"/>
        <v>32</v>
      </c>
      <c r="I296" t="str">
        <f t="shared" ca="1" si="112"/>
        <v>cu</v>
      </c>
      <c r="J296" t="s">
        <v>114</v>
      </c>
      <c r="K296" t="s">
        <v>116</v>
      </c>
      <c r="L296">
        <v>7500</v>
      </c>
      <c r="M296" t="str">
        <f t="shared" si="95"/>
        <v/>
      </c>
      <c r="N296" t="str">
        <f t="shared" ca="1" si="113"/>
        <v>cu</v>
      </c>
      <c r="O296" t="s">
        <v>114</v>
      </c>
      <c r="P296" t="s">
        <v>116</v>
      </c>
      <c r="Q296">
        <v>750</v>
      </c>
      <c r="R296" t="str">
        <f t="shared" ca="1" si="96"/>
        <v>cu</v>
      </c>
      <c r="S296" t="str">
        <f t="shared" si="97"/>
        <v>GO</v>
      </c>
      <c r="T296">
        <f t="shared" si="98"/>
        <v>7500</v>
      </c>
      <c r="U296" t="str">
        <f t="shared" ca="1" si="99"/>
        <v>cu</v>
      </c>
      <c r="V296" t="str">
        <f t="shared" si="100"/>
        <v>GO</v>
      </c>
      <c r="W296">
        <f t="shared" si="101"/>
        <v>750</v>
      </c>
      <c r="X29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</v>
      </c>
      <c r="Y296" t="str">
        <f t="shared" ca="1" si="102"/>
        <v>{"id":"rt7","num":3,"totEp":32,"tp1":"cu","vl1":"GO","cn1":7500,"tp2":"cu","vl2":"GO","cn2":750}</v>
      </c>
      <c r="Z296">
        <f t="shared" ca="1" si="103"/>
        <v>96</v>
      </c>
      <c r="AA296">
        <f t="shared" ca="1" si="104"/>
        <v>29927</v>
      </c>
      <c r="AB296">
        <f t="shared" ca="1" si="105"/>
        <v>0</v>
      </c>
      <c r="AC29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</v>
      </c>
      <c r="AD296">
        <f t="shared" ca="1" si="107"/>
        <v>0</v>
      </c>
    </row>
    <row r="297" spans="1:30">
      <c r="A297" t="s">
        <v>106</v>
      </c>
      <c r="B297" t="str">
        <f>VLOOKUP(A297,EventPointTypeTable!$A:$B,MATCH(EventPointTypeTable!$B$1,EventPointTypeTable!$A$1:$B$1,0),0)</f>
        <v>루틴7</v>
      </c>
      <c r="C297" t="str">
        <f t="shared" si="114"/>
        <v>rt7</v>
      </c>
      <c r="D297">
        <f t="shared" ca="1" si="115"/>
        <v>4</v>
      </c>
      <c r="E297">
        <f t="shared" ca="1" si="93"/>
        <v>4</v>
      </c>
      <c r="F297">
        <v>25</v>
      </c>
      <c r="G297">
        <f t="shared" ca="1" si="108"/>
        <v>57</v>
      </c>
      <c r="H297">
        <f t="shared" ca="1" si="109"/>
        <v>57</v>
      </c>
      <c r="I297" t="str">
        <f t="shared" ca="1" si="112"/>
        <v>cu</v>
      </c>
      <c r="J297" t="s">
        <v>114</v>
      </c>
      <c r="K297" t="s">
        <v>147</v>
      </c>
      <c r="L297">
        <v>120</v>
      </c>
      <c r="M297" t="str">
        <f t="shared" si="95"/>
        <v>에너지너무많음</v>
      </c>
      <c r="N297" t="str">
        <f t="shared" ca="1" si="113"/>
        <v>cu</v>
      </c>
      <c r="O297" t="s">
        <v>114</v>
      </c>
      <c r="P297" t="s">
        <v>147</v>
      </c>
      <c r="Q297">
        <v>12</v>
      </c>
      <c r="R297" t="str">
        <f t="shared" ca="1" si="96"/>
        <v>cu</v>
      </c>
      <c r="S297" t="str">
        <f t="shared" si="97"/>
        <v>EN</v>
      </c>
      <c r="T297">
        <f t="shared" si="98"/>
        <v>120</v>
      </c>
      <c r="U297" t="str">
        <f t="shared" ca="1" si="99"/>
        <v>cu</v>
      </c>
      <c r="V297" t="str">
        <f t="shared" si="100"/>
        <v>EN</v>
      </c>
      <c r="W297">
        <f t="shared" si="101"/>
        <v>12</v>
      </c>
      <c r="X29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</v>
      </c>
      <c r="Y297" t="str">
        <f t="shared" ca="1" si="102"/>
        <v>{"id":"rt7","num":4,"totEp":57,"tp1":"cu","vl1":"EN","cn1":120,"tp2":"cu","vl2":"EN","cn2":12}</v>
      </c>
      <c r="Z297">
        <f t="shared" ca="1" si="103"/>
        <v>94</v>
      </c>
      <c r="AA297">
        <f t="shared" ca="1" si="104"/>
        <v>30022</v>
      </c>
      <c r="AB297">
        <f t="shared" ca="1" si="105"/>
        <v>0</v>
      </c>
      <c r="AC29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</v>
      </c>
      <c r="AD297">
        <f t="shared" ca="1" si="107"/>
        <v>0</v>
      </c>
    </row>
    <row r="298" spans="1:30">
      <c r="A298" t="s">
        <v>106</v>
      </c>
      <c r="B298" t="str">
        <f>VLOOKUP(A298,EventPointTypeTable!$A:$B,MATCH(EventPointTypeTable!$B$1,EventPointTypeTable!$A$1:$B$1,0),0)</f>
        <v>루틴7</v>
      </c>
      <c r="C298" t="str">
        <f t="shared" si="114"/>
        <v>rt7</v>
      </c>
      <c r="D298">
        <f t="shared" ca="1" si="115"/>
        <v>5</v>
      </c>
      <c r="E298">
        <f t="shared" ca="1" si="93"/>
        <v>5</v>
      </c>
      <c r="F298">
        <v>20</v>
      </c>
      <c r="G298">
        <f t="shared" ca="1" si="108"/>
        <v>77</v>
      </c>
      <c r="H298">
        <f t="shared" ca="1" si="109"/>
        <v>77</v>
      </c>
      <c r="I298" t="str">
        <f t="shared" ca="1" si="112"/>
        <v>cu</v>
      </c>
      <c r="J298" t="s">
        <v>114</v>
      </c>
      <c r="K298" t="s">
        <v>116</v>
      </c>
      <c r="L298">
        <v>10000</v>
      </c>
      <c r="M298" t="str">
        <f t="shared" si="95"/>
        <v/>
      </c>
      <c r="N298" t="str">
        <f t="shared" ca="1" si="113"/>
        <v>cu</v>
      </c>
      <c r="O298" t="s">
        <v>114</v>
      </c>
      <c r="P298" t="s">
        <v>116</v>
      </c>
      <c r="Q298">
        <v>1000</v>
      </c>
      <c r="R298" t="str">
        <f t="shared" ca="1" si="96"/>
        <v>cu</v>
      </c>
      <c r="S298" t="str">
        <f t="shared" si="97"/>
        <v>GO</v>
      </c>
      <c r="T298">
        <f t="shared" si="98"/>
        <v>10000</v>
      </c>
      <c r="U298" t="str">
        <f t="shared" ca="1" si="99"/>
        <v>cu</v>
      </c>
      <c r="V298" t="str">
        <f t="shared" si="100"/>
        <v>GO</v>
      </c>
      <c r="W298">
        <f t="shared" si="101"/>
        <v>1000</v>
      </c>
      <c r="X29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</v>
      </c>
      <c r="Y298" t="str">
        <f t="shared" ca="1" si="102"/>
        <v>{"id":"rt7","num":5,"totEp":77,"tp1":"cu","vl1":"GO","cn1":10000,"tp2":"cu","vl2":"GO","cn2":1000}</v>
      </c>
      <c r="Z298">
        <f t="shared" ca="1" si="103"/>
        <v>98</v>
      </c>
      <c r="AA298">
        <f t="shared" ca="1" si="104"/>
        <v>30121</v>
      </c>
      <c r="AB298">
        <f t="shared" ca="1" si="105"/>
        <v>0</v>
      </c>
      <c r="AC29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</v>
      </c>
      <c r="AD298">
        <f t="shared" ca="1" si="107"/>
        <v>0</v>
      </c>
    </row>
    <row r="299" spans="1:30">
      <c r="A299" t="s">
        <v>106</v>
      </c>
      <c r="B299" t="str">
        <f>VLOOKUP(A299,EventPointTypeTable!$A:$B,MATCH(EventPointTypeTable!$B$1,EventPointTypeTable!$A$1:$B$1,0),0)</f>
        <v>루틴7</v>
      </c>
      <c r="C299" t="str">
        <f t="shared" si="114"/>
        <v>rt7</v>
      </c>
      <c r="D299">
        <f t="shared" ca="1" si="115"/>
        <v>6</v>
      </c>
      <c r="E299">
        <f t="shared" ca="1" si="93"/>
        <v>6</v>
      </c>
      <c r="F299">
        <v>25</v>
      </c>
      <c r="G299">
        <f t="shared" ca="1" si="108"/>
        <v>102</v>
      </c>
      <c r="H299">
        <f t="shared" ca="1" si="109"/>
        <v>102</v>
      </c>
      <c r="I299" t="str">
        <f t="shared" ca="1" si="112"/>
        <v>cu</v>
      </c>
      <c r="J299" t="s">
        <v>114</v>
      </c>
      <c r="K299" t="s">
        <v>116</v>
      </c>
      <c r="L299">
        <v>15000</v>
      </c>
      <c r="M299" t="str">
        <f t="shared" si="95"/>
        <v/>
      </c>
      <c r="N299" t="str">
        <f t="shared" ca="1" si="113"/>
        <v>cu</v>
      </c>
      <c r="O299" t="s">
        <v>114</v>
      </c>
      <c r="P299" t="s">
        <v>116</v>
      </c>
      <c r="Q299">
        <v>1500</v>
      </c>
      <c r="R299" t="str">
        <f t="shared" ca="1" si="96"/>
        <v>cu</v>
      </c>
      <c r="S299" t="str">
        <f t="shared" si="97"/>
        <v>GO</v>
      </c>
      <c r="T299">
        <f t="shared" si="98"/>
        <v>15000</v>
      </c>
      <c r="U299" t="str">
        <f t="shared" ca="1" si="99"/>
        <v>cu</v>
      </c>
      <c r="V299" t="str">
        <f t="shared" si="100"/>
        <v>GO</v>
      </c>
      <c r="W299">
        <f t="shared" si="101"/>
        <v>1500</v>
      </c>
      <c r="X29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</v>
      </c>
      <c r="Y299" t="str">
        <f t="shared" ca="1" si="102"/>
        <v>{"id":"rt7","num":6,"totEp":102,"tp1":"cu","vl1":"GO","cn1":15000,"tp2":"cu","vl2":"GO","cn2":1500}</v>
      </c>
      <c r="Z299">
        <f t="shared" ca="1" si="103"/>
        <v>99</v>
      </c>
      <c r="AA299">
        <f t="shared" ca="1" si="104"/>
        <v>30221</v>
      </c>
      <c r="AB299">
        <f t="shared" ca="1" si="105"/>
        <v>0</v>
      </c>
      <c r="AC29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</v>
      </c>
      <c r="AD299">
        <f t="shared" ca="1" si="107"/>
        <v>0</v>
      </c>
    </row>
    <row r="300" spans="1:30">
      <c r="A300" t="s">
        <v>106</v>
      </c>
      <c r="B300" t="str">
        <f>VLOOKUP(A300,EventPointTypeTable!$A:$B,MATCH(EventPointTypeTable!$B$1,EventPointTypeTable!$A$1:$B$1,0),0)</f>
        <v>루틴7</v>
      </c>
      <c r="C300" t="str">
        <f t="shared" si="114"/>
        <v>rt7</v>
      </c>
      <c r="D300">
        <f t="shared" ca="1" si="115"/>
        <v>7</v>
      </c>
      <c r="E300">
        <f t="shared" ca="1" si="93"/>
        <v>7</v>
      </c>
      <c r="F300">
        <v>75</v>
      </c>
      <c r="G300">
        <f t="shared" ca="1" si="108"/>
        <v>177</v>
      </c>
      <c r="H300">
        <f t="shared" ca="1" si="109"/>
        <v>177</v>
      </c>
      <c r="I300" t="str">
        <f t="shared" ca="1" si="112"/>
        <v>cu</v>
      </c>
      <c r="J300" t="s">
        <v>114</v>
      </c>
      <c r="K300" t="s">
        <v>147</v>
      </c>
      <c r="L300">
        <v>170</v>
      </c>
      <c r="M300" t="str">
        <f t="shared" si="95"/>
        <v>에너지너무많음</v>
      </c>
      <c r="N300" t="str">
        <f t="shared" ca="1" si="113"/>
        <v>cu</v>
      </c>
      <c r="O300" t="s">
        <v>114</v>
      </c>
      <c r="P300" t="s">
        <v>147</v>
      </c>
      <c r="Q300">
        <v>17</v>
      </c>
      <c r="R300" t="str">
        <f t="shared" ca="1" si="96"/>
        <v>cu</v>
      </c>
      <c r="S300" t="str">
        <f t="shared" si="97"/>
        <v>EN</v>
      </c>
      <c r="T300">
        <f t="shared" si="98"/>
        <v>170</v>
      </c>
      <c r="U300" t="str">
        <f t="shared" ca="1" si="99"/>
        <v>cu</v>
      </c>
      <c r="V300" t="str">
        <f t="shared" si="100"/>
        <v>EN</v>
      </c>
      <c r="W300">
        <f t="shared" si="101"/>
        <v>17</v>
      </c>
      <c r="X30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</v>
      </c>
      <c r="Y300" t="str">
        <f t="shared" ca="1" si="102"/>
        <v>{"id":"rt7","num":7,"totEp":177,"tp1":"cu","vl1":"EN","cn1":170,"tp2":"cu","vl2":"EN","cn2":17}</v>
      </c>
      <c r="Z300">
        <f t="shared" ca="1" si="103"/>
        <v>95</v>
      </c>
      <c r="AA300">
        <f t="shared" ca="1" si="104"/>
        <v>30317</v>
      </c>
      <c r="AB300">
        <f t="shared" ca="1" si="105"/>
        <v>0</v>
      </c>
      <c r="AC30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</v>
      </c>
      <c r="AD300">
        <f t="shared" ca="1" si="107"/>
        <v>0</v>
      </c>
    </row>
    <row r="301" spans="1:30">
      <c r="A301" t="s">
        <v>106</v>
      </c>
      <c r="B301" t="str">
        <f>VLOOKUP(A301,EventPointTypeTable!$A:$B,MATCH(EventPointTypeTable!$B$1,EventPointTypeTable!$A$1:$B$1,0),0)</f>
        <v>루틴7</v>
      </c>
      <c r="C301" t="str">
        <f t="shared" si="114"/>
        <v>rt7</v>
      </c>
      <c r="D301">
        <f t="shared" ca="1" si="115"/>
        <v>8</v>
      </c>
      <c r="E301">
        <f t="shared" ca="1" si="93"/>
        <v>8</v>
      </c>
      <c r="F301">
        <v>85</v>
      </c>
      <c r="G301">
        <f t="shared" ca="1" si="108"/>
        <v>262</v>
      </c>
      <c r="H301">
        <f t="shared" ca="1" si="109"/>
        <v>262</v>
      </c>
      <c r="I301" t="str">
        <f t="shared" ca="1" si="112"/>
        <v>cu</v>
      </c>
      <c r="J301" t="s">
        <v>114</v>
      </c>
      <c r="K301" t="s">
        <v>116</v>
      </c>
      <c r="L301">
        <v>20000</v>
      </c>
      <c r="M301" t="str">
        <f t="shared" si="95"/>
        <v/>
      </c>
      <c r="N301" t="str">
        <f t="shared" ca="1" si="113"/>
        <v>cu</v>
      </c>
      <c r="O301" t="s">
        <v>114</v>
      </c>
      <c r="P301" t="s">
        <v>116</v>
      </c>
      <c r="Q301">
        <v>2000</v>
      </c>
      <c r="R301" t="str">
        <f t="shared" ca="1" si="96"/>
        <v>cu</v>
      </c>
      <c r="S301" t="str">
        <f t="shared" si="97"/>
        <v>GO</v>
      </c>
      <c r="T301">
        <f t="shared" si="98"/>
        <v>20000</v>
      </c>
      <c r="U301" t="str">
        <f t="shared" ca="1" si="99"/>
        <v>cu</v>
      </c>
      <c r="V301" t="str">
        <f t="shared" si="100"/>
        <v>GO</v>
      </c>
      <c r="W301">
        <f t="shared" si="101"/>
        <v>2000</v>
      </c>
      <c r="X30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</v>
      </c>
      <c r="Y301" t="str">
        <f t="shared" ca="1" si="102"/>
        <v>{"id":"rt7","num":8,"totEp":262,"tp1":"cu","vl1":"GO","cn1":20000,"tp2":"cu","vl2":"GO","cn2":2000}</v>
      </c>
      <c r="Z301">
        <f t="shared" ca="1" si="103"/>
        <v>99</v>
      </c>
      <c r="AA301">
        <f t="shared" ca="1" si="104"/>
        <v>30417</v>
      </c>
      <c r="AB301">
        <f t="shared" ca="1" si="105"/>
        <v>0</v>
      </c>
      <c r="AC30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</v>
      </c>
      <c r="AD301">
        <f t="shared" ca="1" si="107"/>
        <v>0</v>
      </c>
    </row>
    <row r="302" spans="1:30">
      <c r="A302" t="s">
        <v>106</v>
      </c>
      <c r="B302" t="str">
        <f>VLOOKUP(A302,EventPointTypeTable!$A:$B,MATCH(EventPointTypeTable!$B$1,EventPointTypeTable!$A$1:$B$1,0),0)</f>
        <v>루틴7</v>
      </c>
      <c r="C302" t="str">
        <f t="shared" si="114"/>
        <v>rt7</v>
      </c>
      <c r="D302">
        <f t="shared" ca="1" si="115"/>
        <v>9</v>
      </c>
      <c r="E302">
        <f t="shared" ca="1" si="93"/>
        <v>9</v>
      </c>
      <c r="F302">
        <v>65</v>
      </c>
      <c r="G302">
        <f t="shared" ca="1" si="108"/>
        <v>327</v>
      </c>
      <c r="H302">
        <f t="shared" ca="1" si="109"/>
        <v>327</v>
      </c>
      <c r="I302" t="str">
        <f t="shared" ca="1" si="112"/>
        <v>cu</v>
      </c>
      <c r="J302" t="s">
        <v>114</v>
      </c>
      <c r="K302" t="s">
        <v>116</v>
      </c>
      <c r="L302">
        <v>25000</v>
      </c>
      <c r="M302" t="str">
        <f t="shared" si="95"/>
        <v/>
      </c>
      <c r="N302" t="str">
        <f t="shared" ca="1" si="113"/>
        <v>cu</v>
      </c>
      <c r="O302" t="s">
        <v>114</v>
      </c>
      <c r="P302" t="s">
        <v>116</v>
      </c>
      <c r="Q302">
        <v>2500</v>
      </c>
      <c r="R302" t="str">
        <f t="shared" ca="1" si="96"/>
        <v>cu</v>
      </c>
      <c r="S302" t="str">
        <f t="shared" si="97"/>
        <v>GO</v>
      </c>
      <c r="T302">
        <f t="shared" si="98"/>
        <v>25000</v>
      </c>
      <c r="U302" t="str">
        <f t="shared" ca="1" si="99"/>
        <v>cu</v>
      </c>
      <c r="V302" t="str">
        <f t="shared" si="100"/>
        <v>GO</v>
      </c>
      <c r="W302">
        <f t="shared" si="101"/>
        <v>2500</v>
      </c>
      <c r="X30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</v>
      </c>
      <c r="Y302" t="str">
        <f t="shared" ca="1" si="102"/>
        <v>{"id":"rt7","num":9,"totEp":327,"tp1":"cu","vl1":"GO","cn1":25000,"tp2":"cu","vl2":"GO","cn2":2500}</v>
      </c>
      <c r="Z302">
        <f t="shared" ca="1" si="103"/>
        <v>99</v>
      </c>
      <c r="AA302">
        <f t="shared" ca="1" si="104"/>
        <v>30517</v>
      </c>
      <c r="AB302">
        <f t="shared" ca="1" si="105"/>
        <v>0</v>
      </c>
      <c r="AC30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</v>
      </c>
      <c r="AD302">
        <f t="shared" ca="1" si="107"/>
        <v>0</v>
      </c>
    </row>
    <row r="303" spans="1:30">
      <c r="A303" t="s">
        <v>106</v>
      </c>
      <c r="B303" t="str">
        <f>VLOOKUP(A303,EventPointTypeTable!$A:$B,MATCH(EventPointTypeTable!$B$1,EventPointTypeTable!$A$1:$B$1,0),0)</f>
        <v>루틴7</v>
      </c>
      <c r="C303" t="str">
        <f t="shared" si="114"/>
        <v>rt7</v>
      </c>
      <c r="D303">
        <f t="shared" ca="1" si="115"/>
        <v>10</v>
      </c>
      <c r="E303">
        <f t="shared" ca="1" si="93"/>
        <v>10</v>
      </c>
      <c r="F303">
        <v>50</v>
      </c>
      <c r="G303">
        <f t="shared" ca="1" si="108"/>
        <v>377</v>
      </c>
      <c r="H303">
        <f t="shared" ca="1" si="109"/>
        <v>377</v>
      </c>
      <c r="I303" t="str">
        <f t="shared" ca="1" si="112"/>
        <v>cu</v>
      </c>
      <c r="J303" t="s">
        <v>114</v>
      </c>
      <c r="K303" t="s">
        <v>116</v>
      </c>
      <c r="L303">
        <v>22500</v>
      </c>
      <c r="M303" t="str">
        <f t="shared" si="95"/>
        <v/>
      </c>
      <c r="N303" t="str">
        <f t="shared" ca="1" si="113"/>
        <v>cu</v>
      </c>
      <c r="O303" t="s">
        <v>114</v>
      </c>
      <c r="P303" t="s">
        <v>116</v>
      </c>
      <c r="Q303">
        <v>2250</v>
      </c>
      <c r="R303" t="str">
        <f t="shared" ca="1" si="96"/>
        <v>cu</v>
      </c>
      <c r="S303" t="str">
        <f t="shared" si="97"/>
        <v>GO</v>
      </c>
      <c r="T303">
        <f t="shared" si="98"/>
        <v>22500</v>
      </c>
      <c r="U303" t="str">
        <f t="shared" ca="1" si="99"/>
        <v>cu</v>
      </c>
      <c r="V303" t="str">
        <f t="shared" si="100"/>
        <v>GO</v>
      </c>
      <c r="W303">
        <f t="shared" si="101"/>
        <v>2250</v>
      </c>
      <c r="X30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</v>
      </c>
      <c r="Y303" t="str">
        <f t="shared" ca="1" si="102"/>
        <v>{"id":"rt7","num":10,"totEp":377,"tp1":"cu","vl1":"GO","cn1":22500,"tp2":"cu","vl2":"GO","cn2":2250}</v>
      </c>
      <c r="Z303">
        <f t="shared" ca="1" si="103"/>
        <v>100</v>
      </c>
      <c r="AA303">
        <f t="shared" ca="1" si="104"/>
        <v>30618</v>
      </c>
      <c r="AB303">
        <f t="shared" ca="1" si="105"/>
        <v>0</v>
      </c>
      <c r="AC30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</v>
      </c>
      <c r="AD303">
        <f t="shared" ca="1" si="107"/>
        <v>0</v>
      </c>
    </row>
    <row r="304" spans="1:30">
      <c r="A304" t="s">
        <v>106</v>
      </c>
      <c r="B304" t="str">
        <f>VLOOKUP(A304,EventPointTypeTable!$A:$B,MATCH(EventPointTypeTable!$B$1,EventPointTypeTable!$A$1:$B$1,0),0)</f>
        <v>루틴7</v>
      </c>
      <c r="C304" t="str">
        <f t="shared" si="114"/>
        <v>rt7</v>
      </c>
      <c r="D304">
        <f t="shared" ca="1" si="115"/>
        <v>11</v>
      </c>
      <c r="E304">
        <f t="shared" ca="1" si="93"/>
        <v>11</v>
      </c>
      <c r="F304">
        <v>180</v>
      </c>
      <c r="G304">
        <f t="shared" ca="1" si="108"/>
        <v>557</v>
      </c>
      <c r="H304">
        <f t="shared" ca="1" si="109"/>
        <v>557</v>
      </c>
      <c r="I304" t="str">
        <f t="shared" ca="1" si="112"/>
        <v>cu</v>
      </c>
      <c r="J304" t="s">
        <v>114</v>
      </c>
      <c r="K304" t="s">
        <v>147</v>
      </c>
      <c r="L304">
        <v>300</v>
      </c>
      <c r="M304" t="str">
        <f t="shared" si="95"/>
        <v>에너지너무많음</v>
      </c>
      <c r="N304" t="str">
        <f t="shared" ca="1" si="113"/>
        <v>cu</v>
      </c>
      <c r="O304" t="s">
        <v>114</v>
      </c>
      <c r="P304" t="s">
        <v>147</v>
      </c>
      <c r="Q304">
        <v>30</v>
      </c>
      <c r="R304" t="str">
        <f t="shared" ca="1" si="96"/>
        <v>cu</v>
      </c>
      <c r="S304" t="str">
        <f t="shared" si="97"/>
        <v>EN</v>
      </c>
      <c r="T304">
        <f t="shared" si="98"/>
        <v>300</v>
      </c>
      <c r="U304" t="str">
        <f t="shared" ca="1" si="99"/>
        <v>cu</v>
      </c>
      <c r="V304" t="str">
        <f t="shared" si="100"/>
        <v>EN</v>
      </c>
      <c r="W304">
        <f t="shared" si="101"/>
        <v>30</v>
      </c>
      <c r="X304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</v>
      </c>
      <c r="Y304" t="str">
        <f t="shared" ca="1" si="102"/>
        <v>{"id":"rt7","num":11,"totEp":557,"tp1":"cu","vl1":"EN","cn1":300,"tp2":"cu","vl2":"EN","cn2":30}</v>
      </c>
      <c r="Z304">
        <f t="shared" ca="1" si="103"/>
        <v>96</v>
      </c>
      <c r="AA304">
        <f t="shared" ca="1" si="104"/>
        <v>30715</v>
      </c>
      <c r="AB304">
        <f t="shared" ca="1" si="105"/>
        <v>0</v>
      </c>
      <c r="AC30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</v>
      </c>
      <c r="AD304">
        <f t="shared" ca="1" si="107"/>
        <v>0</v>
      </c>
    </row>
    <row r="305" spans="1:30">
      <c r="A305" t="s">
        <v>106</v>
      </c>
      <c r="B305" t="str">
        <f>VLOOKUP(A305,EventPointTypeTable!$A:$B,MATCH(EventPointTypeTable!$B$1,EventPointTypeTable!$A$1:$B$1,0),0)</f>
        <v>루틴7</v>
      </c>
      <c r="C305" t="str">
        <f t="shared" si="114"/>
        <v>rt7</v>
      </c>
      <c r="D305">
        <f t="shared" ca="1" si="115"/>
        <v>12</v>
      </c>
      <c r="E305">
        <f t="shared" ca="1" si="93"/>
        <v>12</v>
      </c>
      <c r="F305">
        <v>100</v>
      </c>
      <c r="G305">
        <f t="shared" ca="1" si="108"/>
        <v>657</v>
      </c>
      <c r="H305">
        <f t="shared" ca="1" si="109"/>
        <v>657</v>
      </c>
      <c r="I305" t="str">
        <f t="shared" ca="1" si="112"/>
        <v>cu</v>
      </c>
      <c r="J305" t="s">
        <v>114</v>
      </c>
      <c r="K305" t="s">
        <v>116</v>
      </c>
      <c r="L305">
        <v>50000</v>
      </c>
      <c r="M305" t="str">
        <f t="shared" si="95"/>
        <v/>
      </c>
      <c r="N305" t="str">
        <f t="shared" ca="1" si="113"/>
        <v>cu</v>
      </c>
      <c r="O305" t="s">
        <v>114</v>
      </c>
      <c r="P305" t="s">
        <v>116</v>
      </c>
      <c r="Q305">
        <v>5000</v>
      </c>
      <c r="R305" t="str">
        <f t="shared" ca="1" si="96"/>
        <v>cu</v>
      </c>
      <c r="S305" t="str">
        <f t="shared" si="97"/>
        <v>GO</v>
      </c>
      <c r="T305">
        <f t="shared" si="98"/>
        <v>50000</v>
      </c>
      <c r="U305" t="str">
        <f t="shared" ca="1" si="99"/>
        <v>cu</v>
      </c>
      <c r="V305" t="str">
        <f t="shared" si="100"/>
        <v>GO</v>
      </c>
      <c r="W305">
        <f t="shared" si="101"/>
        <v>5000</v>
      </c>
      <c r="X305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</v>
      </c>
      <c r="Y305" t="str">
        <f t="shared" ca="1" si="102"/>
        <v>{"id":"rt7","num":12,"totEp":657,"tp1":"cu","vl1":"GO","cn1":50000,"tp2":"cu","vl2":"GO","cn2":5000}</v>
      </c>
      <c r="Z305">
        <f t="shared" ca="1" si="103"/>
        <v>100</v>
      </c>
      <c r="AA305">
        <f t="shared" ca="1" si="104"/>
        <v>30816</v>
      </c>
      <c r="AB305">
        <f t="shared" ca="1" si="105"/>
        <v>0</v>
      </c>
      <c r="AC305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</v>
      </c>
      <c r="AD305">
        <f t="shared" ca="1" si="107"/>
        <v>0</v>
      </c>
    </row>
    <row r="306" spans="1:30">
      <c r="A306" t="s">
        <v>106</v>
      </c>
      <c r="B306" t="str">
        <f>VLOOKUP(A306,EventPointTypeTable!$A:$B,MATCH(EventPointTypeTable!$B$1,EventPointTypeTable!$A$1:$B$1,0),0)</f>
        <v>루틴7</v>
      </c>
      <c r="C306" t="str">
        <f t="shared" si="114"/>
        <v>rt7</v>
      </c>
      <c r="D306">
        <f t="shared" ca="1" si="115"/>
        <v>13</v>
      </c>
      <c r="E306">
        <f t="shared" ca="1" si="93"/>
        <v>13</v>
      </c>
      <c r="F306">
        <v>120</v>
      </c>
      <c r="G306">
        <f t="shared" ca="1" si="108"/>
        <v>777</v>
      </c>
      <c r="H306">
        <f t="shared" ca="1" si="109"/>
        <v>777</v>
      </c>
      <c r="I306" t="str">
        <f t="shared" ca="1" si="112"/>
        <v>cu</v>
      </c>
      <c r="J306" t="s">
        <v>114</v>
      </c>
      <c r="K306" t="s">
        <v>116</v>
      </c>
      <c r="L306">
        <v>65000</v>
      </c>
      <c r="M306" t="str">
        <f t="shared" si="95"/>
        <v/>
      </c>
      <c r="N306" t="str">
        <f t="shared" ca="1" si="113"/>
        <v>cu</v>
      </c>
      <c r="O306" t="s">
        <v>114</v>
      </c>
      <c r="P306" t="s">
        <v>116</v>
      </c>
      <c r="Q306">
        <v>6500</v>
      </c>
      <c r="R306" t="str">
        <f t="shared" ca="1" si="96"/>
        <v>cu</v>
      </c>
      <c r="S306" t="str">
        <f t="shared" si="97"/>
        <v>GO</v>
      </c>
      <c r="T306">
        <f t="shared" si="98"/>
        <v>65000</v>
      </c>
      <c r="U306" t="str">
        <f t="shared" ca="1" si="99"/>
        <v>cu</v>
      </c>
      <c r="V306" t="str">
        <f t="shared" si="100"/>
        <v>GO</v>
      </c>
      <c r="W306">
        <f t="shared" si="101"/>
        <v>6500</v>
      </c>
      <c r="X306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</v>
      </c>
      <c r="Y306" t="str">
        <f t="shared" ca="1" si="102"/>
        <v>{"id":"rt7","num":13,"totEp":777,"tp1":"cu","vl1":"GO","cn1":65000,"tp2":"cu","vl2":"GO","cn2":6500}</v>
      </c>
      <c r="Z306">
        <f t="shared" ca="1" si="103"/>
        <v>100</v>
      </c>
      <c r="AA306">
        <f t="shared" ca="1" si="104"/>
        <v>30917</v>
      </c>
      <c r="AB306">
        <f t="shared" ca="1" si="105"/>
        <v>0</v>
      </c>
      <c r="AC306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</v>
      </c>
      <c r="AD306">
        <f t="shared" ca="1" si="107"/>
        <v>0</v>
      </c>
    </row>
    <row r="307" spans="1:30">
      <c r="A307" t="s">
        <v>106</v>
      </c>
      <c r="B307" t="str">
        <f>VLOOKUP(A307,EventPointTypeTable!$A:$B,MATCH(EventPointTypeTable!$B$1,EventPointTypeTable!$A$1:$B$1,0),0)</f>
        <v>루틴7</v>
      </c>
      <c r="C307" t="str">
        <f t="shared" si="114"/>
        <v>rt7</v>
      </c>
      <c r="D307">
        <f t="shared" ca="1" si="115"/>
        <v>14</v>
      </c>
      <c r="E307">
        <f t="shared" ca="1" si="93"/>
        <v>14</v>
      </c>
      <c r="F307">
        <v>500</v>
      </c>
      <c r="G307">
        <f t="shared" ca="1" si="108"/>
        <v>1277</v>
      </c>
      <c r="H307">
        <f t="shared" ca="1" si="109"/>
        <v>1277</v>
      </c>
      <c r="I307" t="str">
        <f t="shared" ca="1" si="112"/>
        <v>cu</v>
      </c>
      <c r="J307" t="s">
        <v>114</v>
      </c>
      <c r="K307" t="s">
        <v>147</v>
      </c>
      <c r="L307">
        <v>750</v>
      </c>
      <c r="M307" t="str">
        <f t="shared" si="95"/>
        <v>에너지너무많음</v>
      </c>
      <c r="N307" t="str">
        <f t="shared" ca="1" si="113"/>
        <v>cu</v>
      </c>
      <c r="O307" t="s">
        <v>114</v>
      </c>
      <c r="P307" t="s">
        <v>147</v>
      </c>
      <c r="Q307">
        <v>75</v>
      </c>
      <c r="R307" t="str">
        <f t="shared" ca="1" si="96"/>
        <v>cu</v>
      </c>
      <c r="S307" t="str">
        <f t="shared" si="97"/>
        <v>EN</v>
      </c>
      <c r="T307">
        <f t="shared" si="98"/>
        <v>750</v>
      </c>
      <c r="U307" t="str">
        <f t="shared" ca="1" si="99"/>
        <v>cu</v>
      </c>
      <c r="V307" t="str">
        <f t="shared" si="100"/>
        <v>EN</v>
      </c>
      <c r="W307">
        <f t="shared" si="101"/>
        <v>75</v>
      </c>
      <c r="X307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</v>
      </c>
      <c r="Y307" t="str">
        <f t="shared" ca="1" si="102"/>
        <v>{"id":"rt7","num":14,"totEp":1277,"tp1":"cu","vl1":"EN","cn1":750,"tp2":"cu","vl2":"EN","cn2":75}</v>
      </c>
      <c r="Z307">
        <f t="shared" ca="1" si="103"/>
        <v>97</v>
      </c>
      <c r="AA307">
        <f t="shared" ca="1" si="104"/>
        <v>31015</v>
      </c>
      <c r="AB307">
        <f t="shared" ca="1" si="105"/>
        <v>0</v>
      </c>
      <c r="AC307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</v>
      </c>
      <c r="AD307">
        <f t="shared" ca="1" si="107"/>
        <v>0</v>
      </c>
    </row>
    <row r="308" spans="1:30">
      <c r="A308" t="s">
        <v>106</v>
      </c>
      <c r="B308" t="str">
        <f>VLOOKUP(A308,EventPointTypeTable!$A:$B,MATCH(EventPointTypeTable!$B$1,EventPointTypeTable!$A$1:$B$1,0),0)</f>
        <v>루틴7</v>
      </c>
      <c r="C308" t="str">
        <f t="shared" si="114"/>
        <v>rt7</v>
      </c>
      <c r="D308">
        <f t="shared" ca="1" si="115"/>
        <v>15</v>
      </c>
      <c r="E308">
        <f t="shared" ca="1" si="93"/>
        <v>15</v>
      </c>
      <c r="F308">
        <v>120</v>
      </c>
      <c r="G308">
        <f t="shared" ca="1" si="108"/>
        <v>1397</v>
      </c>
      <c r="H308">
        <f t="shared" ca="1" si="109"/>
        <v>1397</v>
      </c>
      <c r="I308" t="str">
        <f t="shared" ca="1" si="112"/>
        <v>cu</v>
      </c>
      <c r="J308" t="s">
        <v>114</v>
      </c>
      <c r="K308" t="s">
        <v>116</v>
      </c>
      <c r="L308">
        <v>100000</v>
      </c>
      <c r="M308" t="str">
        <f t="shared" si="95"/>
        <v/>
      </c>
      <c r="N308" t="str">
        <f t="shared" ca="1" si="113"/>
        <v>cu</v>
      </c>
      <c r="O308" t="s">
        <v>114</v>
      </c>
      <c r="P308" t="s">
        <v>116</v>
      </c>
      <c r="Q308">
        <v>10000</v>
      </c>
      <c r="R308" t="str">
        <f t="shared" ca="1" si="96"/>
        <v>cu</v>
      </c>
      <c r="S308" t="str">
        <f t="shared" si="97"/>
        <v>GO</v>
      </c>
      <c r="T308">
        <f t="shared" si="98"/>
        <v>100000</v>
      </c>
      <c r="U308" t="str">
        <f t="shared" ca="1" si="99"/>
        <v>cu</v>
      </c>
      <c r="V308" t="str">
        <f t="shared" si="100"/>
        <v>GO</v>
      </c>
      <c r="W308">
        <f t="shared" si="101"/>
        <v>10000</v>
      </c>
      <c r="X308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</v>
      </c>
      <c r="Y308" t="str">
        <f t="shared" ca="1" si="102"/>
        <v>{"id":"rt7","num":15,"totEp":1397,"tp1":"cu","vl1":"GO","cn1":100000,"tp2":"cu","vl2":"GO","cn2":10000}</v>
      </c>
      <c r="Z308">
        <f t="shared" ca="1" si="103"/>
        <v>103</v>
      </c>
      <c r="AA308">
        <f t="shared" ca="1" si="104"/>
        <v>31119</v>
      </c>
      <c r="AB308">
        <f t="shared" ca="1" si="105"/>
        <v>0</v>
      </c>
      <c r="AC308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</v>
      </c>
      <c r="AD308">
        <f t="shared" ca="1" si="107"/>
        <v>0</v>
      </c>
    </row>
    <row r="309" spans="1:30">
      <c r="A309" t="s">
        <v>106</v>
      </c>
      <c r="B309" t="str">
        <f>VLOOKUP(A309,EventPointTypeTable!$A:$B,MATCH(EventPointTypeTable!$B$1,EventPointTypeTable!$A$1:$B$1,0),0)</f>
        <v>루틴7</v>
      </c>
      <c r="C309" t="str">
        <f t="shared" si="114"/>
        <v>rt7</v>
      </c>
      <c r="D309">
        <f t="shared" ca="1" si="115"/>
        <v>16</v>
      </c>
      <c r="E309">
        <f t="shared" ca="1" si="93"/>
        <v>16</v>
      </c>
      <c r="F309">
        <v>200</v>
      </c>
      <c r="G309">
        <f t="shared" ca="1" si="108"/>
        <v>1597</v>
      </c>
      <c r="H309">
        <f t="shared" ca="1" si="109"/>
        <v>1597</v>
      </c>
      <c r="I309" t="str">
        <f t="shared" ca="1" si="112"/>
        <v>cu</v>
      </c>
      <c r="J309" t="s">
        <v>114</v>
      </c>
      <c r="K309" t="s">
        <v>116</v>
      </c>
      <c r="L309">
        <v>120000</v>
      </c>
      <c r="M309" t="str">
        <f t="shared" si="95"/>
        <v/>
      </c>
      <c r="N309" t="str">
        <f t="shared" ca="1" si="113"/>
        <v>cu</v>
      </c>
      <c r="O309" t="s">
        <v>114</v>
      </c>
      <c r="P309" t="s">
        <v>116</v>
      </c>
      <c r="Q309">
        <v>12000</v>
      </c>
      <c r="R309" t="str">
        <f t="shared" ca="1" si="96"/>
        <v>cu</v>
      </c>
      <c r="S309" t="str">
        <f t="shared" si="97"/>
        <v>GO</v>
      </c>
      <c r="T309">
        <f t="shared" si="98"/>
        <v>120000</v>
      </c>
      <c r="U309" t="str">
        <f t="shared" ca="1" si="99"/>
        <v>cu</v>
      </c>
      <c r="V309" t="str">
        <f t="shared" si="100"/>
        <v>GO</v>
      </c>
      <c r="W309">
        <f t="shared" si="101"/>
        <v>12000</v>
      </c>
      <c r="X309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</v>
      </c>
      <c r="Y309" t="str">
        <f t="shared" ca="1" si="102"/>
        <v>{"id":"rt7","num":16,"totEp":1597,"tp1":"cu","vl1":"GO","cn1":120000,"tp2":"cu","vl2":"GO","cn2":12000}</v>
      </c>
      <c r="Z309">
        <f t="shared" ca="1" si="103"/>
        <v>103</v>
      </c>
      <c r="AA309">
        <f t="shared" ca="1" si="104"/>
        <v>31223</v>
      </c>
      <c r="AB309">
        <f t="shared" ca="1" si="105"/>
        <v>0</v>
      </c>
      <c r="AC309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</v>
      </c>
      <c r="AD309">
        <f t="shared" ca="1" si="107"/>
        <v>0</v>
      </c>
    </row>
    <row r="310" spans="1:30">
      <c r="A310" t="s">
        <v>106</v>
      </c>
      <c r="B310" t="str">
        <f>VLOOKUP(A310,EventPointTypeTable!$A:$B,MATCH(EventPointTypeTable!$B$1,EventPointTypeTable!$A$1:$B$1,0),0)</f>
        <v>루틴7</v>
      </c>
      <c r="C310" t="str">
        <f t="shared" si="114"/>
        <v>rt7</v>
      </c>
      <c r="D310">
        <f t="shared" ca="1" si="115"/>
        <v>17</v>
      </c>
      <c r="E310">
        <f t="shared" ca="1" si="93"/>
        <v>17</v>
      </c>
      <c r="F310">
        <v>150</v>
      </c>
      <c r="G310">
        <f t="shared" ca="1" si="108"/>
        <v>1747</v>
      </c>
      <c r="H310">
        <f t="shared" ca="1" si="109"/>
        <v>1747</v>
      </c>
      <c r="I310" t="str">
        <f t="shared" ca="1" si="112"/>
        <v>cu</v>
      </c>
      <c r="J310" t="s">
        <v>114</v>
      </c>
      <c r="K310" t="s">
        <v>116</v>
      </c>
      <c r="L310">
        <v>115000</v>
      </c>
      <c r="M310" t="str">
        <f t="shared" si="95"/>
        <v/>
      </c>
      <c r="N310" t="str">
        <f t="shared" ca="1" si="113"/>
        <v>cu</v>
      </c>
      <c r="O310" t="s">
        <v>114</v>
      </c>
      <c r="P310" t="s">
        <v>116</v>
      </c>
      <c r="Q310">
        <v>11500</v>
      </c>
      <c r="R310" t="str">
        <f t="shared" ca="1" si="96"/>
        <v>cu</v>
      </c>
      <c r="S310" t="str">
        <f t="shared" si="97"/>
        <v>GO</v>
      </c>
      <c r="T310">
        <f t="shared" si="98"/>
        <v>115000</v>
      </c>
      <c r="U310" t="str">
        <f t="shared" ca="1" si="99"/>
        <v>cu</v>
      </c>
      <c r="V310" t="str">
        <f t="shared" si="100"/>
        <v>GO</v>
      </c>
      <c r="W310">
        <f t="shared" si="101"/>
        <v>11500</v>
      </c>
      <c r="X310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</v>
      </c>
      <c r="Y310" t="str">
        <f t="shared" ca="1" si="102"/>
        <v>{"id":"rt7","num":17,"totEp":1747,"tp1":"cu","vl1":"GO","cn1":115000,"tp2":"cu","vl2":"GO","cn2":11500}</v>
      </c>
      <c r="Z310">
        <f t="shared" ca="1" si="103"/>
        <v>103</v>
      </c>
      <c r="AA310">
        <f t="shared" ca="1" si="104"/>
        <v>31327</v>
      </c>
      <c r="AB310">
        <f t="shared" ca="1" si="105"/>
        <v>0</v>
      </c>
      <c r="AC310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</v>
      </c>
      <c r="AD310">
        <f t="shared" ca="1" si="107"/>
        <v>0</v>
      </c>
    </row>
    <row r="311" spans="1:30">
      <c r="A311" t="s">
        <v>106</v>
      </c>
      <c r="B311" t="str">
        <f>VLOOKUP(A311,EventPointTypeTable!$A:$B,MATCH(EventPointTypeTable!$B$1,EventPointTypeTable!$A$1:$B$1,0),0)</f>
        <v>루틴7</v>
      </c>
      <c r="C311" t="str">
        <f t="shared" si="114"/>
        <v>rt7</v>
      </c>
      <c r="D311">
        <f t="shared" ca="1" si="115"/>
        <v>18</v>
      </c>
      <c r="E311">
        <f t="shared" ca="1" si="93"/>
        <v>18</v>
      </c>
      <c r="F311">
        <v>800</v>
      </c>
      <c r="G311">
        <f t="shared" ca="1" si="108"/>
        <v>2547</v>
      </c>
      <c r="H311">
        <f t="shared" ca="1" si="109"/>
        <v>2547</v>
      </c>
      <c r="I311" t="str">
        <f t="shared" ca="1" si="112"/>
        <v>cu</v>
      </c>
      <c r="J311" t="s">
        <v>114</v>
      </c>
      <c r="K311" t="s">
        <v>147</v>
      </c>
      <c r="L311">
        <v>1200</v>
      </c>
      <c r="M311" t="str">
        <f t="shared" si="95"/>
        <v>에너지너무많음</v>
      </c>
      <c r="N311" t="str">
        <f t="shared" ca="1" si="113"/>
        <v>cu</v>
      </c>
      <c r="O311" t="s">
        <v>114</v>
      </c>
      <c r="P311" t="s">
        <v>147</v>
      </c>
      <c r="Q311">
        <v>120</v>
      </c>
      <c r="R311" t="str">
        <f t="shared" ca="1" si="96"/>
        <v>cu</v>
      </c>
      <c r="S311" t="str">
        <f t="shared" si="97"/>
        <v>EN</v>
      </c>
      <c r="T311">
        <f t="shared" si="98"/>
        <v>1200</v>
      </c>
      <c r="U311" t="str">
        <f t="shared" ca="1" si="99"/>
        <v>cu</v>
      </c>
      <c r="V311" t="str">
        <f t="shared" si="100"/>
        <v>EN</v>
      </c>
      <c r="W311">
        <f t="shared" si="101"/>
        <v>120</v>
      </c>
      <c r="X311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</v>
      </c>
      <c r="Y311" t="str">
        <f t="shared" ca="1" si="102"/>
        <v>{"id":"rt7","num":18,"totEp":2547,"tp1":"cu","vl1":"EN","cn1":1200,"tp2":"cu","vl2":"EN","cn2":120}</v>
      </c>
      <c r="Z311">
        <f t="shared" ca="1" si="103"/>
        <v>99</v>
      </c>
      <c r="AA311">
        <f t="shared" ca="1" si="104"/>
        <v>31427</v>
      </c>
      <c r="AB311">
        <f t="shared" ca="1" si="105"/>
        <v>0</v>
      </c>
      <c r="AC311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</v>
      </c>
      <c r="AD311">
        <f t="shared" ca="1" si="107"/>
        <v>0</v>
      </c>
    </row>
    <row r="312" spans="1:30">
      <c r="A312" t="s">
        <v>106</v>
      </c>
      <c r="B312" t="str">
        <f>VLOOKUP(A312,EventPointTypeTable!$A:$B,MATCH(EventPointTypeTable!$B$1,EventPointTypeTable!$A$1:$B$1,0),0)</f>
        <v>루틴7</v>
      </c>
      <c r="C312" t="str">
        <f t="shared" si="114"/>
        <v>rt7</v>
      </c>
      <c r="D312">
        <f t="shared" ca="1" si="115"/>
        <v>19</v>
      </c>
      <c r="E312">
        <f t="shared" ca="1" si="93"/>
        <v>19</v>
      </c>
      <c r="F312">
        <v>150</v>
      </c>
      <c r="G312">
        <f t="shared" ca="1" si="108"/>
        <v>2697</v>
      </c>
      <c r="H312">
        <f t="shared" ca="1" si="109"/>
        <v>2697</v>
      </c>
      <c r="I312" t="str">
        <f t="shared" ca="1" si="112"/>
        <v>cu</v>
      </c>
      <c r="J312" t="s">
        <v>114</v>
      </c>
      <c r="K312" t="s">
        <v>116</v>
      </c>
      <c r="L312">
        <v>135000</v>
      </c>
      <c r="M312" t="str">
        <f t="shared" si="95"/>
        <v/>
      </c>
      <c r="N312" t="str">
        <f t="shared" ca="1" si="113"/>
        <v>cu</v>
      </c>
      <c r="O312" t="s">
        <v>114</v>
      </c>
      <c r="P312" t="s">
        <v>116</v>
      </c>
      <c r="Q312">
        <v>13500</v>
      </c>
      <c r="R312" t="str">
        <f t="shared" ca="1" si="96"/>
        <v>cu</v>
      </c>
      <c r="S312" t="str">
        <f t="shared" si="97"/>
        <v>GO</v>
      </c>
      <c r="T312">
        <f t="shared" si="98"/>
        <v>135000</v>
      </c>
      <c r="U312" t="str">
        <f t="shared" ca="1" si="99"/>
        <v>cu</v>
      </c>
      <c r="V312" t="str">
        <f t="shared" si="100"/>
        <v>GO</v>
      </c>
      <c r="W312">
        <f t="shared" si="101"/>
        <v>13500</v>
      </c>
      <c r="X312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</v>
      </c>
      <c r="Y312" t="str">
        <f t="shared" ca="1" si="102"/>
        <v>{"id":"rt7","num":19,"totEp":2697,"tp1":"cu","vl1":"GO","cn1":135000,"tp2":"cu","vl2":"GO","cn2":13500}</v>
      </c>
      <c r="Z312">
        <f t="shared" ca="1" si="103"/>
        <v>103</v>
      </c>
      <c r="AA312">
        <f t="shared" ca="1" si="104"/>
        <v>31531</v>
      </c>
      <c r="AB312">
        <f t="shared" ca="1" si="105"/>
        <v>0</v>
      </c>
      <c r="AC312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</v>
      </c>
      <c r="AD312">
        <f t="shared" ca="1" si="107"/>
        <v>0</v>
      </c>
    </row>
    <row r="313" spans="1:30">
      <c r="A313" t="s">
        <v>106</v>
      </c>
      <c r="B313" t="str">
        <f>VLOOKUP(A313,EventPointTypeTable!$A:$B,MATCH(EventPointTypeTable!$B$1,EventPointTypeTable!$A$1:$B$1,0),0)</f>
        <v>루틴7</v>
      </c>
      <c r="C313" t="str">
        <f t="shared" si="114"/>
        <v>rt7</v>
      </c>
      <c r="D313">
        <f t="shared" ca="1" si="115"/>
        <v>20</v>
      </c>
      <c r="E313">
        <f t="shared" ca="1" si="93"/>
        <v>20</v>
      </c>
      <c r="F313">
        <v>250</v>
      </c>
      <c r="G313">
        <f t="shared" ca="1" si="108"/>
        <v>2947</v>
      </c>
      <c r="H313">
        <f t="shared" ca="1" si="109"/>
        <v>2947</v>
      </c>
      <c r="I313" t="str">
        <f t="shared" ca="1" si="112"/>
        <v>cu</v>
      </c>
      <c r="J313" t="s">
        <v>114</v>
      </c>
      <c r="K313" t="s">
        <v>116</v>
      </c>
      <c r="L313">
        <v>150000</v>
      </c>
      <c r="M313" t="str">
        <f t="shared" si="95"/>
        <v/>
      </c>
      <c r="N313" t="str">
        <f t="shared" ca="1" si="113"/>
        <v>cu</v>
      </c>
      <c r="O313" t="s">
        <v>114</v>
      </c>
      <c r="P313" t="s">
        <v>116</v>
      </c>
      <c r="Q313">
        <v>15000</v>
      </c>
      <c r="R313" t="str">
        <f t="shared" ca="1" si="96"/>
        <v>cu</v>
      </c>
      <c r="S313" t="str">
        <f t="shared" si="97"/>
        <v>GO</v>
      </c>
      <c r="T313">
        <f t="shared" si="98"/>
        <v>150000</v>
      </c>
      <c r="U313" t="str">
        <f t="shared" ca="1" si="99"/>
        <v>cu</v>
      </c>
      <c r="V313" t="str">
        <f t="shared" si="100"/>
        <v>GO</v>
      </c>
      <c r="W313">
        <f t="shared" si="101"/>
        <v>15000</v>
      </c>
      <c r="X313" t="str">
        <f t="shared" ca="1" si="92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</v>
      </c>
      <c r="Y313" t="str">
        <f t="shared" ca="1" si="102"/>
        <v>{"id":"rt7","num":20,"totEp":2947,"tp1":"cu","vl1":"GO","cn1":150000,"tp2":"cu","vl2":"GO","cn2":15000}</v>
      </c>
      <c r="Z313">
        <f t="shared" ca="1" si="103"/>
        <v>103</v>
      </c>
      <c r="AA313">
        <f t="shared" ca="1" si="104"/>
        <v>31635</v>
      </c>
      <c r="AB313">
        <f t="shared" ca="1" si="105"/>
        <v>0</v>
      </c>
      <c r="AC313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</v>
      </c>
      <c r="AD313">
        <f t="shared" ca="1" si="107"/>
        <v>0</v>
      </c>
    </row>
    <row r="314" spans="1:30">
      <c r="A314" t="s">
        <v>106</v>
      </c>
      <c r="B314" t="str">
        <f>VLOOKUP(A314,EventPointTypeTable!$A:$B,MATCH(EventPointTypeTable!$B$1,EventPointTypeTable!$A$1:$B$1,0),0)</f>
        <v>루틴7</v>
      </c>
      <c r="C314" t="str">
        <f t="shared" si="114"/>
        <v>rt7</v>
      </c>
      <c r="D314">
        <f t="shared" ca="1" si="115"/>
        <v>21</v>
      </c>
      <c r="E314">
        <f t="shared" ca="1" si="93"/>
        <v>21</v>
      </c>
      <c r="F314">
        <v>1300</v>
      </c>
      <c r="G314">
        <f t="shared" ca="1" si="108"/>
        <v>4247</v>
      </c>
      <c r="H314">
        <f t="shared" ca="1" si="109"/>
        <v>4247</v>
      </c>
      <c r="I314" t="str">
        <f t="shared" ca="1" si="112"/>
        <v>cu</v>
      </c>
      <c r="J314" t="s">
        <v>114</v>
      </c>
      <c r="K314" t="s">
        <v>147</v>
      </c>
      <c r="L314">
        <v>2100</v>
      </c>
      <c r="M314" t="str">
        <f t="shared" si="95"/>
        <v>에너지너무많음</v>
      </c>
      <c r="N314" t="str">
        <f t="shared" ca="1" si="113"/>
        <v>cu</v>
      </c>
      <c r="O314" t="s">
        <v>114</v>
      </c>
      <c r="P314" t="s">
        <v>147</v>
      </c>
      <c r="Q314">
        <v>210</v>
      </c>
      <c r="R314" t="str">
        <f t="shared" ca="1" si="96"/>
        <v>cu</v>
      </c>
      <c r="S314" t="str">
        <f t="shared" si="97"/>
        <v>EN</v>
      </c>
      <c r="T314">
        <f t="shared" si="98"/>
        <v>2100</v>
      </c>
      <c r="U314" t="str">
        <f t="shared" ca="1" si="99"/>
        <v>cu</v>
      </c>
      <c r="V314" t="str">
        <f t="shared" si="100"/>
        <v>EN</v>
      </c>
      <c r="W314">
        <f t="shared" si="101"/>
        <v>210</v>
      </c>
      <c r="X314" t="str">
        <f t="shared" ref="X314:X375" ca="1" si="116">IF(ROW()=2,Y314,OFFSET(X314,-1,0)&amp;IF(LEN(Y314)=0,"",","&amp;Y314))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</v>
      </c>
      <c r="Y314" t="str">
        <f t="shared" ca="1" si="102"/>
        <v>{"id":"rt7","num":21,"totEp":4247,"tp1":"cu","vl1":"EN","cn1":2100,"tp2":"cu","vl2":"EN","cn2":210}</v>
      </c>
      <c r="Z314">
        <f t="shared" ca="1" si="103"/>
        <v>99</v>
      </c>
      <c r="AA314">
        <f t="shared" ca="1" si="104"/>
        <v>31735</v>
      </c>
      <c r="AB314">
        <f t="shared" ca="1" si="105"/>
        <v>0</v>
      </c>
      <c r="AC314" t="str">
        <f t="shared" ca="1" si="10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</v>
      </c>
      <c r="AD314">
        <f t="shared" ca="1" si="107"/>
        <v>0</v>
      </c>
    </row>
    <row r="315" spans="1:30">
      <c r="A315" t="s">
        <v>106</v>
      </c>
      <c r="B315" t="str">
        <f>VLOOKUP(A315,EventPointTypeTable!$A:$B,MATCH(EventPointTypeTable!$B$1,EventPointTypeTable!$A$1:$B$1,0),0)</f>
        <v>루틴7</v>
      </c>
      <c r="C315" t="str">
        <f t="shared" si="114"/>
        <v>rt7</v>
      </c>
      <c r="D315">
        <f t="shared" ca="1" si="115"/>
        <v>22</v>
      </c>
      <c r="E315">
        <f t="shared" ref="E315:E376" ca="1" si="117">D315</f>
        <v>22</v>
      </c>
      <c r="F315">
        <v>60</v>
      </c>
      <c r="G315">
        <f t="shared" ca="1" si="108"/>
        <v>4307</v>
      </c>
      <c r="H315">
        <f t="shared" ca="1" si="109"/>
        <v>4307</v>
      </c>
      <c r="I315" t="str">
        <f t="shared" ca="1" si="112"/>
        <v>cu</v>
      </c>
      <c r="J315" t="s">
        <v>114</v>
      </c>
      <c r="K315" t="s">
        <v>116</v>
      </c>
      <c r="L315">
        <v>110000</v>
      </c>
      <c r="M315" t="str">
        <f t="shared" ref="M315:M376" si="118">IF(J315="장비1상자",
  IF(OR(K315&gt;3,L315&gt;5),"장비이상",""),
IF(K315="GO",
  IF(L315&lt;100,"골드이상",""),
IF(K315="EN",
  IF(L315&gt;29,"에너지너무많음",
  IF(L315&gt;9,"에너지다소많음","")),"")))</f>
        <v/>
      </c>
      <c r="N315" t="str">
        <f t="shared" ca="1" si="113"/>
        <v>cu</v>
      </c>
      <c r="O315" t="s">
        <v>114</v>
      </c>
      <c r="P315" t="s">
        <v>116</v>
      </c>
      <c r="Q315">
        <v>11000</v>
      </c>
      <c r="R315" t="str">
        <f t="shared" ref="R315:R376" ca="1" si="119">IF(LEN(I315)=0,"",I315)</f>
        <v>cu</v>
      </c>
      <c r="S315" t="str">
        <f t="shared" ref="S315:S376" si="120">IF(LEN(K315)=0,"",K315)</f>
        <v>GO</v>
      </c>
      <c r="T315">
        <f t="shared" ref="T315:T376" si="121">IF(LEN(L315)=0,"",L315)</f>
        <v>110000</v>
      </c>
      <c r="U315" t="str">
        <f t="shared" ref="U315:U376" ca="1" si="122">IF(LEN(N315)=0,"",N315)</f>
        <v>cu</v>
      </c>
      <c r="V315" t="str">
        <f t="shared" ref="V315:V376" si="123">IF(LEN(P315)=0,"",P315)</f>
        <v>GO</v>
      </c>
      <c r="W315">
        <f t="shared" ref="W315:W376" si="124">IF(LEN(Q315)=0,"",Q315)</f>
        <v>11000</v>
      </c>
      <c r="X31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</v>
      </c>
      <c r="Y315" t="str">
        <f t="shared" ref="Y315:Y376" ca="1" si="125">"{"""&amp;C$1&amp;""":"""&amp;C315&amp;""""
&amp;","""&amp;E$1&amp;""":"&amp;E315
&amp;","""&amp;H$1&amp;""":"&amp;H315
&amp;IF(LEN(I315)=0,"",","""&amp;I$1&amp;""":"""&amp;I315&amp;"""")
&amp;IF(LEN(K315)=0,"",","""&amp;K$1&amp;""":"""&amp;K315&amp;"""")
&amp;IF(LEN(L315)=0,"",","""&amp;L$1&amp;""":"&amp;L315)
&amp;IF(LEN(N315)=0,"",","""&amp;N$1&amp;""":"""&amp;N315&amp;"""")
&amp;IF(LEN(P315)=0,"",","""&amp;P$1&amp;""":"""&amp;P315&amp;"""")
&amp;IF(LEN(Q315)=0,"",","""&amp;Q$1&amp;""":"&amp;Q315)&amp;"}"</f>
        <v>{"id":"rt7","num":22,"totEp":4307,"tp1":"cu","vl1":"GO","cn1":110000,"tp2":"cu","vl2":"GO","cn2":11000}</v>
      </c>
      <c r="Z315">
        <f t="shared" ref="Z315:Z376" ca="1" si="126">LEN(Y315)</f>
        <v>103</v>
      </c>
      <c r="AA315">
        <f t="shared" ref="AA315:AA376" ca="1" si="127">IF(ROW()=2,Z315,
IF(OFFSET(AA315,-1,0)+Z315+1&gt;32767,Z315+1,OFFSET(AA315,-1,0)+Z315+1))</f>
        <v>31839</v>
      </c>
      <c r="AB315">
        <f t="shared" ref="AB315:AB376" ca="1" si="128">IF(ROW()=2,AD315,OFFSET(AB315,-1,0)+AD315)</f>
        <v>0</v>
      </c>
      <c r="AC315" t="str">
        <f t="shared" ref="AC315:AC376" ca="1" si="129">IF(ROW()=2,Y315,
IF(OFFSET(AA315,-1,0)+Z315+1&gt;32767,","&amp;Y315,OFFSET(AC315,-1,0)&amp;IF(LEN(Y315)=0,"",","&amp;Y315)))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</v>
      </c>
      <c r="AD315">
        <f t="shared" ref="AD315:AD376" ca="1" si="130">IF(AA315&gt;OFFSET(AA315,1,0),1,0)</f>
        <v>0</v>
      </c>
    </row>
    <row r="316" spans="1:30">
      <c r="A316" t="s">
        <v>106</v>
      </c>
      <c r="B316" t="str">
        <f>VLOOKUP(A316,EventPointTypeTable!$A:$B,MATCH(EventPointTypeTable!$B$1,EventPointTypeTable!$A$1:$B$1,0),0)</f>
        <v>루틴7</v>
      </c>
      <c r="C316" t="str">
        <f t="shared" si="114"/>
        <v>rt7</v>
      </c>
      <c r="D316">
        <f t="shared" ca="1" si="115"/>
        <v>23</v>
      </c>
      <c r="E316">
        <f t="shared" ca="1" si="117"/>
        <v>23</v>
      </c>
      <c r="F316">
        <v>350</v>
      </c>
      <c r="G316">
        <f t="shared" ca="1" si="108"/>
        <v>4657</v>
      </c>
      <c r="H316">
        <f t="shared" ca="1" si="109"/>
        <v>4657</v>
      </c>
      <c r="I316" t="str">
        <f t="shared" ca="1" si="112"/>
        <v>cu</v>
      </c>
      <c r="J316" t="s">
        <v>114</v>
      </c>
      <c r="K316" t="s">
        <v>116</v>
      </c>
      <c r="L316">
        <v>175000</v>
      </c>
      <c r="M316" t="str">
        <f t="shared" si="118"/>
        <v/>
      </c>
      <c r="N316" t="str">
        <f t="shared" ca="1" si="113"/>
        <v>cu</v>
      </c>
      <c r="O316" t="s">
        <v>114</v>
      </c>
      <c r="P316" t="s">
        <v>116</v>
      </c>
      <c r="Q316">
        <v>17500</v>
      </c>
      <c r="R316" t="str">
        <f t="shared" ca="1" si="119"/>
        <v>cu</v>
      </c>
      <c r="S316" t="str">
        <f t="shared" si="120"/>
        <v>GO</v>
      </c>
      <c r="T316">
        <f t="shared" si="121"/>
        <v>175000</v>
      </c>
      <c r="U316" t="str">
        <f t="shared" ca="1" si="122"/>
        <v>cu</v>
      </c>
      <c r="V316" t="str">
        <f t="shared" si="123"/>
        <v>GO</v>
      </c>
      <c r="W316">
        <f t="shared" si="124"/>
        <v>17500</v>
      </c>
      <c r="X31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</v>
      </c>
      <c r="Y316" t="str">
        <f t="shared" ca="1" si="125"/>
        <v>{"id":"rt7","num":23,"totEp":4657,"tp1":"cu","vl1":"GO","cn1":175000,"tp2":"cu","vl2":"GO","cn2":17500}</v>
      </c>
      <c r="Z316">
        <f t="shared" ca="1" si="126"/>
        <v>103</v>
      </c>
      <c r="AA316">
        <f t="shared" ca="1" si="127"/>
        <v>31943</v>
      </c>
      <c r="AB316">
        <f t="shared" ca="1" si="128"/>
        <v>0</v>
      </c>
      <c r="AC316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</v>
      </c>
      <c r="AD316">
        <f t="shared" ca="1" si="130"/>
        <v>0</v>
      </c>
    </row>
    <row r="317" spans="1:30">
      <c r="A317" t="s">
        <v>106</v>
      </c>
      <c r="B317" t="str">
        <f>VLOOKUP(A317,EventPointTypeTable!$A:$B,MATCH(EventPointTypeTable!$B$1,EventPointTypeTable!$A$1:$B$1,0),0)</f>
        <v>루틴7</v>
      </c>
      <c r="C317" t="str">
        <f t="shared" si="114"/>
        <v>rt7</v>
      </c>
      <c r="D317">
        <f t="shared" ca="1" si="115"/>
        <v>24</v>
      </c>
      <c r="E317">
        <f t="shared" ca="1" si="117"/>
        <v>24</v>
      </c>
      <c r="F317">
        <v>240</v>
      </c>
      <c r="G317">
        <f t="shared" ref="G317:G378" ca="1" si="131">IF(A317&lt;&gt;OFFSET(A317,-1,0),F317,OFFSET(G317,-1,0)+F317)</f>
        <v>4897</v>
      </c>
      <c r="H317">
        <f t="shared" ref="H317:H378" ca="1" si="132">G317</f>
        <v>4897</v>
      </c>
      <c r="I317" t="str">
        <f t="shared" ca="1" si="112"/>
        <v>cu</v>
      </c>
      <c r="J317" t="s">
        <v>114</v>
      </c>
      <c r="K317" t="s">
        <v>116</v>
      </c>
      <c r="L317">
        <v>145000</v>
      </c>
      <c r="M317" t="str">
        <f t="shared" si="118"/>
        <v/>
      </c>
      <c r="N317" t="str">
        <f t="shared" ca="1" si="113"/>
        <v>cu</v>
      </c>
      <c r="O317" t="s">
        <v>114</v>
      </c>
      <c r="P317" t="s">
        <v>116</v>
      </c>
      <c r="Q317">
        <v>14500</v>
      </c>
      <c r="R317" t="str">
        <f t="shared" ca="1" si="119"/>
        <v>cu</v>
      </c>
      <c r="S317" t="str">
        <f t="shared" si="120"/>
        <v>GO</v>
      </c>
      <c r="T317">
        <f t="shared" si="121"/>
        <v>145000</v>
      </c>
      <c r="U317" t="str">
        <f t="shared" ca="1" si="122"/>
        <v>cu</v>
      </c>
      <c r="V317" t="str">
        <f t="shared" si="123"/>
        <v>GO</v>
      </c>
      <c r="W317">
        <f t="shared" si="124"/>
        <v>14500</v>
      </c>
      <c r="X31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</v>
      </c>
      <c r="Y317" t="str">
        <f t="shared" ca="1" si="125"/>
        <v>{"id":"rt7","num":24,"totEp":4897,"tp1":"cu","vl1":"GO","cn1":145000,"tp2":"cu","vl2":"GO","cn2":14500}</v>
      </c>
      <c r="Z317">
        <f t="shared" ca="1" si="126"/>
        <v>103</v>
      </c>
      <c r="AA317">
        <f t="shared" ca="1" si="127"/>
        <v>32047</v>
      </c>
      <c r="AB317">
        <f t="shared" ca="1" si="128"/>
        <v>0</v>
      </c>
      <c r="AC317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</v>
      </c>
      <c r="AD317">
        <f t="shared" ca="1" si="130"/>
        <v>0</v>
      </c>
    </row>
    <row r="318" spans="1:30">
      <c r="A318" t="s">
        <v>106</v>
      </c>
      <c r="B318" t="str">
        <f>VLOOKUP(A318,EventPointTypeTable!$A:$B,MATCH(EventPointTypeTable!$B$1,EventPointTypeTable!$A$1:$B$1,0),0)</f>
        <v>루틴7</v>
      </c>
      <c r="C318" t="str">
        <f t="shared" si="114"/>
        <v>rt7</v>
      </c>
      <c r="D318">
        <f t="shared" ca="1" si="115"/>
        <v>25</v>
      </c>
      <c r="E318">
        <f t="shared" ca="1" si="117"/>
        <v>25</v>
      </c>
      <c r="F318">
        <v>1800</v>
      </c>
      <c r="G318">
        <f t="shared" ca="1" si="131"/>
        <v>6697</v>
      </c>
      <c r="H318">
        <f t="shared" ca="1" si="132"/>
        <v>6697</v>
      </c>
      <c r="I318" t="str">
        <f t="shared" ca="1" si="112"/>
        <v>cu</v>
      </c>
      <c r="J318" t="s">
        <v>114</v>
      </c>
      <c r="K318" t="s">
        <v>147</v>
      </c>
      <c r="L318">
        <v>2900</v>
      </c>
      <c r="M318" t="str">
        <f t="shared" si="118"/>
        <v>에너지너무많음</v>
      </c>
      <c r="N318" t="str">
        <f t="shared" ca="1" si="113"/>
        <v>cu</v>
      </c>
      <c r="O318" t="s">
        <v>114</v>
      </c>
      <c r="P318" t="s">
        <v>147</v>
      </c>
      <c r="Q318">
        <v>290</v>
      </c>
      <c r="R318" t="str">
        <f t="shared" ca="1" si="119"/>
        <v>cu</v>
      </c>
      <c r="S318" t="str">
        <f t="shared" si="120"/>
        <v>EN</v>
      </c>
      <c r="T318">
        <f t="shared" si="121"/>
        <v>2900</v>
      </c>
      <c r="U318" t="str">
        <f t="shared" ca="1" si="122"/>
        <v>cu</v>
      </c>
      <c r="V318" t="str">
        <f t="shared" si="123"/>
        <v>EN</v>
      </c>
      <c r="W318">
        <f t="shared" si="124"/>
        <v>290</v>
      </c>
      <c r="X31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</v>
      </c>
      <c r="Y318" t="str">
        <f t="shared" ca="1" si="125"/>
        <v>{"id":"rt7","num":25,"totEp":6697,"tp1":"cu","vl1":"EN","cn1":2900,"tp2":"cu","vl2":"EN","cn2":290}</v>
      </c>
      <c r="Z318">
        <f t="shared" ca="1" si="126"/>
        <v>99</v>
      </c>
      <c r="AA318">
        <f t="shared" ca="1" si="127"/>
        <v>32147</v>
      </c>
      <c r="AB318">
        <f t="shared" ca="1" si="128"/>
        <v>0</v>
      </c>
      <c r="AC318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</v>
      </c>
      <c r="AD318">
        <f t="shared" ca="1" si="130"/>
        <v>0</v>
      </c>
    </row>
    <row r="319" spans="1:30">
      <c r="A319" t="s">
        <v>106</v>
      </c>
      <c r="B319" t="str">
        <f>VLOOKUP(A319,EventPointTypeTable!$A:$B,MATCH(EventPointTypeTable!$B$1,EventPointTypeTable!$A$1:$B$1,0),0)</f>
        <v>루틴7</v>
      </c>
      <c r="C319" t="str">
        <f t="shared" si="114"/>
        <v>rt7</v>
      </c>
      <c r="D319">
        <f t="shared" ca="1" si="115"/>
        <v>26</v>
      </c>
      <c r="E319">
        <f t="shared" ca="1" si="117"/>
        <v>26</v>
      </c>
      <c r="F319">
        <v>200</v>
      </c>
      <c r="G319">
        <f t="shared" ca="1" si="131"/>
        <v>6897</v>
      </c>
      <c r="H319">
        <f t="shared" ca="1" si="132"/>
        <v>6897</v>
      </c>
      <c r="I319" t="str">
        <f t="shared" ca="1" si="112"/>
        <v>cu</v>
      </c>
      <c r="J319" t="s">
        <v>114</v>
      </c>
      <c r="K319" t="s">
        <v>116</v>
      </c>
      <c r="L319">
        <v>200000</v>
      </c>
      <c r="M319" t="str">
        <f t="shared" si="118"/>
        <v/>
      </c>
      <c r="N319" t="str">
        <f t="shared" ca="1" si="113"/>
        <v>cu</v>
      </c>
      <c r="O319" t="s">
        <v>114</v>
      </c>
      <c r="P319" t="s">
        <v>116</v>
      </c>
      <c r="Q319">
        <v>20000</v>
      </c>
      <c r="R319" t="str">
        <f t="shared" ca="1" si="119"/>
        <v>cu</v>
      </c>
      <c r="S319" t="str">
        <f t="shared" si="120"/>
        <v>GO</v>
      </c>
      <c r="T319">
        <f t="shared" si="121"/>
        <v>200000</v>
      </c>
      <c r="U319" t="str">
        <f t="shared" ca="1" si="122"/>
        <v>cu</v>
      </c>
      <c r="V319" t="str">
        <f t="shared" si="123"/>
        <v>GO</v>
      </c>
      <c r="W319">
        <f t="shared" si="124"/>
        <v>20000</v>
      </c>
      <c r="X31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</v>
      </c>
      <c r="Y319" t="str">
        <f t="shared" ca="1" si="125"/>
        <v>{"id":"rt7","num":26,"totEp":6897,"tp1":"cu","vl1":"GO","cn1":200000,"tp2":"cu","vl2":"GO","cn2":20000}</v>
      </c>
      <c r="Z319">
        <f t="shared" ca="1" si="126"/>
        <v>103</v>
      </c>
      <c r="AA319">
        <f t="shared" ca="1" si="127"/>
        <v>32251</v>
      </c>
      <c r="AB319">
        <f t="shared" ca="1" si="128"/>
        <v>0</v>
      </c>
      <c r="AC319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</v>
      </c>
      <c r="AD319">
        <f t="shared" ca="1" si="130"/>
        <v>0</v>
      </c>
    </row>
    <row r="320" spans="1:30">
      <c r="A320" t="s">
        <v>106</v>
      </c>
      <c r="B320" t="str">
        <f>VLOOKUP(A320,EventPointTypeTable!$A:$B,MATCH(EventPointTypeTable!$B$1,EventPointTypeTable!$A$1:$B$1,0),0)</f>
        <v>루틴7</v>
      </c>
      <c r="C320" t="str">
        <f t="shared" si="114"/>
        <v>rt7</v>
      </c>
      <c r="D320">
        <f t="shared" ca="1" si="115"/>
        <v>27</v>
      </c>
      <c r="E320">
        <f t="shared" ca="1" si="117"/>
        <v>27</v>
      </c>
      <c r="F320">
        <v>400</v>
      </c>
      <c r="G320">
        <f t="shared" ca="1" si="131"/>
        <v>7297</v>
      </c>
      <c r="H320">
        <f t="shared" ca="1" si="132"/>
        <v>7297</v>
      </c>
      <c r="I320" t="str">
        <f t="shared" ca="1" si="112"/>
        <v>cu</v>
      </c>
      <c r="J320" t="s">
        <v>114</v>
      </c>
      <c r="K320" t="s">
        <v>116</v>
      </c>
      <c r="L320">
        <v>250000</v>
      </c>
      <c r="M320" t="str">
        <f t="shared" si="118"/>
        <v/>
      </c>
      <c r="N320" t="str">
        <f t="shared" ca="1" si="113"/>
        <v>cu</v>
      </c>
      <c r="O320" t="s">
        <v>114</v>
      </c>
      <c r="P320" t="s">
        <v>116</v>
      </c>
      <c r="Q320">
        <v>25000</v>
      </c>
      <c r="R320" t="str">
        <f t="shared" ca="1" si="119"/>
        <v>cu</v>
      </c>
      <c r="S320" t="str">
        <f t="shared" si="120"/>
        <v>GO</v>
      </c>
      <c r="T320">
        <f t="shared" si="121"/>
        <v>250000</v>
      </c>
      <c r="U320" t="str">
        <f t="shared" ca="1" si="122"/>
        <v>cu</v>
      </c>
      <c r="V320" t="str">
        <f t="shared" si="123"/>
        <v>GO</v>
      </c>
      <c r="W320">
        <f t="shared" si="124"/>
        <v>25000</v>
      </c>
      <c r="X32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</v>
      </c>
      <c r="Y320" t="str">
        <f t="shared" ca="1" si="125"/>
        <v>{"id":"rt7","num":27,"totEp":7297,"tp1":"cu","vl1":"GO","cn1":250000,"tp2":"cu","vl2":"GO","cn2":25000}</v>
      </c>
      <c r="Z320">
        <f t="shared" ca="1" si="126"/>
        <v>103</v>
      </c>
      <c r="AA320">
        <f t="shared" ca="1" si="127"/>
        <v>32355</v>
      </c>
      <c r="AB320">
        <f t="shared" ca="1" si="128"/>
        <v>0</v>
      </c>
      <c r="AC320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</v>
      </c>
      <c r="AD320">
        <f t="shared" ca="1" si="130"/>
        <v>0</v>
      </c>
    </row>
    <row r="321" spans="1:30">
      <c r="A321" t="s">
        <v>106</v>
      </c>
      <c r="B321" t="str">
        <f>VLOOKUP(A321,EventPointTypeTable!$A:$B,MATCH(EventPointTypeTable!$B$1,EventPointTypeTable!$A$1:$B$1,0),0)</f>
        <v>루틴7</v>
      </c>
      <c r="C321" t="str">
        <f t="shared" si="114"/>
        <v>rt7</v>
      </c>
      <c r="D321">
        <f t="shared" ca="1" si="115"/>
        <v>28</v>
      </c>
      <c r="E321">
        <f t="shared" ca="1" si="117"/>
        <v>28</v>
      </c>
      <c r="F321">
        <v>2400</v>
      </c>
      <c r="G321">
        <f t="shared" ca="1" si="131"/>
        <v>9697</v>
      </c>
      <c r="H321">
        <f t="shared" ca="1" si="132"/>
        <v>9697</v>
      </c>
      <c r="I321" t="str">
        <f t="shared" ca="1" si="112"/>
        <v>cu</v>
      </c>
      <c r="J321" t="s">
        <v>114</v>
      </c>
      <c r="K321" t="s">
        <v>147</v>
      </c>
      <c r="L321">
        <v>4000</v>
      </c>
      <c r="M321" t="str">
        <f t="shared" si="118"/>
        <v>에너지너무많음</v>
      </c>
      <c r="N321" t="str">
        <f t="shared" ca="1" si="113"/>
        <v>cu</v>
      </c>
      <c r="O321" t="s">
        <v>114</v>
      </c>
      <c r="P321" t="s">
        <v>147</v>
      </c>
      <c r="Q321">
        <v>400</v>
      </c>
      <c r="R321" t="str">
        <f t="shared" ca="1" si="119"/>
        <v>cu</v>
      </c>
      <c r="S321" t="str">
        <f t="shared" si="120"/>
        <v>EN</v>
      </c>
      <c r="T321">
        <f t="shared" si="121"/>
        <v>4000</v>
      </c>
      <c r="U321" t="str">
        <f t="shared" ca="1" si="122"/>
        <v>cu</v>
      </c>
      <c r="V321" t="str">
        <f t="shared" si="123"/>
        <v>EN</v>
      </c>
      <c r="W321">
        <f t="shared" si="124"/>
        <v>400</v>
      </c>
      <c r="X32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</v>
      </c>
      <c r="Y321" t="str">
        <f t="shared" ca="1" si="125"/>
        <v>{"id":"rt7","num":28,"totEp":9697,"tp1":"cu","vl1":"EN","cn1":4000,"tp2":"cu","vl2":"EN","cn2":400}</v>
      </c>
      <c r="Z321">
        <f t="shared" ca="1" si="126"/>
        <v>99</v>
      </c>
      <c r="AA321">
        <f t="shared" ca="1" si="127"/>
        <v>32455</v>
      </c>
      <c r="AB321">
        <f t="shared" ca="1" si="128"/>
        <v>0</v>
      </c>
      <c r="AC321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</v>
      </c>
      <c r="AD321">
        <f t="shared" ca="1" si="130"/>
        <v>0</v>
      </c>
    </row>
    <row r="322" spans="1:30">
      <c r="A322" t="s">
        <v>106</v>
      </c>
      <c r="B322" t="str">
        <f>VLOOKUP(A322,EventPointTypeTable!$A:$B,MATCH(EventPointTypeTable!$B$1,EventPointTypeTable!$A$1:$B$1,0),0)</f>
        <v>루틴7</v>
      </c>
      <c r="C322" t="str">
        <f t="shared" si="114"/>
        <v>rt7</v>
      </c>
      <c r="D322">
        <f t="shared" ca="1" si="115"/>
        <v>29</v>
      </c>
      <c r="E322">
        <f t="shared" ca="1" si="117"/>
        <v>29</v>
      </c>
      <c r="F322">
        <v>350</v>
      </c>
      <c r="G322">
        <f t="shared" ca="1" si="131"/>
        <v>10047</v>
      </c>
      <c r="H322">
        <f t="shared" ca="1" si="132"/>
        <v>10047</v>
      </c>
      <c r="I322" t="str">
        <f t="shared" ca="1" si="112"/>
        <v>cu</v>
      </c>
      <c r="J322" t="s">
        <v>114</v>
      </c>
      <c r="K322" t="s">
        <v>116</v>
      </c>
      <c r="L322">
        <v>300000</v>
      </c>
      <c r="M322" t="str">
        <f t="shared" si="118"/>
        <v/>
      </c>
      <c r="N322" t="str">
        <f t="shared" ca="1" si="113"/>
        <v>cu</v>
      </c>
      <c r="O322" t="s">
        <v>114</v>
      </c>
      <c r="P322" t="s">
        <v>116</v>
      </c>
      <c r="Q322">
        <v>30000</v>
      </c>
      <c r="R322" t="str">
        <f t="shared" ca="1" si="119"/>
        <v>cu</v>
      </c>
      <c r="S322" t="str">
        <f t="shared" si="120"/>
        <v>GO</v>
      </c>
      <c r="T322">
        <f t="shared" si="121"/>
        <v>300000</v>
      </c>
      <c r="U322" t="str">
        <f t="shared" ca="1" si="122"/>
        <v>cu</v>
      </c>
      <c r="V322" t="str">
        <f t="shared" si="123"/>
        <v>GO</v>
      </c>
      <c r="W322">
        <f t="shared" si="124"/>
        <v>30000</v>
      </c>
      <c r="X32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</v>
      </c>
      <c r="Y322" t="str">
        <f t="shared" ca="1" si="125"/>
        <v>{"id":"rt7","num":29,"totEp":10047,"tp1":"cu","vl1":"GO","cn1":300000,"tp2":"cu","vl2":"GO","cn2":30000}</v>
      </c>
      <c r="Z322">
        <f t="shared" ca="1" si="126"/>
        <v>104</v>
      </c>
      <c r="AA322">
        <f t="shared" ca="1" si="127"/>
        <v>32560</v>
      </c>
      <c r="AB322">
        <f t="shared" ca="1" si="128"/>
        <v>0</v>
      </c>
      <c r="AC322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</v>
      </c>
      <c r="AD322">
        <f t="shared" ca="1" si="130"/>
        <v>0</v>
      </c>
    </row>
    <row r="323" spans="1:30">
      <c r="A323" t="s">
        <v>106</v>
      </c>
      <c r="B323" t="str">
        <f>VLOOKUP(A323,EventPointTypeTable!$A:$B,MATCH(EventPointTypeTable!$B$1,EventPointTypeTable!$A$1:$B$1,0),0)</f>
        <v>루틴7</v>
      </c>
      <c r="C323" t="str">
        <f t="shared" si="114"/>
        <v>rt7</v>
      </c>
      <c r="D323">
        <f t="shared" ca="1" si="115"/>
        <v>30</v>
      </c>
      <c r="E323">
        <f t="shared" ca="1" si="117"/>
        <v>30</v>
      </c>
      <c r="F323">
        <v>450</v>
      </c>
      <c r="G323">
        <f t="shared" ca="1" si="131"/>
        <v>10497</v>
      </c>
      <c r="H323">
        <f t="shared" ca="1" si="132"/>
        <v>10497</v>
      </c>
      <c r="I323" t="str">
        <f t="shared" ca="1" si="112"/>
        <v>cu</v>
      </c>
      <c r="J323" t="s">
        <v>114</v>
      </c>
      <c r="K323" t="s">
        <v>116</v>
      </c>
      <c r="L323">
        <v>325000</v>
      </c>
      <c r="M323" t="str">
        <f t="shared" si="118"/>
        <v/>
      </c>
      <c r="N323" t="str">
        <f t="shared" ca="1" si="113"/>
        <v>cu</v>
      </c>
      <c r="O323" t="s">
        <v>114</v>
      </c>
      <c r="P323" t="s">
        <v>116</v>
      </c>
      <c r="Q323">
        <v>32500</v>
      </c>
      <c r="R323" t="str">
        <f t="shared" ca="1" si="119"/>
        <v>cu</v>
      </c>
      <c r="S323" t="str">
        <f t="shared" si="120"/>
        <v>GO</v>
      </c>
      <c r="T323">
        <f t="shared" si="121"/>
        <v>325000</v>
      </c>
      <c r="U323" t="str">
        <f t="shared" ca="1" si="122"/>
        <v>cu</v>
      </c>
      <c r="V323" t="str">
        <f t="shared" si="123"/>
        <v>GO</v>
      </c>
      <c r="W323">
        <f t="shared" si="124"/>
        <v>32500</v>
      </c>
      <c r="X32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</v>
      </c>
      <c r="Y323" t="str">
        <f t="shared" ca="1" si="125"/>
        <v>{"id":"rt7","num":30,"totEp":10497,"tp1":"cu","vl1":"GO","cn1":325000,"tp2":"cu","vl2":"GO","cn2":32500}</v>
      </c>
      <c r="Z323">
        <f t="shared" ca="1" si="126"/>
        <v>104</v>
      </c>
      <c r="AA323">
        <f t="shared" ca="1" si="127"/>
        <v>32665</v>
      </c>
      <c r="AB323">
        <f t="shared" ca="1" si="128"/>
        <v>0</v>
      </c>
      <c r="AC323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</v>
      </c>
      <c r="AD323">
        <f t="shared" ca="1" si="130"/>
        <v>0</v>
      </c>
    </row>
    <row r="324" spans="1:30">
      <c r="A324" t="s">
        <v>106</v>
      </c>
      <c r="B324" t="str">
        <f>VLOOKUP(A324,EventPointTypeTable!$A:$B,MATCH(EventPointTypeTable!$B$1,EventPointTypeTable!$A$1:$B$1,0),0)</f>
        <v>루틴7</v>
      </c>
      <c r="C324" t="str">
        <f t="shared" si="114"/>
        <v>rt7</v>
      </c>
      <c r="D324">
        <f t="shared" ca="1" si="115"/>
        <v>31</v>
      </c>
      <c r="E324">
        <f t="shared" ca="1" si="117"/>
        <v>31</v>
      </c>
      <c r="F324">
        <v>3200</v>
      </c>
      <c r="G324">
        <f t="shared" ca="1" si="131"/>
        <v>13697</v>
      </c>
      <c r="H324">
        <f t="shared" ca="1" si="132"/>
        <v>13697</v>
      </c>
      <c r="I324" t="str">
        <f t="shared" ca="1" si="112"/>
        <v>cu</v>
      </c>
      <c r="J324" t="s">
        <v>114</v>
      </c>
      <c r="K324" t="s">
        <v>147</v>
      </c>
      <c r="L324">
        <v>4500</v>
      </c>
      <c r="M324" t="str">
        <f t="shared" si="118"/>
        <v>에너지너무많음</v>
      </c>
      <c r="N324" t="str">
        <f t="shared" ca="1" si="113"/>
        <v>cu</v>
      </c>
      <c r="O324" t="s">
        <v>114</v>
      </c>
      <c r="P324" t="s">
        <v>147</v>
      </c>
      <c r="Q324">
        <v>450</v>
      </c>
      <c r="R324" t="str">
        <f t="shared" ca="1" si="119"/>
        <v>cu</v>
      </c>
      <c r="S324" t="str">
        <f t="shared" si="120"/>
        <v>EN</v>
      </c>
      <c r="T324">
        <f t="shared" si="121"/>
        <v>4500</v>
      </c>
      <c r="U324" t="str">
        <f t="shared" ca="1" si="122"/>
        <v>cu</v>
      </c>
      <c r="V324" t="str">
        <f t="shared" si="123"/>
        <v>EN</v>
      </c>
      <c r="W324">
        <f t="shared" si="124"/>
        <v>450</v>
      </c>
      <c r="X32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</v>
      </c>
      <c r="Y324" t="str">
        <f t="shared" ca="1" si="125"/>
        <v>{"id":"rt7","num":31,"totEp":13697,"tp1":"cu","vl1":"EN","cn1":4500,"tp2":"cu","vl2":"EN","cn2":450}</v>
      </c>
      <c r="Z324">
        <f t="shared" ca="1" si="126"/>
        <v>100</v>
      </c>
      <c r="AA324">
        <f t="shared" ca="1" si="127"/>
        <v>32766</v>
      </c>
      <c r="AB324">
        <f t="shared" ca="1" si="128"/>
        <v>1</v>
      </c>
      <c r="AC324" t="str">
        <f t="shared" ca="1" si="12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</v>
      </c>
      <c r="AD324">
        <f t="shared" ca="1" si="130"/>
        <v>1</v>
      </c>
    </row>
    <row r="325" spans="1:30">
      <c r="A325" t="s">
        <v>106</v>
      </c>
      <c r="B325" t="str">
        <f>VLOOKUP(A325,EventPointTypeTable!$A:$B,MATCH(EventPointTypeTable!$B$1,EventPointTypeTable!$A$1:$B$1,0),0)</f>
        <v>루틴7</v>
      </c>
      <c r="C325" t="str">
        <f t="shared" si="114"/>
        <v>rt7</v>
      </c>
      <c r="D325">
        <f t="shared" ca="1" si="115"/>
        <v>32</v>
      </c>
      <c r="E325">
        <f t="shared" ca="1" si="117"/>
        <v>32</v>
      </c>
      <c r="F325">
        <v>500</v>
      </c>
      <c r="G325">
        <f t="shared" ca="1" si="131"/>
        <v>14197</v>
      </c>
      <c r="H325">
        <f t="shared" ca="1" si="132"/>
        <v>14197</v>
      </c>
      <c r="I325" t="str">
        <f t="shared" ca="1" si="112"/>
        <v>cu</v>
      </c>
      <c r="J325" t="s">
        <v>114</v>
      </c>
      <c r="K325" t="s">
        <v>116</v>
      </c>
      <c r="L325">
        <v>375000</v>
      </c>
      <c r="M325" t="str">
        <f t="shared" si="118"/>
        <v/>
      </c>
      <c r="N325" t="str">
        <f t="shared" ca="1" si="113"/>
        <v>cu</v>
      </c>
      <c r="O325" t="s">
        <v>114</v>
      </c>
      <c r="P325" t="s">
        <v>116</v>
      </c>
      <c r="Q325">
        <v>37500</v>
      </c>
      <c r="R325" t="str">
        <f t="shared" ca="1" si="119"/>
        <v>cu</v>
      </c>
      <c r="S325" t="str">
        <f t="shared" si="120"/>
        <v>GO</v>
      </c>
      <c r="T325">
        <f t="shared" si="121"/>
        <v>375000</v>
      </c>
      <c r="U325" t="str">
        <f t="shared" ca="1" si="122"/>
        <v>cu</v>
      </c>
      <c r="V325" t="str">
        <f t="shared" si="123"/>
        <v>GO</v>
      </c>
      <c r="W325">
        <f t="shared" si="124"/>
        <v>37500</v>
      </c>
      <c r="X32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25" t="str">
        <f t="shared" ca="1" si="125"/>
        <v>{"id":"rt7","num":32,"totEp":14197,"tp1":"cu","vl1":"GO","cn1":375000,"tp2":"cu","vl2":"GO","cn2":37500}</v>
      </c>
      <c r="Z325">
        <f t="shared" ca="1" si="126"/>
        <v>104</v>
      </c>
      <c r="AA325">
        <f t="shared" ca="1" si="127"/>
        <v>105</v>
      </c>
      <c r="AB325">
        <f t="shared" ca="1" si="128"/>
        <v>1</v>
      </c>
      <c r="AC325" t="str">
        <f t="shared" ca="1" si="129"/>
        <v>,{"id":"rt7","num":32,"totEp":14197,"tp1":"cu","vl1":"GO","cn1":375000,"tp2":"cu","vl2":"GO","cn2":37500}</v>
      </c>
      <c r="AD325">
        <f t="shared" ca="1" si="130"/>
        <v>0</v>
      </c>
    </row>
    <row r="326" spans="1:30">
      <c r="A326" t="s">
        <v>106</v>
      </c>
      <c r="B326" t="str">
        <f>VLOOKUP(A326,EventPointTypeTable!$A:$B,MATCH(EventPointTypeTable!$B$1,EventPointTypeTable!$A$1:$B$1,0),0)</f>
        <v>루틴7</v>
      </c>
      <c r="C326" t="str">
        <f t="shared" si="114"/>
        <v>rt7</v>
      </c>
      <c r="D326">
        <f t="shared" ca="1" si="115"/>
        <v>33</v>
      </c>
      <c r="E326">
        <f t="shared" ca="1" si="117"/>
        <v>33</v>
      </c>
      <c r="F326">
        <v>4500</v>
      </c>
      <c r="G326">
        <f t="shared" ca="1" si="131"/>
        <v>18697</v>
      </c>
      <c r="H326">
        <f t="shared" ca="1" si="132"/>
        <v>18697</v>
      </c>
      <c r="I326" t="str">
        <f t="shared" ca="1" si="112"/>
        <v>cu</v>
      </c>
      <c r="J326" t="s">
        <v>114</v>
      </c>
      <c r="K326" t="s">
        <v>147</v>
      </c>
      <c r="L326">
        <v>5750</v>
      </c>
      <c r="M326" t="str">
        <f t="shared" si="118"/>
        <v>에너지너무많음</v>
      </c>
      <c r="N326" t="str">
        <f t="shared" ca="1" si="113"/>
        <v>cu</v>
      </c>
      <c r="O326" t="s">
        <v>114</v>
      </c>
      <c r="P326" t="s">
        <v>147</v>
      </c>
      <c r="Q326">
        <v>575</v>
      </c>
      <c r="R326" t="str">
        <f t="shared" ca="1" si="119"/>
        <v>cu</v>
      </c>
      <c r="S326" t="str">
        <f t="shared" si="120"/>
        <v>EN</v>
      </c>
      <c r="T326">
        <f t="shared" si="121"/>
        <v>5750</v>
      </c>
      <c r="U326" t="str">
        <f t="shared" ca="1" si="122"/>
        <v>cu</v>
      </c>
      <c r="V326" t="str">
        <f t="shared" si="123"/>
        <v>EN</v>
      </c>
      <c r="W326">
        <f t="shared" si="124"/>
        <v>575</v>
      </c>
      <c r="X32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26" t="str">
        <f t="shared" ca="1" si="125"/>
        <v>{"id":"rt7","num":33,"totEp":18697,"tp1":"cu","vl1":"EN","cn1":5750,"tp2":"cu","vl2":"EN","cn2":575}</v>
      </c>
      <c r="Z326">
        <f t="shared" ca="1" si="126"/>
        <v>100</v>
      </c>
      <c r="AA326">
        <f t="shared" ca="1" si="127"/>
        <v>206</v>
      </c>
      <c r="AB326">
        <f t="shared" ca="1" si="128"/>
        <v>1</v>
      </c>
      <c r="AC326" t="str">
        <f t="shared" ca="1" si="129"/>
        <v>,{"id":"rt7","num":32,"totEp":14197,"tp1":"cu","vl1":"GO","cn1":375000,"tp2":"cu","vl2":"GO","cn2":37500},{"id":"rt7","num":33,"totEp":18697,"tp1":"cu","vl1":"EN","cn1":5750,"tp2":"cu","vl2":"EN","cn2":575}</v>
      </c>
      <c r="AD326">
        <f t="shared" ca="1" si="130"/>
        <v>0</v>
      </c>
    </row>
    <row r="327" spans="1:30">
      <c r="A327" t="s">
        <v>106</v>
      </c>
      <c r="B327" t="str">
        <f>VLOOKUP(A327,EventPointTypeTable!$A:$B,MATCH(EventPointTypeTable!$B$1,EventPointTypeTable!$A$1:$B$1,0),0)</f>
        <v>루틴7</v>
      </c>
      <c r="C327" t="str">
        <f t="shared" si="114"/>
        <v>rt7</v>
      </c>
      <c r="D327">
        <f t="shared" ca="1" si="115"/>
        <v>34</v>
      </c>
      <c r="E327">
        <f t="shared" ca="1" si="117"/>
        <v>34</v>
      </c>
      <c r="F327">
        <v>330</v>
      </c>
      <c r="G327">
        <f t="shared" ca="1" si="131"/>
        <v>19027</v>
      </c>
      <c r="H327">
        <f t="shared" ca="1" si="132"/>
        <v>19027</v>
      </c>
      <c r="I327" t="str">
        <f t="shared" ca="1" si="112"/>
        <v>cu</v>
      </c>
      <c r="J327" t="s">
        <v>114</v>
      </c>
      <c r="K327" t="s">
        <v>116</v>
      </c>
      <c r="L327">
        <v>275000</v>
      </c>
      <c r="M327" t="str">
        <f t="shared" si="118"/>
        <v/>
      </c>
      <c r="N327" t="str">
        <f t="shared" ca="1" si="113"/>
        <v>cu</v>
      </c>
      <c r="O327" t="s">
        <v>114</v>
      </c>
      <c r="P327" t="s">
        <v>116</v>
      </c>
      <c r="Q327">
        <v>27500</v>
      </c>
      <c r="R327" t="str">
        <f t="shared" ca="1" si="119"/>
        <v>cu</v>
      </c>
      <c r="S327" t="str">
        <f t="shared" si="120"/>
        <v>GO</v>
      </c>
      <c r="T327">
        <f t="shared" si="121"/>
        <v>275000</v>
      </c>
      <c r="U327" t="str">
        <f t="shared" ca="1" si="122"/>
        <v>cu</v>
      </c>
      <c r="V327" t="str">
        <f t="shared" si="123"/>
        <v>GO</v>
      </c>
      <c r="W327">
        <f t="shared" si="124"/>
        <v>27500</v>
      </c>
      <c r="X32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27" t="str">
        <f t="shared" ca="1" si="125"/>
        <v>{"id":"rt7","num":34,"totEp":19027,"tp1":"cu","vl1":"GO","cn1":275000,"tp2":"cu","vl2":"GO","cn2":27500}</v>
      </c>
      <c r="Z327">
        <f t="shared" ca="1" si="126"/>
        <v>104</v>
      </c>
      <c r="AA327">
        <f t="shared" ca="1" si="127"/>
        <v>311</v>
      </c>
      <c r="AB327">
        <f t="shared" ca="1" si="128"/>
        <v>1</v>
      </c>
      <c r="AC327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</v>
      </c>
      <c r="AD327">
        <f t="shared" ca="1" si="130"/>
        <v>0</v>
      </c>
    </row>
    <row r="328" spans="1:30">
      <c r="A328" t="s">
        <v>106</v>
      </c>
      <c r="B328" t="str">
        <f>VLOOKUP(A328,EventPointTypeTable!$A:$B,MATCH(EventPointTypeTable!$B$1,EventPointTypeTable!$A$1:$B$1,0),0)</f>
        <v>루틴7</v>
      </c>
      <c r="C328" t="str">
        <f t="shared" si="114"/>
        <v>rt7</v>
      </c>
      <c r="D328">
        <f t="shared" ca="1" si="115"/>
        <v>35</v>
      </c>
      <c r="E328">
        <f t="shared" ca="1" si="117"/>
        <v>35</v>
      </c>
      <c r="F328">
        <v>450</v>
      </c>
      <c r="G328">
        <f t="shared" ca="1" si="131"/>
        <v>19477</v>
      </c>
      <c r="H328">
        <f t="shared" ca="1" si="132"/>
        <v>19477</v>
      </c>
      <c r="I328" t="str">
        <f t="shared" ref="I328:I389" ca="1" si="133">IF(ISBLANK(J328),"",
VLOOKUP(J328,OFFSET(INDIRECT("$A:$B"),0,MATCH(J$1&amp;"_Verify",INDIRECT("$1:$1"),0)-1),2,0)
)</f>
        <v>cu</v>
      </c>
      <c r="J328" t="s">
        <v>114</v>
      </c>
      <c r="K328" t="s">
        <v>116</v>
      </c>
      <c r="L328">
        <v>350000</v>
      </c>
      <c r="M328" t="str">
        <f t="shared" si="118"/>
        <v/>
      </c>
      <c r="N328" t="str">
        <f t="shared" ref="N328:N389" ca="1" si="134">IF(ISBLANK(O328),"",
VLOOKUP(O328,OFFSET(INDIRECT("$A:$B"),0,MATCH(O$1&amp;"_Verify",INDIRECT("$1:$1"),0)-1),2,0)
)</f>
        <v>cu</v>
      </c>
      <c r="O328" t="s">
        <v>114</v>
      </c>
      <c r="P328" t="s">
        <v>116</v>
      </c>
      <c r="Q328">
        <v>35000</v>
      </c>
      <c r="R328" t="str">
        <f t="shared" ca="1" si="119"/>
        <v>cu</v>
      </c>
      <c r="S328" t="str">
        <f t="shared" si="120"/>
        <v>GO</v>
      </c>
      <c r="T328">
        <f t="shared" si="121"/>
        <v>350000</v>
      </c>
      <c r="U328" t="str">
        <f t="shared" ca="1" si="122"/>
        <v>cu</v>
      </c>
      <c r="V328" t="str">
        <f t="shared" si="123"/>
        <v>GO</v>
      </c>
      <c r="W328">
        <f t="shared" si="124"/>
        <v>35000</v>
      </c>
      <c r="X32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28" t="str">
        <f t="shared" ca="1" si="125"/>
        <v>{"id":"rt7","num":35,"totEp":19477,"tp1":"cu","vl1":"GO","cn1":350000,"tp2":"cu","vl2":"GO","cn2":35000}</v>
      </c>
      <c r="Z328">
        <f t="shared" ca="1" si="126"/>
        <v>104</v>
      </c>
      <c r="AA328">
        <f t="shared" ca="1" si="127"/>
        <v>416</v>
      </c>
      <c r="AB328">
        <f t="shared" ca="1" si="128"/>
        <v>1</v>
      </c>
      <c r="AC328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</v>
      </c>
      <c r="AD328">
        <f t="shared" ca="1" si="130"/>
        <v>0</v>
      </c>
    </row>
    <row r="329" spans="1:30">
      <c r="A329" t="s">
        <v>106</v>
      </c>
      <c r="B329" t="str">
        <f>VLOOKUP(A329,EventPointTypeTable!$A:$B,MATCH(EventPointTypeTable!$B$1,EventPointTypeTable!$A$1:$B$1,0),0)</f>
        <v>루틴7</v>
      </c>
      <c r="C329" t="str">
        <f t="shared" si="114"/>
        <v>rt7</v>
      </c>
      <c r="D329">
        <f t="shared" ca="1" si="115"/>
        <v>36</v>
      </c>
      <c r="E329">
        <f t="shared" ca="1" si="117"/>
        <v>36</v>
      </c>
      <c r="F329">
        <v>5800</v>
      </c>
      <c r="G329">
        <f t="shared" ca="1" si="131"/>
        <v>25277</v>
      </c>
      <c r="H329">
        <f t="shared" ca="1" si="132"/>
        <v>25277</v>
      </c>
      <c r="I329" t="str">
        <f t="shared" ca="1" si="133"/>
        <v>cu</v>
      </c>
      <c r="J329" t="s">
        <v>114</v>
      </c>
      <c r="K329" t="s">
        <v>147</v>
      </c>
      <c r="L329">
        <v>6400</v>
      </c>
      <c r="M329" t="str">
        <f t="shared" si="118"/>
        <v>에너지너무많음</v>
      </c>
      <c r="N329" t="str">
        <f t="shared" ca="1" si="134"/>
        <v>cu</v>
      </c>
      <c r="O329" t="s">
        <v>114</v>
      </c>
      <c r="P329" t="s">
        <v>147</v>
      </c>
      <c r="Q329">
        <v>640</v>
      </c>
      <c r="R329" t="str">
        <f t="shared" ca="1" si="119"/>
        <v>cu</v>
      </c>
      <c r="S329" t="str">
        <f t="shared" si="120"/>
        <v>EN</v>
      </c>
      <c r="T329">
        <f t="shared" si="121"/>
        <v>6400</v>
      </c>
      <c r="U329" t="str">
        <f t="shared" ca="1" si="122"/>
        <v>cu</v>
      </c>
      <c r="V329" t="str">
        <f t="shared" si="123"/>
        <v>EN</v>
      </c>
      <c r="W329">
        <f t="shared" si="124"/>
        <v>640</v>
      </c>
      <c r="X32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29" t="str">
        <f t="shared" ca="1" si="125"/>
        <v>{"id":"rt7","num":36,"totEp":25277,"tp1":"cu","vl1":"EN","cn1":6400,"tp2":"cu","vl2":"EN","cn2":640}</v>
      </c>
      <c r="Z329">
        <f t="shared" ca="1" si="126"/>
        <v>100</v>
      </c>
      <c r="AA329">
        <f t="shared" ca="1" si="127"/>
        <v>517</v>
      </c>
      <c r="AB329">
        <f t="shared" ca="1" si="128"/>
        <v>1</v>
      </c>
      <c r="AC329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</v>
      </c>
      <c r="AD329">
        <f t="shared" ca="1" si="130"/>
        <v>0</v>
      </c>
    </row>
    <row r="330" spans="1:30">
      <c r="A330" t="s">
        <v>106</v>
      </c>
      <c r="B330" t="str">
        <f>VLOOKUP(A330,EventPointTypeTable!$A:$B,MATCH(EventPointTypeTable!$B$1,EventPointTypeTable!$A$1:$B$1,0),0)</f>
        <v>루틴7</v>
      </c>
      <c r="C330" t="str">
        <f t="shared" si="114"/>
        <v>rt7</v>
      </c>
      <c r="D330">
        <f t="shared" ca="1" si="115"/>
        <v>37</v>
      </c>
      <c r="E330">
        <f t="shared" ca="1" si="117"/>
        <v>37</v>
      </c>
      <c r="F330">
        <v>120</v>
      </c>
      <c r="G330">
        <f t="shared" ca="1" si="131"/>
        <v>25397</v>
      </c>
      <c r="H330">
        <f t="shared" ca="1" si="132"/>
        <v>25397</v>
      </c>
      <c r="I330" t="str">
        <f t="shared" ca="1" si="133"/>
        <v>cu</v>
      </c>
      <c r="J330" t="s">
        <v>114</v>
      </c>
      <c r="K330" t="s">
        <v>116</v>
      </c>
      <c r="L330">
        <v>195000</v>
      </c>
      <c r="M330" t="str">
        <f t="shared" si="118"/>
        <v/>
      </c>
      <c r="N330" t="str">
        <f t="shared" ca="1" si="134"/>
        <v>cu</v>
      </c>
      <c r="O330" t="s">
        <v>114</v>
      </c>
      <c r="P330" t="s">
        <v>116</v>
      </c>
      <c r="Q330">
        <v>19500</v>
      </c>
      <c r="R330" t="str">
        <f t="shared" ca="1" si="119"/>
        <v>cu</v>
      </c>
      <c r="S330" t="str">
        <f t="shared" si="120"/>
        <v>GO</v>
      </c>
      <c r="T330">
        <f t="shared" si="121"/>
        <v>195000</v>
      </c>
      <c r="U330" t="str">
        <f t="shared" ca="1" si="122"/>
        <v>cu</v>
      </c>
      <c r="V330" t="str">
        <f t="shared" si="123"/>
        <v>GO</v>
      </c>
      <c r="W330">
        <f t="shared" si="124"/>
        <v>19500</v>
      </c>
      <c r="X33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0" t="str">
        <f t="shared" ca="1" si="125"/>
        <v>{"id":"rt7","num":37,"totEp":25397,"tp1":"cu","vl1":"GO","cn1":195000,"tp2":"cu","vl2":"GO","cn2":19500}</v>
      </c>
      <c r="Z330">
        <f t="shared" ca="1" si="126"/>
        <v>104</v>
      </c>
      <c r="AA330">
        <f t="shared" ca="1" si="127"/>
        <v>622</v>
      </c>
      <c r="AB330">
        <f t="shared" ca="1" si="128"/>
        <v>1</v>
      </c>
      <c r="AC330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</v>
      </c>
      <c r="AD330">
        <f t="shared" ca="1" si="130"/>
        <v>0</v>
      </c>
    </row>
    <row r="331" spans="1:30">
      <c r="A331" t="s">
        <v>106</v>
      </c>
      <c r="B331" t="str">
        <f>VLOOKUP(A331,EventPointTypeTable!$A:$B,MATCH(EventPointTypeTable!$B$1,EventPointTypeTable!$A$1:$B$1,0),0)</f>
        <v>루틴7</v>
      </c>
      <c r="C331" t="str">
        <f t="shared" si="114"/>
        <v>rt7</v>
      </c>
      <c r="D331">
        <f t="shared" ca="1" si="115"/>
        <v>38</v>
      </c>
      <c r="E331">
        <f t="shared" ca="1" si="117"/>
        <v>38</v>
      </c>
      <c r="F331">
        <v>550</v>
      </c>
      <c r="G331">
        <f t="shared" ca="1" si="131"/>
        <v>25947</v>
      </c>
      <c r="H331">
        <f t="shared" ca="1" si="132"/>
        <v>25947</v>
      </c>
      <c r="I331" t="str">
        <f t="shared" ca="1" si="133"/>
        <v>cu</v>
      </c>
      <c r="J331" t="s">
        <v>114</v>
      </c>
      <c r="K331" t="s">
        <v>116</v>
      </c>
      <c r="L331">
        <v>450000</v>
      </c>
      <c r="M331" t="str">
        <f t="shared" si="118"/>
        <v/>
      </c>
      <c r="N331" t="str">
        <f t="shared" ca="1" si="134"/>
        <v>cu</v>
      </c>
      <c r="O331" t="s">
        <v>114</v>
      </c>
      <c r="P331" t="s">
        <v>116</v>
      </c>
      <c r="Q331">
        <v>45000</v>
      </c>
      <c r="R331" t="str">
        <f t="shared" ca="1" si="119"/>
        <v>cu</v>
      </c>
      <c r="S331" t="str">
        <f t="shared" si="120"/>
        <v>GO</v>
      </c>
      <c r="T331">
        <f t="shared" si="121"/>
        <v>450000</v>
      </c>
      <c r="U331" t="str">
        <f t="shared" ca="1" si="122"/>
        <v>cu</v>
      </c>
      <c r="V331" t="str">
        <f t="shared" si="123"/>
        <v>GO</v>
      </c>
      <c r="W331">
        <f t="shared" si="124"/>
        <v>45000</v>
      </c>
      <c r="X33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1" t="str">
        <f t="shared" ca="1" si="125"/>
        <v>{"id":"rt7","num":38,"totEp":25947,"tp1":"cu","vl1":"GO","cn1":450000,"tp2":"cu","vl2":"GO","cn2":45000}</v>
      </c>
      <c r="Z331">
        <f t="shared" ca="1" si="126"/>
        <v>104</v>
      </c>
      <c r="AA331">
        <f t="shared" ca="1" si="127"/>
        <v>727</v>
      </c>
      <c r="AB331">
        <f t="shared" ca="1" si="128"/>
        <v>1</v>
      </c>
      <c r="AC331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</v>
      </c>
      <c r="AD331">
        <f t="shared" ca="1" si="130"/>
        <v>0</v>
      </c>
    </row>
    <row r="332" spans="1:30">
      <c r="A332" t="s">
        <v>106</v>
      </c>
      <c r="B332" t="str">
        <f>VLOOKUP(A332,EventPointTypeTable!$A:$B,MATCH(EventPointTypeTable!$B$1,EventPointTypeTable!$A$1:$B$1,0),0)</f>
        <v>루틴7</v>
      </c>
      <c r="C332" t="str">
        <f t="shared" si="114"/>
        <v>rt7</v>
      </c>
      <c r="D332">
        <f t="shared" ca="1" si="115"/>
        <v>39</v>
      </c>
      <c r="E332">
        <f t="shared" ca="1" si="117"/>
        <v>39</v>
      </c>
      <c r="F332">
        <v>6700</v>
      </c>
      <c r="G332">
        <f t="shared" ca="1" si="131"/>
        <v>32647</v>
      </c>
      <c r="H332">
        <f t="shared" ca="1" si="132"/>
        <v>32647</v>
      </c>
      <c r="I332" t="str">
        <f t="shared" ca="1" si="133"/>
        <v>cu</v>
      </c>
      <c r="J332" t="s">
        <v>114</v>
      </c>
      <c r="K332" t="s">
        <v>147</v>
      </c>
      <c r="L332">
        <v>7200</v>
      </c>
      <c r="M332" t="str">
        <f t="shared" si="118"/>
        <v>에너지너무많음</v>
      </c>
      <c r="N332" t="str">
        <f t="shared" ca="1" si="134"/>
        <v>cu</v>
      </c>
      <c r="O332" t="s">
        <v>114</v>
      </c>
      <c r="P332" t="s">
        <v>147</v>
      </c>
      <c r="Q332">
        <v>720</v>
      </c>
      <c r="R332" t="str">
        <f t="shared" ca="1" si="119"/>
        <v>cu</v>
      </c>
      <c r="S332" t="str">
        <f t="shared" si="120"/>
        <v>EN</v>
      </c>
      <c r="T332">
        <f t="shared" si="121"/>
        <v>7200</v>
      </c>
      <c r="U332" t="str">
        <f t="shared" ca="1" si="122"/>
        <v>cu</v>
      </c>
      <c r="V332" t="str">
        <f t="shared" si="123"/>
        <v>EN</v>
      </c>
      <c r="W332">
        <f t="shared" si="124"/>
        <v>720</v>
      </c>
      <c r="X33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2" t="str">
        <f t="shared" ca="1" si="125"/>
        <v>{"id":"rt7","num":39,"totEp":32647,"tp1":"cu","vl1":"EN","cn1":7200,"tp2":"cu","vl2":"EN","cn2":720}</v>
      </c>
      <c r="Z332">
        <f t="shared" ca="1" si="126"/>
        <v>100</v>
      </c>
      <c r="AA332">
        <f t="shared" ca="1" si="127"/>
        <v>828</v>
      </c>
      <c r="AB332">
        <f t="shared" ca="1" si="128"/>
        <v>1</v>
      </c>
      <c r="AC332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</v>
      </c>
      <c r="AD332">
        <f t="shared" ca="1" si="130"/>
        <v>0</v>
      </c>
    </row>
    <row r="333" spans="1:30">
      <c r="A333" t="s">
        <v>106</v>
      </c>
      <c r="B333" t="str">
        <f>VLOOKUP(A333,EventPointTypeTable!$A:$B,MATCH(EventPointTypeTable!$B$1,EventPointTypeTable!$A$1:$B$1,0),0)</f>
        <v>루틴7</v>
      </c>
      <c r="C333" t="str">
        <f t="shared" si="114"/>
        <v>rt7</v>
      </c>
      <c r="D333">
        <f t="shared" ca="1" si="115"/>
        <v>40</v>
      </c>
      <c r="E333">
        <f t="shared" ca="1" si="117"/>
        <v>40</v>
      </c>
      <c r="F333">
        <v>600</v>
      </c>
      <c r="G333">
        <f t="shared" ca="1" si="131"/>
        <v>33247</v>
      </c>
      <c r="H333">
        <f t="shared" ca="1" si="132"/>
        <v>33247</v>
      </c>
      <c r="I333" t="str">
        <f t="shared" ca="1" si="133"/>
        <v>cu</v>
      </c>
      <c r="J333" t="s">
        <v>114</v>
      </c>
      <c r="K333" t="s">
        <v>116</v>
      </c>
      <c r="L333">
        <v>420000</v>
      </c>
      <c r="M333" t="str">
        <f t="shared" si="118"/>
        <v/>
      </c>
      <c r="N333" t="str">
        <f t="shared" ca="1" si="134"/>
        <v>cu</v>
      </c>
      <c r="O333" t="s">
        <v>114</v>
      </c>
      <c r="P333" t="s">
        <v>116</v>
      </c>
      <c r="Q333">
        <v>42000</v>
      </c>
      <c r="R333" t="str">
        <f t="shared" ca="1" si="119"/>
        <v>cu</v>
      </c>
      <c r="S333" t="str">
        <f t="shared" si="120"/>
        <v>GO</v>
      </c>
      <c r="T333">
        <f t="shared" si="121"/>
        <v>420000</v>
      </c>
      <c r="U333" t="str">
        <f t="shared" ca="1" si="122"/>
        <v>cu</v>
      </c>
      <c r="V333" t="str">
        <f t="shared" si="123"/>
        <v>GO</v>
      </c>
      <c r="W333">
        <f t="shared" si="124"/>
        <v>42000</v>
      </c>
      <c r="X33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3" t="str">
        <f t="shared" ca="1" si="125"/>
        <v>{"id":"rt7","num":40,"totEp":33247,"tp1":"cu","vl1":"GO","cn1":420000,"tp2":"cu","vl2":"GO","cn2":42000}</v>
      </c>
      <c r="Z333">
        <f t="shared" ca="1" si="126"/>
        <v>104</v>
      </c>
      <c r="AA333">
        <f t="shared" ca="1" si="127"/>
        <v>933</v>
      </c>
      <c r="AB333">
        <f t="shared" ca="1" si="128"/>
        <v>1</v>
      </c>
      <c r="AC333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</v>
      </c>
      <c r="AD333">
        <f t="shared" ca="1" si="130"/>
        <v>0</v>
      </c>
    </row>
    <row r="334" spans="1:30">
      <c r="A334" t="s">
        <v>107</v>
      </c>
      <c r="B334" t="str">
        <f>VLOOKUP(A334,EventPointTypeTable!$A:$B,MATCH(EventPointTypeTable!$B$1,EventPointTypeTable!$A$1:$B$1,0),0)</f>
        <v>루틴8</v>
      </c>
      <c r="C334" t="str">
        <f t="shared" si="114"/>
        <v>rt8</v>
      </c>
      <c r="D334">
        <f t="shared" ca="1" si="115"/>
        <v>1</v>
      </c>
      <c r="E334">
        <f t="shared" ca="1" si="117"/>
        <v>1</v>
      </c>
      <c r="F334">
        <v>5</v>
      </c>
      <c r="G334">
        <f t="shared" ca="1" si="131"/>
        <v>5</v>
      </c>
      <c r="H334">
        <f t="shared" ca="1" si="132"/>
        <v>5</v>
      </c>
      <c r="I334" t="str">
        <f t="shared" ca="1" si="133"/>
        <v>cu</v>
      </c>
      <c r="J334" t="s">
        <v>114</v>
      </c>
      <c r="K334" t="s">
        <v>147</v>
      </c>
      <c r="L334">
        <v>120</v>
      </c>
      <c r="M334" t="str">
        <f t="shared" si="118"/>
        <v>에너지너무많음</v>
      </c>
      <c r="N334" t="str">
        <f t="shared" ca="1" si="134"/>
        <v>cu</v>
      </c>
      <c r="O334" t="s">
        <v>114</v>
      </c>
      <c r="P334" t="s">
        <v>147</v>
      </c>
      <c r="Q334">
        <v>12</v>
      </c>
      <c r="R334" t="str">
        <f t="shared" ca="1" si="119"/>
        <v>cu</v>
      </c>
      <c r="S334" t="str">
        <f t="shared" si="120"/>
        <v>EN</v>
      </c>
      <c r="T334">
        <f t="shared" si="121"/>
        <v>120</v>
      </c>
      <c r="U334" t="str">
        <f t="shared" ca="1" si="122"/>
        <v>cu</v>
      </c>
      <c r="V334" t="str">
        <f t="shared" si="123"/>
        <v>EN</v>
      </c>
      <c r="W334">
        <f t="shared" si="124"/>
        <v>12</v>
      </c>
      <c r="X33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4" t="str">
        <f t="shared" ca="1" si="125"/>
        <v>{"id":"rt8","num":1,"totEp":5,"tp1":"cu","vl1":"EN","cn1":120,"tp2":"cu","vl2":"EN","cn2":12}</v>
      </c>
      <c r="Z334">
        <f t="shared" ca="1" si="126"/>
        <v>93</v>
      </c>
      <c r="AA334">
        <f t="shared" ca="1" si="127"/>
        <v>1027</v>
      </c>
      <c r="AB334">
        <f t="shared" ca="1" si="128"/>
        <v>1</v>
      </c>
      <c r="AC334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</v>
      </c>
      <c r="AD334">
        <f t="shared" ca="1" si="130"/>
        <v>0</v>
      </c>
    </row>
    <row r="335" spans="1:30">
      <c r="A335" t="s">
        <v>107</v>
      </c>
      <c r="B335" t="str">
        <f>VLOOKUP(A335,EventPointTypeTable!$A:$B,MATCH(EventPointTypeTable!$B$1,EventPointTypeTable!$A$1:$B$1,0),0)</f>
        <v>루틴8</v>
      </c>
      <c r="C335" t="str">
        <f t="shared" si="114"/>
        <v>rt8</v>
      </c>
      <c r="D335">
        <f t="shared" ca="1" si="115"/>
        <v>2</v>
      </c>
      <c r="E335">
        <f t="shared" ca="1" si="117"/>
        <v>2</v>
      </c>
      <c r="F335">
        <v>10</v>
      </c>
      <c r="G335">
        <f t="shared" ca="1" si="131"/>
        <v>15</v>
      </c>
      <c r="H335">
        <f t="shared" ca="1" si="132"/>
        <v>15</v>
      </c>
      <c r="I335" t="str">
        <f t="shared" ca="1" si="133"/>
        <v>cu</v>
      </c>
      <c r="J335" t="s">
        <v>114</v>
      </c>
      <c r="K335" t="s">
        <v>116</v>
      </c>
      <c r="L335">
        <v>5000</v>
      </c>
      <c r="M335" t="str">
        <f t="shared" si="118"/>
        <v/>
      </c>
      <c r="N335" t="str">
        <f t="shared" ca="1" si="134"/>
        <v>cu</v>
      </c>
      <c r="O335" t="s">
        <v>114</v>
      </c>
      <c r="P335" t="s">
        <v>116</v>
      </c>
      <c r="Q335">
        <v>500</v>
      </c>
      <c r="R335" t="str">
        <f t="shared" ca="1" si="119"/>
        <v>cu</v>
      </c>
      <c r="S335" t="str">
        <f t="shared" si="120"/>
        <v>GO</v>
      </c>
      <c r="T335">
        <f t="shared" si="121"/>
        <v>5000</v>
      </c>
      <c r="U335" t="str">
        <f t="shared" ca="1" si="122"/>
        <v>cu</v>
      </c>
      <c r="V335" t="str">
        <f t="shared" si="123"/>
        <v>GO</v>
      </c>
      <c r="W335">
        <f t="shared" si="124"/>
        <v>500</v>
      </c>
      <c r="X33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5" t="str">
        <f t="shared" ca="1" si="125"/>
        <v>{"id":"rt8","num":2,"totEp":15,"tp1":"cu","vl1":"GO","cn1":5000,"tp2":"cu","vl2":"GO","cn2":500}</v>
      </c>
      <c r="Z335">
        <f t="shared" ca="1" si="126"/>
        <v>96</v>
      </c>
      <c r="AA335">
        <f t="shared" ca="1" si="127"/>
        <v>1124</v>
      </c>
      <c r="AB335">
        <f t="shared" ca="1" si="128"/>
        <v>1</v>
      </c>
      <c r="AC335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</v>
      </c>
      <c r="AD335">
        <f t="shared" ca="1" si="130"/>
        <v>0</v>
      </c>
    </row>
    <row r="336" spans="1:30">
      <c r="A336" t="s">
        <v>107</v>
      </c>
      <c r="B336" t="str">
        <f>VLOOKUP(A336,EventPointTypeTable!$A:$B,MATCH(EventPointTypeTable!$B$1,EventPointTypeTable!$A$1:$B$1,0),0)</f>
        <v>루틴8</v>
      </c>
      <c r="C336" t="str">
        <f t="shared" ref="C336:C375" si="135">A336</f>
        <v>rt8</v>
      </c>
      <c r="D336">
        <f t="shared" ref="D336:D375" ca="1" si="136">IF(A336&lt;&gt;OFFSET(A336,-1,0),1,OFFSET(D336,-1,0)+1)</f>
        <v>3</v>
      </c>
      <c r="E336">
        <f t="shared" ca="1" si="117"/>
        <v>3</v>
      </c>
      <c r="F336">
        <v>15</v>
      </c>
      <c r="G336">
        <f t="shared" ca="1" si="131"/>
        <v>30</v>
      </c>
      <c r="H336">
        <f t="shared" ca="1" si="132"/>
        <v>30</v>
      </c>
      <c r="I336" t="str">
        <f t="shared" ca="1" si="133"/>
        <v>cu</v>
      </c>
      <c r="J336" t="s">
        <v>114</v>
      </c>
      <c r="K336" t="s">
        <v>116</v>
      </c>
      <c r="L336">
        <v>7500</v>
      </c>
      <c r="M336" t="str">
        <f t="shared" si="118"/>
        <v/>
      </c>
      <c r="N336" t="str">
        <f t="shared" ca="1" si="134"/>
        <v>cu</v>
      </c>
      <c r="O336" t="s">
        <v>114</v>
      </c>
      <c r="P336" t="s">
        <v>116</v>
      </c>
      <c r="Q336">
        <v>750</v>
      </c>
      <c r="R336" t="str">
        <f t="shared" ca="1" si="119"/>
        <v>cu</v>
      </c>
      <c r="S336" t="str">
        <f t="shared" si="120"/>
        <v>GO</v>
      </c>
      <c r="T336">
        <f t="shared" si="121"/>
        <v>7500</v>
      </c>
      <c r="U336" t="str">
        <f t="shared" ca="1" si="122"/>
        <v>cu</v>
      </c>
      <c r="V336" t="str">
        <f t="shared" si="123"/>
        <v>GO</v>
      </c>
      <c r="W336">
        <f t="shared" si="124"/>
        <v>750</v>
      </c>
      <c r="X33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6" t="str">
        <f t="shared" ca="1" si="125"/>
        <v>{"id":"rt8","num":3,"totEp":30,"tp1":"cu","vl1":"GO","cn1":7500,"tp2":"cu","vl2":"GO","cn2":750}</v>
      </c>
      <c r="Z336">
        <f t="shared" ca="1" si="126"/>
        <v>96</v>
      </c>
      <c r="AA336">
        <f t="shared" ca="1" si="127"/>
        <v>1221</v>
      </c>
      <c r="AB336">
        <f t="shared" ca="1" si="128"/>
        <v>1</v>
      </c>
      <c r="AC336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</v>
      </c>
      <c r="AD336">
        <f t="shared" ca="1" si="130"/>
        <v>0</v>
      </c>
    </row>
    <row r="337" spans="1:30">
      <c r="A337" t="s">
        <v>107</v>
      </c>
      <c r="B337" t="str">
        <f>VLOOKUP(A337,EventPointTypeTable!$A:$B,MATCH(EventPointTypeTable!$B$1,EventPointTypeTable!$A$1:$B$1,0),0)</f>
        <v>루틴8</v>
      </c>
      <c r="C337" t="str">
        <f t="shared" si="135"/>
        <v>rt8</v>
      </c>
      <c r="D337">
        <f t="shared" ca="1" si="136"/>
        <v>4</v>
      </c>
      <c r="E337">
        <f t="shared" ca="1" si="117"/>
        <v>4</v>
      </c>
      <c r="F337">
        <v>25</v>
      </c>
      <c r="G337">
        <f t="shared" ca="1" si="131"/>
        <v>55</v>
      </c>
      <c r="H337">
        <f t="shared" ca="1" si="132"/>
        <v>55</v>
      </c>
      <c r="I337" t="str">
        <f t="shared" ca="1" si="133"/>
        <v>cu</v>
      </c>
      <c r="J337" t="s">
        <v>114</v>
      </c>
      <c r="K337" t="s">
        <v>147</v>
      </c>
      <c r="L337">
        <v>120</v>
      </c>
      <c r="M337" t="str">
        <f t="shared" si="118"/>
        <v>에너지너무많음</v>
      </c>
      <c r="N337" t="str">
        <f t="shared" ca="1" si="134"/>
        <v>cu</v>
      </c>
      <c r="O337" t="s">
        <v>114</v>
      </c>
      <c r="P337" t="s">
        <v>147</v>
      </c>
      <c r="Q337">
        <v>12</v>
      </c>
      <c r="R337" t="str">
        <f t="shared" ca="1" si="119"/>
        <v>cu</v>
      </c>
      <c r="S337" t="str">
        <f t="shared" si="120"/>
        <v>EN</v>
      </c>
      <c r="T337">
        <f t="shared" si="121"/>
        <v>120</v>
      </c>
      <c r="U337" t="str">
        <f t="shared" ca="1" si="122"/>
        <v>cu</v>
      </c>
      <c r="V337" t="str">
        <f t="shared" si="123"/>
        <v>EN</v>
      </c>
      <c r="W337">
        <f t="shared" si="124"/>
        <v>12</v>
      </c>
      <c r="X33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7" t="str">
        <f t="shared" ca="1" si="125"/>
        <v>{"id":"rt8","num":4,"totEp":55,"tp1":"cu","vl1":"EN","cn1":120,"tp2":"cu","vl2":"EN","cn2":12}</v>
      </c>
      <c r="Z337">
        <f t="shared" ca="1" si="126"/>
        <v>94</v>
      </c>
      <c r="AA337">
        <f t="shared" ca="1" si="127"/>
        <v>1316</v>
      </c>
      <c r="AB337">
        <f t="shared" ca="1" si="128"/>
        <v>1</v>
      </c>
      <c r="AC337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</v>
      </c>
      <c r="AD337">
        <f t="shared" ca="1" si="130"/>
        <v>0</v>
      </c>
    </row>
    <row r="338" spans="1:30">
      <c r="A338" t="s">
        <v>107</v>
      </c>
      <c r="B338" t="str">
        <f>VLOOKUP(A338,EventPointTypeTable!$A:$B,MATCH(EventPointTypeTable!$B$1,EventPointTypeTable!$A$1:$B$1,0),0)</f>
        <v>루틴8</v>
      </c>
      <c r="C338" t="str">
        <f t="shared" si="135"/>
        <v>rt8</v>
      </c>
      <c r="D338">
        <f t="shared" ca="1" si="136"/>
        <v>5</v>
      </c>
      <c r="E338">
        <f t="shared" ca="1" si="117"/>
        <v>5</v>
      </c>
      <c r="F338">
        <v>20</v>
      </c>
      <c r="G338">
        <f t="shared" ca="1" si="131"/>
        <v>75</v>
      </c>
      <c r="H338">
        <f t="shared" ca="1" si="132"/>
        <v>75</v>
      </c>
      <c r="I338" t="str">
        <f t="shared" ca="1" si="133"/>
        <v>cu</v>
      </c>
      <c r="J338" t="s">
        <v>114</v>
      </c>
      <c r="K338" t="s">
        <v>116</v>
      </c>
      <c r="L338">
        <v>10000</v>
      </c>
      <c r="M338" t="str">
        <f t="shared" si="118"/>
        <v/>
      </c>
      <c r="N338" t="str">
        <f t="shared" ca="1" si="134"/>
        <v>cu</v>
      </c>
      <c r="O338" t="s">
        <v>114</v>
      </c>
      <c r="P338" t="s">
        <v>116</v>
      </c>
      <c r="Q338">
        <v>1000</v>
      </c>
      <c r="R338" t="str">
        <f t="shared" ca="1" si="119"/>
        <v>cu</v>
      </c>
      <c r="S338" t="str">
        <f t="shared" si="120"/>
        <v>GO</v>
      </c>
      <c r="T338">
        <f t="shared" si="121"/>
        <v>10000</v>
      </c>
      <c r="U338" t="str">
        <f t="shared" ca="1" si="122"/>
        <v>cu</v>
      </c>
      <c r="V338" t="str">
        <f t="shared" si="123"/>
        <v>GO</v>
      </c>
      <c r="W338">
        <f t="shared" si="124"/>
        <v>1000</v>
      </c>
      <c r="X33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8" t="str">
        <f t="shared" ca="1" si="125"/>
        <v>{"id":"rt8","num":5,"totEp":75,"tp1":"cu","vl1":"GO","cn1":10000,"tp2":"cu","vl2":"GO","cn2":1000}</v>
      </c>
      <c r="Z338">
        <f t="shared" ca="1" si="126"/>
        <v>98</v>
      </c>
      <c r="AA338">
        <f t="shared" ca="1" si="127"/>
        <v>1415</v>
      </c>
      <c r="AB338">
        <f t="shared" ca="1" si="128"/>
        <v>1</v>
      </c>
      <c r="AC338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</v>
      </c>
      <c r="AD338">
        <f t="shared" ca="1" si="130"/>
        <v>0</v>
      </c>
    </row>
    <row r="339" spans="1:30">
      <c r="A339" t="s">
        <v>107</v>
      </c>
      <c r="B339" t="str">
        <f>VLOOKUP(A339,EventPointTypeTable!$A:$B,MATCH(EventPointTypeTable!$B$1,EventPointTypeTable!$A$1:$B$1,0),0)</f>
        <v>루틴8</v>
      </c>
      <c r="C339" t="str">
        <f t="shared" si="135"/>
        <v>rt8</v>
      </c>
      <c r="D339">
        <f t="shared" ca="1" si="136"/>
        <v>6</v>
      </c>
      <c r="E339">
        <f t="shared" ca="1" si="117"/>
        <v>6</v>
      </c>
      <c r="F339">
        <v>25</v>
      </c>
      <c r="G339">
        <f t="shared" ca="1" si="131"/>
        <v>100</v>
      </c>
      <c r="H339">
        <f t="shared" ca="1" si="132"/>
        <v>100</v>
      </c>
      <c r="I339" t="str">
        <f t="shared" ca="1" si="133"/>
        <v>cu</v>
      </c>
      <c r="J339" t="s">
        <v>114</v>
      </c>
      <c r="K339" t="s">
        <v>116</v>
      </c>
      <c r="L339">
        <v>15000</v>
      </c>
      <c r="M339" t="str">
        <f t="shared" si="118"/>
        <v/>
      </c>
      <c r="N339" t="str">
        <f t="shared" ca="1" si="134"/>
        <v>cu</v>
      </c>
      <c r="O339" t="s">
        <v>114</v>
      </c>
      <c r="P339" t="s">
        <v>116</v>
      </c>
      <c r="Q339">
        <v>1500</v>
      </c>
      <c r="R339" t="str">
        <f t="shared" ca="1" si="119"/>
        <v>cu</v>
      </c>
      <c r="S339" t="str">
        <f t="shared" si="120"/>
        <v>GO</v>
      </c>
      <c r="T339">
        <f t="shared" si="121"/>
        <v>15000</v>
      </c>
      <c r="U339" t="str">
        <f t="shared" ca="1" si="122"/>
        <v>cu</v>
      </c>
      <c r="V339" t="str">
        <f t="shared" si="123"/>
        <v>GO</v>
      </c>
      <c r="W339">
        <f t="shared" si="124"/>
        <v>1500</v>
      </c>
      <c r="X33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39" t="str">
        <f t="shared" ca="1" si="125"/>
        <v>{"id":"rt8","num":6,"totEp":100,"tp1":"cu","vl1":"GO","cn1":15000,"tp2":"cu","vl2":"GO","cn2":1500}</v>
      </c>
      <c r="Z339">
        <f t="shared" ca="1" si="126"/>
        <v>99</v>
      </c>
      <c r="AA339">
        <f t="shared" ca="1" si="127"/>
        <v>1515</v>
      </c>
      <c r="AB339">
        <f t="shared" ca="1" si="128"/>
        <v>1</v>
      </c>
      <c r="AC339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</v>
      </c>
      <c r="AD339">
        <f t="shared" ca="1" si="130"/>
        <v>0</v>
      </c>
    </row>
    <row r="340" spans="1:30">
      <c r="A340" t="s">
        <v>107</v>
      </c>
      <c r="B340" t="str">
        <f>VLOOKUP(A340,EventPointTypeTable!$A:$B,MATCH(EventPointTypeTable!$B$1,EventPointTypeTable!$A$1:$B$1,0),0)</f>
        <v>루틴8</v>
      </c>
      <c r="C340" t="str">
        <f t="shared" si="135"/>
        <v>rt8</v>
      </c>
      <c r="D340">
        <f t="shared" ca="1" si="136"/>
        <v>7</v>
      </c>
      <c r="E340">
        <f t="shared" ca="1" si="117"/>
        <v>7</v>
      </c>
      <c r="F340">
        <v>75</v>
      </c>
      <c r="G340">
        <f t="shared" ca="1" si="131"/>
        <v>175</v>
      </c>
      <c r="H340">
        <f t="shared" ca="1" si="132"/>
        <v>175</v>
      </c>
      <c r="I340" t="str">
        <f t="shared" ca="1" si="133"/>
        <v>cu</v>
      </c>
      <c r="J340" t="s">
        <v>114</v>
      </c>
      <c r="K340" t="s">
        <v>147</v>
      </c>
      <c r="L340">
        <v>170</v>
      </c>
      <c r="M340" t="str">
        <f t="shared" si="118"/>
        <v>에너지너무많음</v>
      </c>
      <c r="N340" t="str">
        <f t="shared" ca="1" si="134"/>
        <v>cu</v>
      </c>
      <c r="O340" t="s">
        <v>114</v>
      </c>
      <c r="P340" t="s">
        <v>147</v>
      </c>
      <c r="Q340">
        <v>17</v>
      </c>
      <c r="R340" t="str">
        <f t="shared" ca="1" si="119"/>
        <v>cu</v>
      </c>
      <c r="S340" t="str">
        <f t="shared" si="120"/>
        <v>EN</v>
      </c>
      <c r="T340">
        <f t="shared" si="121"/>
        <v>170</v>
      </c>
      <c r="U340" t="str">
        <f t="shared" ca="1" si="122"/>
        <v>cu</v>
      </c>
      <c r="V340" t="str">
        <f t="shared" si="123"/>
        <v>EN</v>
      </c>
      <c r="W340">
        <f t="shared" si="124"/>
        <v>17</v>
      </c>
      <c r="X34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0" t="str">
        <f t="shared" ca="1" si="125"/>
        <v>{"id":"rt8","num":7,"totEp":175,"tp1":"cu","vl1":"EN","cn1":170,"tp2":"cu","vl2":"EN","cn2":17}</v>
      </c>
      <c r="Z340">
        <f t="shared" ca="1" si="126"/>
        <v>95</v>
      </c>
      <c r="AA340">
        <f t="shared" ca="1" si="127"/>
        <v>1611</v>
      </c>
      <c r="AB340">
        <f t="shared" ca="1" si="128"/>
        <v>1</v>
      </c>
      <c r="AC340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</v>
      </c>
      <c r="AD340">
        <f t="shared" ca="1" si="130"/>
        <v>0</v>
      </c>
    </row>
    <row r="341" spans="1:30">
      <c r="A341" t="s">
        <v>107</v>
      </c>
      <c r="B341" t="str">
        <f>VLOOKUP(A341,EventPointTypeTable!$A:$B,MATCH(EventPointTypeTable!$B$1,EventPointTypeTable!$A$1:$B$1,0),0)</f>
        <v>루틴8</v>
      </c>
      <c r="C341" t="str">
        <f t="shared" si="135"/>
        <v>rt8</v>
      </c>
      <c r="D341">
        <f t="shared" ca="1" si="136"/>
        <v>8</v>
      </c>
      <c r="E341">
        <f t="shared" ca="1" si="117"/>
        <v>8</v>
      </c>
      <c r="F341">
        <v>85</v>
      </c>
      <c r="G341">
        <f t="shared" ca="1" si="131"/>
        <v>260</v>
      </c>
      <c r="H341">
        <f t="shared" ca="1" si="132"/>
        <v>260</v>
      </c>
      <c r="I341" t="str">
        <f t="shared" ca="1" si="133"/>
        <v>cu</v>
      </c>
      <c r="J341" t="s">
        <v>114</v>
      </c>
      <c r="K341" t="s">
        <v>116</v>
      </c>
      <c r="L341">
        <v>20000</v>
      </c>
      <c r="M341" t="str">
        <f t="shared" si="118"/>
        <v/>
      </c>
      <c r="N341" t="str">
        <f t="shared" ca="1" si="134"/>
        <v>cu</v>
      </c>
      <c r="O341" t="s">
        <v>114</v>
      </c>
      <c r="P341" t="s">
        <v>116</v>
      </c>
      <c r="Q341">
        <v>2000</v>
      </c>
      <c r="R341" t="str">
        <f t="shared" ca="1" si="119"/>
        <v>cu</v>
      </c>
      <c r="S341" t="str">
        <f t="shared" si="120"/>
        <v>GO</v>
      </c>
      <c r="T341">
        <f t="shared" si="121"/>
        <v>20000</v>
      </c>
      <c r="U341" t="str">
        <f t="shared" ca="1" si="122"/>
        <v>cu</v>
      </c>
      <c r="V341" t="str">
        <f t="shared" si="123"/>
        <v>GO</v>
      </c>
      <c r="W341">
        <f t="shared" si="124"/>
        <v>2000</v>
      </c>
      <c r="X34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1" t="str">
        <f t="shared" ca="1" si="125"/>
        <v>{"id":"rt8","num":8,"totEp":260,"tp1":"cu","vl1":"GO","cn1":20000,"tp2":"cu","vl2":"GO","cn2":2000}</v>
      </c>
      <c r="Z341">
        <f t="shared" ca="1" si="126"/>
        <v>99</v>
      </c>
      <c r="AA341">
        <f t="shared" ca="1" si="127"/>
        <v>1711</v>
      </c>
      <c r="AB341">
        <f t="shared" ca="1" si="128"/>
        <v>1</v>
      </c>
      <c r="AC341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</v>
      </c>
      <c r="AD341">
        <f t="shared" ca="1" si="130"/>
        <v>0</v>
      </c>
    </row>
    <row r="342" spans="1:30">
      <c r="A342" t="s">
        <v>107</v>
      </c>
      <c r="B342" t="str">
        <f>VLOOKUP(A342,EventPointTypeTable!$A:$B,MATCH(EventPointTypeTable!$B$1,EventPointTypeTable!$A$1:$B$1,0),0)</f>
        <v>루틴8</v>
      </c>
      <c r="C342" t="str">
        <f t="shared" si="135"/>
        <v>rt8</v>
      </c>
      <c r="D342">
        <f t="shared" ca="1" si="136"/>
        <v>9</v>
      </c>
      <c r="E342">
        <f t="shared" ca="1" si="117"/>
        <v>9</v>
      </c>
      <c r="F342">
        <v>65</v>
      </c>
      <c r="G342">
        <f t="shared" ca="1" si="131"/>
        <v>325</v>
      </c>
      <c r="H342">
        <f t="shared" ca="1" si="132"/>
        <v>325</v>
      </c>
      <c r="I342" t="str">
        <f t="shared" ca="1" si="133"/>
        <v>cu</v>
      </c>
      <c r="J342" t="s">
        <v>114</v>
      </c>
      <c r="K342" t="s">
        <v>116</v>
      </c>
      <c r="L342">
        <v>25000</v>
      </c>
      <c r="M342" t="str">
        <f t="shared" si="118"/>
        <v/>
      </c>
      <c r="N342" t="str">
        <f t="shared" ca="1" si="134"/>
        <v>cu</v>
      </c>
      <c r="O342" t="s">
        <v>114</v>
      </c>
      <c r="P342" t="s">
        <v>116</v>
      </c>
      <c r="Q342">
        <v>2500</v>
      </c>
      <c r="R342" t="str">
        <f t="shared" ca="1" si="119"/>
        <v>cu</v>
      </c>
      <c r="S342" t="str">
        <f t="shared" si="120"/>
        <v>GO</v>
      </c>
      <c r="T342">
        <f t="shared" si="121"/>
        <v>25000</v>
      </c>
      <c r="U342" t="str">
        <f t="shared" ca="1" si="122"/>
        <v>cu</v>
      </c>
      <c r="V342" t="str">
        <f t="shared" si="123"/>
        <v>GO</v>
      </c>
      <c r="W342">
        <f t="shared" si="124"/>
        <v>2500</v>
      </c>
      <c r="X34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2" t="str">
        <f t="shared" ca="1" si="125"/>
        <v>{"id":"rt8","num":9,"totEp":325,"tp1":"cu","vl1":"GO","cn1":25000,"tp2":"cu","vl2":"GO","cn2":2500}</v>
      </c>
      <c r="Z342">
        <f t="shared" ca="1" si="126"/>
        <v>99</v>
      </c>
      <c r="AA342">
        <f t="shared" ca="1" si="127"/>
        <v>1811</v>
      </c>
      <c r="AB342">
        <f t="shared" ca="1" si="128"/>
        <v>1</v>
      </c>
      <c r="AC342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</v>
      </c>
      <c r="AD342">
        <f t="shared" ca="1" si="130"/>
        <v>0</v>
      </c>
    </row>
    <row r="343" spans="1:30">
      <c r="A343" t="s">
        <v>107</v>
      </c>
      <c r="B343" t="str">
        <f>VLOOKUP(A343,EventPointTypeTable!$A:$B,MATCH(EventPointTypeTable!$B$1,EventPointTypeTable!$A$1:$B$1,0),0)</f>
        <v>루틴8</v>
      </c>
      <c r="C343" t="str">
        <f t="shared" si="135"/>
        <v>rt8</v>
      </c>
      <c r="D343">
        <f t="shared" ca="1" si="136"/>
        <v>10</v>
      </c>
      <c r="E343">
        <f t="shared" ca="1" si="117"/>
        <v>10</v>
      </c>
      <c r="F343">
        <v>50</v>
      </c>
      <c r="G343">
        <f t="shared" ca="1" si="131"/>
        <v>375</v>
      </c>
      <c r="H343">
        <f t="shared" ca="1" si="132"/>
        <v>375</v>
      </c>
      <c r="I343" t="str">
        <f t="shared" ca="1" si="133"/>
        <v>cu</v>
      </c>
      <c r="J343" t="s">
        <v>114</v>
      </c>
      <c r="K343" t="s">
        <v>116</v>
      </c>
      <c r="L343">
        <v>22500</v>
      </c>
      <c r="M343" t="str">
        <f t="shared" si="118"/>
        <v/>
      </c>
      <c r="N343" t="str">
        <f t="shared" ca="1" si="134"/>
        <v>cu</v>
      </c>
      <c r="O343" t="s">
        <v>114</v>
      </c>
      <c r="P343" t="s">
        <v>116</v>
      </c>
      <c r="Q343">
        <v>2250</v>
      </c>
      <c r="R343" t="str">
        <f t="shared" ca="1" si="119"/>
        <v>cu</v>
      </c>
      <c r="S343" t="str">
        <f t="shared" si="120"/>
        <v>GO</v>
      </c>
      <c r="T343">
        <f t="shared" si="121"/>
        <v>22500</v>
      </c>
      <c r="U343" t="str">
        <f t="shared" ca="1" si="122"/>
        <v>cu</v>
      </c>
      <c r="V343" t="str">
        <f t="shared" si="123"/>
        <v>GO</v>
      </c>
      <c r="W343">
        <f t="shared" si="124"/>
        <v>2250</v>
      </c>
      <c r="X34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3" t="str">
        <f t="shared" ca="1" si="125"/>
        <v>{"id":"rt8","num":10,"totEp":375,"tp1":"cu","vl1":"GO","cn1":22500,"tp2":"cu","vl2":"GO","cn2":2250}</v>
      </c>
      <c r="Z343">
        <f t="shared" ca="1" si="126"/>
        <v>100</v>
      </c>
      <c r="AA343">
        <f t="shared" ca="1" si="127"/>
        <v>1912</v>
      </c>
      <c r="AB343">
        <f t="shared" ca="1" si="128"/>
        <v>1</v>
      </c>
      <c r="AC343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</v>
      </c>
      <c r="AD343">
        <f t="shared" ca="1" si="130"/>
        <v>0</v>
      </c>
    </row>
    <row r="344" spans="1:30">
      <c r="A344" t="s">
        <v>107</v>
      </c>
      <c r="B344" t="str">
        <f>VLOOKUP(A344,EventPointTypeTable!$A:$B,MATCH(EventPointTypeTable!$B$1,EventPointTypeTable!$A$1:$B$1,0),0)</f>
        <v>루틴8</v>
      </c>
      <c r="C344" t="str">
        <f t="shared" si="135"/>
        <v>rt8</v>
      </c>
      <c r="D344">
        <f t="shared" ca="1" si="136"/>
        <v>11</v>
      </c>
      <c r="E344">
        <f t="shared" ca="1" si="117"/>
        <v>11</v>
      </c>
      <c r="F344">
        <v>180</v>
      </c>
      <c r="G344">
        <f t="shared" ca="1" si="131"/>
        <v>555</v>
      </c>
      <c r="H344">
        <f t="shared" ca="1" si="132"/>
        <v>555</v>
      </c>
      <c r="I344" t="str">
        <f t="shared" ca="1" si="133"/>
        <v>cu</v>
      </c>
      <c r="J344" t="s">
        <v>114</v>
      </c>
      <c r="K344" t="s">
        <v>147</v>
      </c>
      <c r="L344">
        <v>300</v>
      </c>
      <c r="M344" t="str">
        <f t="shared" si="118"/>
        <v>에너지너무많음</v>
      </c>
      <c r="N344" t="str">
        <f t="shared" ca="1" si="134"/>
        <v>cu</v>
      </c>
      <c r="O344" t="s">
        <v>114</v>
      </c>
      <c r="P344" t="s">
        <v>147</v>
      </c>
      <c r="Q344">
        <v>30</v>
      </c>
      <c r="R344" t="str">
        <f t="shared" ca="1" si="119"/>
        <v>cu</v>
      </c>
      <c r="S344" t="str">
        <f t="shared" si="120"/>
        <v>EN</v>
      </c>
      <c r="T344">
        <f t="shared" si="121"/>
        <v>300</v>
      </c>
      <c r="U344" t="str">
        <f t="shared" ca="1" si="122"/>
        <v>cu</v>
      </c>
      <c r="V344" t="str">
        <f t="shared" si="123"/>
        <v>EN</v>
      </c>
      <c r="W344">
        <f t="shared" si="124"/>
        <v>30</v>
      </c>
      <c r="X34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4" t="str">
        <f t="shared" ca="1" si="125"/>
        <v>{"id":"rt8","num":11,"totEp":555,"tp1":"cu","vl1":"EN","cn1":300,"tp2":"cu","vl2":"EN","cn2":30}</v>
      </c>
      <c r="Z344">
        <f t="shared" ca="1" si="126"/>
        <v>96</v>
      </c>
      <c r="AA344">
        <f t="shared" ca="1" si="127"/>
        <v>2009</v>
      </c>
      <c r="AB344">
        <f t="shared" ca="1" si="128"/>
        <v>1</v>
      </c>
      <c r="AC344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</v>
      </c>
      <c r="AD344">
        <f t="shared" ca="1" si="130"/>
        <v>0</v>
      </c>
    </row>
    <row r="345" spans="1:30">
      <c r="A345" t="s">
        <v>107</v>
      </c>
      <c r="B345" t="str">
        <f>VLOOKUP(A345,EventPointTypeTable!$A:$B,MATCH(EventPointTypeTable!$B$1,EventPointTypeTable!$A$1:$B$1,0),0)</f>
        <v>루틴8</v>
      </c>
      <c r="C345" t="str">
        <f t="shared" si="135"/>
        <v>rt8</v>
      </c>
      <c r="D345">
        <f t="shared" ca="1" si="136"/>
        <v>12</v>
      </c>
      <c r="E345">
        <f t="shared" ca="1" si="117"/>
        <v>12</v>
      </c>
      <c r="F345">
        <v>100</v>
      </c>
      <c r="G345">
        <f t="shared" ca="1" si="131"/>
        <v>655</v>
      </c>
      <c r="H345">
        <f t="shared" ca="1" si="132"/>
        <v>655</v>
      </c>
      <c r="I345" t="str">
        <f t="shared" ca="1" si="133"/>
        <v>cu</v>
      </c>
      <c r="J345" t="s">
        <v>114</v>
      </c>
      <c r="K345" t="s">
        <v>116</v>
      </c>
      <c r="L345">
        <v>50000</v>
      </c>
      <c r="M345" t="str">
        <f t="shared" si="118"/>
        <v/>
      </c>
      <c r="N345" t="str">
        <f t="shared" ca="1" si="134"/>
        <v>cu</v>
      </c>
      <c r="O345" t="s">
        <v>114</v>
      </c>
      <c r="P345" t="s">
        <v>116</v>
      </c>
      <c r="Q345">
        <v>5000</v>
      </c>
      <c r="R345" t="str">
        <f t="shared" ca="1" si="119"/>
        <v>cu</v>
      </c>
      <c r="S345" t="str">
        <f t="shared" si="120"/>
        <v>GO</v>
      </c>
      <c r="T345">
        <f t="shared" si="121"/>
        <v>50000</v>
      </c>
      <c r="U345" t="str">
        <f t="shared" ca="1" si="122"/>
        <v>cu</v>
      </c>
      <c r="V345" t="str">
        <f t="shared" si="123"/>
        <v>GO</v>
      </c>
      <c r="W345">
        <f t="shared" si="124"/>
        <v>5000</v>
      </c>
      <c r="X34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5" t="str">
        <f t="shared" ca="1" si="125"/>
        <v>{"id":"rt8","num":12,"totEp":655,"tp1":"cu","vl1":"GO","cn1":50000,"tp2":"cu","vl2":"GO","cn2":5000}</v>
      </c>
      <c r="Z345">
        <f t="shared" ca="1" si="126"/>
        <v>100</v>
      </c>
      <c r="AA345">
        <f t="shared" ca="1" si="127"/>
        <v>2110</v>
      </c>
      <c r="AB345">
        <f t="shared" ca="1" si="128"/>
        <v>1</v>
      </c>
      <c r="AC345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</v>
      </c>
      <c r="AD345">
        <f t="shared" ca="1" si="130"/>
        <v>0</v>
      </c>
    </row>
    <row r="346" spans="1:30">
      <c r="A346" t="s">
        <v>107</v>
      </c>
      <c r="B346" t="str">
        <f>VLOOKUP(A346,EventPointTypeTable!$A:$B,MATCH(EventPointTypeTable!$B$1,EventPointTypeTable!$A$1:$B$1,0),0)</f>
        <v>루틴8</v>
      </c>
      <c r="C346" t="str">
        <f t="shared" si="135"/>
        <v>rt8</v>
      </c>
      <c r="D346">
        <f t="shared" ca="1" si="136"/>
        <v>13</v>
      </c>
      <c r="E346">
        <f t="shared" ca="1" si="117"/>
        <v>13</v>
      </c>
      <c r="F346">
        <v>120</v>
      </c>
      <c r="G346">
        <f t="shared" ca="1" si="131"/>
        <v>775</v>
      </c>
      <c r="H346">
        <f t="shared" ca="1" si="132"/>
        <v>775</v>
      </c>
      <c r="I346" t="str">
        <f t="shared" ca="1" si="133"/>
        <v>cu</v>
      </c>
      <c r="J346" t="s">
        <v>114</v>
      </c>
      <c r="K346" t="s">
        <v>116</v>
      </c>
      <c r="L346">
        <v>65000</v>
      </c>
      <c r="M346" t="str">
        <f t="shared" si="118"/>
        <v/>
      </c>
      <c r="N346" t="str">
        <f t="shared" ca="1" si="134"/>
        <v>cu</v>
      </c>
      <c r="O346" t="s">
        <v>114</v>
      </c>
      <c r="P346" t="s">
        <v>116</v>
      </c>
      <c r="Q346">
        <v>6500</v>
      </c>
      <c r="R346" t="str">
        <f t="shared" ca="1" si="119"/>
        <v>cu</v>
      </c>
      <c r="S346" t="str">
        <f t="shared" si="120"/>
        <v>GO</v>
      </c>
      <c r="T346">
        <f t="shared" si="121"/>
        <v>65000</v>
      </c>
      <c r="U346" t="str">
        <f t="shared" ca="1" si="122"/>
        <v>cu</v>
      </c>
      <c r="V346" t="str">
        <f t="shared" si="123"/>
        <v>GO</v>
      </c>
      <c r="W346">
        <f t="shared" si="124"/>
        <v>6500</v>
      </c>
      <c r="X34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6" t="str">
        <f t="shared" ca="1" si="125"/>
        <v>{"id":"rt8","num":13,"totEp":775,"tp1":"cu","vl1":"GO","cn1":65000,"tp2":"cu","vl2":"GO","cn2":6500}</v>
      </c>
      <c r="Z346">
        <f t="shared" ca="1" si="126"/>
        <v>100</v>
      </c>
      <c r="AA346">
        <f t="shared" ca="1" si="127"/>
        <v>2211</v>
      </c>
      <c r="AB346">
        <f t="shared" ca="1" si="128"/>
        <v>1</v>
      </c>
      <c r="AC346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</v>
      </c>
      <c r="AD346">
        <f t="shared" ca="1" si="130"/>
        <v>0</v>
      </c>
    </row>
    <row r="347" spans="1:30">
      <c r="A347" t="s">
        <v>107</v>
      </c>
      <c r="B347" t="str">
        <f>VLOOKUP(A347,EventPointTypeTable!$A:$B,MATCH(EventPointTypeTable!$B$1,EventPointTypeTable!$A$1:$B$1,0),0)</f>
        <v>루틴8</v>
      </c>
      <c r="C347" t="str">
        <f t="shared" si="135"/>
        <v>rt8</v>
      </c>
      <c r="D347">
        <f t="shared" ca="1" si="136"/>
        <v>14</v>
      </c>
      <c r="E347">
        <f t="shared" ca="1" si="117"/>
        <v>14</v>
      </c>
      <c r="F347">
        <v>500</v>
      </c>
      <c r="G347">
        <f t="shared" ca="1" si="131"/>
        <v>1275</v>
      </c>
      <c r="H347">
        <f t="shared" ca="1" si="132"/>
        <v>1275</v>
      </c>
      <c r="I347" t="str">
        <f t="shared" ca="1" si="133"/>
        <v>cu</v>
      </c>
      <c r="J347" t="s">
        <v>114</v>
      </c>
      <c r="K347" t="s">
        <v>147</v>
      </c>
      <c r="L347">
        <v>750</v>
      </c>
      <c r="M347" t="str">
        <f t="shared" si="118"/>
        <v>에너지너무많음</v>
      </c>
      <c r="N347" t="str">
        <f t="shared" ca="1" si="134"/>
        <v>cu</v>
      </c>
      <c r="O347" t="s">
        <v>114</v>
      </c>
      <c r="P347" t="s">
        <v>147</v>
      </c>
      <c r="Q347">
        <v>75</v>
      </c>
      <c r="R347" t="str">
        <f t="shared" ca="1" si="119"/>
        <v>cu</v>
      </c>
      <c r="S347" t="str">
        <f t="shared" si="120"/>
        <v>EN</v>
      </c>
      <c r="T347">
        <f t="shared" si="121"/>
        <v>750</v>
      </c>
      <c r="U347" t="str">
        <f t="shared" ca="1" si="122"/>
        <v>cu</v>
      </c>
      <c r="V347" t="str">
        <f t="shared" si="123"/>
        <v>EN</v>
      </c>
      <c r="W347">
        <f t="shared" si="124"/>
        <v>75</v>
      </c>
      <c r="X34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7" t="str">
        <f t="shared" ca="1" si="125"/>
        <v>{"id":"rt8","num":14,"totEp":1275,"tp1":"cu","vl1":"EN","cn1":750,"tp2":"cu","vl2":"EN","cn2":75}</v>
      </c>
      <c r="Z347">
        <f t="shared" ca="1" si="126"/>
        <v>97</v>
      </c>
      <c r="AA347">
        <f t="shared" ca="1" si="127"/>
        <v>2309</v>
      </c>
      <c r="AB347">
        <f t="shared" ca="1" si="128"/>
        <v>1</v>
      </c>
      <c r="AC347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</v>
      </c>
      <c r="AD347">
        <f t="shared" ca="1" si="130"/>
        <v>0</v>
      </c>
    </row>
    <row r="348" spans="1:30">
      <c r="A348" t="s">
        <v>107</v>
      </c>
      <c r="B348" t="str">
        <f>VLOOKUP(A348,EventPointTypeTable!$A:$B,MATCH(EventPointTypeTable!$B$1,EventPointTypeTable!$A$1:$B$1,0),0)</f>
        <v>루틴8</v>
      </c>
      <c r="C348" t="str">
        <f t="shared" si="135"/>
        <v>rt8</v>
      </c>
      <c r="D348">
        <f t="shared" ca="1" si="136"/>
        <v>15</v>
      </c>
      <c r="E348">
        <f t="shared" ca="1" si="117"/>
        <v>15</v>
      </c>
      <c r="F348">
        <v>120</v>
      </c>
      <c r="G348">
        <f t="shared" ca="1" si="131"/>
        <v>1395</v>
      </c>
      <c r="H348">
        <f t="shared" ca="1" si="132"/>
        <v>1395</v>
      </c>
      <c r="I348" t="str">
        <f t="shared" ca="1" si="133"/>
        <v>cu</v>
      </c>
      <c r="J348" t="s">
        <v>114</v>
      </c>
      <c r="K348" t="s">
        <v>116</v>
      </c>
      <c r="L348">
        <v>100000</v>
      </c>
      <c r="M348" t="str">
        <f t="shared" si="118"/>
        <v/>
      </c>
      <c r="N348" t="str">
        <f t="shared" ca="1" si="134"/>
        <v>cu</v>
      </c>
      <c r="O348" t="s">
        <v>114</v>
      </c>
      <c r="P348" t="s">
        <v>116</v>
      </c>
      <c r="Q348">
        <v>10000</v>
      </c>
      <c r="R348" t="str">
        <f t="shared" ca="1" si="119"/>
        <v>cu</v>
      </c>
      <c r="S348" t="str">
        <f t="shared" si="120"/>
        <v>GO</v>
      </c>
      <c r="T348">
        <f t="shared" si="121"/>
        <v>100000</v>
      </c>
      <c r="U348" t="str">
        <f t="shared" ca="1" si="122"/>
        <v>cu</v>
      </c>
      <c r="V348" t="str">
        <f t="shared" si="123"/>
        <v>GO</v>
      </c>
      <c r="W348">
        <f t="shared" si="124"/>
        <v>10000</v>
      </c>
      <c r="X34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8" t="str">
        <f t="shared" ca="1" si="125"/>
        <v>{"id":"rt8","num":15,"totEp":1395,"tp1":"cu","vl1":"GO","cn1":100000,"tp2":"cu","vl2":"GO","cn2":10000}</v>
      </c>
      <c r="Z348">
        <f t="shared" ca="1" si="126"/>
        <v>103</v>
      </c>
      <c r="AA348">
        <f t="shared" ca="1" si="127"/>
        <v>2413</v>
      </c>
      <c r="AB348">
        <f t="shared" ca="1" si="128"/>
        <v>1</v>
      </c>
      <c r="AC348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</v>
      </c>
      <c r="AD348">
        <f t="shared" ca="1" si="130"/>
        <v>0</v>
      </c>
    </row>
    <row r="349" spans="1:30">
      <c r="A349" t="s">
        <v>107</v>
      </c>
      <c r="B349" t="str">
        <f>VLOOKUP(A349,EventPointTypeTable!$A:$B,MATCH(EventPointTypeTable!$B$1,EventPointTypeTable!$A$1:$B$1,0),0)</f>
        <v>루틴8</v>
      </c>
      <c r="C349" t="str">
        <f t="shared" si="135"/>
        <v>rt8</v>
      </c>
      <c r="D349">
        <f t="shared" ca="1" si="136"/>
        <v>16</v>
      </c>
      <c r="E349">
        <f t="shared" ca="1" si="117"/>
        <v>16</v>
      </c>
      <c r="F349">
        <v>200</v>
      </c>
      <c r="G349">
        <f t="shared" ca="1" si="131"/>
        <v>1595</v>
      </c>
      <c r="H349">
        <f t="shared" ca="1" si="132"/>
        <v>1595</v>
      </c>
      <c r="I349" t="str">
        <f t="shared" ca="1" si="133"/>
        <v>cu</v>
      </c>
      <c r="J349" t="s">
        <v>114</v>
      </c>
      <c r="K349" t="s">
        <v>116</v>
      </c>
      <c r="L349">
        <v>120000</v>
      </c>
      <c r="M349" t="str">
        <f t="shared" si="118"/>
        <v/>
      </c>
      <c r="N349" t="str">
        <f t="shared" ca="1" si="134"/>
        <v>cu</v>
      </c>
      <c r="O349" t="s">
        <v>114</v>
      </c>
      <c r="P349" t="s">
        <v>116</v>
      </c>
      <c r="Q349">
        <v>12000</v>
      </c>
      <c r="R349" t="str">
        <f t="shared" ca="1" si="119"/>
        <v>cu</v>
      </c>
      <c r="S349" t="str">
        <f t="shared" si="120"/>
        <v>GO</v>
      </c>
      <c r="T349">
        <f t="shared" si="121"/>
        <v>120000</v>
      </c>
      <c r="U349" t="str">
        <f t="shared" ca="1" si="122"/>
        <v>cu</v>
      </c>
      <c r="V349" t="str">
        <f t="shared" si="123"/>
        <v>GO</v>
      </c>
      <c r="W349">
        <f t="shared" si="124"/>
        <v>12000</v>
      </c>
      <c r="X34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49" t="str">
        <f t="shared" ca="1" si="125"/>
        <v>{"id":"rt8","num":16,"totEp":1595,"tp1":"cu","vl1":"GO","cn1":120000,"tp2":"cu","vl2":"GO","cn2":12000}</v>
      </c>
      <c r="Z349">
        <f t="shared" ca="1" si="126"/>
        <v>103</v>
      </c>
      <c r="AA349">
        <f t="shared" ca="1" si="127"/>
        <v>2517</v>
      </c>
      <c r="AB349">
        <f t="shared" ca="1" si="128"/>
        <v>1</v>
      </c>
      <c r="AC349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</v>
      </c>
      <c r="AD349">
        <f t="shared" ca="1" si="130"/>
        <v>0</v>
      </c>
    </row>
    <row r="350" spans="1:30">
      <c r="A350" t="s">
        <v>107</v>
      </c>
      <c r="B350" t="str">
        <f>VLOOKUP(A350,EventPointTypeTable!$A:$B,MATCH(EventPointTypeTable!$B$1,EventPointTypeTable!$A$1:$B$1,0),0)</f>
        <v>루틴8</v>
      </c>
      <c r="C350" t="str">
        <f t="shared" si="135"/>
        <v>rt8</v>
      </c>
      <c r="D350">
        <f t="shared" ca="1" si="136"/>
        <v>17</v>
      </c>
      <c r="E350">
        <f t="shared" ca="1" si="117"/>
        <v>17</v>
      </c>
      <c r="F350">
        <v>150</v>
      </c>
      <c r="G350">
        <f t="shared" ca="1" si="131"/>
        <v>1745</v>
      </c>
      <c r="H350">
        <f t="shared" ca="1" si="132"/>
        <v>1745</v>
      </c>
      <c r="I350" t="str">
        <f t="shared" ca="1" si="133"/>
        <v>cu</v>
      </c>
      <c r="J350" t="s">
        <v>114</v>
      </c>
      <c r="K350" t="s">
        <v>116</v>
      </c>
      <c r="L350">
        <v>115000</v>
      </c>
      <c r="M350" t="str">
        <f t="shared" si="118"/>
        <v/>
      </c>
      <c r="N350" t="str">
        <f t="shared" ca="1" si="134"/>
        <v>cu</v>
      </c>
      <c r="O350" t="s">
        <v>114</v>
      </c>
      <c r="P350" t="s">
        <v>116</v>
      </c>
      <c r="Q350">
        <v>11500</v>
      </c>
      <c r="R350" t="str">
        <f t="shared" ca="1" si="119"/>
        <v>cu</v>
      </c>
      <c r="S350" t="str">
        <f t="shared" si="120"/>
        <v>GO</v>
      </c>
      <c r="T350">
        <f t="shared" si="121"/>
        <v>115000</v>
      </c>
      <c r="U350" t="str">
        <f t="shared" ca="1" si="122"/>
        <v>cu</v>
      </c>
      <c r="V350" t="str">
        <f t="shared" si="123"/>
        <v>GO</v>
      </c>
      <c r="W350">
        <f t="shared" si="124"/>
        <v>11500</v>
      </c>
      <c r="X35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0" t="str">
        <f t="shared" ca="1" si="125"/>
        <v>{"id":"rt8","num":17,"totEp":1745,"tp1":"cu","vl1":"GO","cn1":115000,"tp2":"cu","vl2":"GO","cn2":11500}</v>
      </c>
      <c r="Z350">
        <f t="shared" ca="1" si="126"/>
        <v>103</v>
      </c>
      <c r="AA350">
        <f t="shared" ca="1" si="127"/>
        <v>2621</v>
      </c>
      <c r="AB350">
        <f t="shared" ca="1" si="128"/>
        <v>1</v>
      </c>
      <c r="AC350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</v>
      </c>
      <c r="AD350">
        <f t="shared" ca="1" si="130"/>
        <v>0</v>
      </c>
    </row>
    <row r="351" spans="1:30">
      <c r="A351" t="s">
        <v>107</v>
      </c>
      <c r="B351" t="str">
        <f>VLOOKUP(A351,EventPointTypeTable!$A:$B,MATCH(EventPointTypeTable!$B$1,EventPointTypeTable!$A$1:$B$1,0),0)</f>
        <v>루틴8</v>
      </c>
      <c r="C351" t="str">
        <f t="shared" si="135"/>
        <v>rt8</v>
      </c>
      <c r="D351">
        <f t="shared" ca="1" si="136"/>
        <v>18</v>
      </c>
      <c r="E351">
        <f t="shared" ca="1" si="117"/>
        <v>18</v>
      </c>
      <c r="F351">
        <v>800</v>
      </c>
      <c r="G351">
        <f t="shared" ca="1" si="131"/>
        <v>2545</v>
      </c>
      <c r="H351">
        <f t="shared" ca="1" si="132"/>
        <v>2545</v>
      </c>
      <c r="I351" t="str">
        <f t="shared" ca="1" si="133"/>
        <v>cu</v>
      </c>
      <c r="J351" t="s">
        <v>114</v>
      </c>
      <c r="K351" t="s">
        <v>147</v>
      </c>
      <c r="L351">
        <v>1200</v>
      </c>
      <c r="M351" t="str">
        <f t="shared" si="118"/>
        <v>에너지너무많음</v>
      </c>
      <c r="N351" t="str">
        <f t="shared" ca="1" si="134"/>
        <v>cu</v>
      </c>
      <c r="O351" t="s">
        <v>114</v>
      </c>
      <c r="P351" t="s">
        <v>147</v>
      </c>
      <c r="Q351">
        <v>120</v>
      </c>
      <c r="R351" t="str">
        <f t="shared" ca="1" si="119"/>
        <v>cu</v>
      </c>
      <c r="S351" t="str">
        <f t="shared" si="120"/>
        <v>EN</v>
      </c>
      <c r="T351">
        <f t="shared" si="121"/>
        <v>1200</v>
      </c>
      <c r="U351" t="str">
        <f t="shared" ca="1" si="122"/>
        <v>cu</v>
      </c>
      <c r="V351" t="str">
        <f t="shared" si="123"/>
        <v>EN</v>
      </c>
      <c r="W351">
        <f t="shared" si="124"/>
        <v>120</v>
      </c>
      <c r="X35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1" t="str">
        <f t="shared" ca="1" si="125"/>
        <v>{"id":"rt8","num":18,"totEp":2545,"tp1":"cu","vl1":"EN","cn1":1200,"tp2":"cu","vl2":"EN","cn2":120}</v>
      </c>
      <c r="Z351">
        <f t="shared" ca="1" si="126"/>
        <v>99</v>
      </c>
      <c r="AA351">
        <f t="shared" ca="1" si="127"/>
        <v>2721</v>
      </c>
      <c r="AB351">
        <f t="shared" ca="1" si="128"/>
        <v>1</v>
      </c>
      <c r="AC351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</v>
      </c>
      <c r="AD351">
        <f t="shared" ca="1" si="130"/>
        <v>0</v>
      </c>
    </row>
    <row r="352" spans="1:30">
      <c r="A352" t="s">
        <v>107</v>
      </c>
      <c r="B352" t="str">
        <f>VLOOKUP(A352,EventPointTypeTable!$A:$B,MATCH(EventPointTypeTable!$B$1,EventPointTypeTable!$A$1:$B$1,0),0)</f>
        <v>루틴8</v>
      </c>
      <c r="C352" t="str">
        <f t="shared" si="135"/>
        <v>rt8</v>
      </c>
      <c r="D352">
        <f t="shared" ca="1" si="136"/>
        <v>19</v>
      </c>
      <c r="E352">
        <f t="shared" ca="1" si="117"/>
        <v>19</v>
      </c>
      <c r="F352">
        <v>150</v>
      </c>
      <c r="G352">
        <f t="shared" ca="1" si="131"/>
        <v>2695</v>
      </c>
      <c r="H352">
        <f t="shared" ca="1" si="132"/>
        <v>2695</v>
      </c>
      <c r="I352" t="str">
        <f t="shared" ca="1" si="133"/>
        <v>cu</v>
      </c>
      <c r="J352" t="s">
        <v>114</v>
      </c>
      <c r="K352" t="s">
        <v>116</v>
      </c>
      <c r="L352">
        <v>135000</v>
      </c>
      <c r="M352" t="str">
        <f t="shared" si="118"/>
        <v/>
      </c>
      <c r="N352" t="str">
        <f t="shared" ca="1" si="134"/>
        <v>cu</v>
      </c>
      <c r="O352" t="s">
        <v>114</v>
      </c>
      <c r="P352" t="s">
        <v>116</v>
      </c>
      <c r="Q352">
        <v>13500</v>
      </c>
      <c r="R352" t="str">
        <f t="shared" ca="1" si="119"/>
        <v>cu</v>
      </c>
      <c r="S352" t="str">
        <f t="shared" si="120"/>
        <v>GO</v>
      </c>
      <c r="T352">
        <f t="shared" si="121"/>
        <v>135000</v>
      </c>
      <c r="U352" t="str">
        <f t="shared" ca="1" si="122"/>
        <v>cu</v>
      </c>
      <c r="V352" t="str">
        <f t="shared" si="123"/>
        <v>GO</v>
      </c>
      <c r="W352">
        <f t="shared" si="124"/>
        <v>13500</v>
      </c>
      <c r="X35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2" t="str">
        <f t="shared" ca="1" si="125"/>
        <v>{"id":"rt8","num":19,"totEp":2695,"tp1":"cu","vl1":"GO","cn1":135000,"tp2":"cu","vl2":"GO","cn2":13500}</v>
      </c>
      <c r="Z352">
        <f t="shared" ca="1" si="126"/>
        <v>103</v>
      </c>
      <c r="AA352">
        <f t="shared" ca="1" si="127"/>
        <v>2825</v>
      </c>
      <c r="AB352">
        <f t="shared" ca="1" si="128"/>
        <v>1</v>
      </c>
      <c r="AC352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</v>
      </c>
      <c r="AD352">
        <f t="shared" ca="1" si="130"/>
        <v>0</v>
      </c>
    </row>
    <row r="353" spans="1:30">
      <c r="A353" t="s">
        <v>107</v>
      </c>
      <c r="B353" t="str">
        <f>VLOOKUP(A353,EventPointTypeTable!$A:$B,MATCH(EventPointTypeTable!$B$1,EventPointTypeTable!$A$1:$B$1,0),0)</f>
        <v>루틴8</v>
      </c>
      <c r="C353" t="str">
        <f t="shared" si="135"/>
        <v>rt8</v>
      </c>
      <c r="D353">
        <f t="shared" ca="1" si="136"/>
        <v>20</v>
      </c>
      <c r="E353">
        <f t="shared" ca="1" si="117"/>
        <v>20</v>
      </c>
      <c r="F353">
        <v>250</v>
      </c>
      <c r="G353">
        <f t="shared" ca="1" si="131"/>
        <v>2945</v>
      </c>
      <c r="H353">
        <f t="shared" ca="1" si="132"/>
        <v>2945</v>
      </c>
      <c r="I353" t="str">
        <f t="shared" ca="1" si="133"/>
        <v>cu</v>
      </c>
      <c r="J353" t="s">
        <v>114</v>
      </c>
      <c r="K353" t="s">
        <v>116</v>
      </c>
      <c r="L353">
        <v>150000</v>
      </c>
      <c r="M353" t="str">
        <f t="shared" si="118"/>
        <v/>
      </c>
      <c r="N353" t="str">
        <f t="shared" ca="1" si="134"/>
        <v>cu</v>
      </c>
      <c r="O353" t="s">
        <v>114</v>
      </c>
      <c r="P353" t="s">
        <v>116</v>
      </c>
      <c r="Q353">
        <v>15000</v>
      </c>
      <c r="R353" t="str">
        <f t="shared" ca="1" si="119"/>
        <v>cu</v>
      </c>
      <c r="S353" t="str">
        <f t="shared" si="120"/>
        <v>GO</v>
      </c>
      <c r="T353">
        <f t="shared" si="121"/>
        <v>150000</v>
      </c>
      <c r="U353" t="str">
        <f t="shared" ca="1" si="122"/>
        <v>cu</v>
      </c>
      <c r="V353" t="str">
        <f t="shared" si="123"/>
        <v>GO</v>
      </c>
      <c r="W353">
        <f t="shared" si="124"/>
        <v>15000</v>
      </c>
      <c r="X35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3" t="str">
        <f t="shared" ca="1" si="125"/>
        <v>{"id":"rt8","num":20,"totEp":2945,"tp1":"cu","vl1":"GO","cn1":150000,"tp2":"cu","vl2":"GO","cn2":15000}</v>
      </c>
      <c r="Z353">
        <f t="shared" ca="1" si="126"/>
        <v>103</v>
      </c>
      <c r="AA353">
        <f t="shared" ca="1" si="127"/>
        <v>2929</v>
      </c>
      <c r="AB353">
        <f t="shared" ca="1" si="128"/>
        <v>1</v>
      </c>
      <c r="AC353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</v>
      </c>
      <c r="AD353">
        <f t="shared" ca="1" si="130"/>
        <v>0</v>
      </c>
    </row>
    <row r="354" spans="1:30">
      <c r="A354" t="s">
        <v>107</v>
      </c>
      <c r="B354" t="str">
        <f>VLOOKUP(A354,EventPointTypeTable!$A:$B,MATCH(EventPointTypeTable!$B$1,EventPointTypeTable!$A$1:$B$1,0),0)</f>
        <v>루틴8</v>
      </c>
      <c r="C354" t="str">
        <f t="shared" si="135"/>
        <v>rt8</v>
      </c>
      <c r="D354">
        <f t="shared" ca="1" si="136"/>
        <v>21</v>
      </c>
      <c r="E354">
        <f t="shared" ca="1" si="117"/>
        <v>21</v>
      </c>
      <c r="F354">
        <v>1300</v>
      </c>
      <c r="G354">
        <f t="shared" ca="1" si="131"/>
        <v>4245</v>
      </c>
      <c r="H354">
        <f t="shared" ca="1" si="132"/>
        <v>4245</v>
      </c>
      <c r="I354" t="str">
        <f t="shared" ca="1" si="133"/>
        <v>cu</v>
      </c>
      <c r="J354" t="s">
        <v>114</v>
      </c>
      <c r="K354" t="s">
        <v>147</v>
      </c>
      <c r="L354">
        <v>2100</v>
      </c>
      <c r="M354" t="str">
        <f t="shared" si="118"/>
        <v>에너지너무많음</v>
      </c>
      <c r="N354" t="str">
        <f t="shared" ca="1" si="134"/>
        <v>cu</v>
      </c>
      <c r="O354" t="s">
        <v>114</v>
      </c>
      <c r="P354" t="s">
        <v>147</v>
      </c>
      <c r="Q354">
        <v>210</v>
      </c>
      <c r="R354" t="str">
        <f t="shared" ca="1" si="119"/>
        <v>cu</v>
      </c>
      <c r="S354" t="str">
        <f t="shared" si="120"/>
        <v>EN</v>
      </c>
      <c r="T354">
        <f t="shared" si="121"/>
        <v>2100</v>
      </c>
      <c r="U354" t="str">
        <f t="shared" ca="1" si="122"/>
        <v>cu</v>
      </c>
      <c r="V354" t="str">
        <f t="shared" si="123"/>
        <v>EN</v>
      </c>
      <c r="W354">
        <f t="shared" si="124"/>
        <v>210</v>
      </c>
      <c r="X35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4" t="str">
        <f t="shared" ca="1" si="125"/>
        <v>{"id":"rt8","num":21,"totEp":4245,"tp1":"cu","vl1":"EN","cn1":2100,"tp2":"cu","vl2":"EN","cn2":210}</v>
      </c>
      <c r="Z354">
        <f t="shared" ca="1" si="126"/>
        <v>99</v>
      </c>
      <c r="AA354">
        <f t="shared" ca="1" si="127"/>
        <v>3029</v>
      </c>
      <c r="AB354">
        <f t="shared" ca="1" si="128"/>
        <v>1</v>
      </c>
      <c r="AC354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</v>
      </c>
      <c r="AD354">
        <f t="shared" ca="1" si="130"/>
        <v>0</v>
      </c>
    </row>
    <row r="355" spans="1:30">
      <c r="A355" t="s">
        <v>107</v>
      </c>
      <c r="B355" t="str">
        <f>VLOOKUP(A355,EventPointTypeTable!$A:$B,MATCH(EventPointTypeTable!$B$1,EventPointTypeTable!$A$1:$B$1,0),0)</f>
        <v>루틴8</v>
      </c>
      <c r="C355" t="str">
        <f t="shared" si="135"/>
        <v>rt8</v>
      </c>
      <c r="D355">
        <f t="shared" ca="1" si="136"/>
        <v>22</v>
      </c>
      <c r="E355">
        <f t="shared" ca="1" si="117"/>
        <v>22</v>
      </c>
      <c r="F355">
        <v>60</v>
      </c>
      <c r="G355">
        <f t="shared" ca="1" si="131"/>
        <v>4305</v>
      </c>
      <c r="H355">
        <f t="shared" ca="1" si="132"/>
        <v>4305</v>
      </c>
      <c r="I355" t="str">
        <f t="shared" ca="1" si="133"/>
        <v>cu</v>
      </c>
      <c r="J355" t="s">
        <v>114</v>
      </c>
      <c r="K355" t="s">
        <v>116</v>
      </c>
      <c r="L355">
        <v>110000</v>
      </c>
      <c r="M355" t="str">
        <f t="shared" si="118"/>
        <v/>
      </c>
      <c r="N355" t="str">
        <f t="shared" ca="1" si="134"/>
        <v>cu</v>
      </c>
      <c r="O355" t="s">
        <v>114</v>
      </c>
      <c r="P355" t="s">
        <v>116</v>
      </c>
      <c r="Q355">
        <v>11000</v>
      </c>
      <c r="R355" t="str">
        <f t="shared" ca="1" si="119"/>
        <v>cu</v>
      </c>
      <c r="S355" t="str">
        <f t="shared" si="120"/>
        <v>GO</v>
      </c>
      <c r="T355">
        <f t="shared" si="121"/>
        <v>110000</v>
      </c>
      <c r="U355" t="str">
        <f t="shared" ca="1" si="122"/>
        <v>cu</v>
      </c>
      <c r="V355" t="str">
        <f t="shared" si="123"/>
        <v>GO</v>
      </c>
      <c r="W355">
        <f t="shared" si="124"/>
        <v>11000</v>
      </c>
      <c r="X35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5" t="str">
        <f t="shared" ca="1" si="125"/>
        <v>{"id":"rt8","num":22,"totEp":4305,"tp1":"cu","vl1":"GO","cn1":110000,"tp2":"cu","vl2":"GO","cn2":11000}</v>
      </c>
      <c r="Z355">
        <f t="shared" ca="1" si="126"/>
        <v>103</v>
      </c>
      <c r="AA355">
        <f t="shared" ca="1" si="127"/>
        <v>3133</v>
      </c>
      <c r="AB355">
        <f t="shared" ca="1" si="128"/>
        <v>1</v>
      </c>
      <c r="AC355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</v>
      </c>
      <c r="AD355">
        <f t="shared" ca="1" si="130"/>
        <v>0</v>
      </c>
    </row>
    <row r="356" spans="1:30">
      <c r="A356" t="s">
        <v>107</v>
      </c>
      <c r="B356" t="str">
        <f>VLOOKUP(A356,EventPointTypeTable!$A:$B,MATCH(EventPointTypeTable!$B$1,EventPointTypeTable!$A$1:$B$1,0),0)</f>
        <v>루틴8</v>
      </c>
      <c r="C356" t="str">
        <f t="shared" si="135"/>
        <v>rt8</v>
      </c>
      <c r="D356">
        <f t="shared" ca="1" si="136"/>
        <v>23</v>
      </c>
      <c r="E356">
        <f t="shared" ca="1" si="117"/>
        <v>23</v>
      </c>
      <c r="F356">
        <v>350</v>
      </c>
      <c r="G356">
        <f t="shared" ca="1" si="131"/>
        <v>4655</v>
      </c>
      <c r="H356">
        <f t="shared" ca="1" si="132"/>
        <v>4655</v>
      </c>
      <c r="I356" t="str">
        <f t="shared" ca="1" si="133"/>
        <v>cu</v>
      </c>
      <c r="J356" t="s">
        <v>114</v>
      </c>
      <c r="K356" t="s">
        <v>116</v>
      </c>
      <c r="L356">
        <v>175000</v>
      </c>
      <c r="M356" t="str">
        <f t="shared" si="118"/>
        <v/>
      </c>
      <c r="N356" t="str">
        <f t="shared" ca="1" si="134"/>
        <v>cu</v>
      </c>
      <c r="O356" t="s">
        <v>114</v>
      </c>
      <c r="P356" t="s">
        <v>116</v>
      </c>
      <c r="Q356">
        <v>17500</v>
      </c>
      <c r="R356" t="str">
        <f t="shared" ca="1" si="119"/>
        <v>cu</v>
      </c>
      <c r="S356" t="str">
        <f t="shared" si="120"/>
        <v>GO</v>
      </c>
      <c r="T356">
        <f t="shared" si="121"/>
        <v>175000</v>
      </c>
      <c r="U356" t="str">
        <f t="shared" ca="1" si="122"/>
        <v>cu</v>
      </c>
      <c r="V356" t="str">
        <f t="shared" si="123"/>
        <v>GO</v>
      </c>
      <c r="W356">
        <f t="shared" si="124"/>
        <v>17500</v>
      </c>
      <c r="X35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6" t="str">
        <f t="shared" ca="1" si="125"/>
        <v>{"id":"rt8","num":23,"totEp":4655,"tp1":"cu","vl1":"GO","cn1":175000,"tp2":"cu","vl2":"GO","cn2":17500}</v>
      </c>
      <c r="Z356">
        <f t="shared" ca="1" si="126"/>
        <v>103</v>
      </c>
      <c r="AA356">
        <f t="shared" ca="1" si="127"/>
        <v>3237</v>
      </c>
      <c r="AB356">
        <f t="shared" ca="1" si="128"/>
        <v>1</v>
      </c>
      <c r="AC356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</v>
      </c>
      <c r="AD356">
        <f t="shared" ca="1" si="130"/>
        <v>0</v>
      </c>
    </row>
    <row r="357" spans="1:30">
      <c r="A357" t="s">
        <v>107</v>
      </c>
      <c r="B357" t="str">
        <f>VLOOKUP(A357,EventPointTypeTable!$A:$B,MATCH(EventPointTypeTable!$B$1,EventPointTypeTable!$A$1:$B$1,0),0)</f>
        <v>루틴8</v>
      </c>
      <c r="C357" t="str">
        <f t="shared" si="135"/>
        <v>rt8</v>
      </c>
      <c r="D357">
        <f t="shared" ca="1" si="136"/>
        <v>24</v>
      </c>
      <c r="E357">
        <f t="shared" ca="1" si="117"/>
        <v>24</v>
      </c>
      <c r="F357">
        <v>240</v>
      </c>
      <c r="G357">
        <f t="shared" ca="1" si="131"/>
        <v>4895</v>
      </c>
      <c r="H357">
        <f t="shared" ca="1" si="132"/>
        <v>4895</v>
      </c>
      <c r="I357" t="str">
        <f t="shared" ca="1" si="133"/>
        <v>cu</v>
      </c>
      <c r="J357" t="s">
        <v>114</v>
      </c>
      <c r="K357" t="s">
        <v>116</v>
      </c>
      <c r="L357">
        <v>145000</v>
      </c>
      <c r="M357" t="str">
        <f t="shared" si="118"/>
        <v/>
      </c>
      <c r="N357" t="str">
        <f t="shared" ca="1" si="134"/>
        <v>cu</v>
      </c>
      <c r="O357" t="s">
        <v>114</v>
      </c>
      <c r="P357" t="s">
        <v>116</v>
      </c>
      <c r="Q357">
        <v>14500</v>
      </c>
      <c r="R357" t="str">
        <f t="shared" ca="1" si="119"/>
        <v>cu</v>
      </c>
      <c r="S357" t="str">
        <f t="shared" si="120"/>
        <v>GO</v>
      </c>
      <c r="T357">
        <f t="shared" si="121"/>
        <v>145000</v>
      </c>
      <c r="U357" t="str">
        <f t="shared" ca="1" si="122"/>
        <v>cu</v>
      </c>
      <c r="V357" t="str">
        <f t="shared" si="123"/>
        <v>GO</v>
      </c>
      <c r="W357">
        <f t="shared" si="124"/>
        <v>14500</v>
      </c>
      <c r="X35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7" t="str">
        <f t="shared" ca="1" si="125"/>
        <v>{"id":"rt8","num":24,"totEp":4895,"tp1":"cu","vl1":"GO","cn1":145000,"tp2":"cu","vl2":"GO","cn2":14500}</v>
      </c>
      <c r="Z357">
        <f t="shared" ca="1" si="126"/>
        <v>103</v>
      </c>
      <c r="AA357">
        <f t="shared" ca="1" si="127"/>
        <v>3341</v>
      </c>
      <c r="AB357">
        <f t="shared" ca="1" si="128"/>
        <v>1</v>
      </c>
      <c r="AC357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</v>
      </c>
      <c r="AD357">
        <f t="shared" ca="1" si="130"/>
        <v>0</v>
      </c>
    </row>
    <row r="358" spans="1:30">
      <c r="A358" t="s">
        <v>107</v>
      </c>
      <c r="B358" t="str">
        <f>VLOOKUP(A358,EventPointTypeTable!$A:$B,MATCH(EventPointTypeTable!$B$1,EventPointTypeTable!$A$1:$B$1,0),0)</f>
        <v>루틴8</v>
      </c>
      <c r="C358" t="str">
        <f t="shared" si="135"/>
        <v>rt8</v>
      </c>
      <c r="D358">
        <f t="shared" ca="1" si="136"/>
        <v>25</v>
      </c>
      <c r="E358">
        <f t="shared" ca="1" si="117"/>
        <v>25</v>
      </c>
      <c r="F358">
        <v>1800</v>
      </c>
      <c r="G358">
        <f t="shared" ca="1" si="131"/>
        <v>6695</v>
      </c>
      <c r="H358">
        <f t="shared" ca="1" si="132"/>
        <v>6695</v>
      </c>
      <c r="I358" t="str">
        <f t="shared" ca="1" si="133"/>
        <v>cu</v>
      </c>
      <c r="J358" t="s">
        <v>114</v>
      </c>
      <c r="K358" t="s">
        <v>147</v>
      </c>
      <c r="L358">
        <v>2900</v>
      </c>
      <c r="M358" t="str">
        <f t="shared" si="118"/>
        <v>에너지너무많음</v>
      </c>
      <c r="N358" t="str">
        <f t="shared" ca="1" si="134"/>
        <v>cu</v>
      </c>
      <c r="O358" t="s">
        <v>114</v>
      </c>
      <c r="P358" t="s">
        <v>147</v>
      </c>
      <c r="Q358">
        <v>290</v>
      </c>
      <c r="R358" t="str">
        <f t="shared" ca="1" si="119"/>
        <v>cu</v>
      </c>
      <c r="S358" t="str">
        <f t="shared" si="120"/>
        <v>EN</v>
      </c>
      <c r="T358">
        <f t="shared" si="121"/>
        <v>2900</v>
      </c>
      <c r="U358" t="str">
        <f t="shared" ca="1" si="122"/>
        <v>cu</v>
      </c>
      <c r="V358" t="str">
        <f t="shared" si="123"/>
        <v>EN</v>
      </c>
      <c r="W358">
        <f t="shared" si="124"/>
        <v>290</v>
      </c>
      <c r="X35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8" t="str">
        <f t="shared" ca="1" si="125"/>
        <v>{"id":"rt8","num":25,"totEp":6695,"tp1":"cu","vl1":"EN","cn1":2900,"tp2":"cu","vl2":"EN","cn2":290}</v>
      </c>
      <c r="Z358">
        <f t="shared" ca="1" si="126"/>
        <v>99</v>
      </c>
      <c r="AA358">
        <f t="shared" ca="1" si="127"/>
        <v>3441</v>
      </c>
      <c r="AB358">
        <f t="shared" ca="1" si="128"/>
        <v>1</v>
      </c>
      <c r="AC358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</v>
      </c>
      <c r="AD358">
        <f t="shared" ca="1" si="130"/>
        <v>0</v>
      </c>
    </row>
    <row r="359" spans="1:30">
      <c r="A359" t="s">
        <v>107</v>
      </c>
      <c r="B359" t="str">
        <f>VLOOKUP(A359,EventPointTypeTable!$A:$B,MATCH(EventPointTypeTable!$B$1,EventPointTypeTable!$A$1:$B$1,0),0)</f>
        <v>루틴8</v>
      </c>
      <c r="C359" t="str">
        <f t="shared" si="135"/>
        <v>rt8</v>
      </c>
      <c r="D359">
        <f t="shared" ca="1" si="136"/>
        <v>26</v>
      </c>
      <c r="E359">
        <f t="shared" ca="1" si="117"/>
        <v>26</v>
      </c>
      <c r="F359">
        <v>200</v>
      </c>
      <c r="G359">
        <f t="shared" ca="1" si="131"/>
        <v>6895</v>
      </c>
      <c r="H359">
        <f t="shared" ca="1" si="132"/>
        <v>6895</v>
      </c>
      <c r="I359" t="str">
        <f t="shared" ca="1" si="133"/>
        <v>cu</v>
      </c>
      <c r="J359" t="s">
        <v>114</v>
      </c>
      <c r="K359" t="s">
        <v>116</v>
      </c>
      <c r="L359">
        <v>200000</v>
      </c>
      <c r="M359" t="str">
        <f t="shared" si="118"/>
        <v/>
      </c>
      <c r="N359" t="str">
        <f t="shared" ca="1" si="134"/>
        <v>cu</v>
      </c>
      <c r="O359" t="s">
        <v>114</v>
      </c>
      <c r="P359" t="s">
        <v>116</v>
      </c>
      <c r="Q359">
        <v>20000</v>
      </c>
      <c r="R359" t="str">
        <f t="shared" ca="1" si="119"/>
        <v>cu</v>
      </c>
      <c r="S359" t="str">
        <f t="shared" si="120"/>
        <v>GO</v>
      </c>
      <c r="T359">
        <f t="shared" si="121"/>
        <v>200000</v>
      </c>
      <c r="U359" t="str">
        <f t="shared" ca="1" si="122"/>
        <v>cu</v>
      </c>
      <c r="V359" t="str">
        <f t="shared" si="123"/>
        <v>GO</v>
      </c>
      <c r="W359">
        <f t="shared" si="124"/>
        <v>20000</v>
      </c>
      <c r="X35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59" t="str">
        <f t="shared" ca="1" si="125"/>
        <v>{"id":"rt8","num":26,"totEp":6895,"tp1":"cu","vl1":"GO","cn1":200000,"tp2":"cu","vl2":"GO","cn2":20000}</v>
      </c>
      <c r="Z359">
        <f t="shared" ca="1" si="126"/>
        <v>103</v>
      </c>
      <c r="AA359">
        <f t="shared" ca="1" si="127"/>
        <v>3545</v>
      </c>
      <c r="AB359">
        <f t="shared" ca="1" si="128"/>
        <v>1</v>
      </c>
      <c r="AC359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</v>
      </c>
      <c r="AD359">
        <f t="shared" ca="1" si="130"/>
        <v>0</v>
      </c>
    </row>
    <row r="360" spans="1:30">
      <c r="A360" t="s">
        <v>107</v>
      </c>
      <c r="B360" t="str">
        <f>VLOOKUP(A360,EventPointTypeTable!$A:$B,MATCH(EventPointTypeTable!$B$1,EventPointTypeTable!$A$1:$B$1,0),0)</f>
        <v>루틴8</v>
      </c>
      <c r="C360" t="str">
        <f t="shared" si="135"/>
        <v>rt8</v>
      </c>
      <c r="D360">
        <f t="shared" ca="1" si="136"/>
        <v>27</v>
      </c>
      <c r="E360">
        <f t="shared" ca="1" si="117"/>
        <v>27</v>
      </c>
      <c r="F360">
        <v>400</v>
      </c>
      <c r="G360">
        <f t="shared" ca="1" si="131"/>
        <v>7295</v>
      </c>
      <c r="H360">
        <f t="shared" ca="1" si="132"/>
        <v>7295</v>
      </c>
      <c r="I360" t="str">
        <f t="shared" ca="1" si="133"/>
        <v>cu</v>
      </c>
      <c r="J360" t="s">
        <v>114</v>
      </c>
      <c r="K360" t="s">
        <v>116</v>
      </c>
      <c r="L360">
        <v>250000</v>
      </c>
      <c r="M360" t="str">
        <f t="shared" si="118"/>
        <v/>
      </c>
      <c r="N360" t="str">
        <f t="shared" ca="1" si="134"/>
        <v>cu</v>
      </c>
      <c r="O360" t="s">
        <v>114</v>
      </c>
      <c r="P360" t="s">
        <v>116</v>
      </c>
      <c r="Q360">
        <v>25000</v>
      </c>
      <c r="R360" t="str">
        <f t="shared" ca="1" si="119"/>
        <v>cu</v>
      </c>
      <c r="S360" t="str">
        <f t="shared" si="120"/>
        <v>GO</v>
      </c>
      <c r="T360">
        <f t="shared" si="121"/>
        <v>250000</v>
      </c>
      <c r="U360" t="str">
        <f t="shared" ca="1" si="122"/>
        <v>cu</v>
      </c>
      <c r="V360" t="str">
        <f t="shared" si="123"/>
        <v>GO</v>
      </c>
      <c r="W360">
        <f t="shared" si="124"/>
        <v>25000</v>
      </c>
      <c r="X36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0" t="str">
        <f t="shared" ca="1" si="125"/>
        <v>{"id":"rt8","num":27,"totEp":7295,"tp1":"cu","vl1":"GO","cn1":250000,"tp2":"cu","vl2":"GO","cn2":25000}</v>
      </c>
      <c r="Z360">
        <f t="shared" ca="1" si="126"/>
        <v>103</v>
      </c>
      <c r="AA360">
        <f t="shared" ca="1" si="127"/>
        <v>3649</v>
      </c>
      <c r="AB360">
        <f t="shared" ca="1" si="128"/>
        <v>1</v>
      </c>
      <c r="AC360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</v>
      </c>
      <c r="AD360">
        <f t="shared" ca="1" si="130"/>
        <v>0</v>
      </c>
    </row>
    <row r="361" spans="1:30">
      <c r="A361" t="s">
        <v>107</v>
      </c>
      <c r="B361" t="str">
        <f>VLOOKUP(A361,EventPointTypeTable!$A:$B,MATCH(EventPointTypeTable!$B$1,EventPointTypeTable!$A$1:$B$1,0),0)</f>
        <v>루틴8</v>
      </c>
      <c r="C361" t="str">
        <f t="shared" si="135"/>
        <v>rt8</v>
      </c>
      <c r="D361">
        <f t="shared" ca="1" si="136"/>
        <v>28</v>
      </c>
      <c r="E361">
        <f t="shared" ca="1" si="117"/>
        <v>28</v>
      </c>
      <c r="F361">
        <v>2400</v>
      </c>
      <c r="G361">
        <f t="shared" ca="1" si="131"/>
        <v>9695</v>
      </c>
      <c r="H361">
        <f t="shared" ca="1" si="132"/>
        <v>9695</v>
      </c>
      <c r="I361" t="str">
        <f t="shared" ca="1" si="133"/>
        <v>cu</v>
      </c>
      <c r="J361" t="s">
        <v>114</v>
      </c>
      <c r="K361" t="s">
        <v>147</v>
      </c>
      <c r="L361">
        <v>4000</v>
      </c>
      <c r="M361" t="str">
        <f t="shared" si="118"/>
        <v>에너지너무많음</v>
      </c>
      <c r="N361" t="str">
        <f t="shared" ca="1" si="134"/>
        <v>cu</v>
      </c>
      <c r="O361" t="s">
        <v>114</v>
      </c>
      <c r="P361" t="s">
        <v>147</v>
      </c>
      <c r="Q361">
        <v>400</v>
      </c>
      <c r="R361" t="str">
        <f t="shared" ca="1" si="119"/>
        <v>cu</v>
      </c>
      <c r="S361" t="str">
        <f t="shared" si="120"/>
        <v>EN</v>
      </c>
      <c r="T361">
        <f t="shared" si="121"/>
        <v>4000</v>
      </c>
      <c r="U361" t="str">
        <f t="shared" ca="1" si="122"/>
        <v>cu</v>
      </c>
      <c r="V361" t="str">
        <f t="shared" si="123"/>
        <v>EN</v>
      </c>
      <c r="W361">
        <f t="shared" si="124"/>
        <v>400</v>
      </c>
      <c r="X36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1" t="str">
        <f t="shared" ca="1" si="125"/>
        <v>{"id":"rt8","num":28,"totEp":9695,"tp1":"cu","vl1":"EN","cn1":4000,"tp2":"cu","vl2":"EN","cn2":400}</v>
      </c>
      <c r="Z361">
        <f t="shared" ca="1" si="126"/>
        <v>99</v>
      </c>
      <c r="AA361">
        <f t="shared" ca="1" si="127"/>
        <v>3749</v>
      </c>
      <c r="AB361">
        <f t="shared" ca="1" si="128"/>
        <v>1</v>
      </c>
      <c r="AC361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</v>
      </c>
      <c r="AD361">
        <f t="shared" ca="1" si="130"/>
        <v>0</v>
      </c>
    </row>
    <row r="362" spans="1:30">
      <c r="A362" t="s">
        <v>107</v>
      </c>
      <c r="B362" t="str">
        <f>VLOOKUP(A362,EventPointTypeTable!$A:$B,MATCH(EventPointTypeTable!$B$1,EventPointTypeTable!$A$1:$B$1,0),0)</f>
        <v>루틴8</v>
      </c>
      <c r="C362" t="str">
        <f t="shared" si="135"/>
        <v>rt8</v>
      </c>
      <c r="D362">
        <f t="shared" ca="1" si="136"/>
        <v>29</v>
      </c>
      <c r="E362">
        <f t="shared" ca="1" si="117"/>
        <v>29</v>
      </c>
      <c r="F362">
        <v>350</v>
      </c>
      <c r="G362">
        <f t="shared" ca="1" si="131"/>
        <v>10045</v>
      </c>
      <c r="H362">
        <f t="shared" ca="1" si="132"/>
        <v>10045</v>
      </c>
      <c r="I362" t="str">
        <f t="shared" ca="1" si="133"/>
        <v>cu</v>
      </c>
      <c r="J362" t="s">
        <v>114</v>
      </c>
      <c r="K362" t="s">
        <v>116</v>
      </c>
      <c r="L362">
        <v>300000</v>
      </c>
      <c r="M362" t="str">
        <f t="shared" si="118"/>
        <v/>
      </c>
      <c r="N362" t="str">
        <f t="shared" ca="1" si="134"/>
        <v>cu</v>
      </c>
      <c r="O362" t="s">
        <v>114</v>
      </c>
      <c r="P362" t="s">
        <v>116</v>
      </c>
      <c r="Q362">
        <v>30000</v>
      </c>
      <c r="R362" t="str">
        <f t="shared" ca="1" si="119"/>
        <v>cu</v>
      </c>
      <c r="S362" t="str">
        <f t="shared" si="120"/>
        <v>GO</v>
      </c>
      <c r="T362">
        <f t="shared" si="121"/>
        <v>300000</v>
      </c>
      <c r="U362" t="str">
        <f t="shared" ca="1" si="122"/>
        <v>cu</v>
      </c>
      <c r="V362" t="str">
        <f t="shared" si="123"/>
        <v>GO</v>
      </c>
      <c r="W362">
        <f t="shared" si="124"/>
        <v>30000</v>
      </c>
      <c r="X36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2" t="str">
        <f t="shared" ca="1" si="125"/>
        <v>{"id":"rt8","num":29,"totEp":10045,"tp1":"cu","vl1":"GO","cn1":300000,"tp2":"cu","vl2":"GO","cn2":30000}</v>
      </c>
      <c r="Z362">
        <f t="shared" ca="1" si="126"/>
        <v>104</v>
      </c>
      <c r="AA362">
        <f t="shared" ca="1" si="127"/>
        <v>3854</v>
      </c>
      <c r="AB362">
        <f t="shared" ca="1" si="128"/>
        <v>1</v>
      </c>
      <c r="AC362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</v>
      </c>
      <c r="AD362">
        <f t="shared" ca="1" si="130"/>
        <v>0</v>
      </c>
    </row>
    <row r="363" spans="1:30">
      <c r="A363" t="s">
        <v>107</v>
      </c>
      <c r="B363" t="str">
        <f>VLOOKUP(A363,EventPointTypeTable!$A:$B,MATCH(EventPointTypeTable!$B$1,EventPointTypeTable!$A$1:$B$1,0),0)</f>
        <v>루틴8</v>
      </c>
      <c r="C363" t="str">
        <f t="shared" si="135"/>
        <v>rt8</v>
      </c>
      <c r="D363">
        <f t="shared" ca="1" si="136"/>
        <v>30</v>
      </c>
      <c r="E363">
        <f t="shared" ca="1" si="117"/>
        <v>30</v>
      </c>
      <c r="F363">
        <v>450</v>
      </c>
      <c r="G363">
        <f t="shared" ca="1" si="131"/>
        <v>10495</v>
      </c>
      <c r="H363">
        <f t="shared" ca="1" si="132"/>
        <v>10495</v>
      </c>
      <c r="I363" t="str">
        <f t="shared" ca="1" si="133"/>
        <v>cu</v>
      </c>
      <c r="J363" t="s">
        <v>114</v>
      </c>
      <c r="K363" t="s">
        <v>116</v>
      </c>
      <c r="L363">
        <v>325000</v>
      </c>
      <c r="M363" t="str">
        <f t="shared" si="118"/>
        <v/>
      </c>
      <c r="N363" t="str">
        <f t="shared" ca="1" si="134"/>
        <v>cu</v>
      </c>
      <c r="O363" t="s">
        <v>114</v>
      </c>
      <c r="P363" t="s">
        <v>116</v>
      </c>
      <c r="Q363">
        <v>32500</v>
      </c>
      <c r="R363" t="str">
        <f t="shared" ca="1" si="119"/>
        <v>cu</v>
      </c>
      <c r="S363" t="str">
        <f t="shared" si="120"/>
        <v>GO</v>
      </c>
      <c r="T363">
        <f t="shared" si="121"/>
        <v>325000</v>
      </c>
      <c r="U363" t="str">
        <f t="shared" ca="1" si="122"/>
        <v>cu</v>
      </c>
      <c r="V363" t="str">
        <f t="shared" si="123"/>
        <v>GO</v>
      </c>
      <c r="W363">
        <f t="shared" si="124"/>
        <v>32500</v>
      </c>
      <c r="X36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3" t="str">
        <f t="shared" ca="1" si="125"/>
        <v>{"id":"rt8","num":30,"totEp":10495,"tp1":"cu","vl1":"GO","cn1":325000,"tp2":"cu","vl2":"GO","cn2":32500}</v>
      </c>
      <c r="Z363">
        <f t="shared" ca="1" si="126"/>
        <v>104</v>
      </c>
      <c r="AA363">
        <f t="shared" ca="1" si="127"/>
        <v>3959</v>
      </c>
      <c r="AB363">
        <f t="shared" ca="1" si="128"/>
        <v>1</v>
      </c>
      <c r="AC363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</v>
      </c>
      <c r="AD363">
        <f t="shared" ca="1" si="130"/>
        <v>0</v>
      </c>
    </row>
    <row r="364" spans="1:30">
      <c r="A364" t="s">
        <v>107</v>
      </c>
      <c r="B364" t="str">
        <f>VLOOKUP(A364,EventPointTypeTable!$A:$B,MATCH(EventPointTypeTable!$B$1,EventPointTypeTable!$A$1:$B$1,0),0)</f>
        <v>루틴8</v>
      </c>
      <c r="C364" t="str">
        <f t="shared" si="135"/>
        <v>rt8</v>
      </c>
      <c r="D364">
        <f t="shared" ca="1" si="136"/>
        <v>31</v>
      </c>
      <c r="E364">
        <f t="shared" ca="1" si="117"/>
        <v>31</v>
      </c>
      <c r="F364">
        <v>3200</v>
      </c>
      <c r="G364">
        <f t="shared" ca="1" si="131"/>
        <v>13695</v>
      </c>
      <c r="H364">
        <f t="shared" ca="1" si="132"/>
        <v>13695</v>
      </c>
      <c r="I364" t="str">
        <f t="shared" ca="1" si="133"/>
        <v>cu</v>
      </c>
      <c r="J364" t="s">
        <v>114</v>
      </c>
      <c r="K364" t="s">
        <v>147</v>
      </c>
      <c r="L364">
        <v>4500</v>
      </c>
      <c r="M364" t="str">
        <f t="shared" si="118"/>
        <v>에너지너무많음</v>
      </c>
      <c r="N364" t="str">
        <f t="shared" ca="1" si="134"/>
        <v>cu</v>
      </c>
      <c r="O364" t="s">
        <v>114</v>
      </c>
      <c r="P364" t="s">
        <v>147</v>
      </c>
      <c r="Q364">
        <v>450</v>
      </c>
      <c r="R364" t="str">
        <f t="shared" ca="1" si="119"/>
        <v>cu</v>
      </c>
      <c r="S364" t="str">
        <f t="shared" si="120"/>
        <v>EN</v>
      </c>
      <c r="T364">
        <f t="shared" si="121"/>
        <v>4500</v>
      </c>
      <c r="U364" t="str">
        <f t="shared" ca="1" si="122"/>
        <v>cu</v>
      </c>
      <c r="V364" t="str">
        <f t="shared" si="123"/>
        <v>EN</v>
      </c>
      <c r="W364">
        <f t="shared" si="124"/>
        <v>450</v>
      </c>
      <c r="X36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4" t="str">
        <f t="shared" ca="1" si="125"/>
        <v>{"id":"rt8","num":31,"totEp":13695,"tp1":"cu","vl1":"EN","cn1":4500,"tp2":"cu","vl2":"EN","cn2":450}</v>
      </c>
      <c r="Z364">
        <f t="shared" ca="1" si="126"/>
        <v>100</v>
      </c>
      <c r="AA364">
        <f t="shared" ca="1" si="127"/>
        <v>4060</v>
      </c>
      <c r="AB364">
        <f t="shared" ca="1" si="128"/>
        <v>1</v>
      </c>
      <c r="AC364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</v>
      </c>
      <c r="AD364">
        <f t="shared" ca="1" si="130"/>
        <v>0</v>
      </c>
    </row>
    <row r="365" spans="1:30">
      <c r="A365" t="s">
        <v>107</v>
      </c>
      <c r="B365" t="str">
        <f>VLOOKUP(A365,EventPointTypeTable!$A:$B,MATCH(EventPointTypeTable!$B$1,EventPointTypeTable!$A$1:$B$1,0),0)</f>
        <v>루틴8</v>
      </c>
      <c r="C365" t="str">
        <f t="shared" si="135"/>
        <v>rt8</v>
      </c>
      <c r="D365">
        <f t="shared" ca="1" si="136"/>
        <v>32</v>
      </c>
      <c r="E365">
        <f t="shared" ca="1" si="117"/>
        <v>32</v>
      </c>
      <c r="F365">
        <v>500</v>
      </c>
      <c r="G365">
        <f t="shared" ca="1" si="131"/>
        <v>14195</v>
      </c>
      <c r="H365">
        <f t="shared" ca="1" si="132"/>
        <v>14195</v>
      </c>
      <c r="I365" t="str">
        <f t="shared" ca="1" si="133"/>
        <v>cu</v>
      </c>
      <c r="J365" t="s">
        <v>114</v>
      </c>
      <c r="K365" t="s">
        <v>116</v>
      </c>
      <c r="L365">
        <v>375000</v>
      </c>
      <c r="M365" t="str">
        <f t="shared" si="118"/>
        <v/>
      </c>
      <c r="N365" t="str">
        <f t="shared" ca="1" si="134"/>
        <v>cu</v>
      </c>
      <c r="O365" t="s">
        <v>114</v>
      </c>
      <c r="P365" t="s">
        <v>116</v>
      </c>
      <c r="Q365">
        <v>37500</v>
      </c>
      <c r="R365" t="str">
        <f t="shared" ca="1" si="119"/>
        <v>cu</v>
      </c>
      <c r="S365" t="str">
        <f t="shared" si="120"/>
        <v>GO</v>
      </c>
      <c r="T365">
        <f t="shared" si="121"/>
        <v>375000</v>
      </c>
      <c r="U365" t="str">
        <f t="shared" ca="1" si="122"/>
        <v>cu</v>
      </c>
      <c r="V365" t="str">
        <f t="shared" si="123"/>
        <v>GO</v>
      </c>
      <c r="W365">
        <f t="shared" si="124"/>
        <v>37500</v>
      </c>
      <c r="X36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5" t="str">
        <f t="shared" ca="1" si="125"/>
        <v>{"id":"rt8","num":32,"totEp":14195,"tp1":"cu","vl1":"GO","cn1":375000,"tp2":"cu","vl2":"GO","cn2":37500}</v>
      </c>
      <c r="Z365">
        <f t="shared" ca="1" si="126"/>
        <v>104</v>
      </c>
      <c r="AA365">
        <f t="shared" ca="1" si="127"/>
        <v>4165</v>
      </c>
      <c r="AB365">
        <f t="shared" ca="1" si="128"/>
        <v>1</v>
      </c>
      <c r="AC365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</v>
      </c>
      <c r="AD365">
        <f t="shared" ca="1" si="130"/>
        <v>0</v>
      </c>
    </row>
    <row r="366" spans="1:30">
      <c r="A366" t="s">
        <v>107</v>
      </c>
      <c r="B366" t="str">
        <f>VLOOKUP(A366,EventPointTypeTable!$A:$B,MATCH(EventPointTypeTable!$B$1,EventPointTypeTable!$A$1:$B$1,0),0)</f>
        <v>루틴8</v>
      </c>
      <c r="C366" t="str">
        <f t="shared" si="135"/>
        <v>rt8</v>
      </c>
      <c r="D366">
        <f t="shared" ca="1" si="136"/>
        <v>33</v>
      </c>
      <c r="E366">
        <f t="shared" ca="1" si="117"/>
        <v>33</v>
      </c>
      <c r="F366">
        <v>4500</v>
      </c>
      <c r="G366">
        <f t="shared" ca="1" si="131"/>
        <v>18695</v>
      </c>
      <c r="H366">
        <f t="shared" ca="1" si="132"/>
        <v>18695</v>
      </c>
      <c r="I366" t="str">
        <f t="shared" ca="1" si="133"/>
        <v>cu</v>
      </c>
      <c r="J366" t="s">
        <v>114</v>
      </c>
      <c r="K366" t="s">
        <v>147</v>
      </c>
      <c r="L366">
        <v>5750</v>
      </c>
      <c r="M366" t="str">
        <f t="shared" si="118"/>
        <v>에너지너무많음</v>
      </c>
      <c r="N366" t="str">
        <f t="shared" ca="1" si="134"/>
        <v>cu</v>
      </c>
      <c r="O366" t="s">
        <v>114</v>
      </c>
      <c r="P366" t="s">
        <v>147</v>
      </c>
      <c r="Q366">
        <v>575</v>
      </c>
      <c r="R366" t="str">
        <f t="shared" ca="1" si="119"/>
        <v>cu</v>
      </c>
      <c r="S366" t="str">
        <f t="shared" si="120"/>
        <v>EN</v>
      </c>
      <c r="T366">
        <f t="shared" si="121"/>
        <v>5750</v>
      </c>
      <c r="U366" t="str">
        <f t="shared" ca="1" si="122"/>
        <v>cu</v>
      </c>
      <c r="V366" t="str">
        <f t="shared" si="123"/>
        <v>EN</v>
      </c>
      <c r="W366">
        <f t="shared" si="124"/>
        <v>575</v>
      </c>
      <c r="X366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6" t="str">
        <f t="shared" ca="1" si="125"/>
        <v>{"id":"rt8","num":33,"totEp":18695,"tp1":"cu","vl1":"EN","cn1":5750,"tp2":"cu","vl2":"EN","cn2":575}</v>
      </c>
      <c r="Z366">
        <f t="shared" ca="1" si="126"/>
        <v>100</v>
      </c>
      <c r="AA366">
        <f t="shared" ca="1" si="127"/>
        <v>4266</v>
      </c>
      <c r="AB366">
        <f t="shared" ca="1" si="128"/>
        <v>1</v>
      </c>
      <c r="AC366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</v>
      </c>
      <c r="AD366">
        <f t="shared" ca="1" si="130"/>
        <v>0</v>
      </c>
    </row>
    <row r="367" spans="1:30">
      <c r="A367" t="s">
        <v>107</v>
      </c>
      <c r="B367" t="str">
        <f>VLOOKUP(A367,EventPointTypeTable!$A:$B,MATCH(EventPointTypeTable!$B$1,EventPointTypeTable!$A$1:$B$1,0),0)</f>
        <v>루틴8</v>
      </c>
      <c r="C367" t="str">
        <f t="shared" si="135"/>
        <v>rt8</v>
      </c>
      <c r="D367">
        <f t="shared" ca="1" si="136"/>
        <v>34</v>
      </c>
      <c r="E367">
        <f t="shared" ca="1" si="117"/>
        <v>34</v>
      </c>
      <c r="F367">
        <v>330</v>
      </c>
      <c r="G367">
        <f t="shared" ca="1" si="131"/>
        <v>19025</v>
      </c>
      <c r="H367">
        <f t="shared" ca="1" si="132"/>
        <v>19025</v>
      </c>
      <c r="I367" t="str">
        <f t="shared" ca="1" si="133"/>
        <v>cu</v>
      </c>
      <c r="J367" t="s">
        <v>114</v>
      </c>
      <c r="K367" t="s">
        <v>116</v>
      </c>
      <c r="L367">
        <v>275000</v>
      </c>
      <c r="M367" t="str">
        <f t="shared" si="118"/>
        <v/>
      </c>
      <c r="N367" t="str">
        <f t="shared" ca="1" si="134"/>
        <v>cu</v>
      </c>
      <c r="O367" t="s">
        <v>114</v>
      </c>
      <c r="P367" t="s">
        <v>116</v>
      </c>
      <c r="Q367">
        <v>27500</v>
      </c>
      <c r="R367" t="str">
        <f t="shared" ca="1" si="119"/>
        <v>cu</v>
      </c>
      <c r="S367" t="str">
        <f t="shared" si="120"/>
        <v>GO</v>
      </c>
      <c r="T367">
        <f t="shared" si="121"/>
        <v>275000</v>
      </c>
      <c r="U367" t="str">
        <f t="shared" ca="1" si="122"/>
        <v>cu</v>
      </c>
      <c r="V367" t="str">
        <f t="shared" si="123"/>
        <v>GO</v>
      </c>
      <c r="W367">
        <f t="shared" si="124"/>
        <v>27500</v>
      </c>
      <c r="X367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7" t="str">
        <f t="shared" ca="1" si="125"/>
        <v>{"id":"rt8","num":34,"totEp":19025,"tp1":"cu","vl1":"GO","cn1":275000,"tp2":"cu","vl2":"GO","cn2":27500}</v>
      </c>
      <c r="Z367">
        <f t="shared" ca="1" si="126"/>
        <v>104</v>
      </c>
      <c r="AA367">
        <f t="shared" ca="1" si="127"/>
        <v>4371</v>
      </c>
      <c r="AB367">
        <f t="shared" ca="1" si="128"/>
        <v>1</v>
      </c>
      <c r="AC367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</v>
      </c>
      <c r="AD367">
        <f t="shared" ca="1" si="130"/>
        <v>0</v>
      </c>
    </row>
    <row r="368" spans="1:30">
      <c r="A368" t="s">
        <v>107</v>
      </c>
      <c r="B368" t="str">
        <f>VLOOKUP(A368,EventPointTypeTable!$A:$B,MATCH(EventPointTypeTable!$B$1,EventPointTypeTable!$A$1:$B$1,0),0)</f>
        <v>루틴8</v>
      </c>
      <c r="C368" t="str">
        <f t="shared" si="135"/>
        <v>rt8</v>
      </c>
      <c r="D368">
        <f t="shared" ca="1" si="136"/>
        <v>35</v>
      </c>
      <c r="E368">
        <f t="shared" ca="1" si="117"/>
        <v>35</v>
      </c>
      <c r="F368">
        <v>450</v>
      </c>
      <c r="G368">
        <f t="shared" ca="1" si="131"/>
        <v>19475</v>
      </c>
      <c r="H368">
        <f t="shared" ca="1" si="132"/>
        <v>19475</v>
      </c>
      <c r="I368" t="str">
        <f t="shared" ca="1" si="133"/>
        <v>cu</v>
      </c>
      <c r="J368" t="s">
        <v>114</v>
      </c>
      <c r="K368" t="s">
        <v>116</v>
      </c>
      <c r="L368">
        <v>350000</v>
      </c>
      <c r="M368" t="str">
        <f t="shared" si="118"/>
        <v/>
      </c>
      <c r="N368" t="str">
        <f t="shared" ca="1" si="134"/>
        <v>cu</v>
      </c>
      <c r="O368" t="s">
        <v>114</v>
      </c>
      <c r="P368" t="s">
        <v>116</v>
      </c>
      <c r="Q368">
        <v>35000</v>
      </c>
      <c r="R368" t="str">
        <f t="shared" ca="1" si="119"/>
        <v>cu</v>
      </c>
      <c r="S368" t="str">
        <f t="shared" si="120"/>
        <v>GO</v>
      </c>
      <c r="T368">
        <f t="shared" si="121"/>
        <v>350000</v>
      </c>
      <c r="U368" t="str">
        <f t="shared" ca="1" si="122"/>
        <v>cu</v>
      </c>
      <c r="V368" t="str">
        <f t="shared" si="123"/>
        <v>GO</v>
      </c>
      <c r="W368">
        <f t="shared" si="124"/>
        <v>35000</v>
      </c>
      <c r="X368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8" t="str">
        <f t="shared" ca="1" si="125"/>
        <v>{"id":"rt8","num":35,"totEp":19475,"tp1":"cu","vl1":"GO","cn1":350000,"tp2":"cu","vl2":"GO","cn2":35000}</v>
      </c>
      <c r="Z368">
        <f t="shared" ca="1" si="126"/>
        <v>104</v>
      </c>
      <c r="AA368">
        <f t="shared" ca="1" si="127"/>
        <v>4476</v>
      </c>
      <c r="AB368">
        <f t="shared" ca="1" si="128"/>
        <v>1</v>
      </c>
      <c r="AC368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</v>
      </c>
      <c r="AD368">
        <f t="shared" ca="1" si="130"/>
        <v>0</v>
      </c>
    </row>
    <row r="369" spans="1:30">
      <c r="A369" t="s">
        <v>107</v>
      </c>
      <c r="B369" t="str">
        <f>VLOOKUP(A369,EventPointTypeTable!$A:$B,MATCH(EventPointTypeTable!$B$1,EventPointTypeTable!$A$1:$B$1,0),0)</f>
        <v>루틴8</v>
      </c>
      <c r="C369" t="str">
        <f t="shared" si="135"/>
        <v>rt8</v>
      </c>
      <c r="D369">
        <f t="shared" ca="1" si="136"/>
        <v>36</v>
      </c>
      <c r="E369">
        <f t="shared" ca="1" si="117"/>
        <v>36</v>
      </c>
      <c r="F369">
        <v>5800</v>
      </c>
      <c r="G369">
        <f t="shared" ca="1" si="131"/>
        <v>25275</v>
      </c>
      <c r="H369">
        <f t="shared" ca="1" si="132"/>
        <v>25275</v>
      </c>
      <c r="I369" t="str">
        <f t="shared" ca="1" si="133"/>
        <v>cu</v>
      </c>
      <c r="J369" t="s">
        <v>114</v>
      </c>
      <c r="K369" t="s">
        <v>147</v>
      </c>
      <c r="L369">
        <v>6400</v>
      </c>
      <c r="M369" t="str">
        <f t="shared" si="118"/>
        <v>에너지너무많음</v>
      </c>
      <c r="N369" t="str">
        <f t="shared" ca="1" si="134"/>
        <v>cu</v>
      </c>
      <c r="O369" t="s">
        <v>114</v>
      </c>
      <c r="P369" t="s">
        <v>147</v>
      </c>
      <c r="Q369">
        <v>640</v>
      </c>
      <c r="R369" t="str">
        <f t="shared" ca="1" si="119"/>
        <v>cu</v>
      </c>
      <c r="S369" t="str">
        <f t="shared" si="120"/>
        <v>EN</v>
      </c>
      <c r="T369">
        <f t="shared" si="121"/>
        <v>6400</v>
      </c>
      <c r="U369" t="str">
        <f t="shared" ca="1" si="122"/>
        <v>cu</v>
      </c>
      <c r="V369" t="str">
        <f t="shared" si="123"/>
        <v>EN</v>
      </c>
      <c r="W369">
        <f t="shared" si="124"/>
        <v>640</v>
      </c>
      <c r="X369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69" t="str">
        <f t="shared" ca="1" si="125"/>
        <v>{"id":"rt8","num":36,"totEp":25275,"tp1":"cu","vl1":"EN","cn1":6400,"tp2":"cu","vl2":"EN","cn2":640}</v>
      </c>
      <c r="Z369">
        <f t="shared" ca="1" si="126"/>
        <v>100</v>
      </c>
      <c r="AA369">
        <f t="shared" ca="1" si="127"/>
        <v>4577</v>
      </c>
      <c r="AB369">
        <f t="shared" ca="1" si="128"/>
        <v>1</v>
      </c>
      <c r="AC369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</v>
      </c>
      <c r="AD369">
        <f t="shared" ca="1" si="130"/>
        <v>0</v>
      </c>
    </row>
    <row r="370" spans="1:30">
      <c r="A370" t="s">
        <v>107</v>
      </c>
      <c r="B370" t="str">
        <f>VLOOKUP(A370,EventPointTypeTable!$A:$B,MATCH(EventPointTypeTable!$B$1,EventPointTypeTable!$A$1:$B$1,0),0)</f>
        <v>루틴8</v>
      </c>
      <c r="C370" t="str">
        <f t="shared" si="135"/>
        <v>rt8</v>
      </c>
      <c r="D370">
        <f t="shared" ca="1" si="136"/>
        <v>37</v>
      </c>
      <c r="E370">
        <f t="shared" ca="1" si="117"/>
        <v>37</v>
      </c>
      <c r="F370">
        <v>120</v>
      </c>
      <c r="G370">
        <f t="shared" ca="1" si="131"/>
        <v>25395</v>
      </c>
      <c r="H370">
        <f t="shared" ca="1" si="132"/>
        <v>25395</v>
      </c>
      <c r="I370" t="str">
        <f t="shared" ca="1" si="133"/>
        <v>cu</v>
      </c>
      <c r="J370" t="s">
        <v>114</v>
      </c>
      <c r="K370" t="s">
        <v>116</v>
      </c>
      <c r="L370">
        <v>195000</v>
      </c>
      <c r="M370" t="str">
        <f t="shared" si="118"/>
        <v/>
      </c>
      <c r="N370" t="str">
        <f t="shared" ca="1" si="134"/>
        <v>cu</v>
      </c>
      <c r="O370" t="s">
        <v>114</v>
      </c>
      <c r="P370" t="s">
        <v>116</v>
      </c>
      <c r="Q370">
        <v>19500</v>
      </c>
      <c r="R370" t="str">
        <f t="shared" ca="1" si="119"/>
        <v>cu</v>
      </c>
      <c r="S370" t="str">
        <f t="shared" si="120"/>
        <v>GO</v>
      </c>
      <c r="T370">
        <f t="shared" si="121"/>
        <v>195000</v>
      </c>
      <c r="U370" t="str">
        <f t="shared" ca="1" si="122"/>
        <v>cu</v>
      </c>
      <c r="V370" t="str">
        <f t="shared" si="123"/>
        <v>GO</v>
      </c>
      <c r="W370">
        <f t="shared" si="124"/>
        <v>19500</v>
      </c>
      <c r="X370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0" t="str">
        <f t="shared" ca="1" si="125"/>
        <v>{"id":"rt8","num":37,"totEp":25395,"tp1":"cu","vl1":"GO","cn1":195000,"tp2":"cu","vl2":"GO","cn2":19500}</v>
      </c>
      <c r="Z370">
        <f t="shared" ca="1" si="126"/>
        <v>104</v>
      </c>
      <c r="AA370">
        <f t="shared" ca="1" si="127"/>
        <v>4682</v>
      </c>
      <c r="AB370">
        <f t="shared" ca="1" si="128"/>
        <v>1</v>
      </c>
      <c r="AC370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</v>
      </c>
      <c r="AD370">
        <f t="shared" ca="1" si="130"/>
        <v>0</v>
      </c>
    </row>
    <row r="371" spans="1:30">
      <c r="A371" t="s">
        <v>107</v>
      </c>
      <c r="B371" t="str">
        <f>VLOOKUP(A371,EventPointTypeTable!$A:$B,MATCH(EventPointTypeTable!$B$1,EventPointTypeTable!$A$1:$B$1,0),0)</f>
        <v>루틴8</v>
      </c>
      <c r="C371" t="str">
        <f t="shared" si="135"/>
        <v>rt8</v>
      </c>
      <c r="D371">
        <f t="shared" ca="1" si="136"/>
        <v>38</v>
      </c>
      <c r="E371">
        <f t="shared" ca="1" si="117"/>
        <v>38</v>
      </c>
      <c r="F371">
        <v>550</v>
      </c>
      <c r="G371">
        <f t="shared" ca="1" si="131"/>
        <v>25945</v>
      </c>
      <c r="H371">
        <f t="shared" ca="1" si="132"/>
        <v>25945</v>
      </c>
      <c r="I371" t="str">
        <f t="shared" ca="1" si="133"/>
        <v>cu</v>
      </c>
      <c r="J371" t="s">
        <v>114</v>
      </c>
      <c r="K371" t="s">
        <v>116</v>
      </c>
      <c r="L371">
        <v>450000</v>
      </c>
      <c r="M371" t="str">
        <f t="shared" si="118"/>
        <v/>
      </c>
      <c r="N371" t="str">
        <f t="shared" ca="1" si="134"/>
        <v>cu</v>
      </c>
      <c r="O371" t="s">
        <v>114</v>
      </c>
      <c r="P371" t="s">
        <v>116</v>
      </c>
      <c r="Q371">
        <v>45000</v>
      </c>
      <c r="R371" t="str">
        <f t="shared" ca="1" si="119"/>
        <v>cu</v>
      </c>
      <c r="S371" t="str">
        <f t="shared" si="120"/>
        <v>GO</v>
      </c>
      <c r="T371">
        <f t="shared" si="121"/>
        <v>450000</v>
      </c>
      <c r="U371" t="str">
        <f t="shared" ca="1" si="122"/>
        <v>cu</v>
      </c>
      <c r="V371" t="str">
        <f t="shared" si="123"/>
        <v>GO</v>
      </c>
      <c r="W371">
        <f t="shared" si="124"/>
        <v>45000</v>
      </c>
      <c r="X371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1" t="str">
        <f t="shared" ca="1" si="125"/>
        <v>{"id":"rt8","num":38,"totEp":25945,"tp1":"cu","vl1":"GO","cn1":450000,"tp2":"cu","vl2":"GO","cn2":45000}</v>
      </c>
      <c r="Z371">
        <f t="shared" ca="1" si="126"/>
        <v>104</v>
      </c>
      <c r="AA371">
        <f t="shared" ca="1" si="127"/>
        <v>4787</v>
      </c>
      <c r="AB371">
        <f t="shared" ca="1" si="128"/>
        <v>1</v>
      </c>
      <c r="AC371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</v>
      </c>
      <c r="AD371">
        <f t="shared" ca="1" si="130"/>
        <v>0</v>
      </c>
    </row>
    <row r="372" spans="1:30">
      <c r="A372" t="s">
        <v>107</v>
      </c>
      <c r="B372" t="str">
        <f>VLOOKUP(A372,EventPointTypeTable!$A:$B,MATCH(EventPointTypeTable!$B$1,EventPointTypeTable!$A$1:$B$1,0),0)</f>
        <v>루틴8</v>
      </c>
      <c r="C372" t="str">
        <f t="shared" si="135"/>
        <v>rt8</v>
      </c>
      <c r="D372">
        <f t="shared" ca="1" si="136"/>
        <v>39</v>
      </c>
      <c r="E372">
        <f t="shared" ca="1" si="117"/>
        <v>39</v>
      </c>
      <c r="F372">
        <v>6700</v>
      </c>
      <c r="G372">
        <f t="shared" ca="1" si="131"/>
        <v>32645</v>
      </c>
      <c r="H372">
        <f t="shared" ca="1" si="132"/>
        <v>32645</v>
      </c>
      <c r="I372" t="str">
        <f t="shared" ca="1" si="133"/>
        <v>cu</v>
      </c>
      <c r="J372" t="s">
        <v>114</v>
      </c>
      <c r="K372" t="s">
        <v>147</v>
      </c>
      <c r="L372">
        <v>7200</v>
      </c>
      <c r="M372" t="str">
        <f t="shared" si="118"/>
        <v>에너지너무많음</v>
      </c>
      <c r="N372" t="str">
        <f t="shared" ca="1" si="134"/>
        <v>cu</v>
      </c>
      <c r="O372" t="s">
        <v>114</v>
      </c>
      <c r="P372" t="s">
        <v>147</v>
      </c>
      <c r="Q372">
        <v>720</v>
      </c>
      <c r="R372" t="str">
        <f t="shared" ca="1" si="119"/>
        <v>cu</v>
      </c>
      <c r="S372" t="str">
        <f t="shared" si="120"/>
        <v>EN</v>
      </c>
      <c r="T372">
        <f t="shared" si="121"/>
        <v>7200</v>
      </c>
      <c r="U372" t="str">
        <f t="shared" ca="1" si="122"/>
        <v>cu</v>
      </c>
      <c r="V372" t="str">
        <f t="shared" si="123"/>
        <v>EN</v>
      </c>
      <c r="W372">
        <f t="shared" si="124"/>
        <v>720</v>
      </c>
      <c r="X372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2" t="str">
        <f t="shared" ca="1" si="125"/>
        <v>{"id":"rt8","num":39,"totEp":32645,"tp1":"cu","vl1":"EN","cn1":7200,"tp2":"cu","vl2":"EN","cn2":720}</v>
      </c>
      <c r="Z372">
        <f t="shared" ca="1" si="126"/>
        <v>100</v>
      </c>
      <c r="AA372">
        <f t="shared" ca="1" si="127"/>
        <v>4888</v>
      </c>
      <c r="AB372">
        <f t="shared" ca="1" si="128"/>
        <v>1</v>
      </c>
      <c r="AC372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</v>
      </c>
      <c r="AD372">
        <f t="shared" ca="1" si="130"/>
        <v>0</v>
      </c>
    </row>
    <row r="373" spans="1:30">
      <c r="A373" t="s">
        <v>107</v>
      </c>
      <c r="B373" t="str">
        <f>VLOOKUP(A373,EventPointTypeTable!$A:$B,MATCH(EventPointTypeTable!$B$1,EventPointTypeTable!$A$1:$B$1,0),0)</f>
        <v>루틴8</v>
      </c>
      <c r="C373" t="str">
        <f t="shared" si="135"/>
        <v>rt8</v>
      </c>
      <c r="D373">
        <f t="shared" ca="1" si="136"/>
        <v>40</v>
      </c>
      <c r="E373">
        <f t="shared" ca="1" si="117"/>
        <v>40</v>
      </c>
      <c r="F373">
        <v>600</v>
      </c>
      <c r="G373">
        <f t="shared" ca="1" si="131"/>
        <v>33245</v>
      </c>
      <c r="H373">
        <f t="shared" ca="1" si="132"/>
        <v>33245</v>
      </c>
      <c r="I373" t="str">
        <f t="shared" ca="1" si="133"/>
        <v>cu</v>
      </c>
      <c r="J373" t="s">
        <v>114</v>
      </c>
      <c r="K373" t="s">
        <v>116</v>
      </c>
      <c r="L373">
        <v>420000</v>
      </c>
      <c r="M373" t="str">
        <f t="shared" si="118"/>
        <v/>
      </c>
      <c r="N373" t="str">
        <f t="shared" ca="1" si="134"/>
        <v>cu</v>
      </c>
      <c r="O373" t="s">
        <v>114</v>
      </c>
      <c r="P373" t="s">
        <v>116</v>
      </c>
      <c r="Q373">
        <v>42000</v>
      </c>
      <c r="R373" t="str">
        <f t="shared" ca="1" si="119"/>
        <v>cu</v>
      </c>
      <c r="S373" t="str">
        <f t="shared" si="120"/>
        <v>GO</v>
      </c>
      <c r="T373">
        <f t="shared" si="121"/>
        <v>420000</v>
      </c>
      <c r="U373" t="str">
        <f t="shared" ca="1" si="122"/>
        <v>cu</v>
      </c>
      <c r="V373" t="str">
        <f t="shared" si="123"/>
        <v>GO</v>
      </c>
      <c r="W373">
        <f t="shared" si="124"/>
        <v>42000</v>
      </c>
      <c r="X373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3" t="str">
        <f t="shared" ca="1" si="125"/>
        <v>{"id":"rt8","num":40,"totEp":33245,"tp1":"cu","vl1":"GO","cn1":420000,"tp2":"cu","vl2":"GO","cn2":42000}</v>
      </c>
      <c r="Z373">
        <f t="shared" ca="1" si="126"/>
        <v>104</v>
      </c>
      <c r="AA373">
        <f t="shared" ca="1" si="127"/>
        <v>4993</v>
      </c>
      <c r="AB373">
        <f t="shared" ca="1" si="128"/>
        <v>1</v>
      </c>
      <c r="AC373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</v>
      </c>
      <c r="AD373">
        <f t="shared" ca="1" si="130"/>
        <v>0</v>
      </c>
    </row>
    <row r="374" spans="1:30">
      <c r="A374" t="s">
        <v>108</v>
      </c>
      <c r="B374" t="str">
        <f>VLOOKUP(A374,EventPointTypeTable!$A:$B,MATCH(EventPointTypeTable!$B$1,EventPointTypeTable!$A$1:$B$1,0),0)</f>
        <v>루틴9</v>
      </c>
      <c r="C374" t="str">
        <f t="shared" si="135"/>
        <v>rt9</v>
      </c>
      <c r="D374">
        <f t="shared" ca="1" si="136"/>
        <v>1</v>
      </c>
      <c r="E374">
        <f t="shared" ca="1" si="117"/>
        <v>1</v>
      </c>
      <c r="F374">
        <v>7</v>
      </c>
      <c r="G374">
        <f t="shared" ca="1" si="131"/>
        <v>7</v>
      </c>
      <c r="H374">
        <f t="shared" ca="1" si="132"/>
        <v>7</v>
      </c>
      <c r="I374" t="str">
        <f t="shared" ca="1" si="133"/>
        <v>cu</v>
      </c>
      <c r="J374" t="s">
        <v>114</v>
      </c>
      <c r="K374" t="s">
        <v>147</v>
      </c>
      <c r="L374">
        <v>120</v>
      </c>
      <c r="M374" t="str">
        <f t="shared" si="118"/>
        <v>에너지너무많음</v>
      </c>
      <c r="N374" t="str">
        <f t="shared" ca="1" si="134"/>
        <v>cu</v>
      </c>
      <c r="O374" t="s">
        <v>114</v>
      </c>
      <c r="P374" t="s">
        <v>147</v>
      </c>
      <c r="Q374">
        <v>12</v>
      </c>
      <c r="R374" t="str">
        <f t="shared" ca="1" si="119"/>
        <v>cu</v>
      </c>
      <c r="S374" t="str">
        <f t="shared" si="120"/>
        <v>EN</v>
      </c>
      <c r="T374">
        <f t="shared" si="121"/>
        <v>120</v>
      </c>
      <c r="U374" t="str">
        <f t="shared" ca="1" si="122"/>
        <v>cu</v>
      </c>
      <c r="V374" t="str">
        <f t="shared" si="123"/>
        <v>EN</v>
      </c>
      <c r="W374">
        <f t="shared" si="124"/>
        <v>12</v>
      </c>
      <c r="X374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4" t="str">
        <f t="shared" ca="1" si="125"/>
        <v>{"id":"rt9","num":1,"totEp":7,"tp1":"cu","vl1":"EN","cn1":120,"tp2":"cu","vl2":"EN","cn2":12}</v>
      </c>
      <c r="Z374">
        <f t="shared" ca="1" si="126"/>
        <v>93</v>
      </c>
      <c r="AA374">
        <f t="shared" ca="1" si="127"/>
        <v>5087</v>
      </c>
      <c r="AB374">
        <f t="shared" ca="1" si="128"/>
        <v>1</v>
      </c>
      <c r="AC374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</v>
      </c>
      <c r="AD374">
        <f t="shared" ca="1" si="130"/>
        <v>0</v>
      </c>
    </row>
    <row r="375" spans="1:30">
      <c r="A375" t="s">
        <v>108</v>
      </c>
      <c r="B375" t="str">
        <f>VLOOKUP(A375,EventPointTypeTable!$A:$B,MATCH(EventPointTypeTable!$B$1,EventPointTypeTable!$A$1:$B$1,0),0)</f>
        <v>루틴9</v>
      </c>
      <c r="C375" t="str">
        <f t="shared" si="135"/>
        <v>rt9</v>
      </c>
      <c r="D375">
        <f t="shared" ca="1" si="136"/>
        <v>2</v>
      </c>
      <c r="E375">
        <f t="shared" ca="1" si="117"/>
        <v>2</v>
      </c>
      <c r="F375">
        <v>10</v>
      </c>
      <c r="G375">
        <f t="shared" ca="1" si="131"/>
        <v>17</v>
      </c>
      <c r="H375">
        <f t="shared" ca="1" si="132"/>
        <v>17</v>
      </c>
      <c r="I375" t="str">
        <f t="shared" ca="1" si="133"/>
        <v>cu</v>
      </c>
      <c r="J375" t="s">
        <v>114</v>
      </c>
      <c r="K375" t="s">
        <v>116</v>
      </c>
      <c r="L375">
        <v>5000</v>
      </c>
      <c r="M375" t="str">
        <f t="shared" si="118"/>
        <v/>
      </c>
      <c r="N375" t="str">
        <f t="shared" ca="1" si="134"/>
        <v>cu</v>
      </c>
      <c r="O375" t="s">
        <v>114</v>
      </c>
      <c r="P375" t="s">
        <v>116</v>
      </c>
      <c r="Q375">
        <v>500</v>
      </c>
      <c r="R375" t="str">
        <f t="shared" ca="1" si="119"/>
        <v>cu</v>
      </c>
      <c r="S375" t="str">
        <f t="shared" si="120"/>
        <v>GO</v>
      </c>
      <c r="T375">
        <f t="shared" si="121"/>
        <v>5000</v>
      </c>
      <c r="U375" t="str">
        <f t="shared" ca="1" si="122"/>
        <v>cu</v>
      </c>
      <c r="V375" t="str">
        <f t="shared" si="123"/>
        <v>GO</v>
      </c>
      <c r="W375">
        <f t="shared" si="124"/>
        <v>500</v>
      </c>
      <c r="X375" t="str">
        <f t="shared" ca="1" si="116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5" t="str">
        <f t="shared" ca="1" si="125"/>
        <v>{"id":"rt9","num":2,"totEp":17,"tp1":"cu","vl1":"GO","cn1":5000,"tp2":"cu","vl2":"GO","cn2":500}</v>
      </c>
      <c r="Z375">
        <f t="shared" ca="1" si="126"/>
        <v>96</v>
      </c>
      <c r="AA375">
        <f t="shared" ca="1" si="127"/>
        <v>5184</v>
      </c>
      <c r="AB375">
        <f t="shared" ca="1" si="128"/>
        <v>1</v>
      </c>
      <c r="AC375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</v>
      </c>
      <c r="AD375">
        <f t="shared" ca="1" si="130"/>
        <v>0</v>
      </c>
    </row>
    <row r="376" spans="1:30">
      <c r="A376" t="s">
        <v>108</v>
      </c>
      <c r="B376" t="str">
        <f>VLOOKUP(A376,EventPointTypeTable!$A:$B,MATCH(EventPointTypeTable!$B$1,EventPointTypeTable!$A$1:$B$1,0),0)</f>
        <v>루틴9</v>
      </c>
      <c r="C376" t="str">
        <f t="shared" ref="C376:C415" si="137">A376</f>
        <v>rt9</v>
      </c>
      <c r="D376">
        <f t="shared" ref="D376:D415" ca="1" si="138">IF(A376&lt;&gt;OFFSET(A376,-1,0),1,OFFSET(D376,-1,0)+1)</f>
        <v>3</v>
      </c>
      <c r="E376">
        <f t="shared" ca="1" si="117"/>
        <v>3</v>
      </c>
      <c r="F376">
        <v>15</v>
      </c>
      <c r="G376">
        <f t="shared" ca="1" si="131"/>
        <v>32</v>
      </c>
      <c r="H376">
        <f t="shared" ca="1" si="132"/>
        <v>32</v>
      </c>
      <c r="I376" t="str">
        <f t="shared" ca="1" si="133"/>
        <v>cu</v>
      </c>
      <c r="J376" t="s">
        <v>114</v>
      </c>
      <c r="K376" t="s">
        <v>116</v>
      </c>
      <c r="L376">
        <v>7500</v>
      </c>
      <c r="M376" t="str">
        <f t="shared" si="118"/>
        <v/>
      </c>
      <c r="N376" t="str">
        <f t="shared" ca="1" si="134"/>
        <v>cu</v>
      </c>
      <c r="O376" t="s">
        <v>114</v>
      </c>
      <c r="P376" t="s">
        <v>116</v>
      </c>
      <c r="Q376">
        <v>750</v>
      </c>
      <c r="R376" t="str">
        <f t="shared" ca="1" si="119"/>
        <v>cu</v>
      </c>
      <c r="S376" t="str">
        <f t="shared" si="120"/>
        <v>GO</v>
      </c>
      <c r="T376">
        <f t="shared" si="121"/>
        <v>7500</v>
      </c>
      <c r="U376" t="str">
        <f t="shared" ca="1" si="122"/>
        <v>cu</v>
      </c>
      <c r="V376" t="str">
        <f t="shared" si="123"/>
        <v>GO</v>
      </c>
      <c r="W376">
        <f t="shared" si="124"/>
        <v>750</v>
      </c>
      <c r="X376" t="str">
        <f t="shared" ref="X376:X438" ca="1" si="139">IF(ROW()=2,Y376,OFFSET(X376,-1,0)&amp;IF(LEN(Y376)=0,"",","&amp;Y376))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6" t="str">
        <f t="shared" ca="1" si="125"/>
        <v>{"id":"rt9","num":3,"totEp":32,"tp1":"cu","vl1":"GO","cn1":7500,"tp2":"cu","vl2":"GO","cn2":750}</v>
      </c>
      <c r="Z376">
        <f t="shared" ca="1" si="126"/>
        <v>96</v>
      </c>
      <c r="AA376">
        <f t="shared" ca="1" si="127"/>
        <v>5281</v>
      </c>
      <c r="AB376">
        <f t="shared" ca="1" si="128"/>
        <v>1</v>
      </c>
      <c r="AC376" t="str">
        <f t="shared" ca="1" si="129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</v>
      </c>
      <c r="AD376">
        <f t="shared" ca="1" si="130"/>
        <v>0</v>
      </c>
    </row>
    <row r="377" spans="1:30">
      <c r="A377" t="s">
        <v>108</v>
      </c>
      <c r="B377" t="str">
        <f>VLOOKUP(A377,EventPointTypeTable!$A:$B,MATCH(EventPointTypeTable!$B$1,EventPointTypeTable!$A$1:$B$1,0),0)</f>
        <v>루틴9</v>
      </c>
      <c r="C377" t="str">
        <f t="shared" si="137"/>
        <v>rt9</v>
      </c>
      <c r="D377">
        <f t="shared" ca="1" si="138"/>
        <v>4</v>
      </c>
      <c r="E377">
        <f t="shared" ref="E377:E439" ca="1" si="140">D377</f>
        <v>4</v>
      </c>
      <c r="F377">
        <v>25</v>
      </c>
      <c r="G377">
        <f t="shared" ca="1" si="131"/>
        <v>57</v>
      </c>
      <c r="H377">
        <f t="shared" ca="1" si="132"/>
        <v>57</v>
      </c>
      <c r="I377" t="str">
        <f t="shared" ca="1" si="133"/>
        <v>cu</v>
      </c>
      <c r="J377" t="s">
        <v>114</v>
      </c>
      <c r="K377" t="s">
        <v>147</v>
      </c>
      <c r="L377">
        <v>120</v>
      </c>
      <c r="M377" t="str">
        <f t="shared" ref="M377:M439" si="141">IF(J377="장비1상자",
  IF(OR(K377&gt;3,L377&gt;5),"장비이상",""),
IF(K377="GO",
  IF(L377&lt;100,"골드이상",""),
IF(K377="EN",
  IF(L377&gt;29,"에너지너무많음",
  IF(L377&gt;9,"에너지다소많음","")),"")))</f>
        <v>에너지너무많음</v>
      </c>
      <c r="N377" t="str">
        <f t="shared" ca="1" si="134"/>
        <v>cu</v>
      </c>
      <c r="O377" t="s">
        <v>114</v>
      </c>
      <c r="P377" t="s">
        <v>147</v>
      </c>
      <c r="Q377">
        <v>12</v>
      </c>
      <c r="R377" t="str">
        <f t="shared" ref="R377:R439" ca="1" si="142">IF(LEN(I377)=0,"",I377)</f>
        <v>cu</v>
      </c>
      <c r="S377" t="str">
        <f t="shared" ref="S377:S439" si="143">IF(LEN(K377)=0,"",K377)</f>
        <v>EN</v>
      </c>
      <c r="T377">
        <f t="shared" ref="T377:T439" si="144">IF(LEN(L377)=0,"",L377)</f>
        <v>120</v>
      </c>
      <c r="U377" t="str">
        <f t="shared" ref="U377:U439" ca="1" si="145">IF(LEN(N377)=0,"",N377)</f>
        <v>cu</v>
      </c>
      <c r="V377" t="str">
        <f t="shared" ref="V377:V439" si="146">IF(LEN(P377)=0,"",P377)</f>
        <v>EN</v>
      </c>
      <c r="W377">
        <f t="shared" ref="W377:W439" si="147">IF(LEN(Q377)=0,"",Q377)</f>
        <v>12</v>
      </c>
      <c r="X37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7" t="str">
        <f t="shared" ref="Y377:Y439" ca="1" si="148">"{"""&amp;C$1&amp;""":"""&amp;C377&amp;""""
&amp;","""&amp;E$1&amp;""":"&amp;E377
&amp;","""&amp;H$1&amp;""":"&amp;H377
&amp;IF(LEN(I377)=0,"",","""&amp;I$1&amp;""":"""&amp;I377&amp;"""")
&amp;IF(LEN(K377)=0,"",","""&amp;K$1&amp;""":"""&amp;K377&amp;"""")
&amp;IF(LEN(L377)=0,"",","""&amp;L$1&amp;""":"&amp;L377)
&amp;IF(LEN(N377)=0,"",","""&amp;N$1&amp;""":"""&amp;N377&amp;"""")
&amp;IF(LEN(P377)=0,"",","""&amp;P$1&amp;""":"""&amp;P377&amp;"""")
&amp;IF(LEN(Q377)=0,"",","""&amp;Q$1&amp;""":"&amp;Q377)&amp;"}"</f>
        <v>{"id":"rt9","num":4,"totEp":57,"tp1":"cu","vl1":"EN","cn1":120,"tp2":"cu","vl2":"EN","cn2":12}</v>
      </c>
      <c r="Z377">
        <f t="shared" ref="Z377:Z439" ca="1" si="149">LEN(Y377)</f>
        <v>94</v>
      </c>
      <c r="AA377">
        <f t="shared" ref="AA377:AA439" ca="1" si="150">IF(ROW()=2,Z377,
IF(OFFSET(AA377,-1,0)+Z377+1&gt;32767,Z377+1,OFFSET(AA377,-1,0)+Z377+1))</f>
        <v>5376</v>
      </c>
      <c r="AB377">
        <f t="shared" ref="AB377:AB439" ca="1" si="151">IF(ROW()=2,AD377,OFFSET(AB377,-1,0)+AD377)</f>
        <v>1</v>
      </c>
      <c r="AC377" t="str">
        <f t="shared" ref="AC377:AC439" ca="1" si="152">IF(ROW()=2,Y377,
IF(OFFSET(AA377,-1,0)+Z377+1&gt;32767,","&amp;Y377,OFFSET(AC377,-1,0)&amp;IF(LEN(Y377)=0,"",","&amp;Y377)))</f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</v>
      </c>
      <c r="AD377">
        <f t="shared" ref="AD377:AD439" ca="1" si="153">IF(AA377&gt;OFFSET(AA377,1,0),1,0)</f>
        <v>0</v>
      </c>
    </row>
    <row r="378" spans="1:30">
      <c r="A378" t="s">
        <v>108</v>
      </c>
      <c r="B378" t="str">
        <f>VLOOKUP(A378,EventPointTypeTable!$A:$B,MATCH(EventPointTypeTable!$B$1,EventPointTypeTable!$A$1:$B$1,0),0)</f>
        <v>루틴9</v>
      </c>
      <c r="C378" t="str">
        <f t="shared" si="137"/>
        <v>rt9</v>
      </c>
      <c r="D378">
        <f t="shared" ca="1" si="138"/>
        <v>5</v>
      </c>
      <c r="E378">
        <f t="shared" ca="1" si="140"/>
        <v>5</v>
      </c>
      <c r="F378">
        <v>20</v>
      </c>
      <c r="G378">
        <f t="shared" ca="1" si="131"/>
        <v>77</v>
      </c>
      <c r="H378">
        <f t="shared" ca="1" si="132"/>
        <v>77</v>
      </c>
      <c r="I378" t="str">
        <f t="shared" ca="1" si="133"/>
        <v>cu</v>
      </c>
      <c r="J378" t="s">
        <v>114</v>
      </c>
      <c r="K378" t="s">
        <v>116</v>
      </c>
      <c r="L378">
        <v>10000</v>
      </c>
      <c r="M378" t="str">
        <f t="shared" si="141"/>
        <v/>
      </c>
      <c r="N378" t="str">
        <f t="shared" ca="1" si="134"/>
        <v>cu</v>
      </c>
      <c r="O378" t="s">
        <v>114</v>
      </c>
      <c r="P378" t="s">
        <v>116</v>
      </c>
      <c r="Q378">
        <v>1000</v>
      </c>
      <c r="R378" t="str">
        <f t="shared" ca="1" si="142"/>
        <v>cu</v>
      </c>
      <c r="S378" t="str">
        <f t="shared" si="143"/>
        <v>GO</v>
      </c>
      <c r="T378">
        <f t="shared" si="144"/>
        <v>10000</v>
      </c>
      <c r="U378" t="str">
        <f t="shared" ca="1" si="145"/>
        <v>cu</v>
      </c>
      <c r="V378" t="str">
        <f t="shared" si="146"/>
        <v>GO</v>
      </c>
      <c r="W378">
        <f t="shared" si="147"/>
        <v>1000</v>
      </c>
      <c r="X37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8" t="str">
        <f t="shared" ca="1" si="148"/>
        <v>{"id":"rt9","num":5,"totEp":77,"tp1":"cu","vl1":"GO","cn1":10000,"tp2":"cu","vl2":"GO","cn2":1000}</v>
      </c>
      <c r="Z378">
        <f t="shared" ca="1" si="149"/>
        <v>98</v>
      </c>
      <c r="AA378">
        <f t="shared" ca="1" si="150"/>
        <v>5475</v>
      </c>
      <c r="AB378">
        <f t="shared" ca="1" si="151"/>
        <v>1</v>
      </c>
      <c r="AC37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</v>
      </c>
      <c r="AD378">
        <f t="shared" ca="1" si="153"/>
        <v>0</v>
      </c>
    </row>
    <row r="379" spans="1:30">
      <c r="A379" t="s">
        <v>108</v>
      </c>
      <c r="B379" t="str">
        <f>VLOOKUP(A379,EventPointTypeTable!$A:$B,MATCH(EventPointTypeTable!$B$1,EventPointTypeTable!$A$1:$B$1,0),0)</f>
        <v>루틴9</v>
      </c>
      <c r="C379" t="str">
        <f t="shared" si="137"/>
        <v>rt9</v>
      </c>
      <c r="D379">
        <f t="shared" ca="1" si="138"/>
        <v>6</v>
      </c>
      <c r="E379">
        <f t="shared" ca="1" si="140"/>
        <v>6</v>
      </c>
      <c r="F379">
        <v>25</v>
      </c>
      <c r="G379">
        <f t="shared" ref="G379:G441" ca="1" si="154">IF(A379&lt;&gt;OFFSET(A379,-1,0),F379,OFFSET(G379,-1,0)+F379)</f>
        <v>102</v>
      </c>
      <c r="H379">
        <f t="shared" ref="H379:H441" ca="1" si="155">G379</f>
        <v>102</v>
      </c>
      <c r="I379" t="str">
        <f t="shared" ca="1" si="133"/>
        <v>cu</v>
      </c>
      <c r="J379" t="s">
        <v>114</v>
      </c>
      <c r="K379" t="s">
        <v>116</v>
      </c>
      <c r="L379">
        <v>15000</v>
      </c>
      <c r="M379" t="str">
        <f t="shared" si="141"/>
        <v/>
      </c>
      <c r="N379" t="str">
        <f t="shared" ca="1" si="134"/>
        <v>cu</v>
      </c>
      <c r="O379" t="s">
        <v>114</v>
      </c>
      <c r="P379" t="s">
        <v>116</v>
      </c>
      <c r="Q379">
        <v>1500</v>
      </c>
      <c r="R379" t="str">
        <f t="shared" ca="1" si="142"/>
        <v>cu</v>
      </c>
      <c r="S379" t="str">
        <f t="shared" si="143"/>
        <v>GO</v>
      </c>
      <c r="T379">
        <f t="shared" si="144"/>
        <v>15000</v>
      </c>
      <c r="U379" t="str">
        <f t="shared" ca="1" si="145"/>
        <v>cu</v>
      </c>
      <c r="V379" t="str">
        <f t="shared" si="146"/>
        <v>GO</v>
      </c>
      <c r="W379">
        <f t="shared" si="147"/>
        <v>1500</v>
      </c>
      <c r="X37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79" t="str">
        <f t="shared" ca="1" si="148"/>
        <v>{"id":"rt9","num":6,"totEp":102,"tp1":"cu","vl1":"GO","cn1":15000,"tp2":"cu","vl2":"GO","cn2":1500}</v>
      </c>
      <c r="Z379">
        <f t="shared" ca="1" si="149"/>
        <v>99</v>
      </c>
      <c r="AA379">
        <f t="shared" ca="1" si="150"/>
        <v>5575</v>
      </c>
      <c r="AB379">
        <f t="shared" ca="1" si="151"/>
        <v>1</v>
      </c>
      <c r="AC37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</v>
      </c>
      <c r="AD379">
        <f t="shared" ca="1" si="153"/>
        <v>0</v>
      </c>
    </row>
    <row r="380" spans="1:30">
      <c r="A380" t="s">
        <v>108</v>
      </c>
      <c r="B380" t="str">
        <f>VLOOKUP(A380,EventPointTypeTable!$A:$B,MATCH(EventPointTypeTable!$B$1,EventPointTypeTable!$A$1:$B$1,0),0)</f>
        <v>루틴9</v>
      </c>
      <c r="C380" t="str">
        <f t="shared" si="137"/>
        <v>rt9</v>
      </c>
      <c r="D380">
        <f t="shared" ca="1" si="138"/>
        <v>7</v>
      </c>
      <c r="E380">
        <f t="shared" ca="1" si="140"/>
        <v>7</v>
      </c>
      <c r="F380">
        <v>75</v>
      </c>
      <c r="G380">
        <f t="shared" ca="1" si="154"/>
        <v>177</v>
      </c>
      <c r="H380">
        <f t="shared" ca="1" si="155"/>
        <v>177</v>
      </c>
      <c r="I380" t="str">
        <f t="shared" ca="1" si="133"/>
        <v>cu</v>
      </c>
      <c r="J380" t="s">
        <v>114</v>
      </c>
      <c r="K380" t="s">
        <v>147</v>
      </c>
      <c r="L380">
        <v>170</v>
      </c>
      <c r="M380" t="str">
        <f t="shared" si="141"/>
        <v>에너지너무많음</v>
      </c>
      <c r="N380" t="str">
        <f t="shared" ca="1" si="134"/>
        <v>cu</v>
      </c>
      <c r="O380" t="s">
        <v>114</v>
      </c>
      <c r="P380" t="s">
        <v>147</v>
      </c>
      <c r="Q380">
        <v>17</v>
      </c>
      <c r="R380" t="str">
        <f t="shared" ca="1" si="142"/>
        <v>cu</v>
      </c>
      <c r="S380" t="str">
        <f t="shared" si="143"/>
        <v>EN</v>
      </c>
      <c r="T380">
        <f t="shared" si="144"/>
        <v>170</v>
      </c>
      <c r="U380" t="str">
        <f t="shared" ca="1" si="145"/>
        <v>cu</v>
      </c>
      <c r="V380" t="str">
        <f t="shared" si="146"/>
        <v>EN</v>
      </c>
      <c r="W380">
        <f t="shared" si="147"/>
        <v>17</v>
      </c>
      <c r="X38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0" t="str">
        <f t="shared" ca="1" si="148"/>
        <v>{"id":"rt9","num":7,"totEp":177,"tp1":"cu","vl1":"EN","cn1":170,"tp2":"cu","vl2":"EN","cn2":17}</v>
      </c>
      <c r="Z380">
        <f t="shared" ca="1" si="149"/>
        <v>95</v>
      </c>
      <c r="AA380">
        <f t="shared" ca="1" si="150"/>
        <v>5671</v>
      </c>
      <c r="AB380">
        <f t="shared" ca="1" si="151"/>
        <v>1</v>
      </c>
      <c r="AC38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</v>
      </c>
      <c r="AD380">
        <f t="shared" ca="1" si="153"/>
        <v>0</v>
      </c>
    </row>
    <row r="381" spans="1:30">
      <c r="A381" t="s">
        <v>108</v>
      </c>
      <c r="B381" t="str">
        <f>VLOOKUP(A381,EventPointTypeTable!$A:$B,MATCH(EventPointTypeTable!$B$1,EventPointTypeTable!$A$1:$B$1,0),0)</f>
        <v>루틴9</v>
      </c>
      <c r="C381" t="str">
        <f t="shared" si="137"/>
        <v>rt9</v>
      </c>
      <c r="D381">
        <f t="shared" ca="1" si="138"/>
        <v>8</v>
      </c>
      <c r="E381">
        <f t="shared" ca="1" si="140"/>
        <v>8</v>
      </c>
      <c r="F381">
        <v>85</v>
      </c>
      <c r="G381">
        <f t="shared" ca="1" si="154"/>
        <v>262</v>
      </c>
      <c r="H381">
        <f t="shared" ca="1" si="155"/>
        <v>262</v>
      </c>
      <c r="I381" t="str">
        <f t="shared" ca="1" si="133"/>
        <v>cu</v>
      </c>
      <c r="J381" t="s">
        <v>114</v>
      </c>
      <c r="K381" t="s">
        <v>116</v>
      </c>
      <c r="L381">
        <v>20000</v>
      </c>
      <c r="M381" t="str">
        <f t="shared" si="141"/>
        <v/>
      </c>
      <c r="N381" t="str">
        <f t="shared" ca="1" si="134"/>
        <v>cu</v>
      </c>
      <c r="O381" t="s">
        <v>114</v>
      </c>
      <c r="P381" t="s">
        <v>116</v>
      </c>
      <c r="Q381">
        <v>2000</v>
      </c>
      <c r="R381" t="str">
        <f t="shared" ca="1" si="142"/>
        <v>cu</v>
      </c>
      <c r="S381" t="str">
        <f t="shared" si="143"/>
        <v>GO</v>
      </c>
      <c r="T381">
        <f t="shared" si="144"/>
        <v>20000</v>
      </c>
      <c r="U381" t="str">
        <f t="shared" ca="1" si="145"/>
        <v>cu</v>
      </c>
      <c r="V381" t="str">
        <f t="shared" si="146"/>
        <v>GO</v>
      </c>
      <c r="W381">
        <f t="shared" si="147"/>
        <v>2000</v>
      </c>
      <c r="X38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1" t="str">
        <f t="shared" ca="1" si="148"/>
        <v>{"id":"rt9","num":8,"totEp":262,"tp1":"cu","vl1":"GO","cn1":20000,"tp2":"cu","vl2":"GO","cn2":2000}</v>
      </c>
      <c r="Z381">
        <f t="shared" ca="1" si="149"/>
        <v>99</v>
      </c>
      <c r="AA381">
        <f t="shared" ca="1" si="150"/>
        <v>5771</v>
      </c>
      <c r="AB381">
        <f t="shared" ca="1" si="151"/>
        <v>1</v>
      </c>
      <c r="AC38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</v>
      </c>
      <c r="AD381">
        <f t="shared" ca="1" si="153"/>
        <v>0</v>
      </c>
    </row>
    <row r="382" spans="1:30">
      <c r="A382" t="s">
        <v>108</v>
      </c>
      <c r="B382" t="str">
        <f>VLOOKUP(A382,EventPointTypeTable!$A:$B,MATCH(EventPointTypeTable!$B$1,EventPointTypeTable!$A$1:$B$1,0),0)</f>
        <v>루틴9</v>
      </c>
      <c r="C382" t="str">
        <f t="shared" si="137"/>
        <v>rt9</v>
      </c>
      <c r="D382">
        <f t="shared" ca="1" si="138"/>
        <v>9</v>
      </c>
      <c r="E382">
        <f t="shared" ca="1" si="140"/>
        <v>9</v>
      </c>
      <c r="F382">
        <v>65</v>
      </c>
      <c r="G382">
        <f t="shared" ca="1" si="154"/>
        <v>327</v>
      </c>
      <c r="H382">
        <f t="shared" ca="1" si="155"/>
        <v>327</v>
      </c>
      <c r="I382" t="str">
        <f t="shared" ca="1" si="133"/>
        <v>cu</v>
      </c>
      <c r="J382" t="s">
        <v>114</v>
      </c>
      <c r="K382" t="s">
        <v>116</v>
      </c>
      <c r="L382">
        <v>25000</v>
      </c>
      <c r="M382" t="str">
        <f t="shared" si="141"/>
        <v/>
      </c>
      <c r="N382" t="str">
        <f t="shared" ca="1" si="134"/>
        <v>cu</v>
      </c>
      <c r="O382" t="s">
        <v>114</v>
      </c>
      <c r="P382" t="s">
        <v>116</v>
      </c>
      <c r="Q382">
        <v>2500</v>
      </c>
      <c r="R382" t="str">
        <f t="shared" ca="1" si="142"/>
        <v>cu</v>
      </c>
      <c r="S382" t="str">
        <f t="shared" si="143"/>
        <v>GO</v>
      </c>
      <c r="T382">
        <f t="shared" si="144"/>
        <v>25000</v>
      </c>
      <c r="U382" t="str">
        <f t="shared" ca="1" si="145"/>
        <v>cu</v>
      </c>
      <c r="V382" t="str">
        <f t="shared" si="146"/>
        <v>GO</v>
      </c>
      <c r="W382">
        <f t="shared" si="147"/>
        <v>2500</v>
      </c>
      <c r="X38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2" t="str">
        <f t="shared" ca="1" si="148"/>
        <v>{"id":"rt9","num":9,"totEp":327,"tp1":"cu","vl1":"GO","cn1":25000,"tp2":"cu","vl2":"GO","cn2":2500}</v>
      </c>
      <c r="Z382">
        <f t="shared" ca="1" si="149"/>
        <v>99</v>
      </c>
      <c r="AA382">
        <f t="shared" ca="1" si="150"/>
        <v>5871</v>
      </c>
      <c r="AB382">
        <f t="shared" ca="1" si="151"/>
        <v>1</v>
      </c>
      <c r="AC38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</v>
      </c>
      <c r="AD382">
        <f t="shared" ca="1" si="153"/>
        <v>0</v>
      </c>
    </row>
    <row r="383" spans="1:30">
      <c r="A383" t="s">
        <v>108</v>
      </c>
      <c r="B383" t="str">
        <f>VLOOKUP(A383,EventPointTypeTable!$A:$B,MATCH(EventPointTypeTable!$B$1,EventPointTypeTable!$A$1:$B$1,0),0)</f>
        <v>루틴9</v>
      </c>
      <c r="C383" t="str">
        <f t="shared" si="137"/>
        <v>rt9</v>
      </c>
      <c r="D383">
        <f t="shared" ca="1" si="138"/>
        <v>10</v>
      </c>
      <c r="E383">
        <f t="shared" ca="1" si="140"/>
        <v>10</v>
      </c>
      <c r="F383">
        <v>50</v>
      </c>
      <c r="G383">
        <f t="shared" ca="1" si="154"/>
        <v>377</v>
      </c>
      <c r="H383">
        <f t="shared" ca="1" si="155"/>
        <v>377</v>
      </c>
      <c r="I383" t="str">
        <f t="shared" ca="1" si="133"/>
        <v>cu</v>
      </c>
      <c r="J383" t="s">
        <v>114</v>
      </c>
      <c r="K383" t="s">
        <v>116</v>
      </c>
      <c r="L383">
        <v>22500</v>
      </c>
      <c r="M383" t="str">
        <f t="shared" si="141"/>
        <v/>
      </c>
      <c r="N383" t="str">
        <f t="shared" ca="1" si="134"/>
        <v>cu</v>
      </c>
      <c r="O383" t="s">
        <v>114</v>
      </c>
      <c r="P383" t="s">
        <v>116</v>
      </c>
      <c r="Q383">
        <v>2250</v>
      </c>
      <c r="R383" t="str">
        <f t="shared" ca="1" si="142"/>
        <v>cu</v>
      </c>
      <c r="S383" t="str">
        <f t="shared" si="143"/>
        <v>GO</v>
      </c>
      <c r="T383">
        <f t="shared" si="144"/>
        <v>22500</v>
      </c>
      <c r="U383" t="str">
        <f t="shared" ca="1" si="145"/>
        <v>cu</v>
      </c>
      <c r="V383" t="str">
        <f t="shared" si="146"/>
        <v>GO</v>
      </c>
      <c r="W383">
        <f t="shared" si="147"/>
        <v>2250</v>
      </c>
      <c r="X38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3" t="str">
        <f t="shared" ca="1" si="148"/>
        <v>{"id":"rt9","num":10,"totEp":377,"tp1":"cu","vl1":"GO","cn1":22500,"tp2":"cu","vl2":"GO","cn2":2250}</v>
      </c>
      <c r="Z383">
        <f t="shared" ca="1" si="149"/>
        <v>100</v>
      </c>
      <c r="AA383">
        <f t="shared" ca="1" si="150"/>
        <v>5972</v>
      </c>
      <c r="AB383">
        <f t="shared" ca="1" si="151"/>
        <v>1</v>
      </c>
      <c r="AC38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</v>
      </c>
      <c r="AD383">
        <f t="shared" ca="1" si="153"/>
        <v>0</v>
      </c>
    </row>
    <row r="384" spans="1:30">
      <c r="A384" t="s">
        <v>108</v>
      </c>
      <c r="B384" t="str">
        <f>VLOOKUP(A384,EventPointTypeTable!$A:$B,MATCH(EventPointTypeTable!$B$1,EventPointTypeTable!$A$1:$B$1,0),0)</f>
        <v>루틴9</v>
      </c>
      <c r="C384" t="str">
        <f t="shared" si="137"/>
        <v>rt9</v>
      </c>
      <c r="D384">
        <f t="shared" ca="1" si="138"/>
        <v>11</v>
      </c>
      <c r="E384">
        <f t="shared" ca="1" si="140"/>
        <v>11</v>
      </c>
      <c r="F384">
        <v>180</v>
      </c>
      <c r="G384">
        <f t="shared" ca="1" si="154"/>
        <v>557</v>
      </c>
      <c r="H384">
        <f t="shared" ca="1" si="155"/>
        <v>557</v>
      </c>
      <c r="I384" t="str">
        <f t="shared" ca="1" si="133"/>
        <v>cu</v>
      </c>
      <c r="J384" t="s">
        <v>114</v>
      </c>
      <c r="K384" t="s">
        <v>147</v>
      </c>
      <c r="L384">
        <v>300</v>
      </c>
      <c r="M384" t="str">
        <f t="shared" si="141"/>
        <v>에너지너무많음</v>
      </c>
      <c r="N384" t="str">
        <f t="shared" ca="1" si="134"/>
        <v>cu</v>
      </c>
      <c r="O384" t="s">
        <v>114</v>
      </c>
      <c r="P384" t="s">
        <v>147</v>
      </c>
      <c r="Q384">
        <v>30</v>
      </c>
      <c r="R384" t="str">
        <f t="shared" ca="1" si="142"/>
        <v>cu</v>
      </c>
      <c r="S384" t="str">
        <f t="shared" si="143"/>
        <v>EN</v>
      </c>
      <c r="T384">
        <f t="shared" si="144"/>
        <v>300</v>
      </c>
      <c r="U384" t="str">
        <f t="shared" ca="1" si="145"/>
        <v>cu</v>
      </c>
      <c r="V384" t="str">
        <f t="shared" si="146"/>
        <v>EN</v>
      </c>
      <c r="W384">
        <f t="shared" si="147"/>
        <v>30</v>
      </c>
      <c r="X38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4" t="str">
        <f t="shared" ca="1" si="148"/>
        <v>{"id":"rt9","num":11,"totEp":557,"tp1":"cu","vl1":"EN","cn1":300,"tp2":"cu","vl2":"EN","cn2":30}</v>
      </c>
      <c r="Z384">
        <f t="shared" ca="1" si="149"/>
        <v>96</v>
      </c>
      <c r="AA384">
        <f t="shared" ca="1" si="150"/>
        <v>6069</v>
      </c>
      <c r="AB384">
        <f t="shared" ca="1" si="151"/>
        <v>1</v>
      </c>
      <c r="AC38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</v>
      </c>
      <c r="AD384">
        <f t="shared" ca="1" si="153"/>
        <v>0</v>
      </c>
    </row>
    <row r="385" spans="1:30">
      <c r="A385" t="s">
        <v>108</v>
      </c>
      <c r="B385" t="str">
        <f>VLOOKUP(A385,EventPointTypeTable!$A:$B,MATCH(EventPointTypeTable!$B$1,EventPointTypeTable!$A$1:$B$1,0),0)</f>
        <v>루틴9</v>
      </c>
      <c r="C385" t="str">
        <f t="shared" si="137"/>
        <v>rt9</v>
      </c>
      <c r="D385">
        <f t="shared" ca="1" si="138"/>
        <v>12</v>
      </c>
      <c r="E385">
        <f t="shared" ca="1" si="140"/>
        <v>12</v>
      </c>
      <c r="F385">
        <v>100</v>
      </c>
      <c r="G385">
        <f t="shared" ca="1" si="154"/>
        <v>657</v>
      </c>
      <c r="H385">
        <f t="shared" ca="1" si="155"/>
        <v>657</v>
      </c>
      <c r="I385" t="str">
        <f t="shared" ca="1" si="133"/>
        <v>cu</v>
      </c>
      <c r="J385" t="s">
        <v>114</v>
      </c>
      <c r="K385" t="s">
        <v>116</v>
      </c>
      <c r="L385">
        <v>50000</v>
      </c>
      <c r="M385" t="str">
        <f t="shared" si="141"/>
        <v/>
      </c>
      <c r="N385" t="str">
        <f t="shared" ca="1" si="134"/>
        <v>cu</v>
      </c>
      <c r="O385" t="s">
        <v>114</v>
      </c>
      <c r="P385" t="s">
        <v>116</v>
      </c>
      <c r="Q385">
        <v>5000</v>
      </c>
      <c r="R385" t="str">
        <f t="shared" ca="1" si="142"/>
        <v>cu</v>
      </c>
      <c r="S385" t="str">
        <f t="shared" si="143"/>
        <v>GO</v>
      </c>
      <c r="T385">
        <f t="shared" si="144"/>
        <v>50000</v>
      </c>
      <c r="U385" t="str">
        <f t="shared" ca="1" si="145"/>
        <v>cu</v>
      </c>
      <c r="V385" t="str">
        <f t="shared" si="146"/>
        <v>GO</v>
      </c>
      <c r="W385">
        <f t="shared" si="147"/>
        <v>5000</v>
      </c>
      <c r="X38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5" t="str">
        <f t="shared" ca="1" si="148"/>
        <v>{"id":"rt9","num":12,"totEp":657,"tp1":"cu","vl1":"GO","cn1":50000,"tp2":"cu","vl2":"GO","cn2":5000}</v>
      </c>
      <c r="Z385">
        <f t="shared" ca="1" si="149"/>
        <v>100</v>
      </c>
      <c r="AA385">
        <f t="shared" ca="1" si="150"/>
        <v>6170</v>
      </c>
      <c r="AB385">
        <f t="shared" ca="1" si="151"/>
        <v>1</v>
      </c>
      <c r="AC38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</v>
      </c>
      <c r="AD385">
        <f t="shared" ca="1" si="153"/>
        <v>0</v>
      </c>
    </row>
    <row r="386" spans="1:30">
      <c r="A386" t="s">
        <v>108</v>
      </c>
      <c r="B386" t="str">
        <f>VLOOKUP(A386,EventPointTypeTable!$A:$B,MATCH(EventPointTypeTable!$B$1,EventPointTypeTable!$A$1:$B$1,0),0)</f>
        <v>루틴9</v>
      </c>
      <c r="C386" t="str">
        <f t="shared" si="137"/>
        <v>rt9</v>
      </c>
      <c r="D386">
        <f t="shared" ca="1" si="138"/>
        <v>13</v>
      </c>
      <c r="E386">
        <f t="shared" ca="1" si="140"/>
        <v>13</v>
      </c>
      <c r="F386">
        <v>120</v>
      </c>
      <c r="G386">
        <f t="shared" ca="1" si="154"/>
        <v>777</v>
      </c>
      <c r="H386">
        <f t="shared" ca="1" si="155"/>
        <v>777</v>
      </c>
      <c r="I386" t="str">
        <f t="shared" ca="1" si="133"/>
        <v>cu</v>
      </c>
      <c r="J386" t="s">
        <v>114</v>
      </c>
      <c r="K386" t="s">
        <v>116</v>
      </c>
      <c r="L386">
        <v>65000</v>
      </c>
      <c r="M386" t="str">
        <f t="shared" si="141"/>
        <v/>
      </c>
      <c r="N386" t="str">
        <f t="shared" ca="1" si="134"/>
        <v>cu</v>
      </c>
      <c r="O386" t="s">
        <v>114</v>
      </c>
      <c r="P386" t="s">
        <v>116</v>
      </c>
      <c r="Q386">
        <v>6500</v>
      </c>
      <c r="R386" t="str">
        <f t="shared" ca="1" si="142"/>
        <v>cu</v>
      </c>
      <c r="S386" t="str">
        <f t="shared" si="143"/>
        <v>GO</v>
      </c>
      <c r="T386">
        <f t="shared" si="144"/>
        <v>65000</v>
      </c>
      <c r="U386" t="str">
        <f t="shared" ca="1" si="145"/>
        <v>cu</v>
      </c>
      <c r="V386" t="str">
        <f t="shared" si="146"/>
        <v>GO</v>
      </c>
      <c r="W386">
        <f t="shared" si="147"/>
        <v>6500</v>
      </c>
      <c r="X38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6" t="str">
        <f t="shared" ca="1" si="148"/>
        <v>{"id":"rt9","num":13,"totEp":777,"tp1":"cu","vl1":"GO","cn1":65000,"tp2":"cu","vl2":"GO","cn2":6500}</v>
      </c>
      <c r="Z386">
        <f t="shared" ca="1" si="149"/>
        <v>100</v>
      </c>
      <c r="AA386">
        <f t="shared" ca="1" si="150"/>
        <v>6271</v>
      </c>
      <c r="AB386">
        <f t="shared" ca="1" si="151"/>
        <v>1</v>
      </c>
      <c r="AC38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</v>
      </c>
      <c r="AD386">
        <f t="shared" ca="1" si="153"/>
        <v>0</v>
      </c>
    </row>
    <row r="387" spans="1:30">
      <c r="A387" t="s">
        <v>108</v>
      </c>
      <c r="B387" t="str">
        <f>VLOOKUP(A387,EventPointTypeTable!$A:$B,MATCH(EventPointTypeTable!$B$1,EventPointTypeTable!$A$1:$B$1,0),0)</f>
        <v>루틴9</v>
      </c>
      <c r="C387" t="str">
        <f t="shared" si="137"/>
        <v>rt9</v>
      </c>
      <c r="D387">
        <f t="shared" ca="1" si="138"/>
        <v>14</v>
      </c>
      <c r="E387">
        <f t="shared" ca="1" si="140"/>
        <v>14</v>
      </c>
      <c r="F387">
        <v>500</v>
      </c>
      <c r="G387">
        <f t="shared" ca="1" si="154"/>
        <v>1277</v>
      </c>
      <c r="H387">
        <f t="shared" ca="1" si="155"/>
        <v>1277</v>
      </c>
      <c r="I387" t="str">
        <f t="shared" ca="1" si="133"/>
        <v>cu</v>
      </c>
      <c r="J387" t="s">
        <v>114</v>
      </c>
      <c r="K387" t="s">
        <v>147</v>
      </c>
      <c r="L387">
        <v>750</v>
      </c>
      <c r="M387" t="str">
        <f t="shared" si="141"/>
        <v>에너지너무많음</v>
      </c>
      <c r="N387" t="str">
        <f t="shared" ca="1" si="134"/>
        <v>cu</v>
      </c>
      <c r="O387" t="s">
        <v>114</v>
      </c>
      <c r="P387" t="s">
        <v>147</v>
      </c>
      <c r="Q387">
        <v>75</v>
      </c>
      <c r="R387" t="str">
        <f t="shared" ca="1" si="142"/>
        <v>cu</v>
      </c>
      <c r="S387" t="str">
        <f t="shared" si="143"/>
        <v>EN</v>
      </c>
      <c r="T387">
        <f t="shared" si="144"/>
        <v>750</v>
      </c>
      <c r="U387" t="str">
        <f t="shared" ca="1" si="145"/>
        <v>cu</v>
      </c>
      <c r="V387" t="str">
        <f t="shared" si="146"/>
        <v>EN</v>
      </c>
      <c r="W387">
        <f t="shared" si="147"/>
        <v>75</v>
      </c>
      <c r="X38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7" t="str">
        <f t="shared" ca="1" si="148"/>
        <v>{"id":"rt9","num":14,"totEp":1277,"tp1":"cu","vl1":"EN","cn1":750,"tp2":"cu","vl2":"EN","cn2":75}</v>
      </c>
      <c r="Z387">
        <f t="shared" ca="1" si="149"/>
        <v>97</v>
      </c>
      <c r="AA387">
        <f t="shared" ca="1" si="150"/>
        <v>6369</v>
      </c>
      <c r="AB387">
        <f t="shared" ca="1" si="151"/>
        <v>1</v>
      </c>
      <c r="AC38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</v>
      </c>
      <c r="AD387">
        <f t="shared" ca="1" si="153"/>
        <v>0</v>
      </c>
    </row>
    <row r="388" spans="1:30">
      <c r="A388" t="s">
        <v>108</v>
      </c>
      <c r="B388" t="str">
        <f>VLOOKUP(A388,EventPointTypeTable!$A:$B,MATCH(EventPointTypeTable!$B$1,EventPointTypeTable!$A$1:$B$1,0),0)</f>
        <v>루틴9</v>
      </c>
      <c r="C388" t="str">
        <f t="shared" si="137"/>
        <v>rt9</v>
      </c>
      <c r="D388">
        <f t="shared" ca="1" si="138"/>
        <v>15</v>
      </c>
      <c r="E388">
        <f t="shared" ca="1" si="140"/>
        <v>15</v>
      </c>
      <c r="F388">
        <v>120</v>
      </c>
      <c r="G388">
        <f t="shared" ca="1" si="154"/>
        <v>1397</v>
      </c>
      <c r="H388">
        <f t="shared" ca="1" si="155"/>
        <v>1397</v>
      </c>
      <c r="I388" t="str">
        <f t="shared" ca="1" si="133"/>
        <v>cu</v>
      </c>
      <c r="J388" t="s">
        <v>114</v>
      </c>
      <c r="K388" t="s">
        <v>116</v>
      </c>
      <c r="L388">
        <v>100000</v>
      </c>
      <c r="M388" t="str">
        <f t="shared" si="141"/>
        <v/>
      </c>
      <c r="N388" t="str">
        <f t="shared" ca="1" si="134"/>
        <v>cu</v>
      </c>
      <c r="O388" t="s">
        <v>114</v>
      </c>
      <c r="P388" t="s">
        <v>116</v>
      </c>
      <c r="Q388">
        <v>10000</v>
      </c>
      <c r="R388" t="str">
        <f t="shared" ca="1" si="142"/>
        <v>cu</v>
      </c>
      <c r="S388" t="str">
        <f t="shared" si="143"/>
        <v>GO</v>
      </c>
      <c r="T388">
        <f t="shared" si="144"/>
        <v>100000</v>
      </c>
      <c r="U388" t="str">
        <f t="shared" ca="1" si="145"/>
        <v>cu</v>
      </c>
      <c r="V388" t="str">
        <f t="shared" si="146"/>
        <v>GO</v>
      </c>
      <c r="W388">
        <f t="shared" si="147"/>
        <v>10000</v>
      </c>
      <c r="X38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8" t="str">
        <f t="shared" ca="1" si="148"/>
        <v>{"id":"rt9","num":15,"totEp":1397,"tp1":"cu","vl1":"GO","cn1":100000,"tp2":"cu","vl2":"GO","cn2":10000}</v>
      </c>
      <c r="Z388">
        <f t="shared" ca="1" si="149"/>
        <v>103</v>
      </c>
      <c r="AA388">
        <f t="shared" ca="1" si="150"/>
        <v>6473</v>
      </c>
      <c r="AB388">
        <f t="shared" ca="1" si="151"/>
        <v>1</v>
      </c>
      <c r="AC38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</v>
      </c>
      <c r="AD388">
        <f t="shared" ca="1" si="153"/>
        <v>0</v>
      </c>
    </row>
    <row r="389" spans="1:30">
      <c r="A389" t="s">
        <v>108</v>
      </c>
      <c r="B389" t="str">
        <f>VLOOKUP(A389,EventPointTypeTable!$A:$B,MATCH(EventPointTypeTable!$B$1,EventPointTypeTable!$A$1:$B$1,0),0)</f>
        <v>루틴9</v>
      </c>
      <c r="C389" t="str">
        <f t="shared" si="137"/>
        <v>rt9</v>
      </c>
      <c r="D389">
        <f t="shared" ca="1" si="138"/>
        <v>16</v>
      </c>
      <c r="E389">
        <f t="shared" ca="1" si="140"/>
        <v>16</v>
      </c>
      <c r="F389">
        <v>200</v>
      </c>
      <c r="G389">
        <f t="shared" ca="1" si="154"/>
        <v>1597</v>
      </c>
      <c r="H389">
        <f t="shared" ca="1" si="155"/>
        <v>1597</v>
      </c>
      <c r="I389" t="str">
        <f t="shared" ca="1" si="133"/>
        <v>cu</v>
      </c>
      <c r="J389" t="s">
        <v>114</v>
      </c>
      <c r="K389" t="s">
        <v>116</v>
      </c>
      <c r="L389">
        <v>120000</v>
      </c>
      <c r="M389" t="str">
        <f t="shared" si="141"/>
        <v/>
      </c>
      <c r="N389" t="str">
        <f t="shared" ca="1" si="134"/>
        <v>cu</v>
      </c>
      <c r="O389" t="s">
        <v>114</v>
      </c>
      <c r="P389" t="s">
        <v>116</v>
      </c>
      <c r="Q389">
        <v>12000</v>
      </c>
      <c r="R389" t="str">
        <f t="shared" ca="1" si="142"/>
        <v>cu</v>
      </c>
      <c r="S389" t="str">
        <f t="shared" si="143"/>
        <v>GO</v>
      </c>
      <c r="T389">
        <f t="shared" si="144"/>
        <v>120000</v>
      </c>
      <c r="U389" t="str">
        <f t="shared" ca="1" si="145"/>
        <v>cu</v>
      </c>
      <c r="V389" t="str">
        <f t="shared" si="146"/>
        <v>GO</v>
      </c>
      <c r="W389">
        <f t="shared" si="147"/>
        <v>12000</v>
      </c>
      <c r="X38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89" t="str">
        <f t="shared" ca="1" si="148"/>
        <v>{"id":"rt9","num":16,"totEp":1597,"tp1":"cu","vl1":"GO","cn1":120000,"tp2":"cu","vl2":"GO","cn2":12000}</v>
      </c>
      <c r="Z389">
        <f t="shared" ca="1" si="149"/>
        <v>103</v>
      </c>
      <c r="AA389">
        <f t="shared" ca="1" si="150"/>
        <v>6577</v>
      </c>
      <c r="AB389">
        <f t="shared" ca="1" si="151"/>
        <v>1</v>
      </c>
      <c r="AC38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</v>
      </c>
      <c r="AD389">
        <f t="shared" ca="1" si="153"/>
        <v>0</v>
      </c>
    </row>
    <row r="390" spans="1:30">
      <c r="A390" t="s">
        <v>108</v>
      </c>
      <c r="B390" t="str">
        <f>VLOOKUP(A390,EventPointTypeTable!$A:$B,MATCH(EventPointTypeTable!$B$1,EventPointTypeTable!$A$1:$B$1,0),0)</f>
        <v>루틴9</v>
      </c>
      <c r="C390" t="str">
        <f t="shared" si="137"/>
        <v>rt9</v>
      </c>
      <c r="D390">
        <f t="shared" ca="1" si="138"/>
        <v>17</v>
      </c>
      <c r="E390">
        <f t="shared" ca="1" si="140"/>
        <v>17</v>
      </c>
      <c r="F390">
        <v>150</v>
      </c>
      <c r="G390">
        <f t="shared" ca="1" si="154"/>
        <v>1747</v>
      </c>
      <c r="H390">
        <f t="shared" ca="1" si="155"/>
        <v>1747</v>
      </c>
      <c r="I390" t="str">
        <f t="shared" ref="I390:I452" ca="1" si="156">IF(ISBLANK(J390),"",
VLOOKUP(J390,OFFSET(INDIRECT("$A:$B"),0,MATCH(J$1&amp;"_Verify",INDIRECT("$1:$1"),0)-1),2,0)
)</f>
        <v>cu</v>
      </c>
      <c r="J390" t="s">
        <v>114</v>
      </c>
      <c r="K390" t="s">
        <v>116</v>
      </c>
      <c r="L390">
        <v>115000</v>
      </c>
      <c r="M390" t="str">
        <f t="shared" si="141"/>
        <v/>
      </c>
      <c r="N390" t="str">
        <f t="shared" ref="N390:N452" ca="1" si="157">IF(ISBLANK(O390),"",
VLOOKUP(O390,OFFSET(INDIRECT("$A:$B"),0,MATCH(O$1&amp;"_Verify",INDIRECT("$1:$1"),0)-1),2,0)
)</f>
        <v>cu</v>
      </c>
      <c r="O390" t="s">
        <v>114</v>
      </c>
      <c r="P390" t="s">
        <v>116</v>
      </c>
      <c r="Q390">
        <v>11500</v>
      </c>
      <c r="R390" t="str">
        <f t="shared" ca="1" si="142"/>
        <v>cu</v>
      </c>
      <c r="S390" t="str">
        <f t="shared" si="143"/>
        <v>GO</v>
      </c>
      <c r="T390">
        <f t="shared" si="144"/>
        <v>115000</v>
      </c>
      <c r="U390" t="str">
        <f t="shared" ca="1" si="145"/>
        <v>cu</v>
      </c>
      <c r="V390" t="str">
        <f t="shared" si="146"/>
        <v>GO</v>
      </c>
      <c r="W390">
        <f t="shared" si="147"/>
        <v>11500</v>
      </c>
      <c r="X39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0" t="str">
        <f t="shared" ca="1" si="148"/>
        <v>{"id":"rt9","num":17,"totEp":1747,"tp1":"cu","vl1":"GO","cn1":115000,"tp2":"cu","vl2":"GO","cn2":11500}</v>
      </c>
      <c r="Z390">
        <f t="shared" ca="1" si="149"/>
        <v>103</v>
      </c>
      <c r="AA390">
        <f t="shared" ca="1" si="150"/>
        <v>6681</v>
      </c>
      <c r="AB390">
        <f t="shared" ca="1" si="151"/>
        <v>1</v>
      </c>
      <c r="AC39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</v>
      </c>
      <c r="AD390">
        <f t="shared" ca="1" si="153"/>
        <v>0</v>
      </c>
    </row>
    <row r="391" spans="1:30">
      <c r="A391" t="s">
        <v>108</v>
      </c>
      <c r="B391" t="str">
        <f>VLOOKUP(A391,EventPointTypeTable!$A:$B,MATCH(EventPointTypeTable!$B$1,EventPointTypeTable!$A$1:$B$1,0),0)</f>
        <v>루틴9</v>
      </c>
      <c r="C391" t="str">
        <f t="shared" si="137"/>
        <v>rt9</v>
      </c>
      <c r="D391">
        <f t="shared" ca="1" si="138"/>
        <v>18</v>
      </c>
      <c r="E391">
        <f t="shared" ca="1" si="140"/>
        <v>18</v>
      </c>
      <c r="F391">
        <v>800</v>
      </c>
      <c r="G391">
        <f t="shared" ca="1" si="154"/>
        <v>2547</v>
      </c>
      <c r="H391">
        <f t="shared" ca="1" si="155"/>
        <v>2547</v>
      </c>
      <c r="I391" t="str">
        <f t="shared" ca="1" si="156"/>
        <v>cu</v>
      </c>
      <c r="J391" t="s">
        <v>114</v>
      </c>
      <c r="K391" t="s">
        <v>147</v>
      </c>
      <c r="L391">
        <v>1200</v>
      </c>
      <c r="M391" t="str">
        <f t="shared" si="141"/>
        <v>에너지너무많음</v>
      </c>
      <c r="N391" t="str">
        <f t="shared" ca="1" si="157"/>
        <v>cu</v>
      </c>
      <c r="O391" t="s">
        <v>114</v>
      </c>
      <c r="P391" t="s">
        <v>147</v>
      </c>
      <c r="Q391">
        <v>120</v>
      </c>
      <c r="R391" t="str">
        <f t="shared" ca="1" si="142"/>
        <v>cu</v>
      </c>
      <c r="S391" t="str">
        <f t="shared" si="143"/>
        <v>EN</v>
      </c>
      <c r="T391">
        <f t="shared" si="144"/>
        <v>1200</v>
      </c>
      <c r="U391" t="str">
        <f t="shared" ca="1" si="145"/>
        <v>cu</v>
      </c>
      <c r="V391" t="str">
        <f t="shared" si="146"/>
        <v>EN</v>
      </c>
      <c r="W391">
        <f t="shared" si="147"/>
        <v>120</v>
      </c>
      <c r="X39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1" t="str">
        <f t="shared" ca="1" si="148"/>
        <v>{"id":"rt9","num":18,"totEp":2547,"tp1":"cu","vl1":"EN","cn1":1200,"tp2":"cu","vl2":"EN","cn2":120}</v>
      </c>
      <c r="Z391">
        <f t="shared" ca="1" si="149"/>
        <v>99</v>
      </c>
      <c r="AA391">
        <f t="shared" ca="1" si="150"/>
        <v>6781</v>
      </c>
      <c r="AB391">
        <f t="shared" ca="1" si="151"/>
        <v>1</v>
      </c>
      <c r="AC39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</v>
      </c>
      <c r="AD391">
        <f t="shared" ca="1" si="153"/>
        <v>0</v>
      </c>
    </row>
    <row r="392" spans="1:30">
      <c r="A392" t="s">
        <v>108</v>
      </c>
      <c r="B392" t="str">
        <f>VLOOKUP(A392,EventPointTypeTable!$A:$B,MATCH(EventPointTypeTable!$B$1,EventPointTypeTable!$A$1:$B$1,0),0)</f>
        <v>루틴9</v>
      </c>
      <c r="C392" t="str">
        <f t="shared" si="137"/>
        <v>rt9</v>
      </c>
      <c r="D392">
        <f t="shared" ca="1" si="138"/>
        <v>19</v>
      </c>
      <c r="E392">
        <f t="shared" ca="1" si="140"/>
        <v>19</v>
      </c>
      <c r="F392">
        <v>150</v>
      </c>
      <c r="G392">
        <f t="shared" ca="1" si="154"/>
        <v>2697</v>
      </c>
      <c r="H392">
        <f t="shared" ca="1" si="155"/>
        <v>2697</v>
      </c>
      <c r="I392" t="str">
        <f t="shared" ca="1" si="156"/>
        <v>cu</v>
      </c>
      <c r="J392" t="s">
        <v>114</v>
      </c>
      <c r="K392" t="s">
        <v>116</v>
      </c>
      <c r="L392">
        <v>135000</v>
      </c>
      <c r="M392" t="str">
        <f t="shared" si="141"/>
        <v/>
      </c>
      <c r="N392" t="str">
        <f t="shared" ca="1" si="157"/>
        <v>cu</v>
      </c>
      <c r="O392" t="s">
        <v>114</v>
      </c>
      <c r="P392" t="s">
        <v>116</v>
      </c>
      <c r="Q392">
        <v>13500</v>
      </c>
      <c r="R392" t="str">
        <f t="shared" ca="1" si="142"/>
        <v>cu</v>
      </c>
      <c r="S392" t="str">
        <f t="shared" si="143"/>
        <v>GO</v>
      </c>
      <c r="T392">
        <f t="shared" si="144"/>
        <v>135000</v>
      </c>
      <c r="U392" t="str">
        <f t="shared" ca="1" si="145"/>
        <v>cu</v>
      </c>
      <c r="V392" t="str">
        <f t="shared" si="146"/>
        <v>GO</v>
      </c>
      <c r="W392">
        <f t="shared" si="147"/>
        <v>13500</v>
      </c>
      <c r="X39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2" t="str">
        <f t="shared" ca="1" si="148"/>
        <v>{"id":"rt9","num":19,"totEp":2697,"tp1":"cu","vl1":"GO","cn1":135000,"tp2":"cu","vl2":"GO","cn2":13500}</v>
      </c>
      <c r="Z392">
        <f t="shared" ca="1" si="149"/>
        <v>103</v>
      </c>
      <c r="AA392">
        <f t="shared" ca="1" si="150"/>
        <v>6885</v>
      </c>
      <c r="AB392">
        <f t="shared" ca="1" si="151"/>
        <v>1</v>
      </c>
      <c r="AC39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</v>
      </c>
      <c r="AD392">
        <f t="shared" ca="1" si="153"/>
        <v>0</v>
      </c>
    </row>
    <row r="393" spans="1:30">
      <c r="A393" t="s">
        <v>108</v>
      </c>
      <c r="B393" t="str">
        <f>VLOOKUP(A393,EventPointTypeTable!$A:$B,MATCH(EventPointTypeTable!$B$1,EventPointTypeTable!$A$1:$B$1,0),0)</f>
        <v>루틴9</v>
      </c>
      <c r="C393" t="str">
        <f t="shared" si="137"/>
        <v>rt9</v>
      </c>
      <c r="D393">
        <f t="shared" ca="1" si="138"/>
        <v>20</v>
      </c>
      <c r="E393">
        <f t="shared" ca="1" si="140"/>
        <v>20</v>
      </c>
      <c r="F393">
        <v>250</v>
      </c>
      <c r="G393">
        <f t="shared" ca="1" si="154"/>
        <v>2947</v>
      </c>
      <c r="H393">
        <f t="shared" ca="1" si="155"/>
        <v>2947</v>
      </c>
      <c r="I393" t="str">
        <f t="shared" ca="1" si="156"/>
        <v>cu</v>
      </c>
      <c r="J393" t="s">
        <v>114</v>
      </c>
      <c r="K393" t="s">
        <v>116</v>
      </c>
      <c r="L393">
        <v>150000</v>
      </c>
      <c r="M393" t="str">
        <f t="shared" si="141"/>
        <v/>
      </c>
      <c r="N393" t="str">
        <f t="shared" ca="1" si="157"/>
        <v>cu</v>
      </c>
      <c r="O393" t="s">
        <v>114</v>
      </c>
      <c r="P393" t="s">
        <v>116</v>
      </c>
      <c r="Q393">
        <v>15000</v>
      </c>
      <c r="R393" t="str">
        <f t="shared" ca="1" si="142"/>
        <v>cu</v>
      </c>
      <c r="S393" t="str">
        <f t="shared" si="143"/>
        <v>GO</v>
      </c>
      <c r="T393">
        <f t="shared" si="144"/>
        <v>150000</v>
      </c>
      <c r="U393" t="str">
        <f t="shared" ca="1" si="145"/>
        <v>cu</v>
      </c>
      <c r="V393" t="str">
        <f t="shared" si="146"/>
        <v>GO</v>
      </c>
      <c r="W393">
        <f t="shared" si="147"/>
        <v>15000</v>
      </c>
      <c r="X39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3" t="str">
        <f t="shared" ca="1" si="148"/>
        <v>{"id":"rt9","num":20,"totEp":2947,"tp1":"cu","vl1":"GO","cn1":150000,"tp2":"cu","vl2":"GO","cn2":15000}</v>
      </c>
      <c r="Z393">
        <f t="shared" ca="1" si="149"/>
        <v>103</v>
      </c>
      <c r="AA393">
        <f t="shared" ca="1" si="150"/>
        <v>6989</v>
      </c>
      <c r="AB393">
        <f t="shared" ca="1" si="151"/>
        <v>1</v>
      </c>
      <c r="AC39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</v>
      </c>
      <c r="AD393">
        <f t="shared" ca="1" si="153"/>
        <v>0</v>
      </c>
    </row>
    <row r="394" spans="1:30">
      <c r="A394" t="s">
        <v>108</v>
      </c>
      <c r="B394" t="str">
        <f>VLOOKUP(A394,EventPointTypeTable!$A:$B,MATCH(EventPointTypeTable!$B$1,EventPointTypeTable!$A$1:$B$1,0),0)</f>
        <v>루틴9</v>
      </c>
      <c r="C394" t="str">
        <f t="shared" si="137"/>
        <v>rt9</v>
      </c>
      <c r="D394">
        <f t="shared" ca="1" si="138"/>
        <v>21</v>
      </c>
      <c r="E394">
        <f t="shared" ca="1" si="140"/>
        <v>21</v>
      </c>
      <c r="F394">
        <v>1300</v>
      </c>
      <c r="G394">
        <f t="shared" ca="1" si="154"/>
        <v>4247</v>
      </c>
      <c r="H394">
        <f t="shared" ca="1" si="155"/>
        <v>4247</v>
      </c>
      <c r="I394" t="str">
        <f t="shared" ca="1" si="156"/>
        <v>cu</v>
      </c>
      <c r="J394" t="s">
        <v>114</v>
      </c>
      <c r="K394" t="s">
        <v>147</v>
      </c>
      <c r="L394">
        <v>2100</v>
      </c>
      <c r="M394" t="str">
        <f t="shared" si="141"/>
        <v>에너지너무많음</v>
      </c>
      <c r="N394" t="str">
        <f t="shared" ca="1" si="157"/>
        <v>cu</v>
      </c>
      <c r="O394" t="s">
        <v>114</v>
      </c>
      <c r="P394" t="s">
        <v>147</v>
      </c>
      <c r="Q394">
        <v>210</v>
      </c>
      <c r="R394" t="str">
        <f t="shared" ca="1" si="142"/>
        <v>cu</v>
      </c>
      <c r="S394" t="str">
        <f t="shared" si="143"/>
        <v>EN</v>
      </c>
      <c r="T394">
        <f t="shared" si="144"/>
        <v>2100</v>
      </c>
      <c r="U394" t="str">
        <f t="shared" ca="1" si="145"/>
        <v>cu</v>
      </c>
      <c r="V394" t="str">
        <f t="shared" si="146"/>
        <v>EN</v>
      </c>
      <c r="W394">
        <f t="shared" si="147"/>
        <v>210</v>
      </c>
      <c r="X39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4" t="str">
        <f t="shared" ca="1" si="148"/>
        <v>{"id":"rt9","num":21,"totEp":4247,"tp1":"cu","vl1":"EN","cn1":2100,"tp2":"cu","vl2":"EN","cn2":210}</v>
      </c>
      <c r="Z394">
        <f t="shared" ca="1" si="149"/>
        <v>99</v>
      </c>
      <c r="AA394">
        <f t="shared" ca="1" si="150"/>
        <v>7089</v>
      </c>
      <c r="AB394">
        <f t="shared" ca="1" si="151"/>
        <v>1</v>
      </c>
      <c r="AC39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</v>
      </c>
      <c r="AD394">
        <f t="shared" ca="1" si="153"/>
        <v>0</v>
      </c>
    </row>
    <row r="395" spans="1:30">
      <c r="A395" t="s">
        <v>108</v>
      </c>
      <c r="B395" t="str">
        <f>VLOOKUP(A395,EventPointTypeTable!$A:$B,MATCH(EventPointTypeTable!$B$1,EventPointTypeTable!$A$1:$B$1,0),0)</f>
        <v>루틴9</v>
      </c>
      <c r="C395" t="str">
        <f t="shared" si="137"/>
        <v>rt9</v>
      </c>
      <c r="D395">
        <f t="shared" ca="1" si="138"/>
        <v>22</v>
      </c>
      <c r="E395">
        <f t="shared" ca="1" si="140"/>
        <v>22</v>
      </c>
      <c r="F395">
        <v>60</v>
      </c>
      <c r="G395">
        <f t="shared" ca="1" si="154"/>
        <v>4307</v>
      </c>
      <c r="H395">
        <f t="shared" ca="1" si="155"/>
        <v>4307</v>
      </c>
      <c r="I395" t="str">
        <f t="shared" ca="1" si="156"/>
        <v>cu</v>
      </c>
      <c r="J395" t="s">
        <v>114</v>
      </c>
      <c r="K395" t="s">
        <v>116</v>
      </c>
      <c r="L395">
        <v>110000</v>
      </c>
      <c r="M395" t="str">
        <f t="shared" si="141"/>
        <v/>
      </c>
      <c r="N395" t="str">
        <f t="shared" ca="1" si="157"/>
        <v>cu</v>
      </c>
      <c r="O395" t="s">
        <v>114</v>
      </c>
      <c r="P395" t="s">
        <v>116</v>
      </c>
      <c r="Q395">
        <v>11000</v>
      </c>
      <c r="R395" t="str">
        <f t="shared" ca="1" si="142"/>
        <v>cu</v>
      </c>
      <c r="S395" t="str">
        <f t="shared" si="143"/>
        <v>GO</v>
      </c>
      <c r="T395">
        <f t="shared" si="144"/>
        <v>110000</v>
      </c>
      <c r="U395" t="str">
        <f t="shared" ca="1" si="145"/>
        <v>cu</v>
      </c>
      <c r="V395" t="str">
        <f t="shared" si="146"/>
        <v>GO</v>
      </c>
      <c r="W395">
        <f t="shared" si="147"/>
        <v>11000</v>
      </c>
      <c r="X39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5" t="str">
        <f t="shared" ca="1" si="148"/>
        <v>{"id":"rt9","num":22,"totEp":4307,"tp1":"cu","vl1":"GO","cn1":110000,"tp2":"cu","vl2":"GO","cn2":11000}</v>
      </c>
      <c r="Z395">
        <f t="shared" ca="1" si="149"/>
        <v>103</v>
      </c>
      <c r="AA395">
        <f t="shared" ca="1" si="150"/>
        <v>7193</v>
      </c>
      <c r="AB395">
        <f t="shared" ca="1" si="151"/>
        <v>1</v>
      </c>
      <c r="AC39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</v>
      </c>
      <c r="AD395">
        <f t="shared" ca="1" si="153"/>
        <v>0</v>
      </c>
    </row>
    <row r="396" spans="1:30">
      <c r="A396" t="s">
        <v>108</v>
      </c>
      <c r="B396" t="str">
        <f>VLOOKUP(A396,EventPointTypeTable!$A:$B,MATCH(EventPointTypeTable!$B$1,EventPointTypeTable!$A$1:$B$1,0),0)</f>
        <v>루틴9</v>
      </c>
      <c r="C396" t="str">
        <f t="shared" si="137"/>
        <v>rt9</v>
      </c>
      <c r="D396">
        <f t="shared" ca="1" si="138"/>
        <v>23</v>
      </c>
      <c r="E396">
        <f t="shared" ca="1" si="140"/>
        <v>23</v>
      </c>
      <c r="F396">
        <v>350</v>
      </c>
      <c r="G396">
        <f t="shared" ca="1" si="154"/>
        <v>4657</v>
      </c>
      <c r="H396">
        <f t="shared" ca="1" si="155"/>
        <v>4657</v>
      </c>
      <c r="I396" t="str">
        <f t="shared" ca="1" si="156"/>
        <v>cu</v>
      </c>
      <c r="J396" t="s">
        <v>114</v>
      </c>
      <c r="K396" t="s">
        <v>116</v>
      </c>
      <c r="L396">
        <v>175000</v>
      </c>
      <c r="M396" t="str">
        <f t="shared" si="141"/>
        <v/>
      </c>
      <c r="N396" t="str">
        <f t="shared" ca="1" si="157"/>
        <v>cu</v>
      </c>
      <c r="O396" t="s">
        <v>114</v>
      </c>
      <c r="P396" t="s">
        <v>116</v>
      </c>
      <c r="Q396">
        <v>17500</v>
      </c>
      <c r="R396" t="str">
        <f t="shared" ca="1" si="142"/>
        <v>cu</v>
      </c>
      <c r="S396" t="str">
        <f t="shared" si="143"/>
        <v>GO</v>
      </c>
      <c r="T396">
        <f t="shared" si="144"/>
        <v>175000</v>
      </c>
      <c r="U396" t="str">
        <f t="shared" ca="1" si="145"/>
        <v>cu</v>
      </c>
      <c r="V396" t="str">
        <f t="shared" si="146"/>
        <v>GO</v>
      </c>
      <c r="W396">
        <f t="shared" si="147"/>
        <v>17500</v>
      </c>
      <c r="X39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6" t="str">
        <f t="shared" ca="1" si="148"/>
        <v>{"id":"rt9","num":23,"totEp":4657,"tp1":"cu","vl1":"GO","cn1":175000,"tp2":"cu","vl2":"GO","cn2":17500}</v>
      </c>
      <c r="Z396">
        <f t="shared" ca="1" si="149"/>
        <v>103</v>
      </c>
      <c r="AA396">
        <f t="shared" ca="1" si="150"/>
        <v>7297</v>
      </c>
      <c r="AB396">
        <f t="shared" ca="1" si="151"/>
        <v>1</v>
      </c>
      <c r="AC39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</v>
      </c>
      <c r="AD396">
        <f t="shared" ca="1" si="153"/>
        <v>0</v>
      </c>
    </row>
    <row r="397" spans="1:30">
      <c r="A397" t="s">
        <v>108</v>
      </c>
      <c r="B397" t="str">
        <f>VLOOKUP(A397,EventPointTypeTable!$A:$B,MATCH(EventPointTypeTable!$B$1,EventPointTypeTable!$A$1:$B$1,0),0)</f>
        <v>루틴9</v>
      </c>
      <c r="C397" t="str">
        <f t="shared" si="137"/>
        <v>rt9</v>
      </c>
      <c r="D397">
        <f t="shared" ca="1" si="138"/>
        <v>24</v>
      </c>
      <c r="E397">
        <f t="shared" ca="1" si="140"/>
        <v>24</v>
      </c>
      <c r="F397">
        <v>240</v>
      </c>
      <c r="G397">
        <f t="shared" ca="1" si="154"/>
        <v>4897</v>
      </c>
      <c r="H397">
        <f t="shared" ca="1" si="155"/>
        <v>4897</v>
      </c>
      <c r="I397" t="str">
        <f t="shared" ca="1" si="156"/>
        <v>cu</v>
      </c>
      <c r="J397" t="s">
        <v>114</v>
      </c>
      <c r="K397" t="s">
        <v>116</v>
      </c>
      <c r="L397">
        <v>145000</v>
      </c>
      <c r="M397" t="str">
        <f t="shared" si="141"/>
        <v/>
      </c>
      <c r="N397" t="str">
        <f t="shared" ca="1" si="157"/>
        <v>cu</v>
      </c>
      <c r="O397" t="s">
        <v>114</v>
      </c>
      <c r="P397" t="s">
        <v>116</v>
      </c>
      <c r="Q397">
        <v>14500</v>
      </c>
      <c r="R397" t="str">
        <f t="shared" ca="1" si="142"/>
        <v>cu</v>
      </c>
      <c r="S397" t="str">
        <f t="shared" si="143"/>
        <v>GO</v>
      </c>
      <c r="T397">
        <f t="shared" si="144"/>
        <v>145000</v>
      </c>
      <c r="U397" t="str">
        <f t="shared" ca="1" si="145"/>
        <v>cu</v>
      </c>
      <c r="V397" t="str">
        <f t="shared" si="146"/>
        <v>GO</v>
      </c>
      <c r="W397">
        <f t="shared" si="147"/>
        <v>14500</v>
      </c>
      <c r="X39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7" t="str">
        <f t="shared" ca="1" si="148"/>
        <v>{"id":"rt9","num":24,"totEp":4897,"tp1":"cu","vl1":"GO","cn1":145000,"tp2":"cu","vl2":"GO","cn2":14500}</v>
      </c>
      <c r="Z397">
        <f t="shared" ca="1" si="149"/>
        <v>103</v>
      </c>
      <c r="AA397">
        <f t="shared" ca="1" si="150"/>
        <v>7401</v>
      </c>
      <c r="AB397">
        <f t="shared" ca="1" si="151"/>
        <v>1</v>
      </c>
      <c r="AC39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</v>
      </c>
      <c r="AD397">
        <f t="shared" ca="1" si="153"/>
        <v>0</v>
      </c>
    </row>
    <row r="398" spans="1:30">
      <c r="A398" t="s">
        <v>108</v>
      </c>
      <c r="B398" t="str">
        <f>VLOOKUP(A398,EventPointTypeTable!$A:$B,MATCH(EventPointTypeTable!$B$1,EventPointTypeTable!$A$1:$B$1,0),0)</f>
        <v>루틴9</v>
      </c>
      <c r="C398" t="str">
        <f t="shared" si="137"/>
        <v>rt9</v>
      </c>
      <c r="D398">
        <f t="shared" ca="1" si="138"/>
        <v>25</v>
      </c>
      <c r="E398">
        <f t="shared" ca="1" si="140"/>
        <v>25</v>
      </c>
      <c r="F398">
        <v>1800</v>
      </c>
      <c r="G398">
        <f t="shared" ca="1" si="154"/>
        <v>6697</v>
      </c>
      <c r="H398">
        <f t="shared" ca="1" si="155"/>
        <v>6697</v>
      </c>
      <c r="I398" t="str">
        <f t="shared" ca="1" si="156"/>
        <v>cu</v>
      </c>
      <c r="J398" t="s">
        <v>114</v>
      </c>
      <c r="K398" t="s">
        <v>147</v>
      </c>
      <c r="L398">
        <v>2900</v>
      </c>
      <c r="M398" t="str">
        <f t="shared" si="141"/>
        <v>에너지너무많음</v>
      </c>
      <c r="N398" t="str">
        <f t="shared" ca="1" si="157"/>
        <v>cu</v>
      </c>
      <c r="O398" t="s">
        <v>114</v>
      </c>
      <c r="P398" t="s">
        <v>147</v>
      </c>
      <c r="Q398">
        <v>290</v>
      </c>
      <c r="R398" t="str">
        <f t="shared" ca="1" si="142"/>
        <v>cu</v>
      </c>
      <c r="S398" t="str">
        <f t="shared" si="143"/>
        <v>EN</v>
      </c>
      <c r="T398">
        <f t="shared" si="144"/>
        <v>2900</v>
      </c>
      <c r="U398" t="str">
        <f t="shared" ca="1" si="145"/>
        <v>cu</v>
      </c>
      <c r="V398" t="str">
        <f t="shared" si="146"/>
        <v>EN</v>
      </c>
      <c r="W398">
        <f t="shared" si="147"/>
        <v>290</v>
      </c>
      <c r="X39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8" t="str">
        <f t="shared" ca="1" si="148"/>
        <v>{"id":"rt9","num":25,"totEp":6697,"tp1":"cu","vl1":"EN","cn1":2900,"tp2":"cu","vl2":"EN","cn2":290}</v>
      </c>
      <c r="Z398">
        <f t="shared" ca="1" si="149"/>
        <v>99</v>
      </c>
      <c r="AA398">
        <f t="shared" ca="1" si="150"/>
        <v>7501</v>
      </c>
      <c r="AB398">
        <f t="shared" ca="1" si="151"/>
        <v>1</v>
      </c>
      <c r="AC39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</v>
      </c>
      <c r="AD398">
        <f t="shared" ca="1" si="153"/>
        <v>0</v>
      </c>
    </row>
    <row r="399" spans="1:30">
      <c r="A399" t="s">
        <v>108</v>
      </c>
      <c r="B399" t="str">
        <f>VLOOKUP(A399,EventPointTypeTable!$A:$B,MATCH(EventPointTypeTable!$B$1,EventPointTypeTable!$A$1:$B$1,0),0)</f>
        <v>루틴9</v>
      </c>
      <c r="C399" t="str">
        <f t="shared" si="137"/>
        <v>rt9</v>
      </c>
      <c r="D399">
        <f t="shared" ca="1" si="138"/>
        <v>26</v>
      </c>
      <c r="E399">
        <f t="shared" ca="1" si="140"/>
        <v>26</v>
      </c>
      <c r="F399">
        <v>200</v>
      </c>
      <c r="G399">
        <f t="shared" ca="1" si="154"/>
        <v>6897</v>
      </c>
      <c r="H399">
        <f t="shared" ca="1" si="155"/>
        <v>6897</v>
      </c>
      <c r="I399" t="str">
        <f t="shared" ca="1" si="156"/>
        <v>cu</v>
      </c>
      <c r="J399" t="s">
        <v>114</v>
      </c>
      <c r="K399" t="s">
        <v>116</v>
      </c>
      <c r="L399">
        <v>200000</v>
      </c>
      <c r="M399" t="str">
        <f t="shared" si="141"/>
        <v/>
      </c>
      <c r="N399" t="str">
        <f t="shared" ca="1" si="157"/>
        <v>cu</v>
      </c>
      <c r="O399" t="s">
        <v>114</v>
      </c>
      <c r="P399" t="s">
        <v>116</v>
      </c>
      <c r="Q399">
        <v>20000</v>
      </c>
      <c r="R399" t="str">
        <f t="shared" ca="1" si="142"/>
        <v>cu</v>
      </c>
      <c r="S399" t="str">
        <f t="shared" si="143"/>
        <v>GO</v>
      </c>
      <c r="T399">
        <f t="shared" si="144"/>
        <v>200000</v>
      </c>
      <c r="U399" t="str">
        <f t="shared" ca="1" si="145"/>
        <v>cu</v>
      </c>
      <c r="V399" t="str">
        <f t="shared" si="146"/>
        <v>GO</v>
      </c>
      <c r="W399">
        <f t="shared" si="147"/>
        <v>20000</v>
      </c>
      <c r="X39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399" t="str">
        <f t="shared" ca="1" si="148"/>
        <v>{"id":"rt9","num":26,"totEp":6897,"tp1":"cu","vl1":"GO","cn1":200000,"tp2":"cu","vl2":"GO","cn2":20000}</v>
      </c>
      <c r="Z399">
        <f t="shared" ca="1" si="149"/>
        <v>103</v>
      </c>
      <c r="AA399">
        <f t="shared" ca="1" si="150"/>
        <v>7605</v>
      </c>
      <c r="AB399">
        <f t="shared" ca="1" si="151"/>
        <v>1</v>
      </c>
      <c r="AC39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</v>
      </c>
      <c r="AD399">
        <f t="shared" ca="1" si="153"/>
        <v>0</v>
      </c>
    </row>
    <row r="400" spans="1:30">
      <c r="A400" t="s">
        <v>108</v>
      </c>
      <c r="B400" t="str">
        <f>VLOOKUP(A400,EventPointTypeTable!$A:$B,MATCH(EventPointTypeTable!$B$1,EventPointTypeTable!$A$1:$B$1,0),0)</f>
        <v>루틴9</v>
      </c>
      <c r="C400" t="str">
        <f t="shared" si="137"/>
        <v>rt9</v>
      </c>
      <c r="D400">
        <f t="shared" ca="1" si="138"/>
        <v>27</v>
      </c>
      <c r="E400">
        <f t="shared" ca="1" si="140"/>
        <v>27</v>
      </c>
      <c r="F400">
        <v>400</v>
      </c>
      <c r="G400">
        <f t="shared" ca="1" si="154"/>
        <v>7297</v>
      </c>
      <c r="H400">
        <f t="shared" ca="1" si="155"/>
        <v>7297</v>
      </c>
      <c r="I400" t="str">
        <f t="shared" ca="1" si="156"/>
        <v>cu</v>
      </c>
      <c r="J400" t="s">
        <v>114</v>
      </c>
      <c r="K400" t="s">
        <v>116</v>
      </c>
      <c r="L400">
        <v>250000</v>
      </c>
      <c r="M400" t="str">
        <f t="shared" si="141"/>
        <v/>
      </c>
      <c r="N400" t="str">
        <f t="shared" ca="1" si="157"/>
        <v>cu</v>
      </c>
      <c r="O400" t="s">
        <v>114</v>
      </c>
      <c r="P400" t="s">
        <v>116</v>
      </c>
      <c r="Q400">
        <v>25000</v>
      </c>
      <c r="R400" t="str">
        <f t="shared" ca="1" si="142"/>
        <v>cu</v>
      </c>
      <c r="S400" t="str">
        <f t="shared" si="143"/>
        <v>GO</v>
      </c>
      <c r="T400">
        <f t="shared" si="144"/>
        <v>250000</v>
      </c>
      <c r="U400" t="str">
        <f t="shared" ca="1" si="145"/>
        <v>cu</v>
      </c>
      <c r="V400" t="str">
        <f t="shared" si="146"/>
        <v>GO</v>
      </c>
      <c r="W400">
        <f t="shared" si="147"/>
        <v>25000</v>
      </c>
      <c r="X40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0" t="str">
        <f t="shared" ca="1" si="148"/>
        <v>{"id":"rt9","num":27,"totEp":7297,"tp1":"cu","vl1":"GO","cn1":250000,"tp2":"cu","vl2":"GO","cn2":25000}</v>
      </c>
      <c r="Z400">
        <f t="shared" ca="1" si="149"/>
        <v>103</v>
      </c>
      <c r="AA400">
        <f t="shared" ca="1" si="150"/>
        <v>7709</v>
      </c>
      <c r="AB400">
        <f t="shared" ca="1" si="151"/>
        <v>1</v>
      </c>
      <c r="AC40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</v>
      </c>
      <c r="AD400">
        <f t="shared" ca="1" si="153"/>
        <v>0</v>
      </c>
    </row>
    <row r="401" spans="1:30">
      <c r="A401" t="s">
        <v>108</v>
      </c>
      <c r="B401" t="str">
        <f>VLOOKUP(A401,EventPointTypeTable!$A:$B,MATCH(EventPointTypeTable!$B$1,EventPointTypeTable!$A$1:$B$1,0),0)</f>
        <v>루틴9</v>
      </c>
      <c r="C401" t="str">
        <f t="shared" si="137"/>
        <v>rt9</v>
      </c>
      <c r="D401">
        <f t="shared" ca="1" si="138"/>
        <v>28</v>
      </c>
      <c r="E401">
        <f t="shared" ca="1" si="140"/>
        <v>28</v>
      </c>
      <c r="F401">
        <v>2400</v>
      </c>
      <c r="G401">
        <f t="shared" ca="1" si="154"/>
        <v>9697</v>
      </c>
      <c r="H401">
        <f t="shared" ca="1" si="155"/>
        <v>9697</v>
      </c>
      <c r="I401" t="str">
        <f t="shared" ca="1" si="156"/>
        <v>cu</v>
      </c>
      <c r="J401" t="s">
        <v>114</v>
      </c>
      <c r="K401" t="s">
        <v>147</v>
      </c>
      <c r="L401">
        <v>4000</v>
      </c>
      <c r="M401" t="str">
        <f t="shared" si="141"/>
        <v>에너지너무많음</v>
      </c>
      <c r="N401" t="str">
        <f t="shared" ca="1" si="157"/>
        <v>cu</v>
      </c>
      <c r="O401" t="s">
        <v>114</v>
      </c>
      <c r="P401" t="s">
        <v>147</v>
      </c>
      <c r="Q401">
        <v>400</v>
      </c>
      <c r="R401" t="str">
        <f t="shared" ca="1" si="142"/>
        <v>cu</v>
      </c>
      <c r="S401" t="str">
        <f t="shared" si="143"/>
        <v>EN</v>
      </c>
      <c r="T401">
        <f t="shared" si="144"/>
        <v>4000</v>
      </c>
      <c r="U401" t="str">
        <f t="shared" ca="1" si="145"/>
        <v>cu</v>
      </c>
      <c r="V401" t="str">
        <f t="shared" si="146"/>
        <v>EN</v>
      </c>
      <c r="W401">
        <f t="shared" si="147"/>
        <v>400</v>
      </c>
      <c r="X40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1" t="str">
        <f t="shared" ca="1" si="148"/>
        <v>{"id":"rt9","num":28,"totEp":9697,"tp1":"cu","vl1":"EN","cn1":4000,"tp2":"cu","vl2":"EN","cn2":400}</v>
      </c>
      <c r="Z401">
        <f t="shared" ca="1" si="149"/>
        <v>99</v>
      </c>
      <c r="AA401">
        <f t="shared" ca="1" si="150"/>
        <v>7809</v>
      </c>
      <c r="AB401">
        <f t="shared" ca="1" si="151"/>
        <v>1</v>
      </c>
      <c r="AC40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</v>
      </c>
      <c r="AD401">
        <f t="shared" ca="1" si="153"/>
        <v>0</v>
      </c>
    </row>
    <row r="402" spans="1:30">
      <c r="A402" t="s">
        <v>108</v>
      </c>
      <c r="B402" t="str">
        <f>VLOOKUP(A402,EventPointTypeTable!$A:$B,MATCH(EventPointTypeTable!$B$1,EventPointTypeTable!$A$1:$B$1,0),0)</f>
        <v>루틴9</v>
      </c>
      <c r="C402" t="str">
        <f t="shared" si="137"/>
        <v>rt9</v>
      </c>
      <c r="D402">
        <f t="shared" ca="1" si="138"/>
        <v>29</v>
      </c>
      <c r="E402">
        <f t="shared" ca="1" si="140"/>
        <v>29</v>
      </c>
      <c r="F402">
        <v>350</v>
      </c>
      <c r="G402">
        <f t="shared" ca="1" si="154"/>
        <v>10047</v>
      </c>
      <c r="H402">
        <f t="shared" ca="1" si="155"/>
        <v>10047</v>
      </c>
      <c r="I402" t="str">
        <f t="shared" ca="1" si="156"/>
        <v>cu</v>
      </c>
      <c r="J402" t="s">
        <v>114</v>
      </c>
      <c r="K402" t="s">
        <v>116</v>
      </c>
      <c r="L402">
        <v>300000</v>
      </c>
      <c r="M402" t="str">
        <f t="shared" si="141"/>
        <v/>
      </c>
      <c r="N402" t="str">
        <f t="shared" ca="1" si="157"/>
        <v>cu</v>
      </c>
      <c r="O402" t="s">
        <v>114</v>
      </c>
      <c r="P402" t="s">
        <v>116</v>
      </c>
      <c r="Q402">
        <v>30000</v>
      </c>
      <c r="R402" t="str">
        <f t="shared" ca="1" si="142"/>
        <v>cu</v>
      </c>
      <c r="S402" t="str">
        <f t="shared" si="143"/>
        <v>GO</v>
      </c>
      <c r="T402">
        <f t="shared" si="144"/>
        <v>300000</v>
      </c>
      <c r="U402" t="str">
        <f t="shared" ca="1" si="145"/>
        <v>cu</v>
      </c>
      <c r="V402" t="str">
        <f t="shared" si="146"/>
        <v>GO</v>
      </c>
      <c r="W402">
        <f t="shared" si="147"/>
        <v>30000</v>
      </c>
      <c r="X40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2" t="str">
        <f t="shared" ca="1" si="148"/>
        <v>{"id":"rt9","num":29,"totEp":10047,"tp1":"cu","vl1":"GO","cn1":300000,"tp2":"cu","vl2":"GO","cn2":30000}</v>
      </c>
      <c r="Z402">
        <f t="shared" ca="1" si="149"/>
        <v>104</v>
      </c>
      <c r="AA402">
        <f t="shared" ca="1" si="150"/>
        <v>7914</v>
      </c>
      <c r="AB402">
        <f t="shared" ca="1" si="151"/>
        <v>1</v>
      </c>
      <c r="AC40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</v>
      </c>
      <c r="AD402">
        <f t="shared" ca="1" si="153"/>
        <v>0</v>
      </c>
    </row>
    <row r="403" spans="1:30">
      <c r="A403" t="s">
        <v>108</v>
      </c>
      <c r="B403" t="str">
        <f>VLOOKUP(A403,EventPointTypeTable!$A:$B,MATCH(EventPointTypeTable!$B$1,EventPointTypeTable!$A$1:$B$1,0),0)</f>
        <v>루틴9</v>
      </c>
      <c r="C403" t="str">
        <f t="shared" si="137"/>
        <v>rt9</v>
      </c>
      <c r="D403">
        <f t="shared" ca="1" si="138"/>
        <v>30</v>
      </c>
      <c r="E403">
        <f t="shared" ca="1" si="140"/>
        <v>30</v>
      </c>
      <c r="F403">
        <v>450</v>
      </c>
      <c r="G403">
        <f t="shared" ca="1" si="154"/>
        <v>10497</v>
      </c>
      <c r="H403">
        <f t="shared" ca="1" si="155"/>
        <v>10497</v>
      </c>
      <c r="I403" t="str">
        <f t="shared" ca="1" si="156"/>
        <v>cu</v>
      </c>
      <c r="J403" t="s">
        <v>114</v>
      </c>
      <c r="K403" t="s">
        <v>116</v>
      </c>
      <c r="L403">
        <v>325000</v>
      </c>
      <c r="M403" t="str">
        <f t="shared" si="141"/>
        <v/>
      </c>
      <c r="N403" t="str">
        <f t="shared" ca="1" si="157"/>
        <v>cu</v>
      </c>
      <c r="O403" t="s">
        <v>114</v>
      </c>
      <c r="P403" t="s">
        <v>116</v>
      </c>
      <c r="Q403">
        <v>32500</v>
      </c>
      <c r="R403" t="str">
        <f t="shared" ca="1" si="142"/>
        <v>cu</v>
      </c>
      <c r="S403" t="str">
        <f t="shared" si="143"/>
        <v>GO</v>
      </c>
      <c r="T403">
        <f t="shared" si="144"/>
        <v>325000</v>
      </c>
      <c r="U403" t="str">
        <f t="shared" ca="1" si="145"/>
        <v>cu</v>
      </c>
      <c r="V403" t="str">
        <f t="shared" si="146"/>
        <v>GO</v>
      </c>
      <c r="W403">
        <f t="shared" si="147"/>
        <v>32500</v>
      </c>
      <c r="X40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3" t="str">
        <f t="shared" ca="1" si="148"/>
        <v>{"id":"rt9","num":30,"totEp":10497,"tp1":"cu","vl1":"GO","cn1":325000,"tp2":"cu","vl2":"GO","cn2":32500}</v>
      </c>
      <c r="Z403">
        <f t="shared" ca="1" si="149"/>
        <v>104</v>
      </c>
      <c r="AA403">
        <f t="shared" ca="1" si="150"/>
        <v>8019</v>
      </c>
      <c r="AB403">
        <f t="shared" ca="1" si="151"/>
        <v>1</v>
      </c>
      <c r="AC40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</v>
      </c>
      <c r="AD403">
        <f t="shared" ca="1" si="153"/>
        <v>0</v>
      </c>
    </row>
    <row r="404" spans="1:30">
      <c r="A404" t="s">
        <v>108</v>
      </c>
      <c r="B404" t="str">
        <f>VLOOKUP(A404,EventPointTypeTable!$A:$B,MATCH(EventPointTypeTable!$B$1,EventPointTypeTable!$A$1:$B$1,0),0)</f>
        <v>루틴9</v>
      </c>
      <c r="C404" t="str">
        <f t="shared" si="137"/>
        <v>rt9</v>
      </c>
      <c r="D404">
        <f t="shared" ca="1" si="138"/>
        <v>31</v>
      </c>
      <c r="E404">
        <f t="shared" ca="1" si="140"/>
        <v>31</v>
      </c>
      <c r="F404">
        <v>3200</v>
      </c>
      <c r="G404">
        <f t="shared" ca="1" si="154"/>
        <v>13697</v>
      </c>
      <c r="H404">
        <f t="shared" ca="1" si="155"/>
        <v>13697</v>
      </c>
      <c r="I404" t="str">
        <f t="shared" ca="1" si="156"/>
        <v>cu</v>
      </c>
      <c r="J404" t="s">
        <v>114</v>
      </c>
      <c r="K404" t="s">
        <v>147</v>
      </c>
      <c r="L404">
        <v>4500</v>
      </c>
      <c r="M404" t="str">
        <f t="shared" si="141"/>
        <v>에너지너무많음</v>
      </c>
      <c r="N404" t="str">
        <f t="shared" ca="1" si="157"/>
        <v>cu</v>
      </c>
      <c r="O404" t="s">
        <v>114</v>
      </c>
      <c r="P404" t="s">
        <v>147</v>
      </c>
      <c r="Q404">
        <v>450</v>
      </c>
      <c r="R404" t="str">
        <f t="shared" ca="1" si="142"/>
        <v>cu</v>
      </c>
      <c r="S404" t="str">
        <f t="shared" si="143"/>
        <v>EN</v>
      </c>
      <c r="T404">
        <f t="shared" si="144"/>
        <v>4500</v>
      </c>
      <c r="U404" t="str">
        <f t="shared" ca="1" si="145"/>
        <v>cu</v>
      </c>
      <c r="V404" t="str">
        <f t="shared" si="146"/>
        <v>EN</v>
      </c>
      <c r="W404">
        <f t="shared" si="147"/>
        <v>450</v>
      </c>
      <c r="X40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4" t="str">
        <f t="shared" ca="1" si="148"/>
        <v>{"id":"rt9","num":31,"totEp":13697,"tp1":"cu","vl1":"EN","cn1":4500,"tp2":"cu","vl2":"EN","cn2":450}</v>
      </c>
      <c r="Z404">
        <f t="shared" ca="1" si="149"/>
        <v>100</v>
      </c>
      <c r="AA404">
        <f t="shared" ca="1" si="150"/>
        <v>8120</v>
      </c>
      <c r="AB404">
        <f t="shared" ca="1" si="151"/>
        <v>1</v>
      </c>
      <c r="AC40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</v>
      </c>
      <c r="AD404">
        <f t="shared" ca="1" si="153"/>
        <v>0</v>
      </c>
    </row>
    <row r="405" spans="1:30">
      <c r="A405" t="s">
        <v>108</v>
      </c>
      <c r="B405" t="str">
        <f>VLOOKUP(A405,EventPointTypeTable!$A:$B,MATCH(EventPointTypeTable!$B$1,EventPointTypeTable!$A$1:$B$1,0),0)</f>
        <v>루틴9</v>
      </c>
      <c r="C405" t="str">
        <f t="shared" si="137"/>
        <v>rt9</v>
      </c>
      <c r="D405">
        <f t="shared" ca="1" si="138"/>
        <v>32</v>
      </c>
      <c r="E405">
        <f t="shared" ca="1" si="140"/>
        <v>32</v>
      </c>
      <c r="F405">
        <v>500</v>
      </c>
      <c r="G405">
        <f t="shared" ca="1" si="154"/>
        <v>14197</v>
      </c>
      <c r="H405">
        <f t="shared" ca="1" si="155"/>
        <v>14197</v>
      </c>
      <c r="I405" t="str">
        <f t="shared" ca="1" si="156"/>
        <v>cu</v>
      </c>
      <c r="J405" t="s">
        <v>114</v>
      </c>
      <c r="K405" t="s">
        <v>116</v>
      </c>
      <c r="L405">
        <v>375000</v>
      </c>
      <c r="M405" t="str">
        <f t="shared" si="141"/>
        <v/>
      </c>
      <c r="N405" t="str">
        <f t="shared" ca="1" si="157"/>
        <v>cu</v>
      </c>
      <c r="O405" t="s">
        <v>114</v>
      </c>
      <c r="P405" t="s">
        <v>116</v>
      </c>
      <c r="Q405">
        <v>37500</v>
      </c>
      <c r="R405" t="str">
        <f t="shared" ca="1" si="142"/>
        <v>cu</v>
      </c>
      <c r="S405" t="str">
        <f t="shared" si="143"/>
        <v>GO</v>
      </c>
      <c r="T405">
        <f t="shared" si="144"/>
        <v>375000</v>
      </c>
      <c r="U405" t="str">
        <f t="shared" ca="1" si="145"/>
        <v>cu</v>
      </c>
      <c r="V405" t="str">
        <f t="shared" si="146"/>
        <v>GO</v>
      </c>
      <c r="W405">
        <f t="shared" si="147"/>
        <v>37500</v>
      </c>
      <c r="X40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5" t="str">
        <f t="shared" ca="1" si="148"/>
        <v>{"id":"rt9","num":32,"totEp":14197,"tp1":"cu","vl1":"GO","cn1":375000,"tp2":"cu","vl2":"GO","cn2":37500}</v>
      </c>
      <c r="Z405">
        <f t="shared" ca="1" si="149"/>
        <v>104</v>
      </c>
      <c r="AA405">
        <f t="shared" ca="1" si="150"/>
        <v>8225</v>
      </c>
      <c r="AB405">
        <f t="shared" ca="1" si="151"/>
        <v>1</v>
      </c>
      <c r="AC40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</v>
      </c>
      <c r="AD405">
        <f t="shared" ca="1" si="153"/>
        <v>0</v>
      </c>
    </row>
    <row r="406" spans="1:30">
      <c r="A406" t="s">
        <v>108</v>
      </c>
      <c r="B406" t="str">
        <f>VLOOKUP(A406,EventPointTypeTable!$A:$B,MATCH(EventPointTypeTable!$B$1,EventPointTypeTable!$A$1:$B$1,0),0)</f>
        <v>루틴9</v>
      </c>
      <c r="C406" t="str">
        <f t="shared" si="137"/>
        <v>rt9</v>
      </c>
      <c r="D406">
        <f t="shared" ca="1" si="138"/>
        <v>33</v>
      </c>
      <c r="E406">
        <f t="shared" ca="1" si="140"/>
        <v>33</v>
      </c>
      <c r="F406">
        <v>4500</v>
      </c>
      <c r="G406">
        <f t="shared" ca="1" si="154"/>
        <v>18697</v>
      </c>
      <c r="H406">
        <f t="shared" ca="1" si="155"/>
        <v>18697</v>
      </c>
      <c r="I406" t="str">
        <f t="shared" ca="1" si="156"/>
        <v>cu</v>
      </c>
      <c r="J406" t="s">
        <v>114</v>
      </c>
      <c r="K406" t="s">
        <v>147</v>
      </c>
      <c r="L406">
        <v>5750</v>
      </c>
      <c r="M406" t="str">
        <f t="shared" si="141"/>
        <v>에너지너무많음</v>
      </c>
      <c r="N406" t="str">
        <f t="shared" ca="1" si="157"/>
        <v>cu</v>
      </c>
      <c r="O406" t="s">
        <v>114</v>
      </c>
      <c r="P406" t="s">
        <v>147</v>
      </c>
      <c r="Q406">
        <v>575</v>
      </c>
      <c r="R406" t="str">
        <f t="shared" ca="1" si="142"/>
        <v>cu</v>
      </c>
      <c r="S406" t="str">
        <f t="shared" si="143"/>
        <v>EN</v>
      </c>
      <c r="T406">
        <f t="shared" si="144"/>
        <v>5750</v>
      </c>
      <c r="U406" t="str">
        <f t="shared" ca="1" si="145"/>
        <v>cu</v>
      </c>
      <c r="V406" t="str">
        <f t="shared" si="146"/>
        <v>EN</v>
      </c>
      <c r="W406">
        <f t="shared" si="147"/>
        <v>575</v>
      </c>
      <c r="X40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6" t="str">
        <f t="shared" ca="1" si="148"/>
        <v>{"id":"rt9","num":33,"totEp":18697,"tp1":"cu","vl1":"EN","cn1":5750,"tp2":"cu","vl2":"EN","cn2":575}</v>
      </c>
      <c r="Z406">
        <f t="shared" ca="1" si="149"/>
        <v>100</v>
      </c>
      <c r="AA406">
        <f t="shared" ca="1" si="150"/>
        <v>8326</v>
      </c>
      <c r="AB406">
        <f t="shared" ca="1" si="151"/>
        <v>1</v>
      </c>
      <c r="AC40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</v>
      </c>
      <c r="AD406">
        <f t="shared" ca="1" si="153"/>
        <v>0</v>
      </c>
    </row>
    <row r="407" spans="1:30">
      <c r="A407" t="s">
        <v>108</v>
      </c>
      <c r="B407" t="str">
        <f>VLOOKUP(A407,EventPointTypeTable!$A:$B,MATCH(EventPointTypeTable!$B$1,EventPointTypeTable!$A$1:$B$1,0),0)</f>
        <v>루틴9</v>
      </c>
      <c r="C407" t="str">
        <f t="shared" si="137"/>
        <v>rt9</v>
      </c>
      <c r="D407">
        <f t="shared" ca="1" si="138"/>
        <v>34</v>
      </c>
      <c r="E407">
        <f t="shared" ca="1" si="140"/>
        <v>34</v>
      </c>
      <c r="F407">
        <v>330</v>
      </c>
      <c r="G407">
        <f t="shared" ca="1" si="154"/>
        <v>19027</v>
      </c>
      <c r="H407">
        <f t="shared" ca="1" si="155"/>
        <v>19027</v>
      </c>
      <c r="I407" t="str">
        <f t="shared" ca="1" si="156"/>
        <v>cu</v>
      </c>
      <c r="J407" t="s">
        <v>114</v>
      </c>
      <c r="K407" t="s">
        <v>116</v>
      </c>
      <c r="L407">
        <v>275000</v>
      </c>
      <c r="M407" t="str">
        <f t="shared" si="141"/>
        <v/>
      </c>
      <c r="N407" t="str">
        <f t="shared" ca="1" si="157"/>
        <v>cu</v>
      </c>
      <c r="O407" t="s">
        <v>114</v>
      </c>
      <c r="P407" t="s">
        <v>116</v>
      </c>
      <c r="Q407">
        <v>27500</v>
      </c>
      <c r="R407" t="str">
        <f t="shared" ca="1" si="142"/>
        <v>cu</v>
      </c>
      <c r="S407" t="str">
        <f t="shared" si="143"/>
        <v>GO</v>
      </c>
      <c r="T407">
        <f t="shared" si="144"/>
        <v>275000</v>
      </c>
      <c r="U407" t="str">
        <f t="shared" ca="1" si="145"/>
        <v>cu</v>
      </c>
      <c r="V407" t="str">
        <f t="shared" si="146"/>
        <v>GO</v>
      </c>
      <c r="W407">
        <f t="shared" si="147"/>
        <v>27500</v>
      </c>
      <c r="X40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7" t="str">
        <f t="shared" ca="1" si="148"/>
        <v>{"id":"rt9","num":34,"totEp":19027,"tp1":"cu","vl1":"GO","cn1":275000,"tp2":"cu","vl2":"GO","cn2":27500}</v>
      </c>
      <c r="Z407">
        <f t="shared" ca="1" si="149"/>
        <v>104</v>
      </c>
      <c r="AA407">
        <f t="shared" ca="1" si="150"/>
        <v>8431</v>
      </c>
      <c r="AB407">
        <f t="shared" ca="1" si="151"/>
        <v>1</v>
      </c>
      <c r="AC40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</v>
      </c>
      <c r="AD407">
        <f t="shared" ca="1" si="153"/>
        <v>0</v>
      </c>
    </row>
    <row r="408" spans="1:30">
      <c r="A408" t="s">
        <v>108</v>
      </c>
      <c r="B408" t="str">
        <f>VLOOKUP(A408,EventPointTypeTable!$A:$B,MATCH(EventPointTypeTable!$B$1,EventPointTypeTable!$A$1:$B$1,0),0)</f>
        <v>루틴9</v>
      </c>
      <c r="C408" t="str">
        <f t="shared" si="137"/>
        <v>rt9</v>
      </c>
      <c r="D408">
        <f t="shared" ca="1" si="138"/>
        <v>35</v>
      </c>
      <c r="E408">
        <f t="shared" ca="1" si="140"/>
        <v>35</v>
      </c>
      <c r="F408">
        <v>450</v>
      </c>
      <c r="G408">
        <f t="shared" ca="1" si="154"/>
        <v>19477</v>
      </c>
      <c r="H408">
        <f t="shared" ca="1" si="155"/>
        <v>19477</v>
      </c>
      <c r="I408" t="str">
        <f t="shared" ca="1" si="156"/>
        <v>cu</v>
      </c>
      <c r="J408" t="s">
        <v>114</v>
      </c>
      <c r="K408" t="s">
        <v>116</v>
      </c>
      <c r="L408">
        <v>350000</v>
      </c>
      <c r="M408" t="str">
        <f t="shared" si="141"/>
        <v/>
      </c>
      <c r="N408" t="str">
        <f t="shared" ca="1" si="157"/>
        <v>cu</v>
      </c>
      <c r="O408" t="s">
        <v>114</v>
      </c>
      <c r="P408" t="s">
        <v>116</v>
      </c>
      <c r="Q408">
        <v>35000</v>
      </c>
      <c r="R408" t="str">
        <f t="shared" ca="1" si="142"/>
        <v>cu</v>
      </c>
      <c r="S408" t="str">
        <f t="shared" si="143"/>
        <v>GO</v>
      </c>
      <c r="T408">
        <f t="shared" si="144"/>
        <v>350000</v>
      </c>
      <c r="U408" t="str">
        <f t="shared" ca="1" si="145"/>
        <v>cu</v>
      </c>
      <c r="V408" t="str">
        <f t="shared" si="146"/>
        <v>GO</v>
      </c>
      <c r="W408">
        <f t="shared" si="147"/>
        <v>35000</v>
      </c>
      <c r="X40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8" t="str">
        <f t="shared" ca="1" si="148"/>
        <v>{"id":"rt9","num":35,"totEp":19477,"tp1":"cu","vl1":"GO","cn1":350000,"tp2":"cu","vl2":"GO","cn2":35000}</v>
      </c>
      <c r="Z408">
        <f t="shared" ca="1" si="149"/>
        <v>104</v>
      </c>
      <c r="AA408">
        <f t="shared" ca="1" si="150"/>
        <v>8536</v>
      </c>
      <c r="AB408">
        <f t="shared" ca="1" si="151"/>
        <v>1</v>
      </c>
      <c r="AC40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</v>
      </c>
      <c r="AD408">
        <f t="shared" ca="1" si="153"/>
        <v>0</v>
      </c>
    </row>
    <row r="409" spans="1:30">
      <c r="A409" t="s">
        <v>108</v>
      </c>
      <c r="B409" t="str">
        <f>VLOOKUP(A409,EventPointTypeTable!$A:$B,MATCH(EventPointTypeTable!$B$1,EventPointTypeTable!$A$1:$B$1,0),0)</f>
        <v>루틴9</v>
      </c>
      <c r="C409" t="str">
        <f t="shared" si="137"/>
        <v>rt9</v>
      </c>
      <c r="D409">
        <f t="shared" ca="1" si="138"/>
        <v>36</v>
      </c>
      <c r="E409">
        <f t="shared" ca="1" si="140"/>
        <v>36</v>
      </c>
      <c r="F409">
        <v>5800</v>
      </c>
      <c r="G409">
        <f t="shared" ca="1" si="154"/>
        <v>25277</v>
      </c>
      <c r="H409">
        <f t="shared" ca="1" si="155"/>
        <v>25277</v>
      </c>
      <c r="I409" t="str">
        <f t="shared" ca="1" si="156"/>
        <v>cu</v>
      </c>
      <c r="J409" t="s">
        <v>114</v>
      </c>
      <c r="K409" t="s">
        <v>147</v>
      </c>
      <c r="L409">
        <v>6400</v>
      </c>
      <c r="M409" t="str">
        <f t="shared" si="141"/>
        <v>에너지너무많음</v>
      </c>
      <c r="N409" t="str">
        <f t="shared" ca="1" si="157"/>
        <v>cu</v>
      </c>
      <c r="O409" t="s">
        <v>114</v>
      </c>
      <c r="P409" t="s">
        <v>147</v>
      </c>
      <c r="Q409">
        <v>640</v>
      </c>
      <c r="R409" t="str">
        <f t="shared" ca="1" si="142"/>
        <v>cu</v>
      </c>
      <c r="S409" t="str">
        <f t="shared" si="143"/>
        <v>EN</v>
      </c>
      <c r="T409">
        <f t="shared" si="144"/>
        <v>6400</v>
      </c>
      <c r="U409" t="str">
        <f t="shared" ca="1" si="145"/>
        <v>cu</v>
      </c>
      <c r="V409" t="str">
        <f t="shared" si="146"/>
        <v>EN</v>
      </c>
      <c r="W409">
        <f t="shared" si="147"/>
        <v>640</v>
      </c>
      <c r="X40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09" t="str">
        <f t="shared" ca="1" si="148"/>
        <v>{"id":"rt9","num":36,"totEp":25277,"tp1":"cu","vl1":"EN","cn1":6400,"tp2":"cu","vl2":"EN","cn2":640}</v>
      </c>
      <c r="Z409">
        <f t="shared" ca="1" si="149"/>
        <v>100</v>
      </c>
      <c r="AA409">
        <f t="shared" ca="1" si="150"/>
        <v>8637</v>
      </c>
      <c r="AB409">
        <f t="shared" ca="1" si="151"/>
        <v>1</v>
      </c>
      <c r="AC40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</v>
      </c>
      <c r="AD409">
        <f t="shared" ca="1" si="153"/>
        <v>0</v>
      </c>
    </row>
    <row r="410" spans="1:30">
      <c r="A410" t="s">
        <v>108</v>
      </c>
      <c r="B410" t="str">
        <f>VLOOKUP(A410,EventPointTypeTable!$A:$B,MATCH(EventPointTypeTable!$B$1,EventPointTypeTable!$A$1:$B$1,0),0)</f>
        <v>루틴9</v>
      </c>
      <c r="C410" t="str">
        <f t="shared" si="137"/>
        <v>rt9</v>
      </c>
      <c r="D410">
        <f t="shared" ca="1" si="138"/>
        <v>37</v>
      </c>
      <c r="E410">
        <f t="shared" ca="1" si="140"/>
        <v>37</v>
      </c>
      <c r="F410">
        <v>120</v>
      </c>
      <c r="G410">
        <f t="shared" ca="1" si="154"/>
        <v>25397</v>
      </c>
      <c r="H410">
        <f t="shared" ca="1" si="155"/>
        <v>25397</v>
      </c>
      <c r="I410" t="str">
        <f t="shared" ca="1" si="156"/>
        <v>cu</v>
      </c>
      <c r="J410" t="s">
        <v>114</v>
      </c>
      <c r="K410" t="s">
        <v>116</v>
      </c>
      <c r="L410">
        <v>195000</v>
      </c>
      <c r="M410" t="str">
        <f t="shared" si="141"/>
        <v/>
      </c>
      <c r="N410" t="str">
        <f t="shared" ca="1" si="157"/>
        <v>cu</v>
      </c>
      <c r="O410" t="s">
        <v>114</v>
      </c>
      <c r="P410" t="s">
        <v>116</v>
      </c>
      <c r="Q410">
        <v>19500</v>
      </c>
      <c r="R410" t="str">
        <f t="shared" ca="1" si="142"/>
        <v>cu</v>
      </c>
      <c r="S410" t="str">
        <f t="shared" si="143"/>
        <v>GO</v>
      </c>
      <c r="T410">
        <f t="shared" si="144"/>
        <v>195000</v>
      </c>
      <c r="U410" t="str">
        <f t="shared" ca="1" si="145"/>
        <v>cu</v>
      </c>
      <c r="V410" t="str">
        <f t="shared" si="146"/>
        <v>GO</v>
      </c>
      <c r="W410">
        <f t="shared" si="147"/>
        <v>19500</v>
      </c>
      <c r="X41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0" t="str">
        <f t="shared" ca="1" si="148"/>
        <v>{"id":"rt9","num":37,"totEp":25397,"tp1":"cu","vl1":"GO","cn1":195000,"tp2":"cu","vl2":"GO","cn2":19500}</v>
      </c>
      <c r="Z410">
        <f t="shared" ca="1" si="149"/>
        <v>104</v>
      </c>
      <c r="AA410">
        <f t="shared" ca="1" si="150"/>
        <v>8742</v>
      </c>
      <c r="AB410">
        <f t="shared" ca="1" si="151"/>
        <v>1</v>
      </c>
      <c r="AC41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</v>
      </c>
      <c r="AD410">
        <f t="shared" ca="1" si="153"/>
        <v>0</v>
      </c>
    </row>
    <row r="411" spans="1:30">
      <c r="A411" t="s">
        <v>108</v>
      </c>
      <c r="B411" t="str">
        <f>VLOOKUP(A411,EventPointTypeTable!$A:$B,MATCH(EventPointTypeTable!$B$1,EventPointTypeTable!$A$1:$B$1,0),0)</f>
        <v>루틴9</v>
      </c>
      <c r="C411" t="str">
        <f t="shared" si="137"/>
        <v>rt9</v>
      </c>
      <c r="D411">
        <f t="shared" ca="1" si="138"/>
        <v>38</v>
      </c>
      <c r="E411">
        <f t="shared" ca="1" si="140"/>
        <v>38</v>
      </c>
      <c r="F411">
        <v>550</v>
      </c>
      <c r="G411">
        <f t="shared" ca="1" si="154"/>
        <v>25947</v>
      </c>
      <c r="H411">
        <f t="shared" ca="1" si="155"/>
        <v>25947</v>
      </c>
      <c r="I411" t="str">
        <f t="shared" ca="1" si="156"/>
        <v>cu</v>
      </c>
      <c r="J411" t="s">
        <v>114</v>
      </c>
      <c r="K411" t="s">
        <v>116</v>
      </c>
      <c r="L411">
        <v>450000</v>
      </c>
      <c r="M411" t="str">
        <f t="shared" si="141"/>
        <v/>
      </c>
      <c r="N411" t="str">
        <f t="shared" ca="1" si="157"/>
        <v>cu</v>
      </c>
      <c r="O411" t="s">
        <v>114</v>
      </c>
      <c r="P411" t="s">
        <v>116</v>
      </c>
      <c r="Q411">
        <v>45000</v>
      </c>
      <c r="R411" t="str">
        <f t="shared" ca="1" si="142"/>
        <v>cu</v>
      </c>
      <c r="S411" t="str">
        <f t="shared" si="143"/>
        <v>GO</v>
      </c>
      <c r="T411">
        <f t="shared" si="144"/>
        <v>450000</v>
      </c>
      <c r="U411" t="str">
        <f t="shared" ca="1" si="145"/>
        <v>cu</v>
      </c>
      <c r="V411" t="str">
        <f t="shared" si="146"/>
        <v>GO</v>
      </c>
      <c r="W411">
        <f t="shared" si="147"/>
        <v>45000</v>
      </c>
      <c r="X41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1" t="str">
        <f t="shared" ca="1" si="148"/>
        <v>{"id":"rt9","num":38,"totEp":25947,"tp1":"cu","vl1":"GO","cn1":450000,"tp2":"cu","vl2":"GO","cn2":45000}</v>
      </c>
      <c r="Z411">
        <f t="shared" ca="1" si="149"/>
        <v>104</v>
      </c>
      <c r="AA411">
        <f t="shared" ca="1" si="150"/>
        <v>8847</v>
      </c>
      <c r="AB411">
        <f t="shared" ca="1" si="151"/>
        <v>1</v>
      </c>
      <c r="AC41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</v>
      </c>
      <c r="AD411">
        <f t="shared" ca="1" si="153"/>
        <v>0</v>
      </c>
    </row>
    <row r="412" spans="1:30">
      <c r="A412" t="s">
        <v>108</v>
      </c>
      <c r="B412" t="str">
        <f>VLOOKUP(A412,EventPointTypeTable!$A:$B,MATCH(EventPointTypeTable!$B$1,EventPointTypeTable!$A$1:$B$1,0),0)</f>
        <v>루틴9</v>
      </c>
      <c r="C412" t="str">
        <f t="shared" si="137"/>
        <v>rt9</v>
      </c>
      <c r="D412">
        <f t="shared" ca="1" si="138"/>
        <v>39</v>
      </c>
      <c r="E412">
        <f t="shared" ca="1" si="140"/>
        <v>39</v>
      </c>
      <c r="F412">
        <v>6700</v>
      </c>
      <c r="G412">
        <f t="shared" ca="1" si="154"/>
        <v>32647</v>
      </c>
      <c r="H412">
        <f t="shared" ca="1" si="155"/>
        <v>32647</v>
      </c>
      <c r="I412" t="str">
        <f t="shared" ca="1" si="156"/>
        <v>cu</v>
      </c>
      <c r="J412" t="s">
        <v>114</v>
      </c>
      <c r="K412" t="s">
        <v>147</v>
      </c>
      <c r="L412">
        <v>7200</v>
      </c>
      <c r="M412" t="str">
        <f t="shared" si="141"/>
        <v>에너지너무많음</v>
      </c>
      <c r="N412" t="str">
        <f t="shared" ca="1" si="157"/>
        <v>cu</v>
      </c>
      <c r="O412" t="s">
        <v>114</v>
      </c>
      <c r="P412" t="s">
        <v>147</v>
      </c>
      <c r="Q412">
        <v>720</v>
      </c>
      <c r="R412" t="str">
        <f t="shared" ca="1" si="142"/>
        <v>cu</v>
      </c>
      <c r="S412" t="str">
        <f t="shared" si="143"/>
        <v>EN</v>
      </c>
      <c r="T412">
        <f t="shared" si="144"/>
        <v>7200</v>
      </c>
      <c r="U412" t="str">
        <f t="shared" ca="1" si="145"/>
        <v>cu</v>
      </c>
      <c r="V412" t="str">
        <f t="shared" si="146"/>
        <v>EN</v>
      </c>
      <c r="W412">
        <f t="shared" si="147"/>
        <v>720</v>
      </c>
      <c r="X41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2" t="str">
        <f t="shared" ca="1" si="148"/>
        <v>{"id":"rt9","num":39,"totEp":32647,"tp1":"cu","vl1":"EN","cn1":7200,"tp2":"cu","vl2":"EN","cn2":720}</v>
      </c>
      <c r="Z412">
        <f t="shared" ca="1" si="149"/>
        <v>100</v>
      </c>
      <c r="AA412">
        <f t="shared" ca="1" si="150"/>
        <v>8948</v>
      </c>
      <c r="AB412">
        <f t="shared" ca="1" si="151"/>
        <v>1</v>
      </c>
      <c r="AC41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</v>
      </c>
      <c r="AD412">
        <f t="shared" ca="1" si="153"/>
        <v>0</v>
      </c>
    </row>
    <row r="413" spans="1:30">
      <c r="A413" t="s">
        <v>108</v>
      </c>
      <c r="B413" t="str">
        <f>VLOOKUP(A413,EventPointTypeTable!$A:$B,MATCH(EventPointTypeTable!$B$1,EventPointTypeTable!$A$1:$B$1,0),0)</f>
        <v>루틴9</v>
      </c>
      <c r="C413" t="str">
        <f t="shared" si="137"/>
        <v>rt9</v>
      </c>
      <c r="D413">
        <f t="shared" ca="1" si="138"/>
        <v>40</v>
      </c>
      <c r="E413">
        <f t="shared" ca="1" si="140"/>
        <v>40</v>
      </c>
      <c r="F413">
        <v>600</v>
      </c>
      <c r="G413">
        <f t="shared" ca="1" si="154"/>
        <v>33247</v>
      </c>
      <c r="H413">
        <f t="shared" ca="1" si="155"/>
        <v>33247</v>
      </c>
      <c r="I413" t="str">
        <f t="shared" ca="1" si="156"/>
        <v>cu</v>
      </c>
      <c r="J413" t="s">
        <v>114</v>
      </c>
      <c r="K413" t="s">
        <v>116</v>
      </c>
      <c r="L413">
        <v>420000</v>
      </c>
      <c r="M413" t="str">
        <f t="shared" si="141"/>
        <v/>
      </c>
      <c r="N413" t="str">
        <f t="shared" ca="1" si="157"/>
        <v>cu</v>
      </c>
      <c r="O413" t="s">
        <v>114</v>
      </c>
      <c r="P413" t="s">
        <v>116</v>
      </c>
      <c r="Q413">
        <v>42000</v>
      </c>
      <c r="R413" t="str">
        <f t="shared" ca="1" si="142"/>
        <v>cu</v>
      </c>
      <c r="S413" t="str">
        <f t="shared" si="143"/>
        <v>GO</v>
      </c>
      <c r="T413">
        <f t="shared" si="144"/>
        <v>420000</v>
      </c>
      <c r="U413" t="str">
        <f t="shared" ca="1" si="145"/>
        <v>cu</v>
      </c>
      <c r="V413" t="str">
        <f t="shared" si="146"/>
        <v>GO</v>
      </c>
      <c r="W413">
        <f t="shared" si="147"/>
        <v>42000</v>
      </c>
      <c r="X41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3" t="str">
        <f t="shared" ca="1" si="148"/>
        <v>{"id":"rt9","num":40,"totEp":33247,"tp1":"cu","vl1":"GO","cn1":420000,"tp2":"cu","vl2":"GO","cn2":42000}</v>
      </c>
      <c r="Z413">
        <f t="shared" ca="1" si="149"/>
        <v>104</v>
      </c>
      <c r="AA413">
        <f t="shared" ca="1" si="150"/>
        <v>9053</v>
      </c>
      <c r="AB413">
        <f t="shared" ca="1" si="151"/>
        <v>1</v>
      </c>
      <c r="AC41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</v>
      </c>
      <c r="AD413">
        <f t="shared" ca="1" si="153"/>
        <v>0</v>
      </c>
    </row>
    <row r="414" spans="1:30">
      <c r="A414" t="s">
        <v>109</v>
      </c>
      <c r="B414" t="str">
        <f>VLOOKUP(A414,EventPointTypeTable!$A:$B,MATCH(EventPointTypeTable!$B$1,EventPointTypeTable!$A$1:$B$1,0),0)</f>
        <v>루틴10</v>
      </c>
      <c r="C414" t="str">
        <f t="shared" si="137"/>
        <v>rt10</v>
      </c>
      <c r="D414">
        <f t="shared" ca="1" si="138"/>
        <v>1</v>
      </c>
      <c r="E414">
        <f t="shared" ca="1" si="140"/>
        <v>1</v>
      </c>
      <c r="F414">
        <v>7</v>
      </c>
      <c r="G414">
        <f t="shared" ca="1" si="154"/>
        <v>7</v>
      </c>
      <c r="H414">
        <f t="shared" ca="1" si="155"/>
        <v>7</v>
      </c>
      <c r="I414" t="str">
        <f t="shared" ca="1" si="156"/>
        <v>cu</v>
      </c>
      <c r="J414" t="s">
        <v>114</v>
      </c>
      <c r="K414" t="s">
        <v>147</v>
      </c>
      <c r="L414">
        <v>120</v>
      </c>
      <c r="M414" t="str">
        <f t="shared" si="141"/>
        <v>에너지너무많음</v>
      </c>
      <c r="N414" t="str">
        <f t="shared" ca="1" si="157"/>
        <v>cu</v>
      </c>
      <c r="O414" t="s">
        <v>114</v>
      </c>
      <c r="P414" t="s">
        <v>147</v>
      </c>
      <c r="Q414">
        <v>12</v>
      </c>
      <c r="R414" t="str">
        <f t="shared" ca="1" si="142"/>
        <v>cu</v>
      </c>
      <c r="S414" t="str">
        <f t="shared" si="143"/>
        <v>EN</v>
      </c>
      <c r="T414">
        <f t="shared" si="144"/>
        <v>120</v>
      </c>
      <c r="U414" t="str">
        <f t="shared" ca="1" si="145"/>
        <v>cu</v>
      </c>
      <c r="V414" t="str">
        <f t="shared" si="146"/>
        <v>EN</v>
      </c>
      <c r="W414">
        <f t="shared" si="147"/>
        <v>12</v>
      </c>
      <c r="X41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4" t="str">
        <f t="shared" ca="1" si="148"/>
        <v>{"id":"rt10","num":1,"totEp":7,"tp1":"cu","vl1":"EN","cn1":120,"tp2":"cu","vl2":"EN","cn2":12}</v>
      </c>
      <c r="Z414">
        <f t="shared" ca="1" si="149"/>
        <v>94</v>
      </c>
      <c r="AA414">
        <f t="shared" ca="1" si="150"/>
        <v>9148</v>
      </c>
      <c r="AB414">
        <f t="shared" ca="1" si="151"/>
        <v>1</v>
      </c>
      <c r="AC41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</v>
      </c>
      <c r="AD414">
        <f t="shared" ca="1" si="153"/>
        <v>0</v>
      </c>
    </row>
    <row r="415" spans="1:30">
      <c r="A415" t="s">
        <v>109</v>
      </c>
      <c r="B415" t="str">
        <f>VLOOKUP(A415,EventPointTypeTable!$A:$B,MATCH(EventPointTypeTable!$B$1,EventPointTypeTable!$A$1:$B$1,0),0)</f>
        <v>루틴10</v>
      </c>
      <c r="C415" t="str">
        <f t="shared" si="137"/>
        <v>rt10</v>
      </c>
      <c r="D415">
        <f t="shared" ca="1" si="138"/>
        <v>2</v>
      </c>
      <c r="E415">
        <f t="shared" ca="1" si="140"/>
        <v>2</v>
      </c>
      <c r="F415">
        <v>10</v>
      </c>
      <c r="G415">
        <f t="shared" ca="1" si="154"/>
        <v>17</v>
      </c>
      <c r="H415">
        <f t="shared" ca="1" si="155"/>
        <v>17</v>
      </c>
      <c r="I415" t="str">
        <f t="shared" ca="1" si="156"/>
        <v>cu</v>
      </c>
      <c r="J415" t="s">
        <v>114</v>
      </c>
      <c r="K415" t="s">
        <v>116</v>
      </c>
      <c r="L415">
        <v>5000</v>
      </c>
      <c r="M415" t="str">
        <f t="shared" si="141"/>
        <v/>
      </c>
      <c r="N415" t="str">
        <f t="shared" ca="1" si="157"/>
        <v>cu</v>
      </c>
      <c r="O415" t="s">
        <v>114</v>
      </c>
      <c r="P415" t="s">
        <v>116</v>
      </c>
      <c r="Q415">
        <v>500</v>
      </c>
      <c r="R415" t="str">
        <f t="shared" ca="1" si="142"/>
        <v>cu</v>
      </c>
      <c r="S415" t="str">
        <f t="shared" si="143"/>
        <v>GO</v>
      </c>
      <c r="T415">
        <f t="shared" si="144"/>
        <v>5000</v>
      </c>
      <c r="U415" t="str">
        <f t="shared" ca="1" si="145"/>
        <v>cu</v>
      </c>
      <c r="V415" t="str">
        <f t="shared" si="146"/>
        <v>GO</v>
      </c>
      <c r="W415">
        <f t="shared" si="147"/>
        <v>500</v>
      </c>
      <c r="X41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5" t="str">
        <f t="shared" ca="1" si="148"/>
        <v>{"id":"rt10","num":2,"totEp":17,"tp1":"cu","vl1":"GO","cn1":5000,"tp2":"cu","vl2":"GO","cn2":500}</v>
      </c>
      <c r="Z415">
        <f t="shared" ca="1" si="149"/>
        <v>97</v>
      </c>
      <c r="AA415">
        <f t="shared" ca="1" si="150"/>
        <v>9246</v>
      </c>
      <c r="AB415">
        <f t="shared" ca="1" si="151"/>
        <v>1</v>
      </c>
      <c r="AC41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</v>
      </c>
      <c r="AD415">
        <f t="shared" ca="1" si="153"/>
        <v>0</v>
      </c>
    </row>
    <row r="416" spans="1:30">
      <c r="A416" t="s">
        <v>109</v>
      </c>
      <c r="B416" t="str">
        <f>VLOOKUP(A416,EventPointTypeTable!$A:$B,MATCH(EventPointTypeTable!$B$1,EventPointTypeTable!$A$1:$B$1,0),0)</f>
        <v>루틴10</v>
      </c>
      <c r="C416" t="str">
        <f t="shared" ref="C416:C455" si="158">A416</f>
        <v>rt10</v>
      </c>
      <c r="D416">
        <f t="shared" ref="D416:D455" ca="1" si="159">IF(A416&lt;&gt;OFFSET(A416,-1,0),1,OFFSET(D416,-1,0)+1)</f>
        <v>3</v>
      </c>
      <c r="E416">
        <f t="shared" ca="1" si="140"/>
        <v>3</v>
      </c>
      <c r="F416">
        <v>15</v>
      </c>
      <c r="G416">
        <f t="shared" ca="1" si="154"/>
        <v>32</v>
      </c>
      <c r="H416">
        <f t="shared" ca="1" si="155"/>
        <v>32</v>
      </c>
      <c r="I416" t="str">
        <f t="shared" ca="1" si="156"/>
        <v>cu</v>
      </c>
      <c r="J416" t="s">
        <v>114</v>
      </c>
      <c r="K416" t="s">
        <v>116</v>
      </c>
      <c r="L416">
        <v>7500</v>
      </c>
      <c r="M416" t="str">
        <f t="shared" si="141"/>
        <v/>
      </c>
      <c r="N416" t="str">
        <f t="shared" ca="1" si="157"/>
        <v>cu</v>
      </c>
      <c r="O416" t="s">
        <v>114</v>
      </c>
      <c r="P416" t="s">
        <v>116</v>
      </c>
      <c r="Q416">
        <v>750</v>
      </c>
      <c r="R416" t="str">
        <f t="shared" ca="1" si="142"/>
        <v>cu</v>
      </c>
      <c r="S416" t="str">
        <f t="shared" si="143"/>
        <v>GO</v>
      </c>
      <c r="T416">
        <f t="shared" si="144"/>
        <v>7500</v>
      </c>
      <c r="U416" t="str">
        <f t="shared" ca="1" si="145"/>
        <v>cu</v>
      </c>
      <c r="V416" t="str">
        <f t="shared" si="146"/>
        <v>GO</v>
      </c>
      <c r="W416">
        <f t="shared" si="147"/>
        <v>750</v>
      </c>
      <c r="X41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6" t="str">
        <f t="shared" ca="1" si="148"/>
        <v>{"id":"rt10","num":3,"totEp":32,"tp1":"cu","vl1":"GO","cn1":7500,"tp2":"cu","vl2":"GO","cn2":750}</v>
      </c>
      <c r="Z416">
        <f t="shared" ca="1" si="149"/>
        <v>97</v>
      </c>
      <c r="AA416">
        <f t="shared" ca="1" si="150"/>
        <v>9344</v>
      </c>
      <c r="AB416">
        <f t="shared" ca="1" si="151"/>
        <v>1</v>
      </c>
      <c r="AC41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</v>
      </c>
      <c r="AD416">
        <f t="shared" ca="1" si="153"/>
        <v>0</v>
      </c>
    </row>
    <row r="417" spans="1:30">
      <c r="A417" t="s">
        <v>109</v>
      </c>
      <c r="B417" t="str">
        <f>VLOOKUP(A417,EventPointTypeTable!$A:$B,MATCH(EventPointTypeTable!$B$1,EventPointTypeTable!$A$1:$B$1,0),0)</f>
        <v>루틴10</v>
      </c>
      <c r="C417" t="str">
        <f t="shared" si="158"/>
        <v>rt10</v>
      </c>
      <c r="D417">
        <f t="shared" ca="1" si="159"/>
        <v>4</v>
      </c>
      <c r="E417">
        <f t="shared" ca="1" si="140"/>
        <v>4</v>
      </c>
      <c r="F417">
        <v>25</v>
      </c>
      <c r="G417">
        <f t="shared" ca="1" si="154"/>
        <v>57</v>
      </c>
      <c r="H417">
        <f t="shared" ca="1" si="155"/>
        <v>57</v>
      </c>
      <c r="I417" t="str">
        <f t="shared" ca="1" si="156"/>
        <v>cu</v>
      </c>
      <c r="J417" t="s">
        <v>114</v>
      </c>
      <c r="K417" t="s">
        <v>147</v>
      </c>
      <c r="L417">
        <v>120</v>
      </c>
      <c r="M417" t="str">
        <f t="shared" si="141"/>
        <v>에너지너무많음</v>
      </c>
      <c r="N417" t="str">
        <f t="shared" ca="1" si="157"/>
        <v>cu</v>
      </c>
      <c r="O417" t="s">
        <v>114</v>
      </c>
      <c r="P417" t="s">
        <v>147</v>
      </c>
      <c r="Q417">
        <v>12</v>
      </c>
      <c r="R417" t="str">
        <f t="shared" ca="1" si="142"/>
        <v>cu</v>
      </c>
      <c r="S417" t="str">
        <f t="shared" si="143"/>
        <v>EN</v>
      </c>
      <c r="T417">
        <f t="shared" si="144"/>
        <v>120</v>
      </c>
      <c r="U417" t="str">
        <f t="shared" ca="1" si="145"/>
        <v>cu</v>
      </c>
      <c r="V417" t="str">
        <f t="shared" si="146"/>
        <v>EN</v>
      </c>
      <c r="W417">
        <f t="shared" si="147"/>
        <v>12</v>
      </c>
      <c r="X41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7" t="str">
        <f t="shared" ca="1" si="148"/>
        <v>{"id":"rt10","num":4,"totEp":57,"tp1":"cu","vl1":"EN","cn1":120,"tp2":"cu","vl2":"EN","cn2":12}</v>
      </c>
      <c r="Z417">
        <f t="shared" ca="1" si="149"/>
        <v>95</v>
      </c>
      <c r="AA417">
        <f t="shared" ca="1" si="150"/>
        <v>9440</v>
      </c>
      <c r="AB417">
        <f t="shared" ca="1" si="151"/>
        <v>1</v>
      </c>
      <c r="AC41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</v>
      </c>
      <c r="AD417">
        <f t="shared" ca="1" si="153"/>
        <v>0</v>
      </c>
    </row>
    <row r="418" spans="1:30">
      <c r="A418" t="s">
        <v>109</v>
      </c>
      <c r="B418" t="str">
        <f>VLOOKUP(A418,EventPointTypeTable!$A:$B,MATCH(EventPointTypeTable!$B$1,EventPointTypeTable!$A$1:$B$1,0),0)</f>
        <v>루틴10</v>
      </c>
      <c r="C418" t="str">
        <f t="shared" si="158"/>
        <v>rt10</v>
      </c>
      <c r="D418">
        <f t="shared" ca="1" si="159"/>
        <v>5</v>
      </c>
      <c r="E418">
        <f t="shared" ca="1" si="140"/>
        <v>5</v>
      </c>
      <c r="F418">
        <v>20</v>
      </c>
      <c r="G418">
        <f t="shared" ca="1" si="154"/>
        <v>77</v>
      </c>
      <c r="H418">
        <f t="shared" ca="1" si="155"/>
        <v>77</v>
      </c>
      <c r="I418" t="str">
        <f t="shared" ca="1" si="156"/>
        <v>cu</v>
      </c>
      <c r="J418" t="s">
        <v>114</v>
      </c>
      <c r="K418" t="s">
        <v>116</v>
      </c>
      <c r="L418">
        <v>10000</v>
      </c>
      <c r="M418" t="str">
        <f t="shared" si="141"/>
        <v/>
      </c>
      <c r="N418" t="str">
        <f t="shared" ca="1" si="157"/>
        <v>cu</v>
      </c>
      <c r="O418" t="s">
        <v>114</v>
      </c>
      <c r="P418" t="s">
        <v>116</v>
      </c>
      <c r="Q418">
        <v>1000</v>
      </c>
      <c r="R418" t="str">
        <f t="shared" ca="1" si="142"/>
        <v>cu</v>
      </c>
      <c r="S418" t="str">
        <f t="shared" si="143"/>
        <v>GO</v>
      </c>
      <c r="T418">
        <f t="shared" si="144"/>
        <v>10000</v>
      </c>
      <c r="U418" t="str">
        <f t="shared" ca="1" si="145"/>
        <v>cu</v>
      </c>
      <c r="V418" t="str">
        <f t="shared" si="146"/>
        <v>GO</v>
      </c>
      <c r="W418">
        <f t="shared" si="147"/>
        <v>1000</v>
      </c>
      <c r="X41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8" t="str">
        <f t="shared" ca="1" si="148"/>
        <v>{"id":"rt10","num":5,"totEp":77,"tp1":"cu","vl1":"GO","cn1":10000,"tp2":"cu","vl2":"GO","cn2":1000}</v>
      </c>
      <c r="Z418">
        <f t="shared" ca="1" si="149"/>
        <v>99</v>
      </c>
      <c r="AA418">
        <f t="shared" ca="1" si="150"/>
        <v>9540</v>
      </c>
      <c r="AB418">
        <f t="shared" ca="1" si="151"/>
        <v>1</v>
      </c>
      <c r="AC41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</v>
      </c>
      <c r="AD418">
        <f t="shared" ca="1" si="153"/>
        <v>0</v>
      </c>
    </row>
    <row r="419" spans="1:30">
      <c r="A419" t="s">
        <v>109</v>
      </c>
      <c r="B419" t="str">
        <f>VLOOKUP(A419,EventPointTypeTable!$A:$B,MATCH(EventPointTypeTable!$B$1,EventPointTypeTable!$A$1:$B$1,0),0)</f>
        <v>루틴10</v>
      </c>
      <c r="C419" t="str">
        <f t="shared" si="158"/>
        <v>rt10</v>
      </c>
      <c r="D419">
        <f t="shared" ca="1" si="159"/>
        <v>6</v>
      </c>
      <c r="E419">
        <f t="shared" ca="1" si="140"/>
        <v>6</v>
      </c>
      <c r="F419">
        <v>25</v>
      </c>
      <c r="G419">
        <f t="shared" ca="1" si="154"/>
        <v>102</v>
      </c>
      <c r="H419">
        <f t="shared" ca="1" si="155"/>
        <v>102</v>
      </c>
      <c r="I419" t="str">
        <f t="shared" ca="1" si="156"/>
        <v>cu</v>
      </c>
      <c r="J419" t="s">
        <v>114</v>
      </c>
      <c r="K419" t="s">
        <v>116</v>
      </c>
      <c r="L419">
        <v>15000</v>
      </c>
      <c r="M419" t="str">
        <f t="shared" si="141"/>
        <v/>
      </c>
      <c r="N419" t="str">
        <f t="shared" ca="1" si="157"/>
        <v>cu</v>
      </c>
      <c r="O419" t="s">
        <v>114</v>
      </c>
      <c r="P419" t="s">
        <v>116</v>
      </c>
      <c r="Q419">
        <v>1500</v>
      </c>
      <c r="R419" t="str">
        <f t="shared" ca="1" si="142"/>
        <v>cu</v>
      </c>
      <c r="S419" t="str">
        <f t="shared" si="143"/>
        <v>GO</v>
      </c>
      <c r="T419">
        <f t="shared" si="144"/>
        <v>15000</v>
      </c>
      <c r="U419" t="str">
        <f t="shared" ca="1" si="145"/>
        <v>cu</v>
      </c>
      <c r="V419" t="str">
        <f t="shared" si="146"/>
        <v>GO</v>
      </c>
      <c r="W419">
        <f t="shared" si="147"/>
        <v>1500</v>
      </c>
      <c r="X41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19" t="str">
        <f t="shared" ca="1" si="148"/>
        <v>{"id":"rt10","num":6,"totEp":102,"tp1":"cu","vl1":"GO","cn1":15000,"tp2":"cu","vl2":"GO","cn2":1500}</v>
      </c>
      <c r="Z419">
        <f t="shared" ca="1" si="149"/>
        <v>100</v>
      </c>
      <c r="AA419">
        <f t="shared" ca="1" si="150"/>
        <v>9641</v>
      </c>
      <c r="AB419">
        <f t="shared" ca="1" si="151"/>
        <v>1</v>
      </c>
      <c r="AC41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</v>
      </c>
      <c r="AD419">
        <f t="shared" ca="1" si="153"/>
        <v>0</v>
      </c>
    </row>
    <row r="420" spans="1:30">
      <c r="A420" t="s">
        <v>109</v>
      </c>
      <c r="B420" t="str">
        <f>VLOOKUP(A420,EventPointTypeTable!$A:$B,MATCH(EventPointTypeTable!$B$1,EventPointTypeTable!$A$1:$B$1,0),0)</f>
        <v>루틴10</v>
      </c>
      <c r="C420" t="str">
        <f t="shared" si="158"/>
        <v>rt10</v>
      </c>
      <c r="D420">
        <f t="shared" ca="1" si="159"/>
        <v>7</v>
      </c>
      <c r="E420">
        <f t="shared" ca="1" si="140"/>
        <v>7</v>
      </c>
      <c r="F420">
        <v>75</v>
      </c>
      <c r="G420">
        <f t="shared" ca="1" si="154"/>
        <v>177</v>
      </c>
      <c r="H420">
        <f t="shared" ca="1" si="155"/>
        <v>177</v>
      </c>
      <c r="I420" t="str">
        <f t="shared" ca="1" si="156"/>
        <v>cu</v>
      </c>
      <c r="J420" t="s">
        <v>114</v>
      </c>
      <c r="K420" t="s">
        <v>147</v>
      </c>
      <c r="L420">
        <v>170</v>
      </c>
      <c r="M420" t="str">
        <f t="shared" si="141"/>
        <v>에너지너무많음</v>
      </c>
      <c r="N420" t="str">
        <f t="shared" ca="1" si="157"/>
        <v>cu</v>
      </c>
      <c r="O420" t="s">
        <v>114</v>
      </c>
      <c r="P420" t="s">
        <v>147</v>
      </c>
      <c r="Q420">
        <v>17</v>
      </c>
      <c r="R420" t="str">
        <f t="shared" ca="1" si="142"/>
        <v>cu</v>
      </c>
      <c r="S420" t="str">
        <f t="shared" si="143"/>
        <v>EN</v>
      </c>
      <c r="T420">
        <f t="shared" si="144"/>
        <v>170</v>
      </c>
      <c r="U420" t="str">
        <f t="shared" ca="1" si="145"/>
        <v>cu</v>
      </c>
      <c r="V420" t="str">
        <f t="shared" si="146"/>
        <v>EN</v>
      </c>
      <c r="W420">
        <f t="shared" si="147"/>
        <v>17</v>
      </c>
      <c r="X42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0" t="str">
        <f t="shared" ca="1" si="148"/>
        <v>{"id":"rt10","num":7,"totEp":177,"tp1":"cu","vl1":"EN","cn1":170,"tp2":"cu","vl2":"EN","cn2":17}</v>
      </c>
      <c r="Z420">
        <f t="shared" ca="1" si="149"/>
        <v>96</v>
      </c>
      <c r="AA420">
        <f t="shared" ca="1" si="150"/>
        <v>9738</v>
      </c>
      <c r="AB420">
        <f t="shared" ca="1" si="151"/>
        <v>1</v>
      </c>
      <c r="AC42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</v>
      </c>
      <c r="AD420">
        <f t="shared" ca="1" si="153"/>
        <v>0</v>
      </c>
    </row>
    <row r="421" spans="1:30">
      <c r="A421" t="s">
        <v>109</v>
      </c>
      <c r="B421" t="str">
        <f>VLOOKUP(A421,EventPointTypeTable!$A:$B,MATCH(EventPointTypeTable!$B$1,EventPointTypeTable!$A$1:$B$1,0),0)</f>
        <v>루틴10</v>
      </c>
      <c r="C421" t="str">
        <f t="shared" si="158"/>
        <v>rt10</v>
      </c>
      <c r="D421">
        <f t="shared" ca="1" si="159"/>
        <v>8</v>
      </c>
      <c r="E421">
        <f t="shared" ca="1" si="140"/>
        <v>8</v>
      </c>
      <c r="F421">
        <v>85</v>
      </c>
      <c r="G421">
        <f t="shared" ca="1" si="154"/>
        <v>262</v>
      </c>
      <c r="H421">
        <f t="shared" ca="1" si="155"/>
        <v>262</v>
      </c>
      <c r="I421" t="str">
        <f t="shared" ca="1" si="156"/>
        <v>cu</v>
      </c>
      <c r="J421" t="s">
        <v>114</v>
      </c>
      <c r="K421" t="s">
        <v>116</v>
      </c>
      <c r="L421">
        <v>20000</v>
      </c>
      <c r="M421" t="str">
        <f t="shared" si="141"/>
        <v/>
      </c>
      <c r="N421" t="str">
        <f t="shared" ca="1" si="157"/>
        <v>cu</v>
      </c>
      <c r="O421" t="s">
        <v>114</v>
      </c>
      <c r="P421" t="s">
        <v>116</v>
      </c>
      <c r="Q421">
        <v>2000</v>
      </c>
      <c r="R421" t="str">
        <f t="shared" ca="1" si="142"/>
        <v>cu</v>
      </c>
      <c r="S421" t="str">
        <f t="shared" si="143"/>
        <v>GO</v>
      </c>
      <c r="T421">
        <f t="shared" si="144"/>
        <v>20000</v>
      </c>
      <c r="U421" t="str">
        <f t="shared" ca="1" si="145"/>
        <v>cu</v>
      </c>
      <c r="V421" t="str">
        <f t="shared" si="146"/>
        <v>GO</v>
      </c>
      <c r="W421">
        <f t="shared" si="147"/>
        <v>2000</v>
      </c>
      <c r="X42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1" t="str">
        <f t="shared" ca="1" si="148"/>
        <v>{"id":"rt10","num":8,"totEp":262,"tp1":"cu","vl1":"GO","cn1":20000,"tp2":"cu","vl2":"GO","cn2":2000}</v>
      </c>
      <c r="Z421">
        <f t="shared" ca="1" si="149"/>
        <v>100</v>
      </c>
      <c r="AA421">
        <f t="shared" ca="1" si="150"/>
        <v>9839</v>
      </c>
      <c r="AB421">
        <f t="shared" ca="1" si="151"/>
        <v>1</v>
      </c>
      <c r="AC42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</v>
      </c>
      <c r="AD421">
        <f t="shared" ca="1" si="153"/>
        <v>0</v>
      </c>
    </row>
    <row r="422" spans="1:30">
      <c r="A422" t="s">
        <v>109</v>
      </c>
      <c r="B422" t="str">
        <f>VLOOKUP(A422,EventPointTypeTable!$A:$B,MATCH(EventPointTypeTable!$B$1,EventPointTypeTable!$A$1:$B$1,0),0)</f>
        <v>루틴10</v>
      </c>
      <c r="C422" t="str">
        <f t="shared" si="158"/>
        <v>rt10</v>
      </c>
      <c r="D422">
        <f t="shared" ca="1" si="159"/>
        <v>9</v>
      </c>
      <c r="E422">
        <f t="shared" ca="1" si="140"/>
        <v>9</v>
      </c>
      <c r="F422">
        <v>65</v>
      </c>
      <c r="G422">
        <f t="shared" ca="1" si="154"/>
        <v>327</v>
      </c>
      <c r="H422">
        <f t="shared" ca="1" si="155"/>
        <v>327</v>
      </c>
      <c r="I422" t="str">
        <f t="shared" ca="1" si="156"/>
        <v>cu</v>
      </c>
      <c r="J422" t="s">
        <v>114</v>
      </c>
      <c r="K422" t="s">
        <v>116</v>
      </c>
      <c r="L422">
        <v>25000</v>
      </c>
      <c r="M422" t="str">
        <f t="shared" si="141"/>
        <v/>
      </c>
      <c r="N422" t="str">
        <f t="shared" ca="1" si="157"/>
        <v>cu</v>
      </c>
      <c r="O422" t="s">
        <v>114</v>
      </c>
      <c r="P422" t="s">
        <v>116</v>
      </c>
      <c r="Q422">
        <v>2500</v>
      </c>
      <c r="R422" t="str">
        <f t="shared" ca="1" si="142"/>
        <v>cu</v>
      </c>
      <c r="S422" t="str">
        <f t="shared" si="143"/>
        <v>GO</v>
      </c>
      <c r="T422">
        <f t="shared" si="144"/>
        <v>25000</v>
      </c>
      <c r="U422" t="str">
        <f t="shared" ca="1" si="145"/>
        <v>cu</v>
      </c>
      <c r="V422" t="str">
        <f t="shared" si="146"/>
        <v>GO</v>
      </c>
      <c r="W422">
        <f t="shared" si="147"/>
        <v>2500</v>
      </c>
      <c r="X42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2" t="str">
        <f t="shared" ca="1" si="148"/>
        <v>{"id":"rt10","num":9,"totEp":327,"tp1":"cu","vl1":"GO","cn1":25000,"tp2":"cu","vl2":"GO","cn2":2500}</v>
      </c>
      <c r="Z422">
        <f t="shared" ca="1" si="149"/>
        <v>100</v>
      </c>
      <c r="AA422">
        <f t="shared" ca="1" si="150"/>
        <v>9940</v>
      </c>
      <c r="AB422">
        <f t="shared" ca="1" si="151"/>
        <v>1</v>
      </c>
      <c r="AC42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</v>
      </c>
      <c r="AD422">
        <f t="shared" ca="1" si="153"/>
        <v>0</v>
      </c>
    </row>
    <row r="423" spans="1:30">
      <c r="A423" t="s">
        <v>109</v>
      </c>
      <c r="B423" t="str">
        <f>VLOOKUP(A423,EventPointTypeTable!$A:$B,MATCH(EventPointTypeTable!$B$1,EventPointTypeTable!$A$1:$B$1,0),0)</f>
        <v>루틴10</v>
      </c>
      <c r="C423" t="str">
        <f t="shared" si="158"/>
        <v>rt10</v>
      </c>
      <c r="D423">
        <f t="shared" ca="1" si="159"/>
        <v>10</v>
      </c>
      <c r="E423">
        <f t="shared" ca="1" si="140"/>
        <v>10</v>
      </c>
      <c r="F423">
        <v>50</v>
      </c>
      <c r="G423">
        <f t="shared" ca="1" si="154"/>
        <v>377</v>
      </c>
      <c r="H423">
        <f t="shared" ca="1" si="155"/>
        <v>377</v>
      </c>
      <c r="I423" t="str">
        <f t="shared" ca="1" si="156"/>
        <v>cu</v>
      </c>
      <c r="J423" t="s">
        <v>114</v>
      </c>
      <c r="K423" t="s">
        <v>116</v>
      </c>
      <c r="L423">
        <v>22500</v>
      </c>
      <c r="M423" t="str">
        <f t="shared" si="141"/>
        <v/>
      </c>
      <c r="N423" t="str">
        <f t="shared" ca="1" si="157"/>
        <v>cu</v>
      </c>
      <c r="O423" t="s">
        <v>114</v>
      </c>
      <c r="P423" t="s">
        <v>116</v>
      </c>
      <c r="Q423">
        <v>2250</v>
      </c>
      <c r="R423" t="str">
        <f t="shared" ca="1" si="142"/>
        <v>cu</v>
      </c>
      <c r="S423" t="str">
        <f t="shared" si="143"/>
        <v>GO</v>
      </c>
      <c r="T423">
        <f t="shared" si="144"/>
        <v>22500</v>
      </c>
      <c r="U423" t="str">
        <f t="shared" ca="1" si="145"/>
        <v>cu</v>
      </c>
      <c r="V423" t="str">
        <f t="shared" si="146"/>
        <v>GO</v>
      </c>
      <c r="W423">
        <f t="shared" si="147"/>
        <v>2250</v>
      </c>
      <c r="X42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3" t="str">
        <f t="shared" ca="1" si="148"/>
        <v>{"id":"rt10","num":10,"totEp":377,"tp1":"cu","vl1":"GO","cn1":22500,"tp2":"cu","vl2":"GO","cn2":2250}</v>
      </c>
      <c r="Z423">
        <f t="shared" ca="1" si="149"/>
        <v>101</v>
      </c>
      <c r="AA423">
        <f t="shared" ca="1" si="150"/>
        <v>10042</v>
      </c>
      <c r="AB423">
        <f t="shared" ca="1" si="151"/>
        <v>1</v>
      </c>
      <c r="AC42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</v>
      </c>
      <c r="AD423">
        <f t="shared" ca="1" si="153"/>
        <v>0</v>
      </c>
    </row>
    <row r="424" spans="1:30">
      <c r="A424" t="s">
        <v>109</v>
      </c>
      <c r="B424" t="str">
        <f>VLOOKUP(A424,EventPointTypeTable!$A:$B,MATCH(EventPointTypeTable!$B$1,EventPointTypeTable!$A$1:$B$1,0),0)</f>
        <v>루틴10</v>
      </c>
      <c r="C424" t="str">
        <f t="shared" si="158"/>
        <v>rt10</v>
      </c>
      <c r="D424">
        <f t="shared" ca="1" si="159"/>
        <v>11</v>
      </c>
      <c r="E424">
        <f t="shared" ca="1" si="140"/>
        <v>11</v>
      </c>
      <c r="F424">
        <v>180</v>
      </c>
      <c r="G424">
        <f t="shared" ca="1" si="154"/>
        <v>557</v>
      </c>
      <c r="H424">
        <f t="shared" ca="1" si="155"/>
        <v>557</v>
      </c>
      <c r="I424" t="str">
        <f t="shared" ca="1" si="156"/>
        <v>cu</v>
      </c>
      <c r="J424" t="s">
        <v>114</v>
      </c>
      <c r="K424" t="s">
        <v>147</v>
      </c>
      <c r="L424">
        <v>300</v>
      </c>
      <c r="M424" t="str">
        <f t="shared" si="141"/>
        <v>에너지너무많음</v>
      </c>
      <c r="N424" t="str">
        <f t="shared" ca="1" si="157"/>
        <v>cu</v>
      </c>
      <c r="O424" t="s">
        <v>114</v>
      </c>
      <c r="P424" t="s">
        <v>147</v>
      </c>
      <c r="Q424">
        <v>30</v>
      </c>
      <c r="R424" t="str">
        <f t="shared" ca="1" si="142"/>
        <v>cu</v>
      </c>
      <c r="S424" t="str">
        <f t="shared" si="143"/>
        <v>EN</v>
      </c>
      <c r="T424">
        <f t="shared" si="144"/>
        <v>300</v>
      </c>
      <c r="U424" t="str">
        <f t="shared" ca="1" si="145"/>
        <v>cu</v>
      </c>
      <c r="V424" t="str">
        <f t="shared" si="146"/>
        <v>EN</v>
      </c>
      <c r="W424">
        <f t="shared" si="147"/>
        <v>30</v>
      </c>
      <c r="X42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4" t="str">
        <f t="shared" ca="1" si="148"/>
        <v>{"id":"rt10","num":11,"totEp":557,"tp1":"cu","vl1":"EN","cn1":300,"tp2":"cu","vl2":"EN","cn2":30}</v>
      </c>
      <c r="Z424">
        <f t="shared" ca="1" si="149"/>
        <v>97</v>
      </c>
      <c r="AA424">
        <f t="shared" ca="1" si="150"/>
        <v>10140</v>
      </c>
      <c r="AB424">
        <f t="shared" ca="1" si="151"/>
        <v>1</v>
      </c>
      <c r="AC42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</v>
      </c>
      <c r="AD424">
        <f t="shared" ca="1" si="153"/>
        <v>0</v>
      </c>
    </row>
    <row r="425" spans="1:30">
      <c r="A425" t="s">
        <v>109</v>
      </c>
      <c r="B425" t="str">
        <f>VLOOKUP(A425,EventPointTypeTable!$A:$B,MATCH(EventPointTypeTable!$B$1,EventPointTypeTable!$A$1:$B$1,0),0)</f>
        <v>루틴10</v>
      </c>
      <c r="C425" t="str">
        <f t="shared" si="158"/>
        <v>rt10</v>
      </c>
      <c r="D425">
        <f t="shared" ca="1" si="159"/>
        <v>12</v>
      </c>
      <c r="E425">
        <f t="shared" ca="1" si="140"/>
        <v>12</v>
      </c>
      <c r="F425">
        <v>100</v>
      </c>
      <c r="G425">
        <f t="shared" ca="1" si="154"/>
        <v>657</v>
      </c>
      <c r="H425">
        <f t="shared" ca="1" si="155"/>
        <v>657</v>
      </c>
      <c r="I425" t="str">
        <f t="shared" ca="1" si="156"/>
        <v>cu</v>
      </c>
      <c r="J425" t="s">
        <v>114</v>
      </c>
      <c r="K425" t="s">
        <v>116</v>
      </c>
      <c r="L425">
        <v>50000</v>
      </c>
      <c r="M425" t="str">
        <f t="shared" si="141"/>
        <v/>
      </c>
      <c r="N425" t="str">
        <f t="shared" ca="1" si="157"/>
        <v>cu</v>
      </c>
      <c r="O425" t="s">
        <v>114</v>
      </c>
      <c r="P425" t="s">
        <v>116</v>
      </c>
      <c r="Q425">
        <v>5000</v>
      </c>
      <c r="R425" t="str">
        <f t="shared" ca="1" si="142"/>
        <v>cu</v>
      </c>
      <c r="S425" t="str">
        <f t="shared" si="143"/>
        <v>GO</v>
      </c>
      <c r="T425">
        <f t="shared" si="144"/>
        <v>50000</v>
      </c>
      <c r="U425" t="str">
        <f t="shared" ca="1" si="145"/>
        <v>cu</v>
      </c>
      <c r="V425" t="str">
        <f t="shared" si="146"/>
        <v>GO</v>
      </c>
      <c r="W425">
        <f t="shared" si="147"/>
        <v>5000</v>
      </c>
      <c r="X42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5" t="str">
        <f t="shared" ca="1" si="148"/>
        <v>{"id":"rt10","num":12,"totEp":657,"tp1":"cu","vl1":"GO","cn1":50000,"tp2":"cu","vl2":"GO","cn2":5000}</v>
      </c>
      <c r="Z425">
        <f t="shared" ca="1" si="149"/>
        <v>101</v>
      </c>
      <c r="AA425">
        <f t="shared" ca="1" si="150"/>
        <v>10242</v>
      </c>
      <c r="AB425">
        <f t="shared" ca="1" si="151"/>
        <v>1</v>
      </c>
      <c r="AC42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</v>
      </c>
      <c r="AD425">
        <f t="shared" ca="1" si="153"/>
        <v>0</v>
      </c>
    </row>
    <row r="426" spans="1:30">
      <c r="A426" t="s">
        <v>109</v>
      </c>
      <c r="B426" t="str">
        <f>VLOOKUP(A426,EventPointTypeTable!$A:$B,MATCH(EventPointTypeTable!$B$1,EventPointTypeTable!$A$1:$B$1,0),0)</f>
        <v>루틴10</v>
      </c>
      <c r="C426" t="str">
        <f t="shared" si="158"/>
        <v>rt10</v>
      </c>
      <c r="D426">
        <f t="shared" ca="1" si="159"/>
        <v>13</v>
      </c>
      <c r="E426">
        <f t="shared" ca="1" si="140"/>
        <v>13</v>
      </c>
      <c r="F426">
        <v>120</v>
      </c>
      <c r="G426">
        <f t="shared" ca="1" si="154"/>
        <v>777</v>
      </c>
      <c r="H426">
        <f t="shared" ca="1" si="155"/>
        <v>777</v>
      </c>
      <c r="I426" t="str">
        <f t="shared" ca="1" si="156"/>
        <v>cu</v>
      </c>
      <c r="J426" t="s">
        <v>114</v>
      </c>
      <c r="K426" t="s">
        <v>116</v>
      </c>
      <c r="L426">
        <v>65000</v>
      </c>
      <c r="M426" t="str">
        <f t="shared" si="141"/>
        <v/>
      </c>
      <c r="N426" t="str">
        <f t="shared" ca="1" si="157"/>
        <v>cu</v>
      </c>
      <c r="O426" t="s">
        <v>114</v>
      </c>
      <c r="P426" t="s">
        <v>116</v>
      </c>
      <c r="Q426">
        <v>6500</v>
      </c>
      <c r="R426" t="str">
        <f t="shared" ca="1" si="142"/>
        <v>cu</v>
      </c>
      <c r="S426" t="str">
        <f t="shared" si="143"/>
        <v>GO</v>
      </c>
      <c r="T426">
        <f t="shared" si="144"/>
        <v>65000</v>
      </c>
      <c r="U426" t="str">
        <f t="shared" ca="1" si="145"/>
        <v>cu</v>
      </c>
      <c r="V426" t="str">
        <f t="shared" si="146"/>
        <v>GO</v>
      </c>
      <c r="W426">
        <f t="shared" si="147"/>
        <v>6500</v>
      </c>
      <c r="X42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6" t="str">
        <f t="shared" ca="1" si="148"/>
        <v>{"id":"rt10","num":13,"totEp":777,"tp1":"cu","vl1":"GO","cn1":65000,"tp2":"cu","vl2":"GO","cn2":6500}</v>
      </c>
      <c r="Z426">
        <f t="shared" ca="1" si="149"/>
        <v>101</v>
      </c>
      <c r="AA426">
        <f t="shared" ca="1" si="150"/>
        <v>10344</v>
      </c>
      <c r="AB426">
        <f t="shared" ca="1" si="151"/>
        <v>1</v>
      </c>
      <c r="AC42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</v>
      </c>
      <c r="AD426">
        <f t="shared" ca="1" si="153"/>
        <v>0</v>
      </c>
    </row>
    <row r="427" spans="1:30">
      <c r="A427" t="s">
        <v>109</v>
      </c>
      <c r="B427" t="str">
        <f>VLOOKUP(A427,EventPointTypeTable!$A:$B,MATCH(EventPointTypeTable!$B$1,EventPointTypeTable!$A$1:$B$1,0),0)</f>
        <v>루틴10</v>
      </c>
      <c r="C427" t="str">
        <f t="shared" si="158"/>
        <v>rt10</v>
      </c>
      <c r="D427">
        <f t="shared" ca="1" si="159"/>
        <v>14</v>
      </c>
      <c r="E427">
        <f t="shared" ca="1" si="140"/>
        <v>14</v>
      </c>
      <c r="F427">
        <v>500</v>
      </c>
      <c r="G427">
        <f t="shared" ca="1" si="154"/>
        <v>1277</v>
      </c>
      <c r="H427">
        <f t="shared" ca="1" si="155"/>
        <v>1277</v>
      </c>
      <c r="I427" t="str">
        <f t="shared" ca="1" si="156"/>
        <v>cu</v>
      </c>
      <c r="J427" t="s">
        <v>114</v>
      </c>
      <c r="K427" t="s">
        <v>147</v>
      </c>
      <c r="L427">
        <v>750</v>
      </c>
      <c r="M427" t="str">
        <f t="shared" si="141"/>
        <v>에너지너무많음</v>
      </c>
      <c r="N427" t="str">
        <f t="shared" ca="1" si="157"/>
        <v>cu</v>
      </c>
      <c r="O427" t="s">
        <v>114</v>
      </c>
      <c r="P427" t="s">
        <v>147</v>
      </c>
      <c r="Q427">
        <v>75</v>
      </c>
      <c r="R427" t="str">
        <f t="shared" ca="1" si="142"/>
        <v>cu</v>
      </c>
      <c r="S427" t="str">
        <f t="shared" si="143"/>
        <v>EN</v>
      </c>
      <c r="T427">
        <f t="shared" si="144"/>
        <v>750</v>
      </c>
      <c r="U427" t="str">
        <f t="shared" ca="1" si="145"/>
        <v>cu</v>
      </c>
      <c r="V427" t="str">
        <f t="shared" si="146"/>
        <v>EN</v>
      </c>
      <c r="W427">
        <f t="shared" si="147"/>
        <v>75</v>
      </c>
      <c r="X42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7" t="str">
        <f t="shared" ca="1" si="148"/>
        <v>{"id":"rt10","num":14,"totEp":1277,"tp1":"cu","vl1":"EN","cn1":750,"tp2":"cu","vl2":"EN","cn2":75}</v>
      </c>
      <c r="Z427">
        <f t="shared" ca="1" si="149"/>
        <v>98</v>
      </c>
      <c r="AA427">
        <f t="shared" ca="1" si="150"/>
        <v>10443</v>
      </c>
      <c r="AB427">
        <f t="shared" ca="1" si="151"/>
        <v>1</v>
      </c>
      <c r="AC42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</v>
      </c>
      <c r="AD427">
        <f t="shared" ca="1" si="153"/>
        <v>0</v>
      </c>
    </row>
    <row r="428" spans="1:30">
      <c r="A428" t="s">
        <v>109</v>
      </c>
      <c r="B428" t="str">
        <f>VLOOKUP(A428,EventPointTypeTable!$A:$B,MATCH(EventPointTypeTable!$B$1,EventPointTypeTable!$A$1:$B$1,0),0)</f>
        <v>루틴10</v>
      </c>
      <c r="C428" t="str">
        <f t="shared" si="158"/>
        <v>rt10</v>
      </c>
      <c r="D428">
        <f t="shared" ca="1" si="159"/>
        <v>15</v>
      </c>
      <c r="E428">
        <f t="shared" ca="1" si="140"/>
        <v>15</v>
      </c>
      <c r="F428">
        <v>120</v>
      </c>
      <c r="G428">
        <f t="shared" ca="1" si="154"/>
        <v>1397</v>
      </c>
      <c r="H428">
        <f t="shared" ca="1" si="155"/>
        <v>1397</v>
      </c>
      <c r="I428" t="str">
        <f t="shared" ca="1" si="156"/>
        <v>cu</v>
      </c>
      <c r="J428" t="s">
        <v>114</v>
      </c>
      <c r="K428" t="s">
        <v>116</v>
      </c>
      <c r="L428">
        <v>100000</v>
      </c>
      <c r="M428" t="str">
        <f t="shared" si="141"/>
        <v/>
      </c>
      <c r="N428" t="str">
        <f t="shared" ca="1" si="157"/>
        <v>cu</v>
      </c>
      <c r="O428" t="s">
        <v>114</v>
      </c>
      <c r="P428" t="s">
        <v>116</v>
      </c>
      <c r="Q428">
        <v>10000</v>
      </c>
      <c r="R428" t="str">
        <f t="shared" ca="1" si="142"/>
        <v>cu</v>
      </c>
      <c r="S428" t="str">
        <f t="shared" si="143"/>
        <v>GO</v>
      </c>
      <c r="T428">
        <f t="shared" si="144"/>
        <v>100000</v>
      </c>
      <c r="U428" t="str">
        <f t="shared" ca="1" si="145"/>
        <v>cu</v>
      </c>
      <c r="V428" t="str">
        <f t="shared" si="146"/>
        <v>GO</v>
      </c>
      <c r="W428">
        <f t="shared" si="147"/>
        <v>10000</v>
      </c>
      <c r="X42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8" t="str">
        <f t="shared" ca="1" si="148"/>
        <v>{"id":"rt10","num":15,"totEp":1397,"tp1":"cu","vl1":"GO","cn1":100000,"tp2":"cu","vl2":"GO","cn2":10000}</v>
      </c>
      <c r="Z428">
        <f t="shared" ca="1" si="149"/>
        <v>104</v>
      </c>
      <c r="AA428">
        <f t="shared" ca="1" si="150"/>
        <v>10548</v>
      </c>
      <c r="AB428">
        <f t="shared" ca="1" si="151"/>
        <v>1</v>
      </c>
      <c r="AC42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</v>
      </c>
      <c r="AD428">
        <f t="shared" ca="1" si="153"/>
        <v>0</v>
      </c>
    </row>
    <row r="429" spans="1:30">
      <c r="A429" t="s">
        <v>109</v>
      </c>
      <c r="B429" t="str">
        <f>VLOOKUP(A429,EventPointTypeTable!$A:$B,MATCH(EventPointTypeTable!$B$1,EventPointTypeTable!$A$1:$B$1,0),0)</f>
        <v>루틴10</v>
      </c>
      <c r="C429" t="str">
        <f t="shared" si="158"/>
        <v>rt10</v>
      </c>
      <c r="D429">
        <f t="shared" ca="1" si="159"/>
        <v>16</v>
      </c>
      <c r="E429">
        <f t="shared" ca="1" si="140"/>
        <v>16</v>
      </c>
      <c r="F429">
        <v>200</v>
      </c>
      <c r="G429">
        <f t="shared" ca="1" si="154"/>
        <v>1597</v>
      </c>
      <c r="H429">
        <f t="shared" ca="1" si="155"/>
        <v>1597</v>
      </c>
      <c r="I429" t="str">
        <f t="shared" ca="1" si="156"/>
        <v>cu</v>
      </c>
      <c r="J429" t="s">
        <v>114</v>
      </c>
      <c r="K429" t="s">
        <v>116</v>
      </c>
      <c r="L429">
        <v>120000</v>
      </c>
      <c r="M429" t="str">
        <f t="shared" si="141"/>
        <v/>
      </c>
      <c r="N429" t="str">
        <f t="shared" ca="1" si="157"/>
        <v>cu</v>
      </c>
      <c r="O429" t="s">
        <v>114</v>
      </c>
      <c r="P429" t="s">
        <v>116</v>
      </c>
      <c r="Q429">
        <v>12000</v>
      </c>
      <c r="R429" t="str">
        <f t="shared" ca="1" si="142"/>
        <v>cu</v>
      </c>
      <c r="S429" t="str">
        <f t="shared" si="143"/>
        <v>GO</v>
      </c>
      <c r="T429">
        <f t="shared" si="144"/>
        <v>120000</v>
      </c>
      <c r="U429" t="str">
        <f t="shared" ca="1" si="145"/>
        <v>cu</v>
      </c>
      <c r="V429" t="str">
        <f t="shared" si="146"/>
        <v>GO</v>
      </c>
      <c r="W429">
        <f t="shared" si="147"/>
        <v>12000</v>
      </c>
      <c r="X429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29" t="str">
        <f t="shared" ca="1" si="148"/>
        <v>{"id":"rt10","num":16,"totEp":1597,"tp1":"cu","vl1":"GO","cn1":120000,"tp2":"cu","vl2":"GO","cn2":12000}</v>
      </c>
      <c r="Z429">
        <f t="shared" ca="1" si="149"/>
        <v>104</v>
      </c>
      <c r="AA429">
        <f t="shared" ca="1" si="150"/>
        <v>10653</v>
      </c>
      <c r="AB429">
        <f t="shared" ca="1" si="151"/>
        <v>1</v>
      </c>
      <c r="AC42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</v>
      </c>
      <c r="AD429">
        <f t="shared" ca="1" si="153"/>
        <v>0</v>
      </c>
    </row>
    <row r="430" spans="1:30">
      <c r="A430" t="s">
        <v>109</v>
      </c>
      <c r="B430" t="str">
        <f>VLOOKUP(A430,EventPointTypeTable!$A:$B,MATCH(EventPointTypeTable!$B$1,EventPointTypeTable!$A$1:$B$1,0),0)</f>
        <v>루틴10</v>
      </c>
      <c r="C430" t="str">
        <f t="shared" si="158"/>
        <v>rt10</v>
      </c>
      <c r="D430">
        <f t="shared" ca="1" si="159"/>
        <v>17</v>
      </c>
      <c r="E430">
        <f t="shared" ca="1" si="140"/>
        <v>17</v>
      </c>
      <c r="F430">
        <v>150</v>
      </c>
      <c r="G430">
        <f t="shared" ca="1" si="154"/>
        <v>1747</v>
      </c>
      <c r="H430">
        <f t="shared" ca="1" si="155"/>
        <v>1747</v>
      </c>
      <c r="I430" t="str">
        <f t="shared" ca="1" si="156"/>
        <v>cu</v>
      </c>
      <c r="J430" t="s">
        <v>114</v>
      </c>
      <c r="K430" t="s">
        <v>116</v>
      </c>
      <c r="L430">
        <v>115000</v>
      </c>
      <c r="M430" t="str">
        <f t="shared" si="141"/>
        <v/>
      </c>
      <c r="N430" t="str">
        <f t="shared" ca="1" si="157"/>
        <v>cu</v>
      </c>
      <c r="O430" t="s">
        <v>114</v>
      </c>
      <c r="P430" t="s">
        <v>116</v>
      </c>
      <c r="Q430">
        <v>11500</v>
      </c>
      <c r="R430" t="str">
        <f t="shared" ca="1" si="142"/>
        <v>cu</v>
      </c>
      <c r="S430" t="str">
        <f t="shared" si="143"/>
        <v>GO</v>
      </c>
      <c r="T430">
        <f t="shared" si="144"/>
        <v>115000</v>
      </c>
      <c r="U430" t="str">
        <f t="shared" ca="1" si="145"/>
        <v>cu</v>
      </c>
      <c r="V430" t="str">
        <f t="shared" si="146"/>
        <v>GO</v>
      </c>
      <c r="W430">
        <f t="shared" si="147"/>
        <v>11500</v>
      </c>
      <c r="X430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0" t="str">
        <f t="shared" ca="1" si="148"/>
        <v>{"id":"rt10","num":17,"totEp":1747,"tp1":"cu","vl1":"GO","cn1":115000,"tp2":"cu","vl2":"GO","cn2":11500}</v>
      </c>
      <c r="Z430">
        <f t="shared" ca="1" si="149"/>
        <v>104</v>
      </c>
      <c r="AA430">
        <f t="shared" ca="1" si="150"/>
        <v>10758</v>
      </c>
      <c r="AB430">
        <f t="shared" ca="1" si="151"/>
        <v>1</v>
      </c>
      <c r="AC430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</v>
      </c>
      <c r="AD430">
        <f t="shared" ca="1" si="153"/>
        <v>0</v>
      </c>
    </row>
    <row r="431" spans="1:30">
      <c r="A431" t="s">
        <v>109</v>
      </c>
      <c r="B431" t="str">
        <f>VLOOKUP(A431,EventPointTypeTable!$A:$B,MATCH(EventPointTypeTable!$B$1,EventPointTypeTable!$A$1:$B$1,0),0)</f>
        <v>루틴10</v>
      </c>
      <c r="C431" t="str">
        <f t="shared" si="158"/>
        <v>rt10</v>
      </c>
      <c r="D431">
        <f t="shared" ca="1" si="159"/>
        <v>18</v>
      </c>
      <c r="E431">
        <f t="shared" ca="1" si="140"/>
        <v>18</v>
      </c>
      <c r="F431">
        <v>800</v>
      </c>
      <c r="G431">
        <f t="shared" ca="1" si="154"/>
        <v>2547</v>
      </c>
      <c r="H431">
        <f t="shared" ca="1" si="155"/>
        <v>2547</v>
      </c>
      <c r="I431" t="str">
        <f t="shared" ca="1" si="156"/>
        <v>cu</v>
      </c>
      <c r="J431" t="s">
        <v>114</v>
      </c>
      <c r="K431" t="s">
        <v>147</v>
      </c>
      <c r="L431">
        <v>1200</v>
      </c>
      <c r="M431" t="str">
        <f t="shared" si="141"/>
        <v>에너지너무많음</v>
      </c>
      <c r="N431" t="str">
        <f t="shared" ca="1" si="157"/>
        <v>cu</v>
      </c>
      <c r="O431" t="s">
        <v>114</v>
      </c>
      <c r="P431" t="s">
        <v>147</v>
      </c>
      <c r="Q431">
        <v>120</v>
      </c>
      <c r="R431" t="str">
        <f t="shared" ca="1" si="142"/>
        <v>cu</v>
      </c>
      <c r="S431" t="str">
        <f t="shared" si="143"/>
        <v>EN</v>
      </c>
      <c r="T431">
        <f t="shared" si="144"/>
        <v>1200</v>
      </c>
      <c r="U431" t="str">
        <f t="shared" ca="1" si="145"/>
        <v>cu</v>
      </c>
      <c r="V431" t="str">
        <f t="shared" si="146"/>
        <v>EN</v>
      </c>
      <c r="W431">
        <f t="shared" si="147"/>
        <v>120</v>
      </c>
      <c r="X431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1" t="str">
        <f t="shared" ca="1" si="148"/>
        <v>{"id":"rt10","num":18,"totEp":2547,"tp1":"cu","vl1":"EN","cn1":1200,"tp2":"cu","vl2":"EN","cn2":120}</v>
      </c>
      <c r="Z431">
        <f t="shared" ca="1" si="149"/>
        <v>100</v>
      </c>
      <c r="AA431">
        <f t="shared" ca="1" si="150"/>
        <v>10859</v>
      </c>
      <c r="AB431">
        <f t="shared" ca="1" si="151"/>
        <v>1</v>
      </c>
      <c r="AC431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</v>
      </c>
      <c r="AD431">
        <f t="shared" ca="1" si="153"/>
        <v>0</v>
      </c>
    </row>
    <row r="432" spans="1:30">
      <c r="A432" t="s">
        <v>109</v>
      </c>
      <c r="B432" t="str">
        <f>VLOOKUP(A432,EventPointTypeTable!$A:$B,MATCH(EventPointTypeTable!$B$1,EventPointTypeTable!$A$1:$B$1,0),0)</f>
        <v>루틴10</v>
      </c>
      <c r="C432" t="str">
        <f t="shared" si="158"/>
        <v>rt10</v>
      </c>
      <c r="D432">
        <f t="shared" ca="1" si="159"/>
        <v>19</v>
      </c>
      <c r="E432">
        <f t="shared" ca="1" si="140"/>
        <v>19</v>
      </c>
      <c r="F432">
        <v>150</v>
      </c>
      <c r="G432">
        <f t="shared" ca="1" si="154"/>
        <v>2697</v>
      </c>
      <c r="H432">
        <f t="shared" ca="1" si="155"/>
        <v>2697</v>
      </c>
      <c r="I432" t="str">
        <f t="shared" ca="1" si="156"/>
        <v>cu</v>
      </c>
      <c r="J432" t="s">
        <v>114</v>
      </c>
      <c r="K432" t="s">
        <v>116</v>
      </c>
      <c r="L432">
        <v>135000</v>
      </c>
      <c r="M432" t="str">
        <f t="shared" si="141"/>
        <v/>
      </c>
      <c r="N432" t="str">
        <f t="shared" ca="1" si="157"/>
        <v>cu</v>
      </c>
      <c r="O432" t="s">
        <v>114</v>
      </c>
      <c r="P432" t="s">
        <v>116</v>
      </c>
      <c r="Q432">
        <v>13500</v>
      </c>
      <c r="R432" t="str">
        <f t="shared" ca="1" si="142"/>
        <v>cu</v>
      </c>
      <c r="S432" t="str">
        <f t="shared" si="143"/>
        <v>GO</v>
      </c>
      <c r="T432">
        <f t="shared" si="144"/>
        <v>135000</v>
      </c>
      <c r="U432" t="str">
        <f t="shared" ca="1" si="145"/>
        <v>cu</v>
      </c>
      <c r="V432" t="str">
        <f t="shared" si="146"/>
        <v>GO</v>
      </c>
      <c r="W432">
        <f t="shared" si="147"/>
        <v>13500</v>
      </c>
      <c r="X432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2" t="str">
        <f t="shared" ca="1" si="148"/>
        <v>{"id":"rt10","num":19,"totEp":2697,"tp1":"cu","vl1":"GO","cn1":135000,"tp2":"cu","vl2":"GO","cn2":13500}</v>
      </c>
      <c r="Z432">
        <f t="shared" ca="1" si="149"/>
        <v>104</v>
      </c>
      <c r="AA432">
        <f t="shared" ca="1" si="150"/>
        <v>10964</v>
      </c>
      <c r="AB432">
        <f t="shared" ca="1" si="151"/>
        <v>1</v>
      </c>
      <c r="AC432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</v>
      </c>
      <c r="AD432">
        <f t="shared" ca="1" si="153"/>
        <v>0</v>
      </c>
    </row>
    <row r="433" spans="1:30">
      <c r="A433" t="s">
        <v>109</v>
      </c>
      <c r="B433" t="str">
        <f>VLOOKUP(A433,EventPointTypeTable!$A:$B,MATCH(EventPointTypeTable!$B$1,EventPointTypeTable!$A$1:$B$1,0),0)</f>
        <v>루틴10</v>
      </c>
      <c r="C433" t="str">
        <f t="shared" si="158"/>
        <v>rt10</v>
      </c>
      <c r="D433">
        <f t="shared" ca="1" si="159"/>
        <v>20</v>
      </c>
      <c r="E433">
        <f t="shared" ca="1" si="140"/>
        <v>20</v>
      </c>
      <c r="F433">
        <v>250</v>
      </c>
      <c r="G433">
        <f t="shared" ca="1" si="154"/>
        <v>2947</v>
      </c>
      <c r="H433">
        <f t="shared" ca="1" si="155"/>
        <v>2947</v>
      </c>
      <c r="I433" t="str">
        <f t="shared" ca="1" si="156"/>
        <v>cu</v>
      </c>
      <c r="J433" t="s">
        <v>114</v>
      </c>
      <c r="K433" t="s">
        <v>116</v>
      </c>
      <c r="L433">
        <v>150000</v>
      </c>
      <c r="M433" t="str">
        <f t="shared" si="141"/>
        <v/>
      </c>
      <c r="N433" t="str">
        <f t="shared" ca="1" si="157"/>
        <v>cu</v>
      </c>
      <c r="O433" t="s">
        <v>114</v>
      </c>
      <c r="P433" t="s">
        <v>116</v>
      </c>
      <c r="Q433">
        <v>15000</v>
      </c>
      <c r="R433" t="str">
        <f t="shared" ca="1" si="142"/>
        <v>cu</v>
      </c>
      <c r="S433" t="str">
        <f t="shared" si="143"/>
        <v>GO</v>
      </c>
      <c r="T433">
        <f t="shared" si="144"/>
        <v>150000</v>
      </c>
      <c r="U433" t="str">
        <f t="shared" ca="1" si="145"/>
        <v>cu</v>
      </c>
      <c r="V433" t="str">
        <f t="shared" si="146"/>
        <v>GO</v>
      </c>
      <c r="W433">
        <f t="shared" si="147"/>
        <v>15000</v>
      </c>
      <c r="X433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3" t="str">
        <f t="shared" ca="1" si="148"/>
        <v>{"id":"rt10","num":20,"totEp":2947,"tp1":"cu","vl1":"GO","cn1":150000,"tp2":"cu","vl2":"GO","cn2":15000}</v>
      </c>
      <c r="Z433">
        <f t="shared" ca="1" si="149"/>
        <v>104</v>
      </c>
      <c r="AA433">
        <f t="shared" ca="1" si="150"/>
        <v>11069</v>
      </c>
      <c r="AB433">
        <f t="shared" ca="1" si="151"/>
        <v>1</v>
      </c>
      <c r="AC433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</v>
      </c>
      <c r="AD433">
        <f t="shared" ca="1" si="153"/>
        <v>0</v>
      </c>
    </row>
    <row r="434" spans="1:30">
      <c r="A434" t="s">
        <v>109</v>
      </c>
      <c r="B434" t="str">
        <f>VLOOKUP(A434,EventPointTypeTable!$A:$B,MATCH(EventPointTypeTable!$B$1,EventPointTypeTable!$A$1:$B$1,0),0)</f>
        <v>루틴10</v>
      </c>
      <c r="C434" t="str">
        <f t="shared" si="158"/>
        <v>rt10</v>
      </c>
      <c r="D434">
        <f t="shared" ca="1" si="159"/>
        <v>21</v>
      </c>
      <c r="E434">
        <f t="shared" ca="1" si="140"/>
        <v>21</v>
      </c>
      <c r="F434">
        <v>1300</v>
      </c>
      <c r="G434">
        <f t="shared" ca="1" si="154"/>
        <v>4247</v>
      </c>
      <c r="H434">
        <f t="shared" ca="1" si="155"/>
        <v>4247</v>
      </c>
      <c r="I434" t="str">
        <f t="shared" ca="1" si="156"/>
        <v>cu</v>
      </c>
      <c r="J434" t="s">
        <v>114</v>
      </c>
      <c r="K434" t="s">
        <v>147</v>
      </c>
      <c r="L434">
        <v>2100</v>
      </c>
      <c r="M434" t="str">
        <f t="shared" si="141"/>
        <v>에너지너무많음</v>
      </c>
      <c r="N434" t="str">
        <f t="shared" ca="1" si="157"/>
        <v>cu</v>
      </c>
      <c r="O434" t="s">
        <v>114</v>
      </c>
      <c r="P434" t="s">
        <v>147</v>
      </c>
      <c r="Q434">
        <v>210</v>
      </c>
      <c r="R434" t="str">
        <f t="shared" ca="1" si="142"/>
        <v>cu</v>
      </c>
      <c r="S434" t="str">
        <f t="shared" si="143"/>
        <v>EN</v>
      </c>
      <c r="T434">
        <f t="shared" si="144"/>
        <v>2100</v>
      </c>
      <c r="U434" t="str">
        <f t="shared" ca="1" si="145"/>
        <v>cu</v>
      </c>
      <c r="V434" t="str">
        <f t="shared" si="146"/>
        <v>EN</v>
      </c>
      <c r="W434">
        <f t="shared" si="147"/>
        <v>210</v>
      </c>
      <c r="X434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4" t="str">
        <f t="shared" ca="1" si="148"/>
        <v>{"id":"rt10","num":21,"totEp":4247,"tp1":"cu","vl1":"EN","cn1":2100,"tp2":"cu","vl2":"EN","cn2":210}</v>
      </c>
      <c r="Z434">
        <f t="shared" ca="1" si="149"/>
        <v>100</v>
      </c>
      <c r="AA434">
        <f t="shared" ca="1" si="150"/>
        <v>11170</v>
      </c>
      <c r="AB434">
        <f t="shared" ca="1" si="151"/>
        <v>1</v>
      </c>
      <c r="AC434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</v>
      </c>
      <c r="AD434">
        <f t="shared" ca="1" si="153"/>
        <v>0</v>
      </c>
    </row>
    <row r="435" spans="1:30">
      <c r="A435" t="s">
        <v>109</v>
      </c>
      <c r="B435" t="str">
        <f>VLOOKUP(A435,EventPointTypeTable!$A:$B,MATCH(EventPointTypeTable!$B$1,EventPointTypeTable!$A$1:$B$1,0),0)</f>
        <v>루틴10</v>
      </c>
      <c r="C435" t="str">
        <f t="shared" si="158"/>
        <v>rt10</v>
      </c>
      <c r="D435">
        <f t="shared" ca="1" si="159"/>
        <v>22</v>
      </c>
      <c r="E435">
        <f t="shared" ca="1" si="140"/>
        <v>22</v>
      </c>
      <c r="F435">
        <v>60</v>
      </c>
      <c r="G435">
        <f t="shared" ca="1" si="154"/>
        <v>4307</v>
      </c>
      <c r="H435">
        <f t="shared" ca="1" si="155"/>
        <v>4307</v>
      </c>
      <c r="I435" t="str">
        <f t="shared" ca="1" si="156"/>
        <v>cu</v>
      </c>
      <c r="J435" t="s">
        <v>114</v>
      </c>
      <c r="K435" t="s">
        <v>116</v>
      </c>
      <c r="L435">
        <v>110000</v>
      </c>
      <c r="M435" t="str">
        <f t="shared" si="141"/>
        <v/>
      </c>
      <c r="N435" t="str">
        <f t="shared" ca="1" si="157"/>
        <v>cu</v>
      </c>
      <c r="O435" t="s">
        <v>114</v>
      </c>
      <c r="P435" t="s">
        <v>116</v>
      </c>
      <c r="Q435">
        <v>11000</v>
      </c>
      <c r="R435" t="str">
        <f t="shared" ca="1" si="142"/>
        <v>cu</v>
      </c>
      <c r="S435" t="str">
        <f t="shared" si="143"/>
        <v>GO</v>
      </c>
      <c r="T435">
        <f t="shared" si="144"/>
        <v>110000</v>
      </c>
      <c r="U435" t="str">
        <f t="shared" ca="1" si="145"/>
        <v>cu</v>
      </c>
      <c r="V435" t="str">
        <f t="shared" si="146"/>
        <v>GO</v>
      </c>
      <c r="W435">
        <f t="shared" si="147"/>
        <v>11000</v>
      </c>
      <c r="X435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5" t="str">
        <f t="shared" ca="1" si="148"/>
        <v>{"id":"rt10","num":22,"totEp":4307,"tp1":"cu","vl1":"GO","cn1":110000,"tp2":"cu","vl2":"GO","cn2":11000}</v>
      </c>
      <c r="Z435">
        <f t="shared" ca="1" si="149"/>
        <v>104</v>
      </c>
      <c r="AA435">
        <f t="shared" ca="1" si="150"/>
        <v>11275</v>
      </c>
      <c r="AB435">
        <f t="shared" ca="1" si="151"/>
        <v>1</v>
      </c>
      <c r="AC435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</v>
      </c>
      <c r="AD435">
        <f t="shared" ca="1" si="153"/>
        <v>0</v>
      </c>
    </row>
    <row r="436" spans="1:30">
      <c r="A436" t="s">
        <v>109</v>
      </c>
      <c r="B436" t="str">
        <f>VLOOKUP(A436,EventPointTypeTable!$A:$B,MATCH(EventPointTypeTable!$B$1,EventPointTypeTable!$A$1:$B$1,0),0)</f>
        <v>루틴10</v>
      </c>
      <c r="C436" t="str">
        <f t="shared" si="158"/>
        <v>rt10</v>
      </c>
      <c r="D436">
        <f t="shared" ca="1" si="159"/>
        <v>23</v>
      </c>
      <c r="E436">
        <f t="shared" ca="1" si="140"/>
        <v>23</v>
      </c>
      <c r="F436">
        <v>350</v>
      </c>
      <c r="G436">
        <f t="shared" ca="1" si="154"/>
        <v>4657</v>
      </c>
      <c r="H436">
        <f t="shared" ca="1" si="155"/>
        <v>4657</v>
      </c>
      <c r="I436" t="str">
        <f t="shared" ca="1" si="156"/>
        <v>cu</v>
      </c>
      <c r="J436" t="s">
        <v>114</v>
      </c>
      <c r="K436" t="s">
        <v>116</v>
      </c>
      <c r="L436">
        <v>175000</v>
      </c>
      <c r="M436" t="str">
        <f t="shared" si="141"/>
        <v/>
      </c>
      <c r="N436" t="str">
        <f t="shared" ca="1" si="157"/>
        <v>cu</v>
      </c>
      <c r="O436" t="s">
        <v>114</v>
      </c>
      <c r="P436" t="s">
        <v>116</v>
      </c>
      <c r="Q436">
        <v>17500</v>
      </c>
      <c r="R436" t="str">
        <f t="shared" ca="1" si="142"/>
        <v>cu</v>
      </c>
      <c r="S436" t="str">
        <f t="shared" si="143"/>
        <v>GO</v>
      </c>
      <c r="T436">
        <f t="shared" si="144"/>
        <v>175000</v>
      </c>
      <c r="U436" t="str">
        <f t="shared" ca="1" si="145"/>
        <v>cu</v>
      </c>
      <c r="V436" t="str">
        <f t="shared" si="146"/>
        <v>GO</v>
      </c>
      <c r="W436">
        <f t="shared" si="147"/>
        <v>17500</v>
      </c>
      <c r="X436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6" t="str">
        <f t="shared" ca="1" si="148"/>
        <v>{"id":"rt10","num":23,"totEp":4657,"tp1":"cu","vl1":"GO","cn1":175000,"tp2":"cu","vl2":"GO","cn2":17500}</v>
      </c>
      <c r="Z436">
        <f t="shared" ca="1" si="149"/>
        <v>104</v>
      </c>
      <c r="AA436">
        <f t="shared" ca="1" si="150"/>
        <v>11380</v>
      </c>
      <c r="AB436">
        <f t="shared" ca="1" si="151"/>
        <v>1</v>
      </c>
      <c r="AC436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</v>
      </c>
      <c r="AD436">
        <f t="shared" ca="1" si="153"/>
        <v>0</v>
      </c>
    </row>
    <row r="437" spans="1:30">
      <c r="A437" t="s">
        <v>109</v>
      </c>
      <c r="B437" t="str">
        <f>VLOOKUP(A437,EventPointTypeTable!$A:$B,MATCH(EventPointTypeTable!$B$1,EventPointTypeTable!$A$1:$B$1,0),0)</f>
        <v>루틴10</v>
      </c>
      <c r="C437" t="str">
        <f t="shared" si="158"/>
        <v>rt10</v>
      </c>
      <c r="D437">
        <f t="shared" ca="1" si="159"/>
        <v>24</v>
      </c>
      <c r="E437">
        <f t="shared" ca="1" si="140"/>
        <v>24</v>
      </c>
      <c r="F437">
        <v>240</v>
      </c>
      <c r="G437">
        <f t="shared" ca="1" si="154"/>
        <v>4897</v>
      </c>
      <c r="H437">
        <f t="shared" ca="1" si="155"/>
        <v>4897</v>
      </c>
      <c r="I437" t="str">
        <f t="shared" ca="1" si="156"/>
        <v>cu</v>
      </c>
      <c r="J437" t="s">
        <v>114</v>
      </c>
      <c r="K437" t="s">
        <v>116</v>
      </c>
      <c r="L437">
        <v>145000</v>
      </c>
      <c r="M437" t="str">
        <f t="shared" si="141"/>
        <v/>
      </c>
      <c r="N437" t="str">
        <f t="shared" ca="1" si="157"/>
        <v>cu</v>
      </c>
      <c r="O437" t="s">
        <v>114</v>
      </c>
      <c r="P437" t="s">
        <v>116</v>
      </c>
      <c r="Q437">
        <v>14500</v>
      </c>
      <c r="R437" t="str">
        <f t="shared" ca="1" si="142"/>
        <v>cu</v>
      </c>
      <c r="S437" t="str">
        <f t="shared" si="143"/>
        <v>GO</v>
      </c>
      <c r="T437">
        <f t="shared" si="144"/>
        <v>145000</v>
      </c>
      <c r="U437" t="str">
        <f t="shared" ca="1" si="145"/>
        <v>cu</v>
      </c>
      <c r="V437" t="str">
        <f t="shared" si="146"/>
        <v>GO</v>
      </c>
      <c r="W437">
        <f t="shared" si="147"/>
        <v>14500</v>
      </c>
      <c r="X437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7" t="str">
        <f t="shared" ca="1" si="148"/>
        <v>{"id":"rt10","num":24,"totEp":4897,"tp1":"cu","vl1":"GO","cn1":145000,"tp2":"cu","vl2":"GO","cn2":14500}</v>
      </c>
      <c r="Z437">
        <f t="shared" ca="1" si="149"/>
        <v>104</v>
      </c>
      <c r="AA437">
        <f t="shared" ca="1" si="150"/>
        <v>11485</v>
      </c>
      <c r="AB437">
        <f t="shared" ca="1" si="151"/>
        <v>1</v>
      </c>
      <c r="AC437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</v>
      </c>
      <c r="AD437">
        <f t="shared" ca="1" si="153"/>
        <v>0</v>
      </c>
    </row>
    <row r="438" spans="1:30">
      <c r="A438" t="s">
        <v>109</v>
      </c>
      <c r="B438" t="str">
        <f>VLOOKUP(A438,EventPointTypeTable!$A:$B,MATCH(EventPointTypeTable!$B$1,EventPointTypeTable!$A$1:$B$1,0),0)</f>
        <v>루틴10</v>
      </c>
      <c r="C438" t="str">
        <f t="shared" si="158"/>
        <v>rt10</v>
      </c>
      <c r="D438">
        <f t="shared" ca="1" si="159"/>
        <v>25</v>
      </c>
      <c r="E438">
        <f t="shared" ca="1" si="140"/>
        <v>25</v>
      </c>
      <c r="F438">
        <v>1800</v>
      </c>
      <c r="G438">
        <f t="shared" ca="1" si="154"/>
        <v>6697</v>
      </c>
      <c r="H438">
        <f t="shared" ca="1" si="155"/>
        <v>6697</v>
      </c>
      <c r="I438" t="str">
        <f t="shared" ca="1" si="156"/>
        <v>cu</v>
      </c>
      <c r="J438" t="s">
        <v>114</v>
      </c>
      <c r="K438" t="s">
        <v>147</v>
      </c>
      <c r="L438">
        <v>2900</v>
      </c>
      <c r="M438" t="str">
        <f t="shared" si="141"/>
        <v>에너지너무많음</v>
      </c>
      <c r="N438" t="str">
        <f t="shared" ca="1" si="157"/>
        <v>cu</v>
      </c>
      <c r="O438" t="s">
        <v>114</v>
      </c>
      <c r="P438" t="s">
        <v>147</v>
      </c>
      <c r="Q438">
        <v>290</v>
      </c>
      <c r="R438" t="str">
        <f t="shared" ca="1" si="142"/>
        <v>cu</v>
      </c>
      <c r="S438" t="str">
        <f t="shared" si="143"/>
        <v>EN</v>
      </c>
      <c r="T438">
        <f t="shared" si="144"/>
        <v>2900</v>
      </c>
      <c r="U438" t="str">
        <f t="shared" ca="1" si="145"/>
        <v>cu</v>
      </c>
      <c r="V438" t="str">
        <f t="shared" si="146"/>
        <v>EN</v>
      </c>
      <c r="W438">
        <f t="shared" si="147"/>
        <v>290</v>
      </c>
      <c r="X438" t="str">
        <f t="shared" ca="1" si="139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8" t="str">
        <f t="shared" ca="1" si="148"/>
        <v>{"id":"rt10","num":25,"totEp":6697,"tp1":"cu","vl1":"EN","cn1":2900,"tp2":"cu","vl2":"EN","cn2":290}</v>
      </c>
      <c r="Z438">
        <f t="shared" ca="1" si="149"/>
        <v>100</v>
      </c>
      <c r="AA438">
        <f t="shared" ca="1" si="150"/>
        <v>11586</v>
      </c>
      <c r="AB438">
        <f t="shared" ca="1" si="151"/>
        <v>1</v>
      </c>
      <c r="AC438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</v>
      </c>
      <c r="AD438">
        <f t="shared" ca="1" si="153"/>
        <v>0</v>
      </c>
    </row>
    <row r="439" spans="1:30">
      <c r="A439" t="s">
        <v>109</v>
      </c>
      <c r="B439" t="str">
        <f>VLOOKUP(A439,EventPointTypeTable!$A:$B,MATCH(EventPointTypeTable!$B$1,EventPointTypeTable!$A$1:$B$1,0),0)</f>
        <v>루틴10</v>
      </c>
      <c r="C439" t="str">
        <f t="shared" si="158"/>
        <v>rt10</v>
      </c>
      <c r="D439">
        <f t="shared" ca="1" si="159"/>
        <v>26</v>
      </c>
      <c r="E439">
        <f t="shared" ca="1" si="140"/>
        <v>26</v>
      </c>
      <c r="F439">
        <v>200</v>
      </c>
      <c r="G439">
        <f t="shared" ca="1" si="154"/>
        <v>6897</v>
      </c>
      <c r="H439">
        <f t="shared" ca="1" si="155"/>
        <v>6897</v>
      </c>
      <c r="I439" t="str">
        <f t="shared" ca="1" si="156"/>
        <v>cu</v>
      </c>
      <c r="J439" t="s">
        <v>114</v>
      </c>
      <c r="K439" t="s">
        <v>116</v>
      </c>
      <c r="L439">
        <v>200000</v>
      </c>
      <c r="M439" t="str">
        <f t="shared" si="141"/>
        <v/>
      </c>
      <c r="N439" t="str">
        <f t="shared" ca="1" si="157"/>
        <v>cu</v>
      </c>
      <c r="O439" t="s">
        <v>114</v>
      </c>
      <c r="P439" t="s">
        <v>116</v>
      </c>
      <c r="Q439">
        <v>20000</v>
      </c>
      <c r="R439" t="str">
        <f t="shared" ca="1" si="142"/>
        <v>cu</v>
      </c>
      <c r="S439" t="str">
        <f t="shared" si="143"/>
        <v>GO</v>
      </c>
      <c r="T439">
        <f t="shared" si="144"/>
        <v>200000</v>
      </c>
      <c r="U439" t="str">
        <f t="shared" ca="1" si="145"/>
        <v>cu</v>
      </c>
      <c r="V439" t="str">
        <f t="shared" si="146"/>
        <v>GO</v>
      </c>
      <c r="W439">
        <f t="shared" si="147"/>
        <v>20000</v>
      </c>
      <c r="X439" t="str">
        <f t="shared" ref="X439:X500" ca="1" si="160">IF(ROW()=2,Y439,OFFSET(X439,-1,0)&amp;IF(LEN(Y439)=0,"",","&amp;Y439))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39" t="str">
        <f t="shared" ca="1" si="148"/>
        <v>{"id":"rt10","num":26,"totEp":6897,"tp1":"cu","vl1":"GO","cn1":200000,"tp2":"cu","vl2":"GO","cn2":20000}</v>
      </c>
      <c r="Z439">
        <f t="shared" ca="1" si="149"/>
        <v>104</v>
      </c>
      <c r="AA439">
        <f t="shared" ca="1" si="150"/>
        <v>11691</v>
      </c>
      <c r="AB439">
        <f t="shared" ca="1" si="151"/>
        <v>1</v>
      </c>
      <c r="AC439" t="str">
        <f t="shared" ca="1" si="152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</v>
      </c>
      <c r="AD439">
        <f t="shared" ca="1" si="153"/>
        <v>0</v>
      </c>
    </row>
    <row r="440" spans="1:30">
      <c r="A440" t="s">
        <v>109</v>
      </c>
      <c r="B440" t="str">
        <f>VLOOKUP(A440,EventPointTypeTable!$A:$B,MATCH(EventPointTypeTable!$B$1,EventPointTypeTable!$A$1:$B$1,0),0)</f>
        <v>루틴10</v>
      </c>
      <c r="C440" t="str">
        <f t="shared" si="158"/>
        <v>rt10</v>
      </c>
      <c r="D440">
        <f t="shared" ca="1" si="159"/>
        <v>27</v>
      </c>
      <c r="E440">
        <f t="shared" ref="E440:E501" ca="1" si="161">D440</f>
        <v>27</v>
      </c>
      <c r="F440">
        <v>400</v>
      </c>
      <c r="G440">
        <f t="shared" ca="1" si="154"/>
        <v>7297</v>
      </c>
      <c r="H440">
        <f t="shared" ca="1" si="155"/>
        <v>7297</v>
      </c>
      <c r="I440" t="str">
        <f t="shared" ca="1" si="156"/>
        <v>cu</v>
      </c>
      <c r="J440" t="s">
        <v>114</v>
      </c>
      <c r="K440" t="s">
        <v>116</v>
      </c>
      <c r="L440">
        <v>250000</v>
      </c>
      <c r="M440" t="str">
        <f t="shared" ref="M440:M501" si="162">IF(J440="장비1상자",
  IF(OR(K440&gt;3,L440&gt;5),"장비이상",""),
IF(K440="GO",
  IF(L440&lt;100,"골드이상",""),
IF(K440="EN",
  IF(L440&gt;29,"에너지너무많음",
  IF(L440&gt;9,"에너지다소많음","")),"")))</f>
        <v/>
      </c>
      <c r="N440" t="str">
        <f t="shared" ca="1" si="157"/>
        <v>cu</v>
      </c>
      <c r="O440" t="s">
        <v>114</v>
      </c>
      <c r="P440" t="s">
        <v>116</v>
      </c>
      <c r="Q440">
        <v>25000</v>
      </c>
      <c r="R440" t="str">
        <f t="shared" ref="R440:R501" ca="1" si="163">IF(LEN(I440)=0,"",I440)</f>
        <v>cu</v>
      </c>
      <c r="S440" t="str">
        <f t="shared" ref="S440:S501" si="164">IF(LEN(K440)=0,"",K440)</f>
        <v>GO</v>
      </c>
      <c r="T440">
        <f t="shared" ref="T440:T501" si="165">IF(LEN(L440)=0,"",L440)</f>
        <v>250000</v>
      </c>
      <c r="U440" t="str">
        <f t="shared" ref="U440:U501" ca="1" si="166">IF(LEN(N440)=0,"",N440)</f>
        <v>cu</v>
      </c>
      <c r="V440" t="str">
        <f t="shared" ref="V440:V501" si="167">IF(LEN(P440)=0,"",P440)</f>
        <v>GO</v>
      </c>
      <c r="W440">
        <f t="shared" ref="W440:W501" si="168">IF(LEN(Q440)=0,"",Q440)</f>
        <v>25000</v>
      </c>
      <c r="X44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0" t="str">
        <f t="shared" ref="Y440:Y501" ca="1" si="169">"{"""&amp;C$1&amp;""":"""&amp;C440&amp;""""
&amp;","""&amp;E$1&amp;""":"&amp;E440
&amp;","""&amp;H$1&amp;""":"&amp;H440
&amp;IF(LEN(I440)=0,"",","""&amp;I$1&amp;""":"""&amp;I440&amp;"""")
&amp;IF(LEN(K440)=0,"",","""&amp;K$1&amp;""":"""&amp;K440&amp;"""")
&amp;IF(LEN(L440)=0,"",","""&amp;L$1&amp;""":"&amp;L440)
&amp;IF(LEN(N440)=0,"",","""&amp;N$1&amp;""":"""&amp;N440&amp;"""")
&amp;IF(LEN(P440)=0,"",","""&amp;P$1&amp;""":"""&amp;P440&amp;"""")
&amp;IF(LEN(Q440)=0,"",","""&amp;Q$1&amp;""":"&amp;Q440)&amp;"}"</f>
        <v>{"id":"rt10","num":27,"totEp":7297,"tp1":"cu","vl1":"GO","cn1":250000,"tp2":"cu","vl2":"GO","cn2":25000}</v>
      </c>
      <c r="Z440">
        <f t="shared" ref="Z440:Z501" ca="1" si="170">LEN(Y440)</f>
        <v>104</v>
      </c>
      <c r="AA440">
        <f t="shared" ref="AA440:AA501" ca="1" si="171">IF(ROW()=2,Z440,
IF(OFFSET(AA440,-1,0)+Z440+1&gt;32767,Z440+1,OFFSET(AA440,-1,0)+Z440+1))</f>
        <v>11796</v>
      </c>
      <c r="AB440">
        <f t="shared" ref="AB440:AB501" ca="1" si="172">IF(ROW()=2,AD440,OFFSET(AB440,-1,0)+AD440)</f>
        <v>1</v>
      </c>
      <c r="AC440" t="str">
        <f t="shared" ref="AC440:AC501" ca="1" si="173">IF(ROW()=2,Y440,
IF(OFFSET(AA440,-1,0)+Z440+1&gt;32767,","&amp;Y440,OFFSET(AC440,-1,0)&amp;IF(LEN(Y440)=0,"",","&amp;Y440)))</f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</v>
      </c>
      <c r="AD440">
        <f t="shared" ref="AD440:AD501" ca="1" si="174">IF(AA440&gt;OFFSET(AA440,1,0),1,0)</f>
        <v>0</v>
      </c>
    </row>
    <row r="441" spans="1:30">
      <c r="A441" t="s">
        <v>109</v>
      </c>
      <c r="B441" t="str">
        <f>VLOOKUP(A441,EventPointTypeTable!$A:$B,MATCH(EventPointTypeTable!$B$1,EventPointTypeTable!$A$1:$B$1,0),0)</f>
        <v>루틴10</v>
      </c>
      <c r="C441" t="str">
        <f t="shared" si="158"/>
        <v>rt10</v>
      </c>
      <c r="D441">
        <f t="shared" ca="1" si="159"/>
        <v>28</v>
      </c>
      <c r="E441">
        <f t="shared" ca="1" si="161"/>
        <v>28</v>
      </c>
      <c r="F441">
        <v>2400</v>
      </c>
      <c r="G441">
        <f t="shared" ca="1" si="154"/>
        <v>9697</v>
      </c>
      <c r="H441">
        <f t="shared" ca="1" si="155"/>
        <v>9697</v>
      </c>
      <c r="I441" t="str">
        <f t="shared" ca="1" si="156"/>
        <v>cu</v>
      </c>
      <c r="J441" t="s">
        <v>114</v>
      </c>
      <c r="K441" t="s">
        <v>147</v>
      </c>
      <c r="L441">
        <v>4000</v>
      </c>
      <c r="M441" t="str">
        <f t="shared" si="162"/>
        <v>에너지너무많음</v>
      </c>
      <c r="N441" t="str">
        <f t="shared" ca="1" si="157"/>
        <v>cu</v>
      </c>
      <c r="O441" t="s">
        <v>114</v>
      </c>
      <c r="P441" t="s">
        <v>147</v>
      </c>
      <c r="Q441">
        <v>400</v>
      </c>
      <c r="R441" t="str">
        <f t="shared" ca="1" si="163"/>
        <v>cu</v>
      </c>
      <c r="S441" t="str">
        <f t="shared" si="164"/>
        <v>EN</v>
      </c>
      <c r="T441">
        <f t="shared" si="165"/>
        <v>4000</v>
      </c>
      <c r="U441" t="str">
        <f t="shared" ca="1" si="166"/>
        <v>cu</v>
      </c>
      <c r="V441" t="str">
        <f t="shared" si="167"/>
        <v>EN</v>
      </c>
      <c r="W441">
        <f t="shared" si="168"/>
        <v>400</v>
      </c>
      <c r="X44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1" t="str">
        <f t="shared" ca="1" si="169"/>
        <v>{"id":"rt10","num":28,"totEp":9697,"tp1":"cu","vl1":"EN","cn1":4000,"tp2":"cu","vl2":"EN","cn2":400}</v>
      </c>
      <c r="Z441">
        <f t="shared" ca="1" si="170"/>
        <v>100</v>
      </c>
      <c r="AA441">
        <f t="shared" ca="1" si="171"/>
        <v>11897</v>
      </c>
      <c r="AB441">
        <f t="shared" ca="1" si="172"/>
        <v>1</v>
      </c>
      <c r="AC44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</v>
      </c>
      <c r="AD441">
        <f t="shared" ca="1" si="174"/>
        <v>0</v>
      </c>
    </row>
    <row r="442" spans="1:30">
      <c r="A442" t="s">
        <v>109</v>
      </c>
      <c r="B442" t="str">
        <f>VLOOKUP(A442,EventPointTypeTable!$A:$B,MATCH(EventPointTypeTable!$B$1,EventPointTypeTable!$A$1:$B$1,0),0)</f>
        <v>루틴10</v>
      </c>
      <c r="C442" t="str">
        <f t="shared" si="158"/>
        <v>rt10</v>
      </c>
      <c r="D442">
        <f t="shared" ca="1" si="159"/>
        <v>29</v>
      </c>
      <c r="E442">
        <f t="shared" ca="1" si="161"/>
        <v>29</v>
      </c>
      <c r="F442">
        <v>350</v>
      </c>
      <c r="G442">
        <f t="shared" ref="G442:G503" ca="1" si="175">IF(A442&lt;&gt;OFFSET(A442,-1,0),F442,OFFSET(G442,-1,0)+F442)</f>
        <v>10047</v>
      </c>
      <c r="H442">
        <f t="shared" ref="H442:H503" ca="1" si="176">G442</f>
        <v>10047</v>
      </c>
      <c r="I442" t="str">
        <f t="shared" ca="1" si="156"/>
        <v>cu</v>
      </c>
      <c r="J442" t="s">
        <v>114</v>
      </c>
      <c r="K442" t="s">
        <v>116</v>
      </c>
      <c r="L442">
        <v>300000</v>
      </c>
      <c r="M442" t="str">
        <f t="shared" si="162"/>
        <v/>
      </c>
      <c r="N442" t="str">
        <f t="shared" ca="1" si="157"/>
        <v>cu</v>
      </c>
      <c r="O442" t="s">
        <v>114</v>
      </c>
      <c r="P442" t="s">
        <v>116</v>
      </c>
      <c r="Q442">
        <v>30000</v>
      </c>
      <c r="R442" t="str">
        <f t="shared" ca="1" si="163"/>
        <v>cu</v>
      </c>
      <c r="S442" t="str">
        <f t="shared" si="164"/>
        <v>GO</v>
      </c>
      <c r="T442">
        <f t="shared" si="165"/>
        <v>300000</v>
      </c>
      <c r="U442" t="str">
        <f t="shared" ca="1" si="166"/>
        <v>cu</v>
      </c>
      <c r="V442" t="str">
        <f t="shared" si="167"/>
        <v>GO</v>
      </c>
      <c r="W442">
        <f t="shared" si="168"/>
        <v>30000</v>
      </c>
      <c r="X44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2" t="str">
        <f t="shared" ca="1" si="169"/>
        <v>{"id":"rt10","num":29,"totEp":10047,"tp1":"cu","vl1":"GO","cn1":300000,"tp2":"cu","vl2":"GO","cn2":30000}</v>
      </c>
      <c r="Z442">
        <f t="shared" ca="1" si="170"/>
        <v>105</v>
      </c>
      <c r="AA442">
        <f t="shared" ca="1" si="171"/>
        <v>12003</v>
      </c>
      <c r="AB442">
        <f t="shared" ca="1" si="172"/>
        <v>1</v>
      </c>
      <c r="AC44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</v>
      </c>
      <c r="AD442">
        <f t="shared" ca="1" si="174"/>
        <v>0</v>
      </c>
    </row>
    <row r="443" spans="1:30">
      <c r="A443" t="s">
        <v>109</v>
      </c>
      <c r="B443" t="str">
        <f>VLOOKUP(A443,EventPointTypeTable!$A:$B,MATCH(EventPointTypeTable!$B$1,EventPointTypeTable!$A$1:$B$1,0),0)</f>
        <v>루틴10</v>
      </c>
      <c r="C443" t="str">
        <f t="shared" si="158"/>
        <v>rt10</v>
      </c>
      <c r="D443">
        <f t="shared" ca="1" si="159"/>
        <v>30</v>
      </c>
      <c r="E443">
        <f t="shared" ca="1" si="161"/>
        <v>30</v>
      </c>
      <c r="F443">
        <v>450</v>
      </c>
      <c r="G443">
        <f t="shared" ca="1" si="175"/>
        <v>10497</v>
      </c>
      <c r="H443">
        <f t="shared" ca="1" si="176"/>
        <v>10497</v>
      </c>
      <c r="I443" t="str">
        <f t="shared" ca="1" si="156"/>
        <v>cu</v>
      </c>
      <c r="J443" t="s">
        <v>114</v>
      </c>
      <c r="K443" t="s">
        <v>116</v>
      </c>
      <c r="L443">
        <v>325000</v>
      </c>
      <c r="M443" t="str">
        <f t="shared" si="162"/>
        <v/>
      </c>
      <c r="N443" t="str">
        <f t="shared" ca="1" si="157"/>
        <v>cu</v>
      </c>
      <c r="O443" t="s">
        <v>114</v>
      </c>
      <c r="P443" t="s">
        <v>116</v>
      </c>
      <c r="Q443">
        <v>32500</v>
      </c>
      <c r="R443" t="str">
        <f t="shared" ca="1" si="163"/>
        <v>cu</v>
      </c>
      <c r="S443" t="str">
        <f t="shared" si="164"/>
        <v>GO</v>
      </c>
      <c r="T443">
        <f t="shared" si="165"/>
        <v>325000</v>
      </c>
      <c r="U443" t="str">
        <f t="shared" ca="1" si="166"/>
        <v>cu</v>
      </c>
      <c r="V443" t="str">
        <f t="shared" si="167"/>
        <v>GO</v>
      </c>
      <c r="W443">
        <f t="shared" si="168"/>
        <v>32500</v>
      </c>
      <c r="X44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3" t="str">
        <f t="shared" ca="1" si="169"/>
        <v>{"id":"rt10","num":30,"totEp":10497,"tp1":"cu","vl1":"GO","cn1":325000,"tp2":"cu","vl2":"GO","cn2":32500}</v>
      </c>
      <c r="Z443">
        <f t="shared" ca="1" si="170"/>
        <v>105</v>
      </c>
      <c r="AA443">
        <f t="shared" ca="1" si="171"/>
        <v>12109</v>
      </c>
      <c r="AB443">
        <f t="shared" ca="1" si="172"/>
        <v>1</v>
      </c>
      <c r="AC44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</v>
      </c>
      <c r="AD443">
        <f t="shared" ca="1" si="174"/>
        <v>0</v>
      </c>
    </row>
    <row r="444" spans="1:30">
      <c r="A444" t="s">
        <v>109</v>
      </c>
      <c r="B444" t="str">
        <f>VLOOKUP(A444,EventPointTypeTable!$A:$B,MATCH(EventPointTypeTable!$B$1,EventPointTypeTable!$A$1:$B$1,0),0)</f>
        <v>루틴10</v>
      </c>
      <c r="C444" t="str">
        <f t="shared" si="158"/>
        <v>rt10</v>
      </c>
      <c r="D444">
        <f t="shared" ca="1" si="159"/>
        <v>31</v>
      </c>
      <c r="E444">
        <f t="shared" ca="1" si="161"/>
        <v>31</v>
      </c>
      <c r="F444">
        <v>3200</v>
      </c>
      <c r="G444">
        <f t="shared" ca="1" si="175"/>
        <v>13697</v>
      </c>
      <c r="H444">
        <f t="shared" ca="1" si="176"/>
        <v>13697</v>
      </c>
      <c r="I444" t="str">
        <f t="shared" ca="1" si="156"/>
        <v>cu</v>
      </c>
      <c r="J444" t="s">
        <v>114</v>
      </c>
      <c r="K444" t="s">
        <v>147</v>
      </c>
      <c r="L444">
        <v>4500</v>
      </c>
      <c r="M444" t="str">
        <f t="shared" si="162"/>
        <v>에너지너무많음</v>
      </c>
      <c r="N444" t="str">
        <f t="shared" ca="1" si="157"/>
        <v>cu</v>
      </c>
      <c r="O444" t="s">
        <v>114</v>
      </c>
      <c r="P444" t="s">
        <v>147</v>
      </c>
      <c r="Q444">
        <v>450</v>
      </c>
      <c r="R444" t="str">
        <f t="shared" ca="1" si="163"/>
        <v>cu</v>
      </c>
      <c r="S444" t="str">
        <f t="shared" si="164"/>
        <v>EN</v>
      </c>
      <c r="T444">
        <f t="shared" si="165"/>
        <v>4500</v>
      </c>
      <c r="U444" t="str">
        <f t="shared" ca="1" si="166"/>
        <v>cu</v>
      </c>
      <c r="V444" t="str">
        <f t="shared" si="167"/>
        <v>EN</v>
      </c>
      <c r="W444">
        <f t="shared" si="168"/>
        <v>450</v>
      </c>
      <c r="X44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4" t="str">
        <f t="shared" ca="1" si="169"/>
        <v>{"id":"rt10","num":31,"totEp":13697,"tp1":"cu","vl1":"EN","cn1":4500,"tp2":"cu","vl2":"EN","cn2":450}</v>
      </c>
      <c r="Z444">
        <f t="shared" ca="1" si="170"/>
        <v>101</v>
      </c>
      <c r="AA444">
        <f t="shared" ca="1" si="171"/>
        <v>12211</v>
      </c>
      <c r="AB444">
        <f t="shared" ca="1" si="172"/>
        <v>1</v>
      </c>
      <c r="AC44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</v>
      </c>
      <c r="AD444">
        <f t="shared" ca="1" si="174"/>
        <v>0</v>
      </c>
    </row>
    <row r="445" spans="1:30">
      <c r="A445" t="s">
        <v>109</v>
      </c>
      <c r="B445" t="str">
        <f>VLOOKUP(A445,EventPointTypeTable!$A:$B,MATCH(EventPointTypeTable!$B$1,EventPointTypeTable!$A$1:$B$1,0),0)</f>
        <v>루틴10</v>
      </c>
      <c r="C445" t="str">
        <f t="shared" si="158"/>
        <v>rt10</v>
      </c>
      <c r="D445">
        <f t="shared" ca="1" si="159"/>
        <v>32</v>
      </c>
      <c r="E445">
        <f t="shared" ca="1" si="161"/>
        <v>32</v>
      </c>
      <c r="F445">
        <v>500</v>
      </c>
      <c r="G445">
        <f t="shared" ca="1" si="175"/>
        <v>14197</v>
      </c>
      <c r="H445">
        <f t="shared" ca="1" si="176"/>
        <v>14197</v>
      </c>
      <c r="I445" t="str">
        <f t="shared" ca="1" si="156"/>
        <v>cu</v>
      </c>
      <c r="J445" t="s">
        <v>114</v>
      </c>
      <c r="K445" t="s">
        <v>116</v>
      </c>
      <c r="L445">
        <v>375000</v>
      </c>
      <c r="M445" t="str">
        <f t="shared" si="162"/>
        <v/>
      </c>
      <c r="N445" t="str">
        <f t="shared" ca="1" si="157"/>
        <v>cu</v>
      </c>
      <c r="O445" t="s">
        <v>114</v>
      </c>
      <c r="P445" t="s">
        <v>116</v>
      </c>
      <c r="Q445">
        <v>37500</v>
      </c>
      <c r="R445" t="str">
        <f t="shared" ca="1" si="163"/>
        <v>cu</v>
      </c>
      <c r="S445" t="str">
        <f t="shared" si="164"/>
        <v>GO</v>
      </c>
      <c r="T445">
        <f t="shared" si="165"/>
        <v>375000</v>
      </c>
      <c r="U445" t="str">
        <f t="shared" ca="1" si="166"/>
        <v>cu</v>
      </c>
      <c r="V445" t="str">
        <f t="shared" si="167"/>
        <v>GO</v>
      </c>
      <c r="W445">
        <f t="shared" si="168"/>
        <v>37500</v>
      </c>
      <c r="X44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5" t="str">
        <f t="shared" ca="1" si="169"/>
        <v>{"id":"rt10","num":32,"totEp":14197,"tp1":"cu","vl1":"GO","cn1":375000,"tp2":"cu","vl2":"GO","cn2":37500}</v>
      </c>
      <c r="Z445">
        <f t="shared" ca="1" si="170"/>
        <v>105</v>
      </c>
      <c r="AA445">
        <f t="shared" ca="1" si="171"/>
        <v>12317</v>
      </c>
      <c r="AB445">
        <f t="shared" ca="1" si="172"/>
        <v>1</v>
      </c>
      <c r="AC44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</v>
      </c>
      <c r="AD445">
        <f t="shared" ca="1" si="174"/>
        <v>0</v>
      </c>
    </row>
    <row r="446" spans="1:30">
      <c r="A446" t="s">
        <v>109</v>
      </c>
      <c r="B446" t="str">
        <f>VLOOKUP(A446,EventPointTypeTable!$A:$B,MATCH(EventPointTypeTable!$B$1,EventPointTypeTable!$A$1:$B$1,0),0)</f>
        <v>루틴10</v>
      </c>
      <c r="C446" t="str">
        <f t="shared" si="158"/>
        <v>rt10</v>
      </c>
      <c r="D446">
        <f t="shared" ca="1" si="159"/>
        <v>33</v>
      </c>
      <c r="E446">
        <f t="shared" ca="1" si="161"/>
        <v>33</v>
      </c>
      <c r="F446">
        <v>4500</v>
      </c>
      <c r="G446">
        <f t="shared" ca="1" si="175"/>
        <v>18697</v>
      </c>
      <c r="H446">
        <f t="shared" ca="1" si="176"/>
        <v>18697</v>
      </c>
      <c r="I446" t="str">
        <f t="shared" ca="1" si="156"/>
        <v>cu</v>
      </c>
      <c r="J446" t="s">
        <v>114</v>
      </c>
      <c r="K446" t="s">
        <v>147</v>
      </c>
      <c r="L446">
        <v>5750</v>
      </c>
      <c r="M446" t="str">
        <f t="shared" si="162"/>
        <v>에너지너무많음</v>
      </c>
      <c r="N446" t="str">
        <f t="shared" ca="1" si="157"/>
        <v>cu</v>
      </c>
      <c r="O446" t="s">
        <v>114</v>
      </c>
      <c r="P446" t="s">
        <v>147</v>
      </c>
      <c r="Q446">
        <v>575</v>
      </c>
      <c r="R446" t="str">
        <f t="shared" ca="1" si="163"/>
        <v>cu</v>
      </c>
      <c r="S446" t="str">
        <f t="shared" si="164"/>
        <v>EN</v>
      </c>
      <c r="T446">
        <f t="shared" si="165"/>
        <v>5750</v>
      </c>
      <c r="U446" t="str">
        <f t="shared" ca="1" si="166"/>
        <v>cu</v>
      </c>
      <c r="V446" t="str">
        <f t="shared" si="167"/>
        <v>EN</v>
      </c>
      <c r="W446">
        <f t="shared" si="168"/>
        <v>575</v>
      </c>
      <c r="X44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6" t="str">
        <f t="shared" ca="1" si="169"/>
        <v>{"id":"rt10","num":33,"totEp":18697,"tp1":"cu","vl1":"EN","cn1":5750,"tp2":"cu","vl2":"EN","cn2":575}</v>
      </c>
      <c r="Z446">
        <f t="shared" ca="1" si="170"/>
        <v>101</v>
      </c>
      <c r="AA446">
        <f t="shared" ca="1" si="171"/>
        <v>12419</v>
      </c>
      <c r="AB446">
        <f t="shared" ca="1" si="172"/>
        <v>1</v>
      </c>
      <c r="AC44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</v>
      </c>
      <c r="AD446">
        <f t="shared" ca="1" si="174"/>
        <v>0</v>
      </c>
    </row>
    <row r="447" spans="1:30">
      <c r="A447" t="s">
        <v>109</v>
      </c>
      <c r="B447" t="str">
        <f>VLOOKUP(A447,EventPointTypeTable!$A:$B,MATCH(EventPointTypeTable!$B$1,EventPointTypeTable!$A$1:$B$1,0),0)</f>
        <v>루틴10</v>
      </c>
      <c r="C447" t="str">
        <f t="shared" si="158"/>
        <v>rt10</v>
      </c>
      <c r="D447">
        <f t="shared" ca="1" si="159"/>
        <v>34</v>
      </c>
      <c r="E447">
        <f t="shared" ca="1" si="161"/>
        <v>34</v>
      </c>
      <c r="F447">
        <v>330</v>
      </c>
      <c r="G447">
        <f t="shared" ca="1" si="175"/>
        <v>19027</v>
      </c>
      <c r="H447">
        <f t="shared" ca="1" si="176"/>
        <v>19027</v>
      </c>
      <c r="I447" t="str">
        <f t="shared" ca="1" si="156"/>
        <v>cu</v>
      </c>
      <c r="J447" t="s">
        <v>114</v>
      </c>
      <c r="K447" t="s">
        <v>116</v>
      </c>
      <c r="L447">
        <v>275000</v>
      </c>
      <c r="M447" t="str">
        <f t="shared" si="162"/>
        <v/>
      </c>
      <c r="N447" t="str">
        <f t="shared" ca="1" si="157"/>
        <v>cu</v>
      </c>
      <c r="O447" t="s">
        <v>114</v>
      </c>
      <c r="P447" t="s">
        <v>116</v>
      </c>
      <c r="Q447">
        <v>27500</v>
      </c>
      <c r="R447" t="str">
        <f t="shared" ca="1" si="163"/>
        <v>cu</v>
      </c>
      <c r="S447" t="str">
        <f t="shared" si="164"/>
        <v>GO</v>
      </c>
      <c r="T447">
        <f t="shared" si="165"/>
        <v>275000</v>
      </c>
      <c r="U447" t="str">
        <f t="shared" ca="1" si="166"/>
        <v>cu</v>
      </c>
      <c r="V447" t="str">
        <f t="shared" si="167"/>
        <v>GO</v>
      </c>
      <c r="W447">
        <f t="shared" si="168"/>
        <v>27500</v>
      </c>
      <c r="X44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7" t="str">
        <f t="shared" ca="1" si="169"/>
        <v>{"id":"rt10","num":34,"totEp":19027,"tp1":"cu","vl1":"GO","cn1":275000,"tp2":"cu","vl2":"GO","cn2":27500}</v>
      </c>
      <c r="Z447">
        <f t="shared" ca="1" si="170"/>
        <v>105</v>
      </c>
      <c r="AA447">
        <f t="shared" ca="1" si="171"/>
        <v>12525</v>
      </c>
      <c r="AB447">
        <f t="shared" ca="1" si="172"/>
        <v>1</v>
      </c>
      <c r="AC44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</v>
      </c>
      <c r="AD447">
        <f t="shared" ca="1" si="174"/>
        <v>0</v>
      </c>
    </row>
    <row r="448" spans="1:30">
      <c r="A448" t="s">
        <v>109</v>
      </c>
      <c r="B448" t="str">
        <f>VLOOKUP(A448,EventPointTypeTable!$A:$B,MATCH(EventPointTypeTable!$B$1,EventPointTypeTable!$A$1:$B$1,0),0)</f>
        <v>루틴10</v>
      </c>
      <c r="C448" t="str">
        <f t="shared" si="158"/>
        <v>rt10</v>
      </c>
      <c r="D448">
        <f t="shared" ca="1" si="159"/>
        <v>35</v>
      </c>
      <c r="E448">
        <f t="shared" ca="1" si="161"/>
        <v>35</v>
      </c>
      <c r="F448">
        <v>450</v>
      </c>
      <c r="G448">
        <f t="shared" ca="1" si="175"/>
        <v>19477</v>
      </c>
      <c r="H448">
        <f t="shared" ca="1" si="176"/>
        <v>19477</v>
      </c>
      <c r="I448" t="str">
        <f t="shared" ca="1" si="156"/>
        <v>cu</v>
      </c>
      <c r="J448" t="s">
        <v>114</v>
      </c>
      <c r="K448" t="s">
        <v>116</v>
      </c>
      <c r="L448">
        <v>350000</v>
      </c>
      <c r="M448" t="str">
        <f t="shared" si="162"/>
        <v/>
      </c>
      <c r="N448" t="str">
        <f t="shared" ca="1" si="157"/>
        <v>cu</v>
      </c>
      <c r="O448" t="s">
        <v>114</v>
      </c>
      <c r="P448" t="s">
        <v>116</v>
      </c>
      <c r="Q448">
        <v>35000</v>
      </c>
      <c r="R448" t="str">
        <f t="shared" ca="1" si="163"/>
        <v>cu</v>
      </c>
      <c r="S448" t="str">
        <f t="shared" si="164"/>
        <v>GO</v>
      </c>
      <c r="T448">
        <f t="shared" si="165"/>
        <v>350000</v>
      </c>
      <c r="U448" t="str">
        <f t="shared" ca="1" si="166"/>
        <v>cu</v>
      </c>
      <c r="V448" t="str">
        <f t="shared" si="167"/>
        <v>GO</v>
      </c>
      <c r="W448">
        <f t="shared" si="168"/>
        <v>35000</v>
      </c>
      <c r="X44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8" t="str">
        <f t="shared" ca="1" si="169"/>
        <v>{"id":"rt10","num":35,"totEp":19477,"tp1":"cu","vl1":"GO","cn1":350000,"tp2":"cu","vl2":"GO","cn2":35000}</v>
      </c>
      <c r="Z448">
        <f t="shared" ca="1" si="170"/>
        <v>105</v>
      </c>
      <c r="AA448">
        <f t="shared" ca="1" si="171"/>
        <v>12631</v>
      </c>
      <c r="AB448">
        <f t="shared" ca="1" si="172"/>
        <v>1</v>
      </c>
      <c r="AC44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</v>
      </c>
      <c r="AD448">
        <f t="shared" ca="1" si="174"/>
        <v>0</v>
      </c>
    </row>
    <row r="449" spans="1:30">
      <c r="A449" t="s">
        <v>109</v>
      </c>
      <c r="B449" t="str">
        <f>VLOOKUP(A449,EventPointTypeTable!$A:$B,MATCH(EventPointTypeTable!$B$1,EventPointTypeTable!$A$1:$B$1,0),0)</f>
        <v>루틴10</v>
      </c>
      <c r="C449" t="str">
        <f t="shared" si="158"/>
        <v>rt10</v>
      </c>
      <c r="D449">
        <f t="shared" ca="1" si="159"/>
        <v>36</v>
      </c>
      <c r="E449">
        <f t="shared" ca="1" si="161"/>
        <v>36</v>
      </c>
      <c r="F449">
        <v>5800</v>
      </c>
      <c r="G449">
        <f t="shared" ca="1" si="175"/>
        <v>25277</v>
      </c>
      <c r="H449">
        <f t="shared" ca="1" si="176"/>
        <v>25277</v>
      </c>
      <c r="I449" t="str">
        <f t="shared" ca="1" si="156"/>
        <v>cu</v>
      </c>
      <c r="J449" t="s">
        <v>114</v>
      </c>
      <c r="K449" t="s">
        <v>147</v>
      </c>
      <c r="L449">
        <v>6400</v>
      </c>
      <c r="M449" t="str">
        <f t="shared" si="162"/>
        <v>에너지너무많음</v>
      </c>
      <c r="N449" t="str">
        <f t="shared" ca="1" si="157"/>
        <v>cu</v>
      </c>
      <c r="O449" t="s">
        <v>114</v>
      </c>
      <c r="P449" t="s">
        <v>147</v>
      </c>
      <c r="Q449">
        <v>640</v>
      </c>
      <c r="R449" t="str">
        <f t="shared" ca="1" si="163"/>
        <v>cu</v>
      </c>
      <c r="S449" t="str">
        <f t="shared" si="164"/>
        <v>EN</v>
      </c>
      <c r="T449">
        <f t="shared" si="165"/>
        <v>6400</v>
      </c>
      <c r="U449" t="str">
        <f t="shared" ca="1" si="166"/>
        <v>cu</v>
      </c>
      <c r="V449" t="str">
        <f t="shared" si="167"/>
        <v>EN</v>
      </c>
      <c r="W449">
        <f t="shared" si="168"/>
        <v>640</v>
      </c>
      <c r="X44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49" t="str">
        <f t="shared" ca="1" si="169"/>
        <v>{"id":"rt10","num":36,"totEp":25277,"tp1":"cu","vl1":"EN","cn1":6400,"tp2":"cu","vl2":"EN","cn2":640}</v>
      </c>
      <c r="Z449">
        <f t="shared" ca="1" si="170"/>
        <v>101</v>
      </c>
      <c r="AA449">
        <f t="shared" ca="1" si="171"/>
        <v>12733</v>
      </c>
      <c r="AB449">
        <f t="shared" ca="1" si="172"/>
        <v>1</v>
      </c>
      <c r="AC44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</v>
      </c>
      <c r="AD449">
        <f t="shared" ca="1" si="174"/>
        <v>0</v>
      </c>
    </row>
    <row r="450" spans="1:30">
      <c r="A450" t="s">
        <v>109</v>
      </c>
      <c r="B450" t="str">
        <f>VLOOKUP(A450,EventPointTypeTable!$A:$B,MATCH(EventPointTypeTable!$B$1,EventPointTypeTable!$A$1:$B$1,0),0)</f>
        <v>루틴10</v>
      </c>
      <c r="C450" t="str">
        <f t="shared" si="158"/>
        <v>rt10</v>
      </c>
      <c r="D450">
        <f t="shared" ca="1" si="159"/>
        <v>37</v>
      </c>
      <c r="E450">
        <f t="shared" ca="1" si="161"/>
        <v>37</v>
      </c>
      <c r="F450">
        <v>120</v>
      </c>
      <c r="G450">
        <f t="shared" ca="1" si="175"/>
        <v>25397</v>
      </c>
      <c r="H450">
        <f t="shared" ca="1" si="176"/>
        <v>25397</v>
      </c>
      <c r="I450" t="str">
        <f t="shared" ca="1" si="156"/>
        <v>cu</v>
      </c>
      <c r="J450" t="s">
        <v>114</v>
      </c>
      <c r="K450" t="s">
        <v>116</v>
      </c>
      <c r="L450">
        <v>195000</v>
      </c>
      <c r="M450" t="str">
        <f t="shared" si="162"/>
        <v/>
      </c>
      <c r="N450" t="str">
        <f t="shared" ca="1" si="157"/>
        <v>cu</v>
      </c>
      <c r="O450" t="s">
        <v>114</v>
      </c>
      <c r="P450" t="s">
        <v>116</v>
      </c>
      <c r="Q450">
        <v>19500</v>
      </c>
      <c r="R450" t="str">
        <f t="shared" ca="1" si="163"/>
        <v>cu</v>
      </c>
      <c r="S450" t="str">
        <f t="shared" si="164"/>
        <v>GO</v>
      </c>
      <c r="T450">
        <f t="shared" si="165"/>
        <v>195000</v>
      </c>
      <c r="U450" t="str">
        <f t="shared" ca="1" si="166"/>
        <v>cu</v>
      </c>
      <c r="V450" t="str">
        <f t="shared" si="167"/>
        <v>GO</v>
      </c>
      <c r="W450">
        <f t="shared" si="168"/>
        <v>19500</v>
      </c>
      <c r="X45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0" t="str">
        <f t="shared" ca="1" si="169"/>
        <v>{"id":"rt10","num":37,"totEp":25397,"tp1":"cu","vl1":"GO","cn1":195000,"tp2":"cu","vl2":"GO","cn2":19500}</v>
      </c>
      <c r="Z450">
        <f t="shared" ca="1" si="170"/>
        <v>105</v>
      </c>
      <c r="AA450">
        <f t="shared" ca="1" si="171"/>
        <v>12839</v>
      </c>
      <c r="AB450">
        <f t="shared" ca="1" si="172"/>
        <v>1</v>
      </c>
      <c r="AC45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</v>
      </c>
      <c r="AD450">
        <f t="shared" ca="1" si="174"/>
        <v>0</v>
      </c>
    </row>
    <row r="451" spans="1:30">
      <c r="A451" t="s">
        <v>109</v>
      </c>
      <c r="B451" t="str">
        <f>VLOOKUP(A451,EventPointTypeTable!$A:$B,MATCH(EventPointTypeTable!$B$1,EventPointTypeTable!$A$1:$B$1,0),0)</f>
        <v>루틴10</v>
      </c>
      <c r="C451" t="str">
        <f t="shared" si="158"/>
        <v>rt10</v>
      </c>
      <c r="D451">
        <f t="shared" ca="1" si="159"/>
        <v>38</v>
      </c>
      <c r="E451">
        <f t="shared" ca="1" si="161"/>
        <v>38</v>
      </c>
      <c r="F451">
        <v>550</v>
      </c>
      <c r="G451">
        <f t="shared" ca="1" si="175"/>
        <v>25947</v>
      </c>
      <c r="H451">
        <f t="shared" ca="1" si="176"/>
        <v>25947</v>
      </c>
      <c r="I451" t="str">
        <f t="shared" ca="1" si="156"/>
        <v>cu</v>
      </c>
      <c r="J451" t="s">
        <v>114</v>
      </c>
      <c r="K451" t="s">
        <v>116</v>
      </c>
      <c r="L451">
        <v>450000</v>
      </c>
      <c r="M451" t="str">
        <f t="shared" si="162"/>
        <v/>
      </c>
      <c r="N451" t="str">
        <f t="shared" ca="1" si="157"/>
        <v>cu</v>
      </c>
      <c r="O451" t="s">
        <v>114</v>
      </c>
      <c r="P451" t="s">
        <v>116</v>
      </c>
      <c r="Q451">
        <v>45000</v>
      </c>
      <c r="R451" t="str">
        <f t="shared" ca="1" si="163"/>
        <v>cu</v>
      </c>
      <c r="S451" t="str">
        <f t="shared" si="164"/>
        <v>GO</v>
      </c>
      <c r="T451">
        <f t="shared" si="165"/>
        <v>450000</v>
      </c>
      <c r="U451" t="str">
        <f t="shared" ca="1" si="166"/>
        <v>cu</v>
      </c>
      <c r="V451" t="str">
        <f t="shared" si="167"/>
        <v>GO</v>
      </c>
      <c r="W451">
        <f t="shared" si="168"/>
        <v>45000</v>
      </c>
      <c r="X45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1" t="str">
        <f t="shared" ca="1" si="169"/>
        <v>{"id":"rt10","num":38,"totEp":25947,"tp1":"cu","vl1":"GO","cn1":450000,"tp2":"cu","vl2":"GO","cn2":45000}</v>
      </c>
      <c r="Z451">
        <f t="shared" ca="1" si="170"/>
        <v>105</v>
      </c>
      <c r="AA451">
        <f t="shared" ca="1" si="171"/>
        <v>12945</v>
      </c>
      <c r="AB451">
        <f t="shared" ca="1" si="172"/>
        <v>1</v>
      </c>
      <c r="AC45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</v>
      </c>
      <c r="AD451">
        <f t="shared" ca="1" si="174"/>
        <v>0</v>
      </c>
    </row>
    <row r="452" spans="1:30">
      <c r="A452" t="s">
        <v>109</v>
      </c>
      <c r="B452" t="str">
        <f>VLOOKUP(A452,EventPointTypeTable!$A:$B,MATCH(EventPointTypeTable!$B$1,EventPointTypeTable!$A$1:$B$1,0),0)</f>
        <v>루틴10</v>
      </c>
      <c r="C452" t="str">
        <f t="shared" si="158"/>
        <v>rt10</v>
      </c>
      <c r="D452">
        <f t="shared" ca="1" si="159"/>
        <v>39</v>
      </c>
      <c r="E452">
        <f t="shared" ca="1" si="161"/>
        <v>39</v>
      </c>
      <c r="F452">
        <v>6700</v>
      </c>
      <c r="G452">
        <f t="shared" ca="1" si="175"/>
        <v>32647</v>
      </c>
      <c r="H452">
        <f t="shared" ca="1" si="176"/>
        <v>32647</v>
      </c>
      <c r="I452" t="str">
        <f t="shared" ca="1" si="156"/>
        <v>cu</v>
      </c>
      <c r="J452" t="s">
        <v>114</v>
      </c>
      <c r="K452" t="s">
        <v>147</v>
      </c>
      <c r="L452">
        <v>7200</v>
      </c>
      <c r="M452" t="str">
        <f t="shared" si="162"/>
        <v>에너지너무많음</v>
      </c>
      <c r="N452" t="str">
        <f t="shared" ca="1" si="157"/>
        <v>cu</v>
      </c>
      <c r="O452" t="s">
        <v>114</v>
      </c>
      <c r="P452" t="s">
        <v>147</v>
      </c>
      <c r="Q452">
        <v>720</v>
      </c>
      <c r="R452" t="str">
        <f t="shared" ca="1" si="163"/>
        <v>cu</v>
      </c>
      <c r="S452" t="str">
        <f t="shared" si="164"/>
        <v>EN</v>
      </c>
      <c r="T452">
        <f t="shared" si="165"/>
        <v>7200</v>
      </c>
      <c r="U452" t="str">
        <f t="shared" ca="1" si="166"/>
        <v>cu</v>
      </c>
      <c r="V452" t="str">
        <f t="shared" si="167"/>
        <v>EN</v>
      </c>
      <c r="W452">
        <f t="shared" si="168"/>
        <v>720</v>
      </c>
      <c r="X45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2" t="str">
        <f t="shared" ca="1" si="169"/>
        <v>{"id":"rt10","num":39,"totEp":32647,"tp1":"cu","vl1":"EN","cn1":7200,"tp2":"cu","vl2":"EN","cn2":720}</v>
      </c>
      <c r="Z452">
        <f t="shared" ca="1" si="170"/>
        <v>101</v>
      </c>
      <c r="AA452">
        <f t="shared" ca="1" si="171"/>
        <v>13047</v>
      </c>
      <c r="AB452">
        <f t="shared" ca="1" si="172"/>
        <v>1</v>
      </c>
      <c r="AC45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</v>
      </c>
      <c r="AD452">
        <f t="shared" ca="1" si="174"/>
        <v>0</v>
      </c>
    </row>
    <row r="453" spans="1:30">
      <c r="A453" t="s">
        <v>109</v>
      </c>
      <c r="B453" t="str">
        <f>VLOOKUP(A453,EventPointTypeTable!$A:$B,MATCH(EventPointTypeTable!$B$1,EventPointTypeTable!$A$1:$B$1,0),0)</f>
        <v>루틴10</v>
      </c>
      <c r="C453" t="str">
        <f t="shared" si="158"/>
        <v>rt10</v>
      </c>
      <c r="D453">
        <f t="shared" ca="1" si="159"/>
        <v>40</v>
      </c>
      <c r="E453">
        <f t="shared" ca="1" si="161"/>
        <v>40</v>
      </c>
      <c r="F453">
        <v>600</v>
      </c>
      <c r="G453">
        <f t="shared" ca="1" si="175"/>
        <v>33247</v>
      </c>
      <c r="H453">
        <f t="shared" ca="1" si="176"/>
        <v>33247</v>
      </c>
      <c r="I453" t="str">
        <f t="shared" ref="I453:I514" ca="1" si="177">IF(ISBLANK(J453),"",
VLOOKUP(J453,OFFSET(INDIRECT("$A:$B"),0,MATCH(J$1&amp;"_Verify",INDIRECT("$1:$1"),0)-1),2,0)
)</f>
        <v>cu</v>
      </c>
      <c r="J453" t="s">
        <v>114</v>
      </c>
      <c r="K453" t="s">
        <v>116</v>
      </c>
      <c r="L453">
        <v>420000</v>
      </c>
      <c r="M453" t="str">
        <f t="shared" si="162"/>
        <v/>
      </c>
      <c r="N453" t="str">
        <f t="shared" ref="N453:N514" ca="1" si="178">IF(ISBLANK(O453),"",
VLOOKUP(O453,OFFSET(INDIRECT("$A:$B"),0,MATCH(O$1&amp;"_Verify",INDIRECT("$1:$1"),0)-1),2,0)
)</f>
        <v>cu</v>
      </c>
      <c r="O453" t="s">
        <v>114</v>
      </c>
      <c r="P453" t="s">
        <v>116</v>
      </c>
      <c r="Q453">
        <v>42000</v>
      </c>
      <c r="R453" t="str">
        <f t="shared" ca="1" si="163"/>
        <v>cu</v>
      </c>
      <c r="S453" t="str">
        <f t="shared" si="164"/>
        <v>GO</v>
      </c>
      <c r="T453">
        <f t="shared" si="165"/>
        <v>420000</v>
      </c>
      <c r="U453" t="str">
        <f t="shared" ca="1" si="166"/>
        <v>cu</v>
      </c>
      <c r="V453" t="str">
        <f t="shared" si="167"/>
        <v>GO</v>
      </c>
      <c r="W453">
        <f t="shared" si="168"/>
        <v>42000</v>
      </c>
      <c r="X45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3" t="str">
        <f t="shared" ca="1" si="169"/>
        <v>{"id":"rt10","num":40,"totEp":33247,"tp1":"cu","vl1":"GO","cn1":420000,"tp2":"cu","vl2":"GO","cn2":42000}</v>
      </c>
      <c r="Z453">
        <f t="shared" ca="1" si="170"/>
        <v>105</v>
      </c>
      <c r="AA453">
        <f t="shared" ca="1" si="171"/>
        <v>13153</v>
      </c>
      <c r="AB453">
        <f t="shared" ca="1" si="172"/>
        <v>1</v>
      </c>
      <c r="AC45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</v>
      </c>
      <c r="AD453">
        <f t="shared" ca="1" si="174"/>
        <v>0</v>
      </c>
    </row>
    <row r="454" spans="1:30">
      <c r="A454" t="s">
        <v>58</v>
      </c>
      <c r="B454" t="str">
        <f>VLOOKUP(A454,EventPointTypeTable!$A:$B,MATCH(EventPointTypeTable!$B$1,EventPointTypeTable!$A$1:$B$1,0),0)</f>
        <v>신규1</v>
      </c>
      <c r="C454" t="str">
        <f t="shared" si="158"/>
        <v>nw1</v>
      </c>
      <c r="D454">
        <f t="shared" ca="1" si="159"/>
        <v>1</v>
      </c>
      <c r="E454">
        <f t="shared" ca="1" si="161"/>
        <v>1</v>
      </c>
      <c r="F454">
        <v>7</v>
      </c>
      <c r="G454">
        <f t="shared" ca="1" si="175"/>
        <v>7</v>
      </c>
      <c r="H454">
        <f t="shared" ca="1" si="176"/>
        <v>7</v>
      </c>
      <c r="I454" t="str">
        <f t="shared" ca="1" si="177"/>
        <v>cu</v>
      </c>
      <c r="J454" t="s">
        <v>114</v>
      </c>
      <c r="K454" t="s">
        <v>147</v>
      </c>
      <c r="L454">
        <v>120</v>
      </c>
      <c r="M454" t="str">
        <f t="shared" si="162"/>
        <v>에너지너무많음</v>
      </c>
      <c r="N454" t="str">
        <f t="shared" ca="1" si="178"/>
        <v>cu</v>
      </c>
      <c r="O454" t="s">
        <v>114</v>
      </c>
      <c r="P454" t="s">
        <v>147</v>
      </c>
      <c r="Q454">
        <v>12</v>
      </c>
      <c r="R454" t="str">
        <f t="shared" ca="1" si="163"/>
        <v>cu</v>
      </c>
      <c r="S454" t="str">
        <f t="shared" si="164"/>
        <v>EN</v>
      </c>
      <c r="T454">
        <f t="shared" si="165"/>
        <v>120</v>
      </c>
      <c r="U454" t="str">
        <f t="shared" ca="1" si="166"/>
        <v>cu</v>
      </c>
      <c r="V454" t="str">
        <f t="shared" si="167"/>
        <v>EN</v>
      </c>
      <c r="W454">
        <f t="shared" si="168"/>
        <v>12</v>
      </c>
      <c r="X45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4" t="str">
        <f t="shared" ca="1" si="169"/>
        <v>{"id":"nw1","num":1,"totEp":7,"tp1":"cu","vl1":"EN","cn1":120,"tp2":"cu","vl2":"EN","cn2":12}</v>
      </c>
      <c r="Z454">
        <f t="shared" ca="1" si="170"/>
        <v>93</v>
      </c>
      <c r="AA454">
        <f t="shared" ca="1" si="171"/>
        <v>13247</v>
      </c>
      <c r="AB454">
        <f t="shared" ca="1" si="172"/>
        <v>1</v>
      </c>
      <c r="AC45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</v>
      </c>
      <c r="AD454">
        <f t="shared" ca="1" si="174"/>
        <v>0</v>
      </c>
    </row>
    <row r="455" spans="1:30">
      <c r="A455" t="s">
        <v>58</v>
      </c>
      <c r="B455" t="str">
        <f>VLOOKUP(A455,EventPointTypeTable!$A:$B,MATCH(EventPointTypeTable!$B$1,EventPointTypeTable!$A$1:$B$1,0),0)</f>
        <v>신규1</v>
      </c>
      <c r="C455" t="str">
        <f t="shared" si="158"/>
        <v>nw1</v>
      </c>
      <c r="D455">
        <f t="shared" ca="1" si="159"/>
        <v>2</v>
      </c>
      <c r="E455">
        <f t="shared" ca="1" si="161"/>
        <v>2</v>
      </c>
      <c r="F455">
        <v>10</v>
      </c>
      <c r="G455">
        <f t="shared" ca="1" si="175"/>
        <v>17</v>
      </c>
      <c r="H455">
        <f t="shared" ca="1" si="176"/>
        <v>17</v>
      </c>
      <c r="I455" t="str">
        <f t="shared" ca="1" si="177"/>
        <v>cu</v>
      </c>
      <c r="J455" t="s">
        <v>114</v>
      </c>
      <c r="K455" t="s">
        <v>116</v>
      </c>
      <c r="L455">
        <v>5000</v>
      </c>
      <c r="M455" t="str">
        <f t="shared" si="162"/>
        <v/>
      </c>
      <c r="N455" t="str">
        <f t="shared" ca="1" si="178"/>
        <v>cu</v>
      </c>
      <c r="O455" t="s">
        <v>114</v>
      </c>
      <c r="P455" t="s">
        <v>116</v>
      </c>
      <c r="Q455">
        <v>500</v>
      </c>
      <c r="R455" t="str">
        <f t="shared" ca="1" si="163"/>
        <v>cu</v>
      </c>
      <c r="S455" t="str">
        <f t="shared" si="164"/>
        <v>GO</v>
      </c>
      <c r="T455">
        <f t="shared" si="165"/>
        <v>5000</v>
      </c>
      <c r="U455" t="str">
        <f t="shared" ca="1" si="166"/>
        <v>cu</v>
      </c>
      <c r="V455" t="str">
        <f t="shared" si="167"/>
        <v>GO</v>
      </c>
      <c r="W455">
        <f t="shared" si="168"/>
        <v>500</v>
      </c>
      <c r="X45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5" t="str">
        <f t="shared" ca="1" si="169"/>
        <v>{"id":"nw1","num":2,"totEp":17,"tp1":"cu","vl1":"GO","cn1":5000,"tp2":"cu","vl2":"GO","cn2":500}</v>
      </c>
      <c r="Z455">
        <f t="shared" ca="1" si="170"/>
        <v>96</v>
      </c>
      <c r="AA455">
        <f t="shared" ca="1" si="171"/>
        <v>13344</v>
      </c>
      <c r="AB455">
        <f t="shared" ca="1" si="172"/>
        <v>1</v>
      </c>
      <c r="AC45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</v>
      </c>
      <c r="AD455">
        <f t="shared" ca="1" si="174"/>
        <v>0</v>
      </c>
    </row>
    <row r="456" spans="1:30">
      <c r="A456" t="s">
        <v>58</v>
      </c>
      <c r="B456" t="str">
        <f>VLOOKUP(A456,EventPointTypeTable!$A:$B,MATCH(EventPointTypeTable!$B$1,EventPointTypeTable!$A$1:$B$1,0),0)</f>
        <v>신규1</v>
      </c>
      <c r="C456" t="str">
        <f t="shared" ref="C456:C495" si="179">A456</f>
        <v>nw1</v>
      </c>
      <c r="D456">
        <f t="shared" ref="D456:D495" ca="1" si="180">IF(A456&lt;&gt;OFFSET(A456,-1,0),1,OFFSET(D456,-1,0)+1)</f>
        <v>3</v>
      </c>
      <c r="E456">
        <f t="shared" ca="1" si="161"/>
        <v>3</v>
      </c>
      <c r="F456">
        <v>15</v>
      </c>
      <c r="G456">
        <f t="shared" ca="1" si="175"/>
        <v>32</v>
      </c>
      <c r="H456">
        <f t="shared" ca="1" si="176"/>
        <v>32</v>
      </c>
      <c r="I456" t="str">
        <f t="shared" ca="1" si="177"/>
        <v>cu</v>
      </c>
      <c r="J456" t="s">
        <v>114</v>
      </c>
      <c r="K456" t="s">
        <v>116</v>
      </c>
      <c r="L456">
        <v>7500</v>
      </c>
      <c r="M456" t="str">
        <f t="shared" si="162"/>
        <v/>
      </c>
      <c r="N456" t="str">
        <f t="shared" ca="1" si="178"/>
        <v>cu</v>
      </c>
      <c r="O456" t="s">
        <v>114</v>
      </c>
      <c r="P456" t="s">
        <v>116</v>
      </c>
      <c r="Q456">
        <v>750</v>
      </c>
      <c r="R456" t="str">
        <f t="shared" ca="1" si="163"/>
        <v>cu</v>
      </c>
      <c r="S456" t="str">
        <f t="shared" si="164"/>
        <v>GO</v>
      </c>
      <c r="T456">
        <f t="shared" si="165"/>
        <v>7500</v>
      </c>
      <c r="U456" t="str">
        <f t="shared" ca="1" si="166"/>
        <v>cu</v>
      </c>
      <c r="V456" t="str">
        <f t="shared" si="167"/>
        <v>GO</v>
      </c>
      <c r="W456">
        <f t="shared" si="168"/>
        <v>750</v>
      </c>
      <c r="X45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6" t="str">
        <f t="shared" ca="1" si="169"/>
        <v>{"id":"nw1","num":3,"totEp":32,"tp1":"cu","vl1":"GO","cn1":7500,"tp2":"cu","vl2":"GO","cn2":750}</v>
      </c>
      <c r="Z456">
        <f t="shared" ca="1" si="170"/>
        <v>96</v>
      </c>
      <c r="AA456">
        <f t="shared" ca="1" si="171"/>
        <v>13441</v>
      </c>
      <c r="AB456">
        <f t="shared" ca="1" si="172"/>
        <v>1</v>
      </c>
      <c r="AC45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</v>
      </c>
      <c r="AD456">
        <f t="shared" ca="1" si="174"/>
        <v>0</v>
      </c>
    </row>
    <row r="457" spans="1:30">
      <c r="A457" t="s">
        <v>58</v>
      </c>
      <c r="B457" t="str">
        <f>VLOOKUP(A457,EventPointTypeTable!$A:$B,MATCH(EventPointTypeTable!$B$1,EventPointTypeTable!$A$1:$B$1,0),0)</f>
        <v>신규1</v>
      </c>
      <c r="C457" t="str">
        <f t="shared" si="179"/>
        <v>nw1</v>
      </c>
      <c r="D457">
        <f t="shared" ca="1" si="180"/>
        <v>4</v>
      </c>
      <c r="E457">
        <f t="shared" ca="1" si="161"/>
        <v>4</v>
      </c>
      <c r="F457">
        <v>25</v>
      </c>
      <c r="G457">
        <f t="shared" ca="1" si="175"/>
        <v>57</v>
      </c>
      <c r="H457">
        <f t="shared" ca="1" si="176"/>
        <v>57</v>
      </c>
      <c r="I457" t="str">
        <f t="shared" ca="1" si="177"/>
        <v>cu</v>
      </c>
      <c r="J457" t="s">
        <v>114</v>
      </c>
      <c r="K457" t="s">
        <v>147</v>
      </c>
      <c r="L457">
        <v>120</v>
      </c>
      <c r="M457" t="str">
        <f t="shared" si="162"/>
        <v>에너지너무많음</v>
      </c>
      <c r="N457" t="str">
        <f t="shared" ca="1" si="178"/>
        <v>cu</v>
      </c>
      <c r="O457" t="s">
        <v>114</v>
      </c>
      <c r="P457" t="s">
        <v>147</v>
      </c>
      <c r="Q457">
        <v>12</v>
      </c>
      <c r="R457" t="str">
        <f t="shared" ca="1" si="163"/>
        <v>cu</v>
      </c>
      <c r="S457" t="str">
        <f t="shared" si="164"/>
        <v>EN</v>
      </c>
      <c r="T457">
        <f t="shared" si="165"/>
        <v>120</v>
      </c>
      <c r="U457" t="str">
        <f t="shared" ca="1" si="166"/>
        <v>cu</v>
      </c>
      <c r="V457" t="str">
        <f t="shared" si="167"/>
        <v>EN</v>
      </c>
      <c r="W457">
        <f t="shared" si="168"/>
        <v>12</v>
      </c>
      <c r="X45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7" t="str">
        <f t="shared" ca="1" si="169"/>
        <v>{"id":"nw1","num":4,"totEp":57,"tp1":"cu","vl1":"EN","cn1":120,"tp2":"cu","vl2":"EN","cn2":12}</v>
      </c>
      <c r="Z457">
        <f t="shared" ca="1" si="170"/>
        <v>94</v>
      </c>
      <c r="AA457">
        <f t="shared" ca="1" si="171"/>
        <v>13536</v>
      </c>
      <c r="AB457">
        <f t="shared" ca="1" si="172"/>
        <v>1</v>
      </c>
      <c r="AC45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</v>
      </c>
      <c r="AD457">
        <f t="shared" ca="1" si="174"/>
        <v>0</v>
      </c>
    </row>
    <row r="458" spans="1:30">
      <c r="A458" t="s">
        <v>58</v>
      </c>
      <c r="B458" t="str">
        <f>VLOOKUP(A458,EventPointTypeTable!$A:$B,MATCH(EventPointTypeTable!$B$1,EventPointTypeTable!$A$1:$B$1,0),0)</f>
        <v>신규1</v>
      </c>
      <c r="C458" t="str">
        <f t="shared" si="179"/>
        <v>nw1</v>
      </c>
      <c r="D458">
        <f t="shared" ca="1" si="180"/>
        <v>5</v>
      </c>
      <c r="E458">
        <f t="shared" ca="1" si="161"/>
        <v>5</v>
      </c>
      <c r="F458">
        <v>20</v>
      </c>
      <c r="G458">
        <f t="shared" ca="1" si="175"/>
        <v>77</v>
      </c>
      <c r="H458">
        <f t="shared" ca="1" si="176"/>
        <v>77</v>
      </c>
      <c r="I458" t="str">
        <f t="shared" ca="1" si="177"/>
        <v>cu</v>
      </c>
      <c r="J458" t="s">
        <v>114</v>
      </c>
      <c r="K458" t="s">
        <v>116</v>
      </c>
      <c r="L458">
        <v>10000</v>
      </c>
      <c r="M458" t="str">
        <f t="shared" si="162"/>
        <v/>
      </c>
      <c r="N458" t="str">
        <f t="shared" ca="1" si="178"/>
        <v>cu</v>
      </c>
      <c r="O458" t="s">
        <v>114</v>
      </c>
      <c r="P458" t="s">
        <v>116</v>
      </c>
      <c r="Q458">
        <v>1000</v>
      </c>
      <c r="R458" t="str">
        <f t="shared" ca="1" si="163"/>
        <v>cu</v>
      </c>
      <c r="S458" t="str">
        <f t="shared" si="164"/>
        <v>GO</v>
      </c>
      <c r="T458">
        <f t="shared" si="165"/>
        <v>10000</v>
      </c>
      <c r="U458" t="str">
        <f t="shared" ca="1" si="166"/>
        <v>cu</v>
      </c>
      <c r="V458" t="str">
        <f t="shared" si="167"/>
        <v>GO</v>
      </c>
      <c r="W458">
        <f t="shared" si="168"/>
        <v>1000</v>
      </c>
      <c r="X45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8" t="str">
        <f t="shared" ca="1" si="169"/>
        <v>{"id":"nw1","num":5,"totEp":77,"tp1":"cu","vl1":"GO","cn1":10000,"tp2":"cu","vl2":"GO","cn2":1000}</v>
      </c>
      <c r="Z458">
        <f t="shared" ca="1" si="170"/>
        <v>98</v>
      </c>
      <c r="AA458">
        <f t="shared" ca="1" si="171"/>
        <v>13635</v>
      </c>
      <c r="AB458">
        <f t="shared" ca="1" si="172"/>
        <v>1</v>
      </c>
      <c r="AC45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</v>
      </c>
      <c r="AD458">
        <f t="shared" ca="1" si="174"/>
        <v>0</v>
      </c>
    </row>
    <row r="459" spans="1:30">
      <c r="A459" t="s">
        <v>58</v>
      </c>
      <c r="B459" t="str">
        <f>VLOOKUP(A459,EventPointTypeTable!$A:$B,MATCH(EventPointTypeTable!$B$1,EventPointTypeTable!$A$1:$B$1,0),0)</f>
        <v>신규1</v>
      </c>
      <c r="C459" t="str">
        <f t="shared" si="179"/>
        <v>nw1</v>
      </c>
      <c r="D459">
        <f t="shared" ca="1" si="180"/>
        <v>6</v>
      </c>
      <c r="E459">
        <f t="shared" ca="1" si="161"/>
        <v>6</v>
      </c>
      <c r="F459">
        <v>25</v>
      </c>
      <c r="G459">
        <f t="shared" ca="1" si="175"/>
        <v>102</v>
      </c>
      <c r="H459">
        <f t="shared" ca="1" si="176"/>
        <v>102</v>
      </c>
      <c r="I459" t="str">
        <f t="shared" ca="1" si="177"/>
        <v>cu</v>
      </c>
      <c r="J459" t="s">
        <v>114</v>
      </c>
      <c r="K459" t="s">
        <v>116</v>
      </c>
      <c r="L459">
        <v>15000</v>
      </c>
      <c r="M459" t="str">
        <f t="shared" si="162"/>
        <v/>
      </c>
      <c r="N459" t="str">
        <f t="shared" ca="1" si="178"/>
        <v>cu</v>
      </c>
      <c r="O459" t="s">
        <v>114</v>
      </c>
      <c r="P459" t="s">
        <v>116</v>
      </c>
      <c r="Q459">
        <v>1500</v>
      </c>
      <c r="R459" t="str">
        <f t="shared" ca="1" si="163"/>
        <v>cu</v>
      </c>
      <c r="S459" t="str">
        <f t="shared" si="164"/>
        <v>GO</v>
      </c>
      <c r="T459">
        <f t="shared" si="165"/>
        <v>15000</v>
      </c>
      <c r="U459" t="str">
        <f t="shared" ca="1" si="166"/>
        <v>cu</v>
      </c>
      <c r="V459" t="str">
        <f t="shared" si="167"/>
        <v>GO</v>
      </c>
      <c r="W459">
        <f t="shared" si="168"/>
        <v>1500</v>
      </c>
      <c r="X45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59" t="str">
        <f t="shared" ca="1" si="169"/>
        <v>{"id":"nw1","num":6,"totEp":102,"tp1":"cu","vl1":"GO","cn1":15000,"tp2":"cu","vl2":"GO","cn2":1500}</v>
      </c>
      <c r="Z459">
        <f t="shared" ca="1" si="170"/>
        <v>99</v>
      </c>
      <c r="AA459">
        <f t="shared" ca="1" si="171"/>
        <v>13735</v>
      </c>
      <c r="AB459">
        <f t="shared" ca="1" si="172"/>
        <v>1</v>
      </c>
      <c r="AC45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</v>
      </c>
      <c r="AD459">
        <f t="shared" ca="1" si="174"/>
        <v>0</v>
      </c>
    </row>
    <row r="460" spans="1:30">
      <c r="A460" t="s">
        <v>58</v>
      </c>
      <c r="B460" t="str">
        <f>VLOOKUP(A460,EventPointTypeTable!$A:$B,MATCH(EventPointTypeTable!$B$1,EventPointTypeTable!$A$1:$B$1,0),0)</f>
        <v>신규1</v>
      </c>
      <c r="C460" t="str">
        <f t="shared" si="179"/>
        <v>nw1</v>
      </c>
      <c r="D460">
        <f t="shared" ca="1" si="180"/>
        <v>7</v>
      </c>
      <c r="E460">
        <f t="shared" ca="1" si="161"/>
        <v>7</v>
      </c>
      <c r="F460">
        <v>75</v>
      </c>
      <c r="G460">
        <f t="shared" ca="1" si="175"/>
        <v>177</v>
      </c>
      <c r="H460">
        <f t="shared" ca="1" si="176"/>
        <v>177</v>
      </c>
      <c r="I460" t="str">
        <f t="shared" ca="1" si="177"/>
        <v>cu</v>
      </c>
      <c r="J460" t="s">
        <v>114</v>
      </c>
      <c r="K460" t="s">
        <v>147</v>
      </c>
      <c r="L460">
        <v>170</v>
      </c>
      <c r="M460" t="str">
        <f t="shared" si="162"/>
        <v>에너지너무많음</v>
      </c>
      <c r="N460" t="str">
        <f t="shared" ca="1" si="178"/>
        <v>cu</v>
      </c>
      <c r="O460" t="s">
        <v>114</v>
      </c>
      <c r="P460" t="s">
        <v>147</v>
      </c>
      <c r="Q460">
        <v>17</v>
      </c>
      <c r="R460" t="str">
        <f t="shared" ca="1" si="163"/>
        <v>cu</v>
      </c>
      <c r="S460" t="str">
        <f t="shared" si="164"/>
        <v>EN</v>
      </c>
      <c r="T460">
        <f t="shared" si="165"/>
        <v>170</v>
      </c>
      <c r="U460" t="str">
        <f t="shared" ca="1" si="166"/>
        <v>cu</v>
      </c>
      <c r="V460" t="str">
        <f t="shared" si="167"/>
        <v>EN</v>
      </c>
      <c r="W460">
        <f t="shared" si="168"/>
        <v>17</v>
      </c>
      <c r="X46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0" t="str">
        <f t="shared" ca="1" si="169"/>
        <v>{"id":"nw1","num":7,"totEp":177,"tp1":"cu","vl1":"EN","cn1":170,"tp2":"cu","vl2":"EN","cn2":17}</v>
      </c>
      <c r="Z460">
        <f t="shared" ca="1" si="170"/>
        <v>95</v>
      </c>
      <c r="AA460">
        <f t="shared" ca="1" si="171"/>
        <v>13831</v>
      </c>
      <c r="AB460">
        <f t="shared" ca="1" si="172"/>
        <v>1</v>
      </c>
      <c r="AC46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</v>
      </c>
      <c r="AD460">
        <f t="shared" ca="1" si="174"/>
        <v>0</v>
      </c>
    </row>
    <row r="461" spans="1:30">
      <c r="A461" t="s">
        <v>58</v>
      </c>
      <c r="B461" t="str">
        <f>VLOOKUP(A461,EventPointTypeTable!$A:$B,MATCH(EventPointTypeTable!$B$1,EventPointTypeTable!$A$1:$B$1,0),0)</f>
        <v>신규1</v>
      </c>
      <c r="C461" t="str">
        <f t="shared" si="179"/>
        <v>nw1</v>
      </c>
      <c r="D461">
        <f t="shared" ca="1" si="180"/>
        <v>8</v>
      </c>
      <c r="E461">
        <f t="shared" ca="1" si="161"/>
        <v>8</v>
      </c>
      <c r="F461">
        <v>85</v>
      </c>
      <c r="G461">
        <f t="shared" ca="1" si="175"/>
        <v>262</v>
      </c>
      <c r="H461">
        <f t="shared" ca="1" si="176"/>
        <v>262</v>
      </c>
      <c r="I461" t="str">
        <f t="shared" ca="1" si="177"/>
        <v>cu</v>
      </c>
      <c r="J461" t="s">
        <v>114</v>
      </c>
      <c r="K461" t="s">
        <v>116</v>
      </c>
      <c r="L461">
        <v>20000</v>
      </c>
      <c r="M461" t="str">
        <f t="shared" si="162"/>
        <v/>
      </c>
      <c r="N461" t="str">
        <f t="shared" ca="1" si="178"/>
        <v>cu</v>
      </c>
      <c r="O461" t="s">
        <v>114</v>
      </c>
      <c r="P461" t="s">
        <v>116</v>
      </c>
      <c r="Q461">
        <v>2000</v>
      </c>
      <c r="R461" t="str">
        <f t="shared" ca="1" si="163"/>
        <v>cu</v>
      </c>
      <c r="S461" t="str">
        <f t="shared" si="164"/>
        <v>GO</v>
      </c>
      <c r="T461">
        <f t="shared" si="165"/>
        <v>20000</v>
      </c>
      <c r="U461" t="str">
        <f t="shared" ca="1" si="166"/>
        <v>cu</v>
      </c>
      <c r="V461" t="str">
        <f t="shared" si="167"/>
        <v>GO</v>
      </c>
      <c r="W461">
        <f t="shared" si="168"/>
        <v>2000</v>
      </c>
      <c r="X46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1" t="str">
        <f t="shared" ca="1" si="169"/>
        <v>{"id":"nw1","num":8,"totEp":262,"tp1":"cu","vl1":"GO","cn1":20000,"tp2":"cu","vl2":"GO","cn2":2000}</v>
      </c>
      <c r="Z461">
        <f t="shared" ca="1" si="170"/>
        <v>99</v>
      </c>
      <c r="AA461">
        <f t="shared" ca="1" si="171"/>
        <v>13931</v>
      </c>
      <c r="AB461">
        <f t="shared" ca="1" si="172"/>
        <v>1</v>
      </c>
      <c r="AC46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</v>
      </c>
      <c r="AD461">
        <f t="shared" ca="1" si="174"/>
        <v>0</v>
      </c>
    </row>
    <row r="462" spans="1:30">
      <c r="A462" t="s">
        <v>58</v>
      </c>
      <c r="B462" t="str">
        <f>VLOOKUP(A462,EventPointTypeTable!$A:$B,MATCH(EventPointTypeTable!$B$1,EventPointTypeTable!$A$1:$B$1,0),0)</f>
        <v>신규1</v>
      </c>
      <c r="C462" t="str">
        <f t="shared" si="179"/>
        <v>nw1</v>
      </c>
      <c r="D462">
        <f t="shared" ca="1" si="180"/>
        <v>9</v>
      </c>
      <c r="E462">
        <f t="shared" ca="1" si="161"/>
        <v>9</v>
      </c>
      <c r="F462">
        <v>65</v>
      </c>
      <c r="G462">
        <f t="shared" ca="1" si="175"/>
        <v>327</v>
      </c>
      <c r="H462">
        <f t="shared" ca="1" si="176"/>
        <v>327</v>
      </c>
      <c r="I462" t="str">
        <f t="shared" ca="1" si="177"/>
        <v>cu</v>
      </c>
      <c r="J462" t="s">
        <v>114</v>
      </c>
      <c r="K462" t="s">
        <v>116</v>
      </c>
      <c r="L462">
        <v>25000</v>
      </c>
      <c r="M462" t="str">
        <f t="shared" si="162"/>
        <v/>
      </c>
      <c r="N462" t="str">
        <f t="shared" ca="1" si="178"/>
        <v>cu</v>
      </c>
      <c r="O462" t="s">
        <v>114</v>
      </c>
      <c r="P462" t="s">
        <v>116</v>
      </c>
      <c r="Q462">
        <v>2500</v>
      </c>
      <c r="R462" t="str">
        <f t="shared" ca="1" si="163"/>
        <v>cu</v>
      </c>
      <c r="S462" t="str">
        <f t="shared" si="164"/>
        <v>GO</v>
      </c>
      <c r="T462">
        <f t="shared" si="165"/>
        <v>25000</v>
      </c>
      <c r="U462" t="str">
        <f t="shared" ca="1" si="166"/>
        <v>cu</v>
      </c>
      <c r="V462" t="str">
        <f t="shared" si="167"/>
        <v>GO</v>
      </c>
      <c r="W462">
        <f t="shared" si="168"/>
        <v>2500</v>
      </c>
      <c r="X46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2" t="str">
        <f t="shared" ca="1" si="169"/>
        <v>{"id":"nw1","num":9,"totEp":327,"tp1":"cu","vl1":"GO","cn1":25000,"tp2":"cu","vl2":"GO","cn2":2500}</v>
      </c>
      <c r="Z462">
        <f t="shared" ca="1" si="170"/>
        <v>99</v>
      </c>
      <c r="AA462">
        <f t="shared" ca="1" si="171"/>
        <v>14031</v>
      </c>
      <c r="AB462">
        <f t="shared" ca="1" si="172"/>
        <v>1</v>
      </c>
      <c r="AC46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</v>
      </c>
      <c r="AD462">
        <f t="shared" ca="1" si="174"/>
        <v>0</v>
      </c>
    </row>
    <row r="463" spans="1:30">
      <c r="A463" t="s">
        <v>58</v>
      </c>
      <c r="B463" t="str">
        <f>VLOOKUP(A463,EventPointTypeTable!$A:$B,MATCH(EventPointTypeTable!$B$1,EventPointTypeTable!$A$1:$B$1,0),0)</f>
        <v>신규1</v>
      </c>
      <c r="C463" t="str">
        <f t="shared" si="179"/>
        <v>nw1</v>
      </c>
      <c r="D463">
        <f t="shared" ca="1" si="180"/>
        <v>10</v>
      </c>
      <c r="E463">
        <f t="shared" ca="1" si="161"/>
        <v>10</v>
      </c>
      <c r="F463">
        <v>50</v>
      </c>
      <c r="G463">
        <f t="shared" ca="1" si="175"/>
        <v>377</v>
      </c>
      <c r="H463">
        <f t="shared" ca="1" si="176"/>
        <v>377</v>
      </c>
      <c r="I463" t="str">
        <f t="shared" ca="1" si="177"/>
        <v>cu</v>
      </c>
      <c r="J463" t="s">
        <v>114</v>
      </c>
      <c r="K463" t="s">
        <v>116</v>
      </c>
      <c r="L463">
        <v>22500</v>
      </c>
      <c r="M463" t="str">
        <f t="shared" si="162"/>
        <v/>
      </c>
      <c r="N463" t="str">
        <f t="shared" ca="1" si="178"/>
        <v>cu</v>
      </c>
      <c r="O463" t="s">
        <v>114</v>
      </c>
      <c r="P463" t="s">
        <v>116</v>
      </c>
      <c r="Q463">
        <v>2250</v>
      </c>
      <c r="R463" t="str">
        <f t="shared" ca="1" si="163"/>
        <v>cu</v>
      </c>
      <c r="S463" t="str">
        <f t="shared" si="164"/>
        <v>GO</v>
      </c>
      <c r="T463">
        <f t="shared" si="165"/>
        <v>22500</v>
      </c>
      <c r="U463" t="str">
        <f t="shared" ca="1" si="166"/>
        <v>cu</v>
      </c>
      <c r="V463" t="str">
        <f t="shared" si="167"/>
        <v>GO</v>
      </c>
      <c r="W463">
        <f t="shared" si="168"/>
        <v>2250</v>
      </c>
      <c r="X46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3" t="str">
        <f t="shared" ca="1" si="169"/>
        <v>{"id":"nw1","num":10,"totEp":377,"tp1":"cu","vl1":"GO","cn1":22500,"tp2":"cu","vl2":"GO","cn2":2250}</v>
      </c>
      <c r="Z463">
        <f t="shared" ca="1" si="170"/>
        <v>100</v>
      </c>
      <c r="AA463">
        <f t="shared" ca="1" si="171"/>
        <v>14132</v>
      </c>
      <c r="AB463">
        <f t="shared" ca="1" si="172"/>
        <v>1</v>
      </c>
      <c r="AC46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</v>
      </c>
      <c r="AD463">
        <f t="shared" ca="1" si="174"/>
        <v>0</v>
      </c>
    </row>
    <row r="464" spans="1:30">
      <c r="A464" t="s">
        <v>58</v>
      </c>
      <c r="B464" t="str">
        <f>VLOOKUP(A464,EventPointTypeTable!$A:$B,MATCH(EventPointTypeTable!$B$1,EventPointTypeTable!$A$1:$B$1,0),0)</f>
        <v>신규1</v>
      </c>
      <c r="C464" t="str">
        <f t="shared" si="179"/>
        <v>nw1</v>
      </c>
      <c r="D464">
        <f t="shared" ca="1" si="180"/>
        <v>11</v>
      </c>
      <c r="E464">
        <f t="shared" ca="1" si="161"/>
        <v>11</v>
      </c>
      <c r="F464">
        <v>180</v>
      </c>
      <c r="G464">
        <f t="shared" ca="1" si="175"/>
        <v>557</v>
      </c>
      <c r="H464">
        <f t="shared" ca="1" si="176"/>
        <v>557</v>
      </c>
      <c r="I464" t="str">
        <f t="shared" ca="1" si="177"/>
        <v>cu</v>
      </c>
      <c r="J464" t="s">
        <v>114</v>
      </c>
      <c r="K464" t="s">
        <v>147</v>
      </c>
      <c r="L464">
        <v>300</v>
      </c>
      <c r="M464" t="str">
        <f t="shared" si="162"/>
        <v>에너지너무많음</v>
      </c>
      <c r="N464" t="str">
        <f t="shared" ca="1" si="178"/>
        <v>cu</v>
      </c>
      <c r="O464" t="s">
        <v>114</v>
      </c>
      <c r="P464" t="s">
        <v>147</v>
      </c>
      <c r="Q464">
        <v>30</v>
      </c>
      <c r="R464" t="str">
        <f t="shared" ca="1" si="163"/>
        <v>cu</v>
      </c>
      <c r="S464" t="str">
        <f t="shared" si="164"/>
        <v>EN</v>
      </c>
      <c r="T464">
        <f t="shared" si="165"/>
        <v>300</v>
      </c>
      <c r="U464" t="str">
        <f t="shared" ca="1" si="166"/>
        <v>cu</v>
      </c>
      <c r="V464" t="str">
        <f t="shared" si="167"/>
        <v>EN</v>
      </c>
      <c r="W464">
        <f t="shared" si="168"/>
        <v>30</v>
      </c>
      <c r="X46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4" t="str">
        <f t="shared" ca="1" si="169"/>
        <v>{"id":"nw1","num":11,"totEp":557,"tp1":"cu","vl1":"EN","cn1":300,"tp2":"cu","vl2":"EN","cn2":30}</v>
      </c>
      <c r="Z464">
        <f t="shared" ca="1" si="170"/>
        <v>96</v>
      </c>
      <c r="AA464">
        <f t="shared" ca="1" si="171"/>
        <v>14229</v>
      </c>
      <c r="AB464">
        <f t="shared" ca="1" si="172"/>
        <v>1</v>
      </c>
      <c r="AC46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</v>
      </c>
      <c r="AD464">
        <f t="shared" ca="1" si="174"/>
        <v>0</v>
      </c>
    </row>
    <row r="465" spans="1:30">
      <c r="A465" t="s">
        <v>58</v>
      </c>
      <c r="B465" t="str">
        <f>VLOOKUP(A465,EventPointTypeTable!$A:$B,MATCH(EventPointTypeTable!$B$1,EventPointTypeTable!$A$1:$B$1,0),0)</f>
        <v>신규1</v>
      </c>
      <c r="C465" t="str">
        <f t="shared" si="179"/>
        <v>nw1</v>
      </c>
      <c r="D465">
        <f t="shared" ca="1" si="180"/>
        <v>12</v>
      </c>
      <c r="E465">
        <f t="shared" ca="1" si="161"/>
        <v>12</v>
      </c>
      <c r="F465">
        <v>100</v>
      </c>
      <c r="G465">
        <f t="shared" ca="1" si="175"/>
        <v>657</v>
      </c>
      <c r="H465">
        <f t="shared" ca="1" si="176"/>
        <v>657</v>
      </c>
      <c r="I465" t="str">
        <f t="shared" ca="1" si="177"/>
        <v>cu</v>
      </c>
      <c r="J465" t="s">
        <v>114</v>
      </c>
      <c r="K465" t="s">
        <v>116</v>
      </c>
      <c r="L465">
        <v>50000</v>
      </c>
      <c r="M465" t="str">
        <f t="shared" si="162"/>
        <v/>
      </c>
      <c r="N465" t="str">
        <f t="shared" ca="1" si="178"/>
        <v>cu</v>
      </c>
      <c r="O465" t="s">
        <v>114</v>
      </c>
      <c r="P465" t="s">
        <v>116</v>
      </c>
      <c r="Q465">
        <v>5000</v>
      </c>
      <c r="R465" t="str">
        <f t="shared" ca="1" si="163"/>
        <v>cu</v>
      </c>
      <c r="S465" t="str">
        <f t="shared" si="164"/>
        <v>GO</v>
      </c>
      <c r="T465">
        <f t="shared" si="165"/>
        <v>50000</v>
      </c>
      <c r="U465" t="str">
        <f t="shared" ca="1" si="166"/>
        <v>cu</v>
      </c>
      <c r="V465" t="str">
        <f t="shared" si="167"/>
        <v>GO</v>
      </c>
      <c r="W465">
        <f t="shared" si="168"/>
        <v>5000</v>
      </c>
      <c r="X46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5" t="str">
        <f t="shared" ca="1" si="169"/>
        <v>{"id":"nw1","num":12,"totEp":657,"tp1":"cu","vl1":"GO","cn1":50000,"tp2":"cu","vl2":"GO","cn2":5000}</v>
      </c>
      <c r="Z465">
        <f t="shared" ca="1" si="170"/>
        <v>100</v>
      </c>
      <c r="AA465">
        <f t="shared" ca="1" si="171"/>
        <v>14330</v>
      </c>
      <c r="AB465">
        <f t="shared" ca="1" si="172"/>
        <v>1</v>
      </c>
      <c r="AC46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</v>
      </c>
      <c r="AD465">
        <f t="shared" ca="1" si="174"/>
        <v>0</v>
      </c>
    </row>
    <row r="466" spans="1:30">
      <c r="A466" t="s">
        <v>58</v>
      </c>
      <c r="B466" t="str">
        <f>VLOOKUP(A466,EventPointTypeTable!$A:$B,MATCH(EventPointTypeTable!$B$1,EventPointTypeTable!$A$1:$B$1,0),0)</f>
        <v>신규1</v>
      </c>
      <c r="C466" t="str">
        <f t="shared" si="179"/>
        <v>nw1</v>
      </c>
      <c r="D466">
        <f t="shared" ca="1" si="180"/>
        <v>13</v>
      </c>
      <c r="E466">
        <f t="shared" ca="1" si="161"/>
        <v>13</v>
      </c>
      <c r="F466">
        <v>120</v>
      </c>
      <c r="G466">
        <f t="shared" ca="1" si="175"/>
        <v>777</v>
      </c>
      <c r="H466">
        <f t="shared" ca="1" si="176"/>
        <v>777</v>
      </c>
      <c r="I466" t="str">
        <f t="shared" ca="1" si="177"/>
        <v>cu</v>
      </c>
      <c r="J466" t="s">
        <v>114</v>
      </c>
      <c r="K466" t="s">
        <v>116</v>
      </c>
      <c r="L466">
        <v>65000</v>
      </c>
      <c r="M466" t="str">
        <f t="shared" si="162"/>
        <v/>
      </c>
      <c r="N466" t="str">
        <f t="shared" ca="1" si="178"/>
        <v>cu</v>
      </c>
      <c r="O466" t="s">
        <v>114</v>
      </c>
      <c r="P466" t="s">
        <v>116</v>
      </c>
      <c r="Q466">
        <v>6500</v>
      </c>
      <c r="R466" t="str">
        <f t="shared" ca="1" si="163"/>
        <v>cu</v>
      </c>
      <c r="S466" t="str">
        <f t="shared" si="164"/>
        <v>GO</v>
      </c>
      <c r="T466">
        <f t="shared" si="165"/>
        <v>65000</v>
      </c>
      <c r="U466" t="str">
        <f t="shared" ca="1" si="166"/>
        <v>cu</v>
      </c>
      <c r="V466" t="str">
        <f t="shared" si="167"/>
        <v>GO</v>
      </c>
      <c r="W466">
        <f t="shared" si="168"/>
        <v>6500</v>
      </c>
      <c r="X46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6" t="str">
        <f t="shared" ca="1" si="169"/>
        <v>{"id":"nw1","num":13,"totEp":777,"tp1":"cu","vl1":"GO","cn1":65000,"tp2":"cu","vl2":"GO","cn2":6500}</v>
      </c>
      <c r="Z466">
        <f t="shared" ca="1" si="170"/>
        <v>100</v>
      </c>
      <c r="AA466">
        <f t="shared" ca="1" si="171"/>
        <v>14431</v>
      </c>
      <c r="AB466">
        <f t="shared" ca="1" si="172"/>
        <v>1</v>
      </c>
      <c r="AC46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</v>
      </c>
      <c r="AD466">
        <f t="shared" ca="1" si="174"/>
        <v>0</v>
      </c>
    </row>
    <row r="467" spans="1:30">
      <c r="A467" t="s">
        <v>58</v>
      </c>
      <c r="B467" t="str">
        <f>VLOOKUP(A467,EventPointTypeTable!$A:$B,MATCH(EventPointTypeTable!$B$1,EventPointTypeTable!$A$1:$B$1,0),0)</f>
        <v>신규1</v>
      </c>
      <c r="C467" t="str">
        <f t="shared" si="179"/>
        <v>nw1</v>
      </c>
      <c r="D467">
        <f t="shared" ca="1" si="180"/>
        <v>14</v>
      </c>
      <c r="E467">
        <f t="shared" ca="1" si="161"/>
        <v>14</v>
      </c>
      <c r="F467">
        <v>500</v>
      </c>
      <c r="G467">
        <f t="shared" ca="1" si="175"/>
        <v>1277</v>
      </c>
      <c r="H467">
        <f t="shared" ca="1" si="176"/>
        <v>1277</v>
      </c>
      <c r="I467" t="str">
        <f t="shared" ca="1" si="177"/>
        <v>cu</v>
      </c>
      <c r="J467" t="s">
        <v>114</v>
      </c>
      <c r="K467" t="s">
        <v>147</v>
      </c>
      <c r="L467">
        <v>750</v>
      </c>
      <c r="M467" t="str">
        <f t="shared" si="162"/>
        <v>에너지너무많음</v>
      </c>
      <c r="N467" t="str">
        <f t="shared" ca="1" si="178"/>
        <v>cu</v>
      </c>
      <c r="O467" t="s">
        <v>114</v>
      </c>
      <c r="P467" t="s">
        <v>147</v>
      </c>
      <c r="Q467">
        <v>75</v>
      </c>
      <c r="R467" t="str">
        <f t="shared" ca="1" si="163"/>
        <v>cu</v>
      </c>
      <c r="S467" t="str">
        <f t="shared" si="164"/>
        <v>EN</v>
      </c>
      <c r="T467">
        <f t="shared" si="165"/>
        <v>750</v>
      </c>
      <c r="U467" t="str">
        <f t="shared" ca="1" si="166"/>
        <v>cu</v>
      </c>
      <c r="V467" t="str">
        <f t="shared" si="167"/>
        <v>EN</v>
      </c>
      <c r="W467">
        <f t="shared" si="168"/>
        <v>75</v>
      </c>
      <c r="X46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7" t="str">
        <f t="shared" ca="1" si="169"/>
        <v>{"id":"nw1","num":14,"totEp":1277,"tp1":"cu","vl1":"EN","cn1":750,"tp2":"cu","vl2":"EN","cn2":75}</v>
      </c>
      <c r="Z467">
        <f t="shared" ca="1" si="170"/>
        <v>97</v>
      </c>
      <c r="AA467">
        <f t="shared" ca="1" si="171"/>
        <v>14529</v>
      </c>
      <c r="AB467">
        <f t="shared" ca="1" si="172"/>
        <v>1</v>
      </c>
      <c r="AC46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</v>
      </c>
      <c r="AD467">
        <f t="shared" ca="1" si="174"/>
        <v>0</v>
      </c>
    </row>
    <row r="468" spans="1:30">
      <c r="A468" t="s">
        <v>58</v>
      </c>
      <c r="B468" t="str">
        <f>VLOOKUP(A468,EventPointTypeTable!$A:$B,MATCH(EventPointTypeTable!$B$1,EventPointTypeTable!$A$1:$B$1,0),0)</f>
        <v>신규1</v>
      </c>
      <c r="C468" t="str">
        <f t="shared" si="179"/>
        <v>nw1</v>
      </c>
      <c r="D468">
        <f t="shared" ca="1" si="180"/>
        <v>15</v>
      </c>
      <c r="E468">
        <f t="shared" ca="1" si="161"/>
        <v>15</v>
      </c>
      <c r="F468">
        <v>120</v>
      </c>
      <c r="G468">
        <f t="shared" ca="1" si="175"/>
        <v>1397</v>
      </c>
      <c r="H468">
        <f t="shared" ca="1" si="176"/>
        <v>1397</v>
      </c>
      <c r="I468" t="str">
        <f t="shared" ca="1" si="177"/>
        <v>cu</v>
      </c>
      <c r="J468" t="s">
        <v>114</v>
      </c>
      <c r="K468" t="s">
        <v>116</v>
      </c>
      <c r="L468">
        <v>100000</v>
      </c>
      <c r="M468" t="str">
        <f t="shared" si="162"/>
        <v/>
      </c>
      <c r="N468" t="str">
        <f t="shared" ca="1" si="178"/>
        <v>cu</v>
      </c>
      <c r="O468" t="s">
        <v>114</v>
      </c>
      <c r="P468" t="s">
        <v>116</v>
      </c>
      <c r="Q468">
        <v>10000</v>
      </c>
      <c r="R468" t="str">
        <f t="shared" ca="1" si="163"/>
        <v>cu</v>
      </c>
      <c r="S468" t="str">
        <f t="shared" si="164"/>
        <v>GO</v>
      </c>
      <c r="T468">
        <f t="shared" si="165"/>
        <v>100000</v>
      </c>
      <c r="U468" t="str">
        <f t="shared" ca="1" si="166"/>
        <v>cu</v>
      </c>
      <c r="V468" t="str">
        <f t="shared" si="167"/>
        <v>GO</v>
      </c>
      <c r="W468">
        <f t="shared" si="168"/>
        <v>10000</v>
      </c>
      <c r="X46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8" t="str">
        <f t="shared" ca="1" si="169"/>
        <v>{"id":"nw1","num":15,"totEp":1397,"tp1":"cu","vl1":"GO","cn1":100000,"tp2":"cu","vl2":"GO","cn2":10000}</v>
      </c>
      <c r="Z468">
        <f t="shared" ca="1" si="170"/>
        <v>103</v>
      </c>
      <c r="AA468">
        <f t="shared" ca="1" si="171"/>
        <v>14633</v>
      </c>
      <c r="AB468">
        <f t="shared" ca="1" si="172"/>
        <v>1</v>
      </c>
      <c r="AC46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</v>
      </c>
      <c r="AD468">
        <f t="shared" ca="1" si="174"/>
        <v>0</v>
      </c>
    </row>
    <row r="469" spans="1:30">
      <c r="A469" t="s">
        <v>58</v>
      </c>
      <c r="B469" t="str">
        <f>VLOOKUP(A469,EventPointTypeTable!$A:$B,MATCH(EventPointTypeTable!$B$1,EventPointTypeTable!$A$1:$B$1,0),0)</f>
        <v>신규1</v>
      </c>
      <c r="C469" t="str">
        <f t="shared" si="179"/>
        <v>nw1</v>
      </c>
      <c r="D469">
        <f t="shared" ca="1" si="180"/>
        <v>16</v>
      </c>
      <c r="E469">
        <f t="shared" ca="1" si="161"/>
        <v>16</v>
      </c>
      <c r="F469">
        <v>200</v>
      </c>
      <c r="G469">
        <f t="shared" ca="1" si="175"/>
        <v>1597</v>
      </c>
      <c r="H469">
        <f t="shared" ca="1" si="176"/>
        <v>1597</v>
      </c>
      <c r="I469" t="str">
        <f t="shared" ca="1" si="177"/>
        <v>cu</v>
      </c>
      <c r="J469" t="s">
        <v>114</v>
      </c>
      <c r="K469" t="s">
        <v>116</v>
      </c>
      <c r="L469">
        <v>120000</v>
      </c>
      <c r="M469" t="str">
        <f t="shared" si="162"/>
        <v/>
      </c>
      <c r="N469" t="str">
        <f t="shared" ca="1" si="178"/>
        <v>cu</v>
      </c>
      <c r="O469" t="s">
        <v>114</v>
      </c>
      <c r="P469" t="s">
        <v>116</v>
      </c>
      <c r="Q469">
        <v>12000</v>
      </c>
      <c r="R469" t="str">
        <f t="shared" ca="1" si="163"/>
        <v>cu</v>
      </c>
      <c r="S469" t="str">
        <f t="shared" si="164"/>
        <v>GO</v>
      </c>
      <c r="T469">
        <f t="shared" si="165"/>
        <v>120000</v>
      </c>
      <c r="U469" t="str">
        <f t="shared" ca="1" si="166"/>
        <v>cu</v>
      </c>
      <c r="V469" t="str">
        <f t="shared" si="167"/>
        <v>GO</v>
      </c>
      <c r="W469">
        <f t="shared" si="168"/>
        <v>12000</v>
      </c>
      <c r="X46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69" t="str">
        <f t="shared" ca="1" si="169"/>
        <v>{"id":"nw1","num":16,"totEp":1597,"tp1":"cu","vl1":"GO","cn1":120000,"tp2":"cu","vl2":"GO","cn2":12000}</v>
      </c>
      <c r="Z469">
        <f t="shared" ca="1" si="170"/>
        <v>103</v>
      </c>
      <c r="AA469">
        <f t="shared" ca="1" si="171"/>
        <v>14737</v>
      </c>
      <c r="AB469">
        <f t="shared" ca="1" si="172"/>
        <v>1</v>
      </c>
      <c r="AC46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</v>
      </c>
      <c r="AD469">
        <f t="shared" ca="1" si="174"/>
        <v>0</v>
      </c>
    </row>
    <row r="470" spans="1:30">
      <c r="A470" t="s">
        <v>58</v>
      </c>
      <c r="B470" t="str">
        <f>VLOOKUP(A470,EventPointTypeTable!$A:$B,MATCH(EventPointTypeTable!$B$1,EventPointTypeTable!$A$1:$B$1,0),0)</f>
        <v>신규1</v>
      </c>
      <c r="C470" t="str">
        <f t="shared" si="179"/>
        <v>nw1</v>
      </c>
      <c r="D470">
        <f t="shared" ca="1" si="180"/>
        <v>17</v>
      </c>
      <c r="E470">
        <f t="shared" ca="1" si="161"/>
        <v>17</v>
      </c>
      <c r="F470">
        <v>150</v>
      </c>
      <c r="G470">
        <f t="shared" ca="1" si="175"/>
        <v>1747</v>
      </c>
      <c r="H470">
        <f t="shared" ca="1" si="176"/>
        <v>1747</v>
      </c>
      <c r="I470" t="str">
        <f t="shared" ca="1" si="177"/>
        <v>cu</v>
      </c>
      <c r="J470" t="s">
        <v>114</v>
      </c>
      <c r="K470" t="s">
        <v>116</v>
      </c>
      <c r="L470">
        <v>115000</v>
      </c>
      <c r="M470" t="str">
        <f t="shared" si="162"/>
        <v/>
      </c>
      <c r="N470" t="str">
        <f t="shared" ca="1" si="178"/>
        <v>cu</v>
      </c>
      <c r="O470" t="s">
        <v>114</v>
      </c>
      <c r="P470" t="s">
        <v>116</v>
      </c>
      <c r="Q470">
        <v>11500</v>
      </c>
      <c r="R470" t="str">
        <f t="shared" ca="1" si="163"/>
        <v>cu</v>
      </c>
      <c r="S470" t="str">
        <f t="shared" si="164"/>
        <v>GO</v>
      </c>
      <c r="T470">
        <f t="shared" si="165"/>
        <v>115000</v>
      </c>
      <c r="U470" t="str">
        <f t="shared" ca="1" si="166"/>
        <v>cu</v>
      </c>
      <c r="V470" t="str">
        <f t="shared" si="167"/>
        <v>GO</v>
      </c>
      <c r="W470">
        <f t="shared" si="168"/>
        <v>11500</v>
      </c>
      <c r="X47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0" t="str">
        <f t="shared" ca="1" si="169"/>
        <v>{"id":"nw1","num":17,"totEp":1747,"tp1":"cu","vl1":"GO","cn1":115000,"tp2":"cu","vl2":"GO","cn2":11500}</v>
      </c>
      <c r="Z470">
        <f t="shared" ca="1" si="170"/>
        <v>103</v>
      </c>
      <c r="AA470">
        <f t="shared" ca="1" si="171"/>
        <v>14841</v>
      </c>
      <c r="AB470">
        <f t="shared" ca="1" si="172"/>
        <v>1</v>
      </c>
      <c r="AC47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</v>
      </c>
      <c r="AD470">
        <f t="shared" ca="1" si="174"/>
        <v>0</v>
      </c>
    </row>
    <row r="471" spans="1:30">
      <c r="A471" t="s">
        <v>58</v>
      </c>
      <c r="B471" t="str">
        <f>VLOOKUP(A471,EventPointTypeTable!$A:$B,MATCH(EventPointTypeTable!$B$1,EventPointTypeTable!$A$1:$B$1,0),0)</f>
        <v>신규1</v>
      </c>
      <c r="C471" t="str">
        <f t="shared" si="179"/>
        <v>nw1</v>
      </c>
      <c r="D471">
        <f t="shared" ca="1" si="180"/>
        <v>18</v>
      </c>
      <c r="E471">
        <f t="shared" ca="1" si="161"/>
        <v>18</v>
      </c>
      <c r="F471">
        <v>800</v>
      </c>
      <c r="G471">
        <f t="shared" ca="1" si="175"/>
        <v>2547</v>
      </c>
      <c r="H471">
        <f t="shared" ca="1" si="176"/>
        <v>2547</v>
      </c>
      <c r="I471" t="str">
        <f t="shared" ca="1" si="177"/>
        <v>cu</v>
      </c>
      <c r="J471" t="s">
        <v>114</v>
      </c>
      <c r="K471" t="s">
        <v>147</v>
      </c>
      <c r="L471">
        <v>1200</v>
      </c>
      <c r="M471" t="str">
        <f t="shared" si="162"/>
        <v>에너지너무많음</v>
      </c>
      <c r="N471" t="str">
        <f t="shared" ca="1" si="178"/>
        <v>cu</v>
      </c>
      <c r="O471" t="s">
        <v>114</v>
      </c>
      <c r="P471" t="s">
        <v>147</v>
      </c>
      <c r="Q471">
        <v>120</v>
      </c>
      <c r="R471" t="str">
        <f t="shared" ca="1" si="163"/>
        <v>cu</v>
      </c>
      <c r="S471" t="str">
        <f t="shared" si="164"/>
        <v>EN</v>
      </c>
      <c r="T471">
        <f t="shared" si="165"/>
        <v>1200</v>
      </c>
      <c r="U471" t="str">
        <f t="shared" ca="1" si="166"/>
        <v>cu</v>
      </c>
      <c r="V471" t="str">
        <f t="shared" si="167"/>
        <v>EN</v>
      </c>
      <c r="W471">
        <f t="shared" si="168"/>
        <v>120</v>
      </c>
      <c r="X47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1" t="str">
        <f t="shared" ca="1" si="169"/>
        <v>{"id":"nw1","num":18,"totEp":2547,"tp1":"cu","vl1":"EN","cn1":1200,"tp2":"cu","vl2":"EN","cn2":120}</v>
      </c>
      <c r="Z471">
        <f t="shared" ca="1" si="170"/>
        <v>99</v>
      </c>
      <c r="AA471">
        <f t="shared" ca="1" si="171"/>
        <v>14941</v>
      </c>
      <c r="AB471">
        <f t="shared" ca="1" si="172"/>
        <v>1</v>
      </c>
      <c r="AC47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</v>
      </c>
      <c r="AD471">
        <f t="shared" ca="1" si="174"/>
        <v>0</v>
      </c>
    </row>
    <row r="472" spans="1:30">
      <c r="A472" t="s">
        <v>58</v>
      </c>
      <c r="B472" t="str">
        <f>VLOOKUP(A472,EventPointTypeTable!$A:$B,MATCH(EventPointTypeTable!$B$1,EventPointTypeTable!$A$1:$B$1,0),0)</f>
        <v>신규1</v>
      </c>
      <c r="C472" t="str">
        <f t="shared" si="179"/>
        <v>nw1</v>
      </c>
      <c r="D472">
        <f t="shared" ca="1" si="180"/>
        <v>19</v>
      </c>
      <c r="E472">
        <f t="shared" ca="1" si="161"/>
        <v>19</v>
      </c>
      <c r="F472">
        <v>150</v>
      </c>
      <c r="G472">
        <f t="shared" ca="1" si="175"/>
        <v>2697</v>
      </c>
      <c r="H472">
        <f t="shared" ca="1" si="176"/>
        <v>2697</v>
      </c>
      <c r="I472" t="str">
        <f t="shared" ca="1" si="177"/>
        <v>cu</v>
      </c>
      <c r="J472" t="s">
        <v>114</v>
      </c>
      <c r="K472" t="s">
        <v>116</v>
      </c>
      <c r="L472">
        <v>135000</v>
      </c>
      <c r="M472" t="str">
        <f t="shared" si="162"/>
        <v/>
      </c>
      <c r="N472" t="str">
        <f t="shared" ca="1" si="178"/>
        <v>cu</v>
      </c>
      <c r="O472" t="s">
        <v>114</v>
      </c>
      <c r="P472" t="s">
        <v>116</v>
      </c>
      <c r="Q472">
        <v>13500</v>
      </c>
      <c r="R472" t="str">
        <f t="shared" ca="1" si="163"/>
        <v>cu</v>
      </c>
      <c r="S472" t="str">
        <f t="shared" si="164"/>
        <v>GO</v>
      </c>
      <c r="T472">
        <f t="shared" si="165"/>
        <v>135000</v>
      </c>
      <c r="U472" t="str">
        <f t="shared" ca="1" si="166"/>
        <v>cu</v>
      </c>
      <c r="V472" t="str">
        <f t="shared" si="167"/>
        <v>GO</v>
      </c>
      <c r="W472">
        <f t="shared" si="168"/>
        <v>13500</v>
      </c>
      <c r="X47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2" t="str">
        <f t="shared" ca="1" si="169"/>
        <v>{"id":"nw1","num":19,"totEp":2697,"tp1":"cu","vl1":"GO","cn1":135000,"tp2":"cu","vl2":"GO","cn2":13500}</v>
      </c>
      <c r="Z472">
        <f t="shared" ca="1" si="170"/>
        <v>103</v>
      </c>
      <c r="AA472">
        <f t="shared" ca="1" si="171"/>
        <v>15045</v>
      </c>
      <c r="AB472">
        <f t="shared" ca="1" si="172"/>
        <v>1</v>
      </c>
      <c r="AC47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</v>
      </c>
      <c r="AD472">
        <f t="shared" ca="1" si="174"/>
        <v>0</v>
      </c>
    </row>
    <row r="473" spans="1:30">
      <c r="A473" t="s">
        <v>58</v>
      </c>
      <c r="B473" t="str">
        <f>VLOOKUP(A473,EventPointTypeTable!$A:$B,MATCH(EventPointTypeTable!$B$1,EventPointTypeTable!$A$1:$B$1,0),0)</f>
        <v>신규1</v>
      </c>
      <c r="C473" t="str">
        <f t="shared" si="179"/>
        <v>nw1</v>
      </c>
      <c r="D473">
        <f t="shared" ca="1" si="180"/>
        <v>20</v>
      </c>
      <c r="E473">
        <f t="shared" ca="1" si="161"/>
        <v>20</v>
      </c>
      <c r="F473">
        <v>250</v>
      </c>
      <c r="G473">
        <f t="shared" ca="1" si="175"/>
        <v>2947</v>
      </c>
      <c r="H473">
        <f t="shared" ca="1" si="176"/>
        <v>2947</v>
      </c>
      <c r="I473" t="str">
        <f t="shared" ca="1" si="177"/>
        <v>cu</v>
      </c>
      <c r="J473" t="s">
        <v>114</v>
      </c>
      <c r="K473" t="s">
        <v>116</v>
      </c>
      <c r="L473">
        <v>150000</v>
      </c>
      <c r="M473" t="str">
        <f t="shared" si="162"/>
        <v/>
      </c>
      <c r="N473" t="str">
        <f t="shared" ca="1" si="178"/>
        <v>cu</v>
      </c>
      <c r="O473" t="s">
        <v>114</v>
      </c>
      <c r="P473" t="s">
        <v>116</v>
      </c>
      <c r="Q473">
        <v>15000</v>
      </c>
      <c r="R473" t="str">
        <f t="shared" ca="1" si="163"/>
        <v>cu</v>
      </c>
      <c r="S473" t="str">
        <f t="shared" si="164"/>
        <v>GO</v>
      </c>
      <c r="T473">
        <f t="shared" si="165"/>
        <v>150000</v>
      </c>
      <c r="U473" t="str">
        <f t="shared" ca="1" si="166"/>
        <v>cu</v>
      </c>
      <c r="V473" t="str">
        <f t="shared" si="167"/>
        <v>GO</v>
      </c>
      <c r="W473">
        <f t="shared" si="168"/>
        <v>15000</v>
      </c>
      <c r="X47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3" t="str">
        <f t="shared" ca="1" si="169"/>
        <v>{"id":"nw1","num":20,"totEp":2947,"tp1":"cu","vl1":"GO","cn1":150000,"tp2":"cu","vl2":"GO","cn2":15000}</v>
      </c>
      <c r="Z473">
        <f t="shared" ca="1" si="170"/>
        <v>103</v>
      </c>
      <c r="AA473">
        <f t="shared" ca="1" si="171"/>
        <v>15149</v>
      </c>
      <c r="AB473">
        <f t="shared" ca="1" si="172"/>
        <v>1</v>
      </c>
      <c r="AC47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</v>
      </c>
      <c r="AD473">
        <f t="shared" ca="1" si="174"/>
        <v>0</v>
      </c>
    </row>
    <row r="474" spans="1:30">
      <c r="A474" t="s">
        <v>58</v>
      </c>
      <c r="B474" t="str">
        <f>VLOOKUP(A474,EventPointTypeTable!$A:$B,MATCH(EventPointTypeTable!$B$1,EventPointTypeTable!$A$1:$B$1,0),0)</f>
        <v>신규1</v>
      </c>
      <c r="C474" t="str">
        <f t="shared" si="179"/>
        <v>nw1</v>
      </c>
      <c r="D474">
        <f t="shared" ca="1" si="180"/>
        <v>21</v>
      </c>
      <c r="E474">
        <f t="shared" ca="1" si="161"/>
        <v>21</v>
      </c>
      <c r="F474">
        <v>1300</v>
      </c>
      <c r="G474">
        <f t="shared" ca="1" si="175"/>
        <v>4247</v>
      </c>
      <c r="H474">
        <f t="shared" ca="1" si="176"/>
        <v>4247</v>
      </c>
      <c r="I474" t="str">
        <f t="shared" ca="1" si="177"/>
        <v>cu</v>
      </c>
      <c r="J474" t="s">
        <v>114</v>
      </c>
      <c r="K474" t="s">
        <v>147</v>
      </c>
      <c r="L474">
        <v>2100</v>
      </c>
      <c r="M474" t="str">
        <f t="shared" si="162"/>
        <v>에너지너무많음</v>
      </c>
      <c r="N474" t="str">
        <f t="shared" ca="1" si="178"/>
        <v>cu</v>
      </c>
      <c r="O474" t="s">
        <v>114</v>
      </c>
      <c r="P474" t="s">
        <v>147</v>
      </c>
      <c r="Q474">
        <v>210</v>
      </c>
      <c r="R474" t="str">
        <f t="shared" ca="1" si="163"/>
        <v>cu</v>
      </c>
      <c r="S474" t="str">
        <f t="shared" si="164"/>
        <v>EN</v>
      </c>
      <c r="T474">
        <f t="shared" si="165"/>
        <v>2100</v>
      </c>
      <c r="U474" t="str">
        <f t="shared" ca="1" si="166"/>
        <v>cu</v>
      </c>
      <c r="V474" t="str">
        <f t="shared" si="167"/>
        <v>EN</v>
      </c>
      <c r="W474">
        <f t="shared" si="168"/>
        <v>210</v>
      </c>
      <c r="X47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4" t="str">
        <f t="shared" ca="1" si="169"/>
        <v>{"id":"nw1","num":21,"totEp":4247,"tp1":"cu","vl1":"EN","cn1":2100,"tp2":"cu","vl2":"EN","cn2":210}</v>
      </c>
      <c r="Z474">
        <f t="shared" ca="1" si="170"/>
        <v>99</v>
      </c>
      <c r="AA474">
        <f t="shared" ca="1" si="171"/>
        <v>15249</v>
      </c>
      <c r="AB474">
        <f t="shared" ca="1" si="172"/>
        <v>1</v>
      </c>
      <c r="AC47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</v>
      </c>
      <c r="AD474">
        <f t="shared" ca="1" si="174"/>
        <v>0</v>
      </c>
    </row>
    <row r="475" spans="1:30">
      <c r="A475" t="s">
        <v>58</v>
      </c>
      <c r="B475" t="str">
        <f>VLOOKUP(A475,EventPointTypeTable!$A:$B,MATCH(EventPointTypeTable!$B$1,EventPointTypeTable!$A$1:$B$1,0),0)</f>
        <v>신규1</v>
      </c>
      <c r="C475" t="str">
        <f t="shared" si="179"/>
        <v>nw1</v>
      </c>
      <c r="D475">
        <f t="shared" ca="1" si="180"/>
        <v>22</v>
      </c>
      <c r="E475">
        <f t="shared" ca="1" si="161"/>
        <v>22</v>
      </c>
      <c r="F475">
        <v>60</v>
      </c>
      <c r="G475">
        <f t="shared" ca="1" si="175"/>
        <v>4307</v>
      </c>
      <c r="H475">
        <f t="shared" ca="1" si="176"/>
        <v>4307</v>
      </c>
      <c r="I475" t="str">
        <f t="shared" ca="1" si="177"/>
        <v>cu</v>
      </c>
      <c r="J475" t="s">
        <v>114</v>
      </c>
      <c r="K475" t="s">
        <v>116</v>
      </c>
      <c r="L475">
        <v>110000</v>
      </c>
      <c r="M475" t="str">
        <f t="shared" si="162"/>
        <v/>
      </c>
      <c r="N475" t="str">
        <f t="shared" ca="1" si="178"/>
        <v>cu</v>
      </c>
      <c r="O475" t="s">
        <v>114</v>
      </c>
      <c r="P475" t="s">
        <v>116</v>
      </c>
      <c r="Q475">
        <v>11000</v>
      </c>
      <c r="R475" t="str">
        <f t="shared" ca="1" si="163"/>
        <v>cu</v>
      </c>
      <c r="S475" t="str">
        <f t="shared" si="164"/>
        <v>GO</v>
      </c>
      <c r="T475">
        <f t="shared" si="165"/>
        <v>110000</v>
      </c>
      <c r="U475" t="str">
        <f t="shared" ca="1" si="166"/>
        <v>cu</v>
      </c>
      <c r="V475" t="str">
        <f t="shared" si="167"/>
        <v>GO</v>
      </c>
      <c r="W475">
        <f t="shared" si="168"/>
        <v>11000</v>
      </c>
      <c r="X47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5" t="str">
        <f t="shared" ca="1" si="169"/>
        <v>{"id":"nw1","num":22,"totEp":4307,"tp1":"cu","vl1":"GO","cn1":110000,"tp2":"cu","vl2":"GO","cn2":11000}</v>
      </c>
      <c r="Z475">
        <f t="shared" ca="1" si="170"/>
        <v>103</v>
      </c>
      <c r="AA475">
        <f t="shared" ca="1" si="171"/>
        <v>15353</v>
      </c>
      <c r="AB475">
        <f t="shared" ca="1" si="172"/>
        <v>1</v>
      </c>
      <c r="AC47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</v>
      </c>
      <c r="AD475">
        <f t="shared" ca="1" si="174"/>
        <v>0</v>
      </c>
    </row>
    <row r="476" spans="1:30">
      <c r="A476" t="s">
        <v>58</v>
      </c>
      <c r="B476" t="str">
        <f>VLOOKUP(A476,EventPointTypeTable!$A:$B,MATCH(EventPointTypeTable!$B$1,EventPointTypeTable!$A$1:$B$1,0),0)</f>
        <v>신규1</v>
      </c>
      <c r="C476" t="str">
        <f t="shared" si="179"/>
        <v>nw1</v>
      </c>
      <c r="D476">
        <f t="shared" ca="1" si="180"/>
        <v>23</v>
      </c>
      <c r="E476">
        <f t="shared" ca="1" si="161"/>
        <v>23</v>
      </c>
      <c r="F476">
        <v>350</v>
      </c>
      <c r="G476">
        <f t="shared" ca="1" si="175"/>
        <v>4657</v>
      </c>
      <c r="H476">
        <f t="shared" ca="1" si="176"/>
        <v>4657</v>
      </c>
      <c r="I476" t="str">
        <f t="shared" ca="1" si="177"/>
        <v>cu</v>
      </c>
      <c r="J476" t="s">
        <v>114</v>
      </c>
      <c r="K476" t="s">
        <v>116</v>
      </c>
      <c r="L476">
        <v>175000</v>
      </c>
      <c r="M476" t="str">
        <f t="shared" si="162"/>
        <v/>
      </c>
      <c r="N476" t="str">
        <f t="shared" ca="1" si="178"/>
        <v>cu</v>
      </c>
      <c r="O476" t="s">
        <v>114</v>
      </c>
      <c r="P476" t="s">
        <v>116</v>
      </c>
      <c r="Q476">
        <v>17500</v>
      </c>
      <c r="R476" t="str">
        <f t="shared" ca="1" si="163"/>
        <v>cu</v>
      </c>
      <c r="S476" t="str">
        <f t="shared" si="164"/>
        <v>GO</v>
      </c>
      <c r="T476">
        <f t="shared" si="165"/>
        <v>175000</v>
      </c>
      <c r="U476" t="str">
        <f t="shared" ca="1" si="166"/>
        <v>cu</v>
      </c>
      <c r="V476" t="str">
        <f t="shared" si="167"/>
        <v>GO</v>
      </c>
      <c r="W476">
        <f t="shared" si="168"/>
        <v>17500</v>
      </c>
      <c r="X47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6" t="str">
        <f t="shared" ca="1" si="169"/>
        <v>{"id":"nw1","num":23,"totEp":4657,"tp1":"cu","vl1":"GO","cn1":175000,"tp2":"cu","vl2":"GO","cn2":17500}</v>
      </c>
      <c r="Z476">
        <f t="shared" ca="1" si="170"/>
        <v>103</v>
      </c>
      <c r="AA476">
        <f t="shared" ca="1" si="171"/>
        <v>15457</v>
      </c>
      <c r="AB476">
        <f t="shared" ca="1" si="172"/>
        <v>1</v>
      </c>
      <c r="AC47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</v>
      </c>
      <c r="AD476">
        <f t="shared" ca="1" si="174"/>
        <v>0</v>
      </c>
    </row>
    <row r="477" spans="1:30">
      <c r="A477" t="s">
        <v>58</v>
      </c>
      <c r="B477" t="str">
        <f>VLOOKUP(A477,EventPointTypeTable!$A:$B,MATCH(EventPointTypeTable!$B$1,EventPointTypeTable!$A$1:$B$1,0),0)</f>
        <v>신규1</v>
      </c>
      <c r="C477" t="str">
        <f t="shared" si="179"/>
        <v>nw1</v>
      </c>
      <c r="D477">
        <f t="shared" ca="1" si="180"/>
        <v>24</v>
      </c>
      <c r="E477">
        <f t="shared" ca="1" si="161"/>
        <v>24</v>
      </c>
      <c r="F477">
        <v>240</v>
      </c>
      <c r="G477">
        <f t="shared" ca="1" si="175"/>
        <v>4897</v>
      </c>
      <c r="H477">
        <f t="shared" ca="1" si="176"/>
        <v>4897</v>
      </c>
      <c r="I477" t="str">
        <f t="shared" ca="1" si="177"/>
        <v>cu</v>
      </c>
      <c r="J477" t="s">
        <v>114</v>
      </c>
      <c r="K477" t="s">
        <v>116</v>
      </c>
      <c r="L477">
        <v>145000</v>
      </c>
      <c r="M477" t="str">
        <f t="shared" si="162"/>
        <v/>
      </c>
      <c r="N477" t="str">
        <f t="shared" ca="1" si="178"/>
        <v>cu</v>
      </c>
      <c r="O477" t="s">
        <v>114</v>
      </c>
      <c r="P477" t="s">
        <v>116</v>
      </c>
      <c r="Q477">
        <v>14500</v>
      </c>
      <c r="R477" t="str">
        <f t="shared" ca="1" si="163"/>
        <v>cu</v>
      </c>
      <c r="S477" t="str">
        <f t="shared" si="164"/>
        <v>GO</v>
      </c>
      <c r="T477">
        <f t="shared" si="165"/>
        <v>145000</v>
      </c>
      <c r="U477" t="str">
        <f t="shared" ca="1" si="166"/>
        <v>cu</v>
      </c>
      <c r="V477" t="str">
        <f t="shared" si="167"/>
        <v>GO</v>
      </c>
      <c r="W477">
        <f t="shared" si="168"/>
        <v>14500</v>
      </c>
      <c r="X47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7" t="str">
        <f t="shared" ca="1" si="169"/>
        <v>{"id":"nw1","num":24,"totEp":4897,"tp1":"cu","vl1":"GO","cn1":145000,"tp2":"cu","vl2":"GO","cn2":14500}</v>
      </c>
      <c r="Z477">
        <f t="shared" ca="1" si="170"/>
        <v>103</v>
      </c>
      <c r="AA477">
        <f t="shared" ca="1" si="171"/>
        <v>15561</v>
      </c>
      <c r="AB477">
        <f t="shared" ca="1" si="172"/>
        <v>1</v>
      </c>
      <c r="AC47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</v>
      </c>
      <c r="AD477">
        <f t="shared" ca="1" si="174"/>
        <v>0</v>
      </c>
    </row>
    <row r="478" spans="1:30">
      <c r="A478" t="s">
        <v>58</v>
      </c>
      <c r="B478" t="str">
        <f>VLOOKUP(A478,EventPointTypeTable!$A:$B,MATCH(EventPointTypeTable!$B$1,EventPointTypeTable!$A$1:$B$1,0),0)</f>
        <v>신규1</v>
      </c>
      <c r="C478" t="str">
        <f t="shared" si="179"/>
        <v>nw1</v>
      </c>
      <c r="D478">
        <f t="shared" ca="1" si="180"/>
        <v>25</v>
      </c>
      <c r="E478">
        <f t="shared" ca="1" si="161"/>
        <v>25</v>
      </c>
      <c r="F478">
        <v>1800</v>
      </c>
      <c r="G478">
        <f t="shared" ca="1" si="175"/>
        <v>6697</v>
      </c>
      <c r="H478">
        <f t="shared" ca="1" si="176"/>
        <v>6697</v>
      </c>
      <c r="I478" t="str">
        <f t="shared" ca="1" si="177"/>
        <v>cu</v>
      </c>
      <c r="J478" t="s">
        <v>114</v>
      </c>
      <c r="K478" t="s">
        <v>147</v>
      </c>
      <c r="L478">
        <v>2900</v>
      </c>
      <c r="M478" t="str">
        <f t="shared" si="162"/>
        <v>에너지너무많음</v>
      </c>
      <c r="N478" t="str">
        <f t="shared" ca="1" si="178"/>
        <v>cu</v>
      </c>
      <c r="O478" t="s">
        <v>114</v>
      </c>
      <c r="P478" t="s">
        <v>147</v>
      </c>
      <c r="Q478">
        <v>290</v>
      </c>
      <c r="R478" t="str">
        <f t="shared" ca="1" si="163"/>
        <v>cu</v>
      </c>
      <c r="S478" t="str">
        <f t="shared" si="164"/>
        <v>EN</v>
      </c>
      <c r="T478">
        <f t="shared" si="165"/>
        <v>2900</v>
      </c>
      <c r="U478" t="str">
        <f t="shared" ca="1" si="166"/>
        <v>cu</v>
      </c>
      <c r="V478" t="str">
        <f t="shared" si="167"/>
        <v>EN</v>
      </c>
      <c r="W478">
        <f t="shared" si="168"/>
        <v>290</v>
      </c>
      <c r="X47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8" t="str">
        <f t="shared" ca="1" si="169"/>
        <v>{"id":"nw1","num":25,"totEp":6697,"tp1":"cu","vl1":"EN","cn1":2900,"tp2":"cu","vl2":"EN","cn2":290}</v>
      </c>
      <c r="Z478">
        <f t="shared" ca="1" si="170"/>
        <v>99</v>
      </c>
      <c r="AA478">
        <f t="shared" ca="1" si="171"/>
        <v>15661</v>
      </c>
      <c r="AB478">
        <f t="shared" ca="1" si="172"/>
        <v>1</v>
      </c>
      <c r="AC47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</v>
      </c>
      <c r="AD478">
        <f t="shared" ca="1" si="174"/>
        <v>0</v>
      </c>
    </row>
    <row r="479" spans="1:30">
      <c r="A479" t="s">
        <v>58</v>
      </c>
      <c r="B479" t="str">
        <f>VLOOKUP(A479,EventPointTypeTable!$A:$B,MATCH(EventPointTypeTable!$B$1,EventPointTypeTable!$A$1:$B$1,0),0)</f>
        <v>신규1</v>
      </c>
      <c r="C479" t="str">
        <f t="shared" si="179"/>
        <v>nw1</v>
      </c>
      <c r="D479">
        <f t="shared" ca="1" si="180"/>
        <v>26</v>
      </c>
      <c r="E479">
        <f t="shared" ca="1" si="161"/>
        <v>26</v>
      </c>
      <c r="F479">
        <v>200</v>
      </c>
      <c r="G479">
        <f t="shared" ca="1" si="175"/>
        <v>6897</v>
      </c>
      <c r="H479">
        <f t="shared" ca="1" si="176"/>
        <v>6897</v>
      </c>
      <c r="I479" t="str">
        <f t="shared" ca="1" si="177"/>
        <v>cu</v>
      </c>
      <c r="J479" t="s">
        <v>114</v>
      </c>
      <c r="K479" t="s">
        <v>116</v>
      </c>
      <c r="L479">
        <v>200000</v>
      </c>
      <c r="M479" t="str">
        <f t="shared" si="162"/>
        <v/>
      </c>
      <c r="N479" t="str">
        <f t="shared" ca="1" si="178"/>
        <v>cu</v>
      </c>
      <c r="O479" t="s">
        <v>114</v>
      </c>
      <c r="P479" t="s">
        <v>116</v>
      </c>
      <c r="Q479">
        <v>20000</v>
      </c>
      <c r="R479" t="str">
        <f t="shared" ca="1" si="163"/>
        <v>cu</v>
      </c>
      <c r="S479" t="str">
        <f t="shared" si="164"/>
        <v>GO</v>
      </c>
      <c r="T479">
        <f t="shared" si="165"/>
        <v>200000</v>
      </c>
      <c r="U479" t="str">
        <f t="shared" ca="1" si="166"/>
        <v>cu</v>
      </c>
      <c r="V479" t="str">
        <f t="shared" si="167"/>
        <v>GO</v>
      </c>
      <c r="W479">
        <f t="shared" si="168"/>
        <v>20000</v>
      </c>
      <c r="X47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79" t="str">
        <f t="shared" ca="1" si="169"/>
        <v>{"id":"nw1","num":26,"totEp":6897,"tp1":"cu","vl1":"GO","cn1":200000,"tp2":"cu","vl2":"GO","cn2":20000}</v>
      </c>
      <c r="Z479">
        <f t="shared" ca="1" si="170"/>
        <v>103</v>
      </c>
      <c r="AA479">
        <f t="shared" ca="1" si="171"/>
        <v>15765</v>
      </c>
      <c r="AB479">
        <f t="shared" ca="1" si="172"/>
        <v>1</v>
      </c>
      <c r="AC47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</v>
      </c>
      <c r="AD479">
        <f t="shared" ca="1" si="174"/>
        <v>0</v>
      </c>
    </row>
    <row r="480" spans="1:30">
      <c r="A480" t="s">
        <v>58</v>
      </c>
      <c r="B480" t="str">
        <f>VLOOKUP(A480,EventPointTypeTable!$A:$B,MATCH(EventPointTypeTable!$B$1,EventPointTypeTable!$A$1:$B$1,0),0)</f>
        <v>신규1</v>
      </c>
      <c r="C480" t="str">
        <f t="shared" si="179"/>
        <v>nw1</v>
      </c>
      <c r="D480">
        <f t="shared" ca="1" si="180"/>
        <v>27</v>
      </c>
      <c r="E480">
        <f t="shared" ca="1" si="161"/>
        <v>27</v>
      </c>
      <c r="F480">
        <v>400</v>
      </c>
      <c r="G480">
        <f t="shared" ca="1" si="175"/>
        <v>7297</v>
      </c>
      <c r="H480">
        <f t="shared" ca="1" si="176"/>
        <v>7297</v>
      </c>
      <c r="I480" t="str">
        <f t="shared" ca="1" si="177"/>
        <v>cu</v>
      </c>
      <c r="J480" t="s">
        <v>114</v>
      </c>
      <c r="K480" t="s">
        <v>116</v>
      </c>
      <c r="L480">
        <v>250000</v>
      </c>
      <c r="M480" t="str">
        <f t="shared" si="162"/>
        <v/>
      </c>
      <c r="N480" t="str">
        <f t="shared" ca="1" si="178"/>
        <v>cu</v>
      </c>
      <c r="O480" t="s">
        <v>114</v>
      </c>
      <c r="P480" t="s">
        <v>116</v>
      </c>
      <c r="Q480">
        <v>25000</v>
      </c>
      <c r="R480" t="str">
        <f t="shared" ca="1" si="163"/>
        <v>cu</v>
      </c>
      <c r="S480" t="str">
        <f t="shared" si="164"/>
        <v>GO</v>
      </c>
      <c r="T480">
        <f t="shared" si="165"/>
        <v>250000</v>
      </c>
      <c r="U480" t="str">
        <f t="shared" ca="1" si="166"/>
        <v>cu</v>
      </c>
      <c r="V480" t="str">
        <f t="shared" si="167"/>
        <v>GO</v>
      </c>
      <c r="W480">
        <f t="shared" si="168"/>
        <v>25000</v>
      </c>
      <c r="X48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0" t="str">
        <f t="shared" ca="1" si="169"/>
        <v>{"id":"nw1","num":27,"totEp":7297,"tp1":"cu","vl1":"GO","cn1":250000,"tp2":"cu","vl2":"GO","cn2":25000}</v>
      </c>
      <c r="Z480">
        <f t="shared" ca="1" si="170"/>
        <v>103</v>
      </c>
      <c r="AA480">
        <f t="shared" ca="1" si="171"/>
        <v>15869</v>
      </c>
      <c r="AB480">
        <f t="shared" ca="1" si="172"/>
        <v>1</v>
      </c>
      <c r="AC48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</v>
      </c>
      <c r="AD480">
        <f t="shared" ca="1" si="174"/>
        <v>0</v>
      </c>
    </row>
    <row r="481" spans="1:30">
      <c r="A481" t="s">
        <v>58</v>
      </c>
      <c r="B481" t="str">
        <f>VLOOKUP(A481,EventPointTypeTable!$A:$B,MATCH(EventPointTypeTable!$B$1,EventPointTypeTable!$A$1:$B$1,0),0)</f>
        <v>신규1</v>
      </c>
      <c r="C481" t="str">
        <f t="shared" si="179"/>
        <v>nw1</v>
      </c>
      <c r="D481">
        <f t="shared" ca="1" si="180"/>
        <v>28</v>
      </c>
      <c r="E481">
        <f t="shared" ca="1" si="161"/>
        <v>28</v>
      </c>
      <c r="F481">
        <v>2400</v>
      </c>
      <c r="G481">
        <f t="shared" ca="1" si="175"/>
        <v>9697</v>
      </c>
      <c r="H481">
        <f t="shared" ca="1" si="176"/>
        <v>9697</v>
      </c>
      <c r="I481" t="str">
        <f t="shared" ca="1" si="177"/>
        <v>cu</v>
      </c>
      <c r="J481" t="s">
        <v>114</v>
      </c>
      <c r="K481" t="s">
        <v>147</v>
      </c>
      <c r="L481">
        <v>4000</v>
      </c>
      <c r="M481" t="str">
        <f t="shared" si="162"/>
        <v>에너지너무많음</v>
      </c>
      <c r="N481" t="str">
        <f t="shared" ca="1" si="178"/>
        <v>cu</v>
      </c>
      <c r="O481" t="s">
        <v>114</v>
      </c>
      <c r="P481" t="s">
        <v>147</v>
      </c>
      <c r="Q481">
        <v>400</v>
      </c>
      <c r="R481" t="str">
        <f t="shared" ca="1" si="163"/>
        <v>cu</v>
      </c>
      <c r="S481" t="str">
        <f t="shared" si="164"/>
        <v>EN</v>
      </c>
      <c r="T481">
        <f t="shared" si="165"/>
        <v>4000</v>
      </c>
      <c r="U481" t="str">
        <f t="shared" ca="1" si="166"/>
        <v>cu</v>
      </c>
      <c r="V481" t="str">
        <f t="shared" si="167"/>
        <v>EN</v>
      </c>
      <c r="W481">
        <f t="shared" si="168"/>
        <v>400</v>
      </c>
      <c r="X48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1" t="str">
        <f t="shared" ca="1" si="169"/>
        <v>{"id":"nw1","num":28,"totEp":9697,"tp1":"cu","vl1":"EN","cn1":4000,"tp2":"cu","vl2":"EN","cn2":400}</v>
      </c>
      <c r="Z481">
        <f t="shared" ca="1" si="170"/>
        <v>99</v>
      </c>
      <c r="AA481">
        <f t="shared" ca="1" si="171"/>
        <v>15969</v>
      </c>
      <c r="AB481">
        <f t="shared" ca="1" si="172"/>
        <v>1</v>
      </c>
      <c r="AC48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</v>
      </c>
      <c r="AD481">
        <f t="shared" ca="1" si="174"/>
        <v>0</v>
      </c>
    </row>
    <row r="482" spans="1:30">
      <c r="A482" t="s">
        <v>58</v>
      </c>
      <c r="B482" t="str">
        <f>VLOOKUP(A482,EventPointTypeTable!$A:$B,MATCH(EventPointTypeTable!$B$1,EventPointTypeTable!$A$1:$B$1,0),0)</f>
        <v>신규1</v>
      </c>
      <c r="C482" t="str">
        <f t="shared" si="179"/>
        <v>nw1</v>
      </c>
      <c r="D482">
        <f t="shared" ca="1" si="180"/>
        <v>29</v>
      </c>
      <c r="E482">
        <f t="shared" ca="1" si="161"/>
        <v>29</v>
      </c>
      <c r="F482">
        <v>350</v>
      </c>
      <c r="G482">
        <f t="shared" ca="1" si="175"/>
        <v>10047</v>
      </c>
      <c r="H482">
        <f t="shared" ca="1" si="176"/>
        <v>10047</v>
      </c>
      <c r="I482" t="str">
        <f t="shared" ca="1" si="177"/>
        <v>cu</v>
      </c>
      <c r="J482" t="s">
        <v>114</v>
      </c>
      <c r="K482" t="s">
        <v>116</v>
      </c>
      <c r="L482">
        <v>300000</v>
      </c>
      <c r="M482" t="str">
        <f t="shared" si="162"/>
        <v/>
      </c>
      <c r="N482" t="str">
        <f t="shared" ca="1" si="178"/>
        <v>cu</v>
      </c>
      <c r="O482" t="s">
        <v>114</v>
      </c>
      <c r="P482" t="s">
        <v>116</v>
      </c>
      <c r="Q482">
        <v>30000</v>
      </c>
      <c r="R482" t="str">
        <f t="shared" ca="1" si="163"/>
        <v>cu</v>
      </c>
      <c r="S482" t="str">
        <f t="shared" si="164"/>
        <v>GO</v>
      </c>
      <c r="T482">
        <f t="shared" si="165"/>
        <v>300000</v>
      </c>
      <c r="U482" t="str">
        <f t="shared" ca="1" si="166"/>
        <v>cu</v>
      </c>
      <c r="V482" t="str">
        <f t="shared" si="167"/>
        <v>GO</v>
      </c>
      <c r="W482">
        <f t="shared" si="168"/>
        <v>30000</v>
      </c>
      <c r="X48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2" t="str">
        <f t="shared" ca="1" si="169"/>
        <v>{"id":"nw1","num":29,"totEp":10047,"tp1":"cu","vl1":"GO","cn1":300000,"tp2":"cu","vl2":"GO","cn2":30000}</v>
      </c>
      <c r="Z482">
        <f t="shared" ca="1" si="170"/>
        <v>104</v>
      </c>
      <c r="AA482">
        <f t="shared" ca="1" si="171"/>
        <v>16074</v>
      </c>
      <c r="AB482">
        <f t="shared" ca="1" si="172"/>
        <v>1</v>
      </c>
      <c r="AC48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</v>
      </c>
      <c r="AD482">
        <f t="shared" ca="1" si="174"/>
        <v>0</v>
      </c>
    </row>
    <row r="483" spans="1:30">
      <c r="A483" t="s">
        <v>58</v>
      </c>
      <c r="B483" t="str">
        <f>VLOOKUP(A483,EventPointTypeTable!$A:$B,MATCH(EventPointTypeTable!$B$1,EventPointTypeTable!$A$1:$B$1,0),0)</f>
        <v>신규1</v>
      </c>
      <c r="C483" t="str">
        <f t="shared" si="179"/>
        <v>nw1</v>
      </c>
      <c r="D483">
        <f t="shared" ca="1" si="180"/>
        <v>30</v>
      </c>
      <c r="E483">
        <f t="shared" ca="1" si="161"/>
        <v>30</v>
      </c>
      <c r="F483">
        <v>450</v>
      </c>
      <c r="G483">
        <f t="shared" ca="1" si="175"/>
        <v>10497</v>
      </c>
      <c r="H483">
        <f t="shared" ca="1" si="176"/>
        <v>10497</v>
      </c>
      <c r="I483" t="str">
        <f t="shared" ca="1" si="177"/>
        <v>cu</v>
      </c>
      <c r="J483" t="s">
        <v>114</v>
      </c>
      <c r="K483" t="s">
        <v>116</v>
      </c>
      <c r="L483">
        <v>325000</v>
      </c>
      <c r="M483" t="str">
        <f t="shared" si="162"/>
        <v/>
      </c>
      <c r="N483" t="str">
        <f t="shared" ca="1" si="178"/>
        <v>cu</v>
      </c>
      <c r="O483" t="s">
        <v>114</v>
      </c>
      <c r="P483" t="s">
        <v>116</v>
      </c>
      <c r="Q483">
        <v>32500</v>
      </c>
      <c r="R483" t="str">
        <f t="shared" ca="1" si="163"/>
        <v>cu</v>
      </c>
      <c r="S483" t="str">
        <f t="shared" si="164"/>
        <v>GO</v>
      </c>
      <c r="T483">
        <f t="shared" si="165"/>
        <v>325000</v>
      </c>
      <c r="U483" t="str">
        <f t="shared" ca="1" si="166"/>
        <v>cu</v>
      </c>
      <c r="V483" t="str">
        <f t="shared" si="167"/>
        <v>GO</v>
      </c>
      <c r="W483">
        <f t="shared" si="168"/>
        <v>32500</v>
      </c>
      <c r="X48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3" t="str">
        <f t="shared" ca="1" si="169"/>
        <v>{"id":"nw1","num":30,"totEp":10497,"tp1":"cu","vl1":"GO","cn1":325000,"tp2":"cu","vl2":"GO","cn2":32500}</v>
      </c>
      <c r="Z483">
        <f t="shared" ca="1" si="170"/>
        <v>104</v>
      </c>
      <c r="AA483">
        <f t="shared" ca="1" si="171"/>
        <v>16179</v>
      </c>
      <c r="AB483">
        <f t="shared" ca="1" si="172"/>
        <v>1</v>
      </c>
      <c r="AC48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</v>
      </c>
      <c r="AD483">
        <f t="shared" ca="1" si="174"/>
        <v>0</v>
      </c>
    </row>
    <row r="484" spans="1:30">
      <c r="A484" t="s">
        <v>58</v>
      </c>
      <c r="B484" t="str">
        <f>VLOOKUP(A484,EventPointTypeTable!$A:$B,MATCH(EventPointTypeTable!$B$1,EventPointTypeTable!$A$1:$B$1,0),0)</f>
        <v>신규1</v>
      </c>
      <c r="C484" t="str">
        <f t="shared" si="179"/>
        <v>nw1</v>
      </c>
      <c r="D484">
        <f t="shared" ca="1" si="180"/>
        <v>31</v>
      </c>
      <c r="E484">
        <f t="shared" ca="1" si="161"/>
        <v>31</v>
      </c>
      <c r="F484">
        <v>3200</v>
      </c>
      <c r="G484">
        <f t="shared" ca="1" si="175"/>
        <v>13697</v>
      </c>
      <c r="H484">
        <f t="shared" ca="1" si="176"/>
        <v>13697</v>
      </c>
      <c r="I484" t="str">
        <f t="shared" ca="1" si="177"/>
        <v>cu</v>
      </c>
      <c r="J484" t="s">
        <v>114</v>
      </c>
      <c r="K484" t="s">
        <v>147</v>
      </c>
      <c r="L484">
        <v>4500</v>
      </c>
      <c r="M484" t="str">
        <f t="shared" si="162"/>
        <v>에너지너무많음</v>
      </c>
      <c r="N484" t="str">
        <f t="shared" ca="1" si="178"/>
        <v>cu</v>
      </c>
      <c r="O484" t="s">
        <v>114</v>
      </c>
      <c r="P484" t="s">
        <v>147</v>
      </c>
      <c r="Q484">
        <v>450</v>
      </c>
      <c r="R484" t="str">
        <f t="shared" ca="1" si="163"/>
        <v>cu</v>
      </c>
      <c r="S484" t="str">
        <f t="shared" si="164"/>
        <v>EN</v>
      </c>
      <c r="T484">
        <f t="shared" si="165"/>
        <v>4500</v>
      </c>
      <c r="U484" t="str">
        <f t="shared" ca="1" si="166"/>
        <v>cu</v>
      </c>
      <c r="V484" t="str">
        <f t="shared" si="167"/>
        <v>EN</v>
      </c>
      <c r="W484">
        <f t="shared" si="168"/>
        <v>450</v>
      </c>
      <c r="X48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4" t="str">
        <f t="shared" ca="1" si="169"/>
        <v>{"id":"nw1","num":31,"totEp":13697,"tp1":"cu","vl1":"EN","cn1":4500,"tp2":"cu","vl2":"EN","cn2":450}</v>
      </c>
      <c r="Z484">
        <f t="shared" ca="1" si="170"/>
        <v>100</v>
      </c>
      <c r="AA484">
        <f t="shared" ca="1" si="171"/>
        <v>16280</v>
      </c>
      <c r="AB484">
        <f t="shared" ca="1" si="172"/>
        <v>1</v>
      </c>
      <c r="AC48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</v>
      </c>
      <c r="AD484">
        <f t="shared" ca="1" si="174"/>
        <v>0</v>
      </c>
    </row>
    <row r="485" spans="1:30">
      <c r="A485" t="s">
        <v>58</v>
      </c>
      <c r="B485" t="str">
        <f>VLOOKUP(A485,EventPointTypeTable!$A:$B,MATCH(EventPointTypeTable!$B$1,EventPointTypeTable!$A$1:$B$1,0),0)</f>
        <v>신규1</v>
      </c>
      <c r="C485" t="str">
        <f t="shared" si="179"/>
        <v>nw1</v>
      </c>
      <c r="D485">
        <f t="shared" ca="1" si="180"/>
        <v>32</v>
      </c>
      <c r="E485">
        <f t="shared" ca="1" si="161"/>
        <v>32</v>
      </c>
      <c r="F485">
        <v>500</v>
      </c>
      <c r="G485">
        <f t="shared" ca="1" si="175"/>
        <v>14197</v>
      </c>
      <c r="H485">
        <f t="shared" ca="1" si="176"/>
        <v>14197</v>
      </c>
      <c r="I485" t="str">
        <f t="shared" ca="1" si="177"/>
        <v>cu</v>
      </c>
      <c r="J485" t="s">
        <v>114</v>
      </c>
      <c r="K485" t="s">
        <v>116</v>
      </c>
      <c r="L485">
        <v>375000</v>
      </c>
      <c r="M485" t="str">
        <f t="shared" si="162"/>
        <v/>
      </c>
      <c r="N485" t="str">
        <f t="shared" ca="1" si="178"/>
        <v>cu</v>
      </c>
      <c r="O485" t="s">
        <v>114</v>
      </c>
      <c r="P485" t="s">
        <v>116</v>
      </c>
      <c r="Q485">
        <v>37500</v>
      </c>
      <c r="R485" t="str">
        <f t="shared" ca="1" si="163"/>
        <v>cu</v>
      </c>
      <c r="S485" t="str">
        <f t="shared" si="164"/>
        <v>GO</v>
      </c>
      <c r="T485">
        <f t="shared" si="165"/>
        <v>375000</v>
      </c>
      <c r="U485" t="str">
        <f t="shared" ca="1" si="166"/>
        <v>cu</v>
      </c>
      <c r="V485" t="str">
        <f t="shared" si="167"/>
        <v>GO</v>
      </c>
      <c r="W485">
        <f t="shared" si="168"/>
        <v>37500</v>
      </c>
      <c r="X48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5" t="str">
        <f t="shared" ca="1" si="169"/>
        <v>{"id":"nw1","num":32,"totEp":14197,"tp1":"cu","vl1":"GO","cn1":375000,"tp2":"cu","vl2":"GO","cn2":37500}</v>
      </c>
      <c r="Z485">
        <f t="shared" ca="1" si="170"/>
        <v>104</v>
      </c>
      <c r="AA485">
        <f t="shared" ca="1" si="171"/>
        <v>16385</v>
      </c>
      <c r="AB485">
        <f t="shared" ca="1" si="172"/>
        <v>1</v>
      </c>
      <c r="AC48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</v>
      </c>
      <c r="AD485">
        <f t="shared" ca="1" si="174"/>
        <v>0</v>
      </c>
    </row>
    <row r="486" spans="1:30">
      <c r="A486" t="s">
        <v>58</v>
      </c>
      <c r="B486" t="str">
        <f>VLOOKUP(A486,EventPointTypeTable!$A:$B,MATCH(EventPointTypeTable!$B$1,EventPointTypeTable!$A$1:$B$1,0),0)</f>
        <v>신규1</v>
      </c>
      <c r="C486" t="str">
        <f t="shared" si="179"/>
        <v>nw1</v>
      </c>
      <c r="D486">
        <f t="shared" ca="1" si="180"/>
        <v>33</v>
      </c>
      <c r="E486">
        <f t="shared" ca="1" si="161"/>
        <v>33</v>
      </c>
      <c r="F486">
        <v>4500</v>
      </c>
      <c r="G486">
        <f t="shared" ca="1" si="175"/>
        <v>18697</v>
      </c>
      <c r="H486">
        <f t="shared" ca="1" si="176"/>
        <v>18697</v>
      </c>
      <c r="I486" t="str">
        <f t="shared" ca="1" si="177"/>
        <v>cu</v>
      </c>
      <c r="J486" t="s">
        <v>114</v>
      </c>
      <c r="K486" t="s">
        <v>147</v>
      </c>
      <c r="L486">
        <v>5750</v>
      </c>
      <c r="M486" t="str">
        <f t="shared" si="162"/>
        <v>에너지너무많음</v>
      </c>
      <c r="N486" t="str">
        <f t="shared" ca="1" si="178"/>
        <v>cu</v>
      </c>
      <c r="O486" t="s">
        <v>114</v>
      </c>
      <c r="P486" t="s">
        <v>147</v>
      </c>
      <c r="Q486">
        <v>575</v>
      </c>
      <c r="R486" t="str">
        <f t="shared" ca="1" si="163"/>
        <v>cu</v>
      </c>
      <c r="S486" t="str">
        <f t="shared" si="164"/>
        <v>EN</v>
      </c>
      <c r="T486">
        <f t="shared" si="165"/>
        <v>5750</v>
      </c>
      <c r="U486" t="str">
        <f t="shared" ca="1" si="166"/>
        <v>cu</v>
      </c>
      <c r="V486" t="str">
        <f t="shared" si="167"/>
        <v>EN</v>
      </c>
      <c r="W486">
        <f t="shared" si="168"/>
        <v>575</v>
      </c>
      <c r="X48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6" t="str">
        <f t="shared" ca="1" si="169"/>
        <v>{"id":"nw1","num":33,"totEp":18697,"tp1":"cu","vl1":"EN","cn1":5750,"tp2":"cu","vl2":"EN","cn2":575}</v>
      </c>
      <c r="Z486">
        <f t="shared" ca="1" si="170"/>
        <v>100</v>
      </c>
      <c r="AA486">
        <f t="shared" ca="1" si="171"/>
        <v>16486</v>
      </c>
      <c r="AB486">
        <f t="shared" ca="1" si="172"/>
        <v>1</v>
      </c>
      <c r="AC48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</v>
      </c>
      <c r="AD486">
        <f t="shared" ca="1" si="174"/>
        <v>0</v>
      </c>
    </row>
    <row r="487" spans="1:30">
      <c r="A487" t="s">
        <v>58</v>
      </c>
      <c r="B487" t="str">
        <f>VLOOKUP(A487,EventPointTypeTable!$A:$B,MATCH(EventPointTypeTable!$B$1,EventPointTypeTable!$A$1:$B$1,0),0)</f>
        <v>신규1</v>
      </c>
      <c r="C487" t="str">
        <f t="shared" si="179"/>
        <v>nw1</v>
      </c>
      <c r="D487">
        <f t="shared" ca="1" si="180"/>
        <v>34</v>
      </c>
      <c r="E487">
        <f t="shared" ca="1" si="161"/>
        <v>34</v>
      </c>
      <c r="F487">
        <v>330</v>
      </c>
      <c r="G487">
        <f t="shared" ca="1" si="175"/>
        <v>19027</v>
      </c>
      <c r="H487">
        <f t="shared" ca="1" si="176"/>
        <v>19027</v>
      </c>
      <c r="I487" t="str">
        <f t="shared" ca="1" si="177"/>
        <v>cu</v>
      </c>
      <c r="J487" t="s">
        <v>114</v>
      </c>
      <c r="K487" t="s">
        <v>116</v>
      </c>
      <c r="L487">
        <v>275000</v>
      </c>
      <c r="M487" t="str">
        <f t="shared" si="162"/>
        <v/>
      </c>
      <c r="N487" t="str">
        <f t="shared" ca="1" si="178"/>
        <v>cu</v>
      </c>
      <c r="O487" t="s">
        <v>114</v>
      </c>
      <c r="P487" t="s">
        <v>116</v>
      </c>
      <c r="Q487">
        <v>27500</v>
      </c>
      <c r="R487" t="str">
        <f t="shared" ca="1" si="163"/>
        <v>cu</v>
      </c>
      <c r="S487" t="str">
        <f t="shared" si="164"/>
        <v>GO</v>
      </c>
      <c r="T487">
        <f t="shared" si="165"/>
        <v>275000</v>
      </c>
      <c r="U487" t="str">
        <f t="shared" ca="1" si="166"/>
        <v>cu</v>
      </c>
      <c r="V487" t="str">
        <f t="shared" si="167"/>
        <v>GO</v>
      </c>
      <c r="W487">
        <f t="shared" si="168"/>
        <v>27500</v>
      </c>
      <c r="X48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7" t="str">
        <f t="shared" ca="1" si="169"/>
        <v>{"id":"nw1","num":34,"totEp":19027,"tp1":"cu","vl1":"GO","cn1":275000,"tp2":"cu","vl2":"GO","cn2":27500}</v>
      </c>
      <c r="Z487">
        <f t="shared" ca="1" si="170"/>
        <v>104</v>
      </c>
      <c r="AA487">
        <f t="shared" ca="1" si="171"/>
        <v>16591</v>
      </c>
      <c r="AB487">
        <f t="shared" ca="1" si="172"/>
        <v>1</v>
      </c>
      <c r="AC48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</v>
      </c>
      <c r="AD487">
        <f t="shared" ca="1" si="174"/>
        <v>0</v>
      </c>
    </row>
    <row r="488" spans="1:30">
      <c r="A488" t="s">
        <v>58</v>
      </c>
      <c r="B488" t="str">
        <f>VLOOKUP(A488,EventPointTypeTable!$A:$B,MATCH(EventPointTypeTable!$B$1,EventPointTypeTable!$A$1:$B$1,0),0)</f>
        <v>신규1</v>
      </c>
      <c r="C488" t="str">
        <f t="shared" si="179"/>
        <v>nw1</v>
      </c>
      <c r="D488">
        <f t="shared" ca="1" si="180"/>
        <v>35</v>
      </c>
      <c r="E488">
        <f t="shared" ca="1" si="161"/>
        <v>35</v>
      </c>
      <c r="F488">
        <v>450</v>
      </c>
      <c r="G488">
        <f t="shared" ca="1" si="175"/>
        <v>19477</v>
      </c>
      <c r="H488">
        <f t="shared" ca="1" si="176"/>
        <v>19477</v>
      </c>
      <c r="I488" t="str">
        <f t="shared" ca="1" si="177"/>
        <v>cu</v>
      </c>
      <c r="J488" t="s">
        <v>114</v>
      </c>
      <c r="K488" t="s">
        <v>116</v>
      </c>
      <c r="L488">
        <v>350000</v>
      </c>
      <c r="M488" t="str">
        <f t="shared" si="162"/>
        <v/>
      </c>
      <c r="N488" t="str">
        <f t="shared" ca="1" si="178"/>
        <v>cu</v>
      </c>
      <c r="O488" t="s">
        <v>114</v>
      </c>
      <c r="P488" t="s">
        <v>116</v>
      </c>
      <c r="Q488">
        <v>35000</v>
      </c>
      <c r="R488" t="str">
        <f t="shared" ca="1" si="163"/>
        <v>cu</v>
      </c>
      <c r="S488" t="str">
        <f t="shared" si="164"/>
        <v>GO</v>
      </c>
      <c r="T488">
        <f t="shared" si="165"/>
        <v>350000</v>
      </c>
      <c r="U488" t="str">
        <f t="shared" ca="1" si="166"/>
        <v>cu</v>
      </c>
      <c r="V488" t="str">
        <f t="shared" si="167"/>
        <v>GO</v>
      </c>
      <c r="W488">
        <f t="shared" si="168"/>
        <v>35000</v>
      </c>
      <c r="X48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8" t="str">
        <f t="shared" ca="1" si="169"/>
        <v>{"id":"nw1","num":35,"totEp":19477,"tp1":"cu","vl1":"GO","cn1":350000,"tp2":"cu","vl2":"GO","cn2":35000}</v>
      </c>
      <c r="Z488">
        <f t="shared" ca="1" si="170"/>
        <v>104</v>
      </c>
      <c r="AA488">
        <f t="shared" ca="1" si="171"/>
        <v>16696</v>
      </c>
      <c r="AB488">
        <f t="shared" ca="1" si="172"/>
        <v>1</v>
      </c>
      <c r="AC48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</v>
      </c>
      <c r="AD488">
        <f t="shared" ca="1" si="174"/>
        <v>0</v>
      </c>
    </row>
    <row r="489" spans="1:30">
      <c r="A489" t="s">
        <v>58</v>
      </c>
      <c r="B489" t="str">
        <f>VLOOKUP(A489,EventPointTypeTable!$A:$B,MATCH(EventPointTypeTable!$B$1,EventPointTypeTable!$A$1:$B$1,0),0)</f>
        <v>신규1</v>
      </c>
      <c r="C489" t="str">
        <f t="shared" si="179"/>
        <v>nw1</v>
      </c>
      <c r="D489">
        <f t="shared" ca="1" si="180"/>
        <v>36</v>
      </c>
      <c r="E489">
        <f t="shared" ca="1" si="161"/>
        <v>36</v>
      </c>
      <c r="F489">
        <v>5800</v>
      </c>
      <c r="G489">
        <f t="shared" ca="1" si="175"/>
        <v>25277</v>
      </c>
      <c r="H489">
        <f t="shared" ca="1" si="176"/>
        <v>25277</v>
      </c>
      <c r="I489" t="str">
        <f t="shared" ca="1" si="177"/>
        <v>cu</v>
      </c>
      <c r="J489" t="s">
        <v>114</v>
      </c>
      <c r="K489" t="s">
        <v>147</v>
      </c>
      <c r="L489">
        <v>6400</v>
      </c>
      <c r="M489" t="str">
        <f t="shared" si="162"/>
        <v>에너지너무많음</v>
      </c>
      <c r="N489" t="str">
        <f t="shared" ca="1" si="178"/>
        <v>cu</v>
      </c>
      <c r="O489" t="s">
        <v>114</v>
      </c>
      <c r="P489" t="s">
        <v>147</v>
      </c>
      <c r="Q489">
        <v>640</v>
      </c>
      <c r="R489" t="str">
        <f t="shared" ca="1" si="163"/>
        <v>cu</v>
      </c>
      <c r="S489" t="str">
        <f t="shared" si="164"/>
        <v>EN</v>
      </c>
      <c r="T489">
        <f t="shared" si="165"/>
        <v>6400</v>
      </c>
      <c r="U489" t="str">
        <f t="shared" ca="1" si="166"/>
        <v>cu</v>
      </c>
      <c r="V489" t="str">
        <f t="shared" si="167"/>
        <v>EN</v>
      </c>
      <c r="W489">
        <f t="shared" si="168"/>
        <v>640</v>
      </c>
      <c r="X48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89" t="str">
        <f t="shared" ca="1" si="169"/>
        <v>{"id":"nw1","num":36,"totEp":25277,"tp1":"cu","vl1":"EN","cn1":6400,"tp2":"cu","vl2":"EN","cn2":640}</v>
      </c>
      <c r="Z489">
        <f t="shared" ca="1" si="170"/>
        <v>100</v>
      </c>
      <c r="AA489">
        <f t="shared" ca="1" si="171"/>
        <v>16797</v>
      </c>
      <c r="AB489">
        <f t="shared" ca="1" si="172"/>
        <v>1</v>
      </c>
      <c r="AC48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</v>
      </c>
      <c r="AD489">
        <f t="shared" ca="1" si="174"/>
        <v>0</v>
      </c>
    </row>
    <row r="490" spans="1:30">
      <c r="A490" t="s">
        <v>58</v>
      </c>
      <c r="B490" t="str">
        <f>VLOOKUP(A490,EventPointTypeTable!$A:$B,MATCH(EventPointTypeTable!$B$1,EventPointTypeTable!$A$1:$B$1,0),0)</f>
        <v>신규1</v>
      </c>
      <c r="C490" t="str">
        <f t="shared" si="179"/>
        <v>nw1</v>
      </c>
      <c r="D490">
        <f t="shared" ca="1" si="180"/>
        <v>37</v>
      </c>
      <c r="E490">
        <f t="shared" ca="1" si="161"/>
        <v>37</v>
      </c>
      <c r="F490">
        <v>120</v>
      </c>
      <c r="G490">
        <f t="shared" ca="1" si="175"/>
        <v>25397</v>
      </c>
      <c r="H490">
        <f t="shared" ca="1" si="176"/>
        <v>25397</v>
      </c>
      <c r="I490" t="str">
        <f t="shared" ca="1" si="177"/>
        <v>cu</v>
      </c>
      <c r="J490" t="s">
        <v>114</v>
      </c>
      <c r="K490" t="s">
        <v>116</v>
      </c>
      <c r="L490">
        <v>195000</v>
      </c>
      <c r="M490" t="str">
        <f t="shared" si="162"/>
        <v/>
      </c>
      <c r="N490" t="str">
        <f t="shared" ca="1" si="178"/>
        <v>cu</v>
      </c>
      <c r="O490" t="s">
        <v>114</v>
      </c>
      <c r="P490" t="s">
        <v>116</v>
      </c>
      <c r="Q490">
        <v>19500</v>
      </c>
      <c r="R490" t="str">
        <f t="shared" ca="1" si="163"/>
        <v>cu</v>
      </c>
      <c r="S490" t="str">
        <f t="shared" si="164"/>
        <v>GO</v>
      </c>
      <c r="T490">
        <f t="shared" si="165"/>
        <v>195000</v>
      </c>
      <c r="U490" t="str">
        <f t="shared" ca="1" si="166"/>
        <v>cu</v>
      </c>
      <c r="V490" t="str">
        <f t="shared" si="167"/>
        <v>GO</v>
      </c>
      <c r="W490">
        <f t="shared" si="168"/>
        <v>19500</v>
      </c>
      <c r="X49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0" t="str">
        <f t="shared" ca="1" si="169"/>
        <v>{"id":"nw1","num":37,"totEp":25397,"tp1":"cu","vl1":"GO","cn1":195000,"tp2":"cu","vl2":"GO","cn2":19500}</v>
      </c>
      <c r="Z490">
        <f t="shared" ca="1" si="170"/>
        <v>104</v>
      </c>
      <c r="AA490">
        <f t="shared" ca="1" si="171"/>
        <v>16902</v>
      </c>
      <c r="AB490">
        <f t="shared" ca="1" si="172"/>
        <v>1</v>
      </c>
      <c r="AC49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</v>
      </c>
      <c r="AD490">
        <f t="shared" ca="1" si="174"/>
        <v>0</v>
      </c>
    </row>
    <row r="491" spans="1:30">
      <c r="A491" t="s">
        <v>58</v>
      </c>
      <c r="B491" t="str">
        <f>VLOOKUP(A491,EventPointTypeTable!$A:$B,MATCH(EventPointTypeTable!$B$1,EventPointTypeTable!$A$1:$B$1,0),0)</f>
        <v>신규1</v>
      </c>
      <c r="C491" t="str">
        <f t="shared" si="179"/>
        <v>nw1</v>
      </c>
      <c r="D491">
        <f t="shared" ca="1" si="180"/>
        <v>38</v>
      </c>
      <c r="E491">
        <f t="shared" ca="1" si="161"/>
        <v>38</v>
      </c>
      <c r="F491">
        <v>550</v>
      </c>
      <c r="G491">
        <f t="shared" ca="1" si="175"/>
        <v>25947</v>
      </c>
      <c r="H491">
        <f t="shared" ca="1" si="176"/>
        <v>25947</v>
      </c>
      <c r="I491" t="str">
        <f t="shared" ca="1" si="177"/>
        <v>cu</v>
      </c>
      <c r="J491" t="s">
        <v>114</v>
      </c>
      <c r="K491" t="s">
        <v>116</v>
      </c>
      <c r="L491">
        <v>450000</v>
      </c>
      <c r="M491" t="str">
        <f t="shared" si="162"/>
        <v/>
      </c>
      <c r="N491" t="str">
        <f t="shared" ca="1" si="178"/>
        <v>cu</v>
      </c>
      <c r="O491" t="s">
        <v>114</v>
      </c>
      <c r="P491" t="s">
        <v>116</v>
      </c>
      <c r="Q491">
        <v>45000</v>
      </c>
      <c r="R491" t="str">
        <f t="shared" ca="1" si="163"/>
        <v>cu</v>
      </c>
      <c r="S491" t="str">
        <f t="shared" si="164"/>
        <v>GO</v>
      </c>
      <c r="T491">
        <f t="shared" si="165"/>
        <v>450000</v>
      </c>
      <c r="U491" t="str">
        <f t="shared" ca="1" si="166"/>
        <v>cu</v>
      </c>
      <c r="V491" t="str">
        <f t="shared" si="167"/>
        <v>GO</v>
      </c>
      <c r="W491">
        <f t="shared" si="168"/>
        <v>45000</v>
      </c>
      <c r="X491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1" t="str">
        <f t="shared" ca="1" si="169"/>
        <v>{"id":"nw1","num":38,"totEp":25947,"tp1":"cu","vl1":"GO","cn1":450000,"tp2":"cu","vl2":"GO","cn2":45000}</v>
      </c>
      <c r="Z491">
        <f t="shared" ca="1" si="170"/>
        <v>104</v>
      </c>
      <c r="AA491">
        <f t="shared" ca="1" si="171"/>
        <v>17007</v>
      </c>
      <c r="AB491">
        <f t="shared" ca="1" si="172"/>
        <v>1</v>
      </c>
      <c r="AC49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</v>
      </c>
      <c r="AD491">
        <f t="shared" ca="1" si="174"/>
        <v>0</v>
      </c>
    </row>
    <row r="492" spans="1:30">
      <c r="A492" t="s">
        <v>58</v>
      </c>
      <c r="B492" t="str">
        <f>VLOOKUP(A492,EventPointTypeTable!$A:$B,MATCH(EventPointTypeTable!$B$1,EventPointTypeTable!$A$1:$B$1,0),0)</f>
        <v>신규1</v>
      </c>
      <c r="C492" t="str">
        <f t="shared" si="179"/>
        <v>nw1</v>
      </c>
      <c r="D492">
        <f t="shared" ca="1" si="180"/>
        <v>39</v>
      </c>
      <c r="E492">
        <f t="shared" ca="1" si="161"/>
        <v>39</v>
      </c>
      <c r="F492">
        <v>6700</v>
      </c>
      <c r="G492">
        <f t="shared" ca="1" si="175"/>
        <v>32647</v>
      </c>
      <c r="H492">
        <f t="shared" ca="1" si="176"/>
        <v>32647</v>
      </c>
      <c r="I492" t="str">
        <f t="shared" ca="1" si="177"/>
        <v>cu</v>
      </c>
      <c r="J492" t="s">
        <v>114</v>
      </c>
      <c r="K492" t="s">
        <v>147</v>
      </c>
      <c r="L492">
        <v>7200</v>
      </c>
      <c r="M492" t="str">
        <f t="shared" si="162"/>
        <v>에너지너무많음</v>
      </c>
      <c r="N492" t="str">
        <f t="shared" ca="1" si="178"/>
        <v>cu</v>
      </c>
      <c r="O492" t="s">
        <v>114</v>
      </c>
      <c r="P492" t="s">
        <v>147</v>
      </c>
      <c r="Q492">
        <v>720</v>
      </c>
      <c r="R492" t="str">
        <f t="shared" ca="1" si="163"/>
        <v>cu</v>
      </c>
      <c r="S492" t="str">
        <f t="shared" si="164"/>
        <v>EN</v>
      </c>
      <c r="T492">
        <f t="shared" si="165"/>
        <v>7200</v>
      </c>
      <c r="U492" t="str">
        <f t="shared" ca="1" si="166"/>
        <v>cu</v>
      </c>
      <c r="V492" t="str">
        <f t="shared" si="167"/>
        <v>EN</v>
      </c>
      <c r="W492">
        <f t="shared" si="168"/>
        <v>720</v>
      </c>
      <c r="X492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2" t="str">
        <f t="shared" ca="1" si="169"/>
        <v>{"id":"nw1","num":39,"totEp":32647,"tp1":"cu","vl1":"EN","cn1":7200,"tp2":"cu","vl2":"EN","cn2":720}</v>
      </c>
      <c r="Z492">
        <f t="shared" ca="1" si="170"/>
        <v>100</v>
      </c>
      <c r="AA492">
        <f t="shared" ca="1" si="171"/>
        <v>17108</v>
      </c>
      <c r="AB492">
        <f t="shared" ca="1" si="172"/>
        <v>1</v>
      </c>
      <c r="AC492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</v>
      </c>
      <c r="AD492">
        <f t="shared" ca="1" si="174"/>
        <v>0</v>
      </c>
    </row>
    <row r="493" spans="1:30">
      <c r="A493" t="s">
        <v>58</v>
      </c>
      <c r="B493" t="str">
        <f>VLOOKUP(A493,EventPointTypeTable!$A:$B,MATCH(EventPointTypeTable!$B$1,EventPointTypeTable!$A$1:$B$1,0),0)</f>
        <v>신규1</v>
      </c>
      <c r="C493" t="str">
        <f t="shared" si="179"/>
        <v>nw1</v>
      </c>
      <c r="D493">
        <f t="shared" ca="1" si="180"/>
        <v>40</v>
      </c>
      <c r="E493">
        <f t="shared" ca="1" si="161"/>
        <v>40</v>
      </c>
      <c r="F493">
        <v>600</v>
      </c>
      <c r="G493">
        <f t="shared" ca="1" si="175"/>
        <v>33247</v>
      </c>
      <c r="H493">
        <f t="shared" ca="1" si="176"/>
        <v>33247</v>
      </c>
      <c r="I493" t="str">
        <f t="shared" ca="1" si="177"/>
        <v>cu</v>
      </c>
      <c r="J493" t="s">
        <v>114</v>
      </c>
      <c r="K493" t="s">
        <v>116</v>
      </c>
      <c r="L493">
        <v>420000</v>
      </c>
      <c r="M493" t="str">
        <f t="shared" si="162"/>
        <v/>
      </c>
      <c r="N493" t="str">
        <f t="shared" ca="1" si="178"/>
        <v>cu</v>
      </c>
      <c r="O493" t="s">
        <v>114</v>
      </c>
      <c r="P493" t="s">
        <v>116</v>
      </c>
      <c r="Q493">
        <v>42000</v>
      </c>
      <c r="R493" t="str">
        <f t="shared" ca="1" si="163"/>
        <v>cu</v>
      </c>
      <c r="S493" t="str">
        <f t="shared" si="164"/>
        <v>GO</v>
      </c>
      <c r="T493">
        <f t="shared" si="165"/>
        <v>420000</v>
      </c>
      <c r="U493" t="str">
        <f t="shared" ca="1" si="166"/>
        <v>cu</v>
      </c>
      <c r="V493" t="str">
        <f t="shared" si="167"/>
        <v>GO</v>
      </c>
      <c r="W493">
        <f t="shared" si="168"/>
        <v>42000</v>
      </c>
      <c r="X493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3" t="str">
        <f t="shared" ca="1" si="169"/>
        <v>{"id":"nw1","num":40,"totEp":33247,"tp1":"cu","vl1":"GO","cn1":420000,"tp2":"cu","vl2":"GO","cn2":42000}</v>
      </c>
      <c r="Z493">
        <f t="shared" ca="1" si="170"/>
        <v>104</v>
      </c>
      <c r="AA493">
        <f t="shared" ca="1" si="171"/>
        <v>17213</v>
      </c>
      <c r="AB493">
        <f t="shared" ca="1" si="172"/>
        <v>1</v>
      </c>
      <c r="AC493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</v>
      </c>
      <c r="AD493">
        <f t="shared" ca="1" si="174"/>
        <v>0</v>
      </c>
    </row>
    <row r="494" spans="1:30">
      <c r="A494" t="s">
        <v>110</v>
      </c>
      <c r="B494" t="str">
        <f>VLOOKUP(A494,EventPointTypeTable!$A:$B,MATCH(EventPointTypeTable!$B$1,EventPointTypeTable!$A$1:$B$1,0),0)</f>
        <v>신규2</v>
      </c>
      <c r="C494" t="str">
        <f t="shared" si="179"/>
        <v>nw2</v>
      </c>
      <c r="D494">
        <f t="shared" ca="1" si="180"/>
        <v>1</v>
      </c>
      <c r="E494">
        <f t="shared" ca="1" si="161"/>
        <v>1</v>
      </c>
      <c r="F494">
        <v>7</v>
      </c>
      <c r="G494">
        <f t="shared" ca="1" si="175"/>
        <v>7</v>
      </c>
      <c r="H494">
        <f t="shared" ca="1" si="176"/>
        <v>7</v>
      </c>
      <c r="I494" t="str">
        <f t="shared" ca="1" si="177"/>
        <v>cu</v>
      </c>
      <c r="J494" t="s">
        <v>114</v>
      </c>
      <c r="K494" t="s">
        <v>147</v>
      </c>
      <c r="L494">
        <v>120</v>
      </c>
      <c r="M494" t="str">
        <f t="shared" si="162"/>
        <v>에너지너무많음</v>
      </c>
      <c r="N494" t="str">
        <f t="shared" ca="1" si="178"/>
        <v>cu</v>
      </c>
      <c r="O494" t="s">
        <v>114</v>
      </c>
      <c r="P494" t="s">
        <v>147</v>
      </c>
      <c r="Q494">
        <v>12</v>
      </c>
      <c r="R494" t="str">
        <f t="shared" ca="1" si="163"/>
        <v>cu</v>
      </c>
      <c r="S494" t="str">
        <f t="shared" si="164"/>
        <v>EN</v>
      </c>
      <c r="T494">
        <f t="shared" si="165"/>
        <v>120</v>
      </c>
      <c r="U494" t="str">
        <f t="shared" ca="1" si="166"/>
        <v>cu</v>
      </c>
      <c r="V494" t="str">
        <f t="shared" si="167"/>
        <v>EN</v>
      </c>
      <c r="W494">
        <f t="shared" si="168"/>
        <v>12</v>
      </c>
      <c r="X494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4" t="str">
        <f t="shared" ca="1" si="169"/>
        <v>{"id":"nw2","num":1,"totEp":7,"tp1":"cu","vl1":"EN","cn1":120,"tp2":"cu","vl2":"EN","cn2":12}</v>
      </c>
      <c r="Z494">
        <f t="shared" ca="1" si="170"/>
        <v>93</v>
      </c>
      <c r="AA494">
        <f t="shared" ca="1" si="171"/>
        <v>17307</v>
      </c>
      <c r="AB494">
        <f t="shared" ca="1" si="172"/>
        <v>1</v>
      </c>
      <c r="AC494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</v>
      </c>
      <c r="AD494">
        <f t="shared" ca="1" si="174"/>
        <v>0</v>
      </c>
    </row>
    <row r="495" spans="1:30">
      <c r="A495" t="s">
        <v>110</v>
      </c>
      <c r="B495" t="str">
        <f>VLOOKUP(A495,EventPointTypeTable!$A:$B,MATCH(EventPointTypeTable!$B$1,EventPointTypeTable!$A$1:$B$1,0),0)</f>
        <v>신규2</v>
      </c>
      <c r="C495" t="str">
        <f t="shared" si="179"/>
        <v>nw2</v>
      </c>
      <c r="D495">
        <f t="shared" ca="1" si="180"/>
        <v>2</v>
      </c>
      <c r="E495">
        <f t="shared" ca="1" si="161"/>
        <v>2</v>
      </c>
      <c r="F495">
        <v>10</v>
      </c>
      <c r="G495">
        <f t="shared" ca="1" si="175"/>
        <v>17</v>
      </c>
      <c r="H495">
        <f t="shared" ca="1" si="176"/>
        <v>17</v>
      </c>
      <c r="I495" t="str">
        <f t="shared" ca="1" si="177"/>
        <v>cu</v>
      </c>
      <c r="J495" t="s">
        <v>114</v>
      </c>
      <c r="K495" t="s">
        <v>116</v>
      </c>
      <c r="L495">
        <v>5000</v>
      </c>
      <c r="M495" t="str">
        <f t="shared" si="162"/>
        <v/>
      </c>
      <c r="N495" t="str">
        <f t="shared" ca="1" si="178"/>
        <v>cu</v>
      </c>
      <c r="O495" t="s">
        <v>114</v>
      </c>
      <c r="P495" t="s">
        <v>116</v>
      </c>
      <c r="Q495">
        <v>500</v>
      </c>
      <c r="R495" t="str">
        <f t="shared" ca="1" si="163"/>
        <v>cu</v>
      </c>
      <c r="S495" t="str">
        <f t="shared" si="164"/>
        <v>GO</v>
      </c>
      <c r="T495">
        <f t="shared" si="165"/>
        <v>5000</v>
      </c>
      <c r="U495" t="str">
        <f t="shared" ca="1" si="166"/>
        <v>cu</v>
      </c>
      <c r="V495" t="str">
        <f t="shared" si="167"/>
        <v>GO</v>
      </c>
      <c r="W495">
        <f t="shared" si="168"/>
        <v>500</v>
      </c>
      <c r="X495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5" t="str">
        <f t="shared" ca="1" si="169"/>
        <v>{"id":"nw2","num":2,"totEp":17,"tp1":"cu","vl1":"GO","cn1":5000,"tp2":"cu","vl2":"GO","cn2":500}</v>
      </c>
      <c r="Z495">
        <f t="shared" ca="1" si="170"/>
        <v>96</v>
      </c>
      <c r="AA495">
        <f t="shared" ca="1" si="171"/>
        <v>17404</v>
      </c>
      <c r="AB495">
        <f t="shared" ca="1" si="172"/>
        <v>1</v>
      </c>
      <c r="AC495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</v>
      </c>
      <c r="AD495">
        <f t="shared" ca="1" si="174"/>
        <v>0</v>
      </c>
    </row>
    <row r="496" spans="1:30">
      <c r="A496" t="s">
        <v>110</v>
      </c>
      <c r="B496" t="str">
        <f>VLOOKUP(A496,EventPointTypeTable!$A:$B,MATCH(EventPointTypeTable!$B$1,EventPointTypeTable!$A$1:$B$1,0),0)</f>
        <v>신규2</v>
      </c>
      <c r="C496" t="str">
        <f t="shared" ref="C496:C535" si="181">A496</f>
        <v>nw2</v>
      </c>
      <c r="D496">
        <f t="shared" ref="D496:D535" ca="1" si="182">IF(A496&lt;&gt;OFFSET(A496,-1,0),1,OFFSET(D496,-1,0)+1)</f>
        <v>3</v>
      </c>
      <c r="E496">
        <f t="shared" ca="1" si="161"/>
        <v>3</v>
      </c>
      <c r="F496">
        <v>15</v>
      </c>
      <c r="G496">
        <f t="shared" ca="1" si="175"/>
        <v>32</v>
      </c>
      <c r="H496">
        <f t="shared" ca="1" si="176"/>
        <v>32</v>
      </c>
      <c r="I496" t="str">
        <f t="shared" ca="1" si="177"/>
        <v>cu</v>
      </c>
      <c r="J496" t="s">
        <v>114</v>
      </c>
      <c r="K496" t="s">
        <v>116</v>
      </c>
      <c r="L496">
        <v>7500</v>
      </c>
      <c r="M496" t="str">
        <f t="shared" si="162"/>
        <v/>
      </c>
      <c r="N496" t="str">
        <f t="shared" ca="1" si="178"/>
        <v>cu</v>
      </c>
      <c r="O496" t="s">
        <v>114</v>
      </c>
      <c r="P496" t="s">
        <v>116</v>
      </c>
      <c r="Q496">
        <v>750</v>
      </c>
      <c r="R496" t="str">
        <f t="shared" ca="1" si="163"/>
        <v>cu</v>
      </c>
      <c r="S496" t="str">
        <f t="shared" si="164"/>
        <v>GO</v>
      </c>
      <c r="T496">
        <f t="shared" si="165"/>
        <v>7500</v>
      </c>
      <c r="U496" t="str">
        <f t="shared" ca="1" si="166"/>
        <v>cu</v>
      </c>
      <c r="V496" t="str">
        <f t="shared" si="167"/>
        <v>GO</v>
      </c>
      <c r="W496">
        <f t="shared" si="168"/>
        <v>750</v>
      </c>
      <c r="X496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6" t="str">
        <f t="shared" ca="1" si="169"/>
        <v>{"id":"nw2","num":3,"totEp":32,"tp1":"cu","vl1":"GO","cn1":7500,"tp2":"cu","vl2":"GO","cn2":750}</v>
      </c>
      <c r="Z496">
        <f t="shared" ca="1" si="170"/>
        <v>96</v>
      </c>
      <c r="AA496">
        <f t="shared" ca="1" si="171"/>
        <v>17501</v>
      </c>
      <c r="AB496">
        <f t="shared" ca="1" si="172"/>
        <v>1</v>
      </c>
      <c r="AC496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</v>
      </c>
      <c r="AD496">
        <f t="shared" ca="1" si="174"/>
        <v>0</v>
      </c>
    </row>
    <row r="497" spans="1:30">
      <c r="A497" t="s">
        <v>110</v>
      </c>
      <c r="B497" t="str">
        <f>VLOOKUP(A497,EventPointTypeTable!$A:$B,MATCH(EventPointTypeTable!$B$1,EventPointTypeTable!$A$1:$B$1,0),0)</f>
        <v>신규2</v>
      </c>
      <c r="C497" t="str">
        <f t="shared" si="181"/>
        <v>nw2</v>
      </c>
      <c r="D497">
        <f t="shared" ca="1" si="182"/>
        <v>4</v>
      </c>
      <c r="E497">
        <f t="shared" ca="1" si="161"/>
        <v>4</v>
      </c>
      <c r="F497">
        <v>25</v>
      </c>
      <c r="G497">
        <f t="shared" ca="1" si="175"/>
        <v>57</v>
      </c>
      <c r="H497">
        <f t="shared" ca="1" si="176"/>
        <v>57</v>
      </c>
      <c r="I497" t="str">
        <f t="shared" ca="1" si="177"/>
        <v>cu</v>
      </c>
      <c r="J497" t="s">
        <v>114</v>
      </c>
      <c r="K497" t="s">
        <v>147</v>
      </c>
      <c r="L497">
        <v>120</v>
      </c>
      <c r="M497" t="str">
        <f t="shared" si="162"/>
        <v>에너지너무많음</v>
      </c>
      <c r="N497" t="str">
        <f t="shared" ca="1" si="178"/>
        <v>cu</v>
      </c>
      <c r="O497" t="s">
        <v>114</v>
      </c>
      <c r="P497" t="s">
        <v>147</v>
      </c>
      <c r="Q497">
        <v>12</v>
      </c>
      <c r="R497" t="str">
        <f t="shared" ca="1" si="163"/>
        <v>cu</v>
      </c>
      <c r="S497" t="str">
        <f t="shared" si="164"/>
        <v>EN</v>
      </c>
      <c r="T497">
        <f t="shared" si="165"/>
        <v>120</v>
      </c>
      <c r="U497" t="str">
        <f t="shared" ca="1" si="166"/>
        <v>cu</v>
      </c>
      <c r="V497" t="str">
        <f t="shared" si="167"/>
        <v>EN</v>
      </c>
      <c r="W497">
        <f t="shared" si="168"/>
        <v>12</v>
      </c>
      <c r="X497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7" t="str">
        <f t="shared" ca="1" si="169"/>
        <v>{"id":"nw2","num":4,"totEp":57,"tp1":"cu","vl1":"EN","cn1":120,"tp2":"cu","vl2":"EN","cn2":12}</v>
      </c>
      <c r="Z497">
        <f t="shared" ca="1" si="170"/>
        <v>94</v>
      </c>
      <c r="AA497">
        <f t="shared" ca="1" si="171"/>
        <v>17596</v>
      </c>
      <c r="AB497">
        <f t="shared" ca="1" si="172"/>
        <v>1</v>
      </c>
      <c r="AC497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</v>
      </c>
      <c r="AD497">
        <f t="shared" ca="1" si="174"/>
        <v>0</v>
      </c>
    </row>
    <row r="498" spans="1:30">
      <c r="A498" t="s">
        <v>110</v>
      </c>
      <c r="B498" t="str">
        <f>VLOOKUP(A498,EventPointTypeTable!$A:$B,MATCH(EventPointTypeTable!$B$1,EventPointTypeTable!$A$1:$B$1,0),0)</f>
        <v>신규2</v>
      </c>
      <c r="C498" t="str">
        <f t="shared" si="181"/>
        <v>nw2</v>
      </c>
      <c r="D498">
        <f t="shared" ca="1" si="182"/>
        <v>5</v>
      </c>
      <c r="E498">
        <f t="shared" ca="1" si="161"/>
        <v>5</v>
      </c>
      <c r="F498">
        <v>20</v>
      </c>
      <c r="G498">
        <f t="shared" ca="1" si="175"/>
        <v>77</v>
      </c>
      <c r="H498">
        <f t="shared" ca="1" si="176"/>
        <v>77</v>
      </c>
      <c r="I498" t="str">
        <f t="shared" ca="1" si="177"/>
        <v>cu</v>
      </c>
      <c r="J498" t="s">
        <v>114</v>
      </c>
      <c r="K498" t="s">
        <v>116</v>
      </c>
      <c r="L498">
        <v>10000</v>
      </c>
      <c r="M498" t="str">
        <f t="shared" si="162"/>
        <v/>
      </c>
      <c r="N498" t="str">
        <f t="shared" ca="1" si="178"/>
        <v>cu</v>
      </c>
      <c r="O498" t="s">
        <v>114</v>
      </c>
      <c r="P498" t="s">
        <v>116</v>
      </c>
      <c r="Q498">
        <v>1000</v>
      </c>
      <c r="R498" t="str">
        <f t="shared" ca="1" si="163"/>
        <v>cu</v>
      </c>
      <c r="S498" t="str">
        <f t="shared" si="164"/>
        <v>GO</v>
      </c>
      <c r="T498">
        <f t="shared" si="165"/>
        <v>10000</v>
      </c>
      <c r="U498" t="str">
        <f t="shared" ca="1" si="166"/>
        <v>cu</v>
      </c>
      <c r="V498" t="str">
        <f t="shared" si="167"/>
        <v>GO</v>
      </c>
      <c r="W498">
        <f t="shared" si="168"/>
        <v>1000</v>
      </c>
      <c r="X498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8" t="str">
        <f t="shared" ca="1" si="169"/>
        <v>{"id":"nw2","num":5,"totEp":77,"tp1":"cu","vl1":"GO","cn1":10000,"tp2":"cu","vl2":"GO","cn2":1000}</v>
      </c>
      <c r="Z498">
        <f t="shared" ca="1" si="170"/>
        <v>98</v>
      </c>
      <c r="AA498">
        <f t="shared" ca="1" si="171"/>
        <v>17695</v>
      </c>
      <c r="AB498">
        <f t="shared" ca="1" si="172"/>
        <v>1</v>
      </c>
      <c r="AC498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</v>
      </c>
      <c r="AD498">
        <f t="shared" ca="1" si="174"/>
        <v>0</v>
      </c>
    </row>
    <row r="499" spans="1:30">
      <c r="A499" t="s">
        <v>110</v>
      </c>
      <c r="B499" t="str">
        <f>VLOOKUP(A499,EventPointTypeTable!$A:$B,MATCH(EventPointTypeTable!$B$1,EventPointTypeTable!$A$1:$B$1,0),0)</f>
        <v>신규2</v>
      </c>
      <c r="C499" t="str">
        <f t="shared" si="181"/>
        <v>nw2</v>
      </c>
      <c r="D499">
        <f t="shared" ca="1" si="182"/>
        <v>6</v>
      </c>
      <c r="E499">
        <f t="shared" ca="1" si="161"/>
        <v>6</v>
      </c>
      <c r="F499">
        <v>25</v>
      </c>
      <c r="G499">
        <f t="shared" ca="1" si="175"/>
        <v>102</v>
      </c>
      <c r="H499">
        <f t="shared" ca="1" si="176"/>
        <v>102</v>
      </c>
      <c r="I499" t="str">
        <f t="shared" ca="1" si="177"/>
        <v>cu</v>
      </c>
      <c r="J499" t="s">
        <v>114</v>
      </c>
      <c r="K499" t="s">
        <v>116</v>
      </c>
      <c r="L499">
        <v>15000</v>
      </c>
      <c r="M499" t="str">
        <f t="shared" si="162"/>
        <v/>
      </c>
      <c r="N499" t="str">
        <f t="shared" ca="1" si="178"/>
        <v>cu</v>
      </c>
      <c r="O499" t="s">
        <v>114</v>
      </c>
      <c r="P499" t="s">
        <v>116</v>
      </c>
      <c r="Q499">
        <v>1500</v>
      </c>
      <c r="R499" t="str">
        <f t="shared" ca="1" si="163"/>
        <v>cu</v>
      </c>
      <c r="S499" t="str">
        <f t="shared" si="164"/>
        <v>GO</v>
      </c>
      <c r="T499">
        <f t="shared" si="165"/>
        <v>15000</v>
      </c>
      <c r="U499" t="str">
        <f t="shared" ca="1" si="166"/>
        <v>cu</v>
      </c>
      <c r="V499" t="str">
        <f t="shared" si="167"/>
        <v>GO</v>
      </c>
      <c r="W499">
        <f t="shared" si="168"/>
        <v>1500</v>
      </c>
      <c r="X499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499" t="str">
        <f t="shared" ca="1" si="169"/>
        <v>{"id":"nw2","num":6,"totEp":102,"tp1":"cu","vl1":"GO","cn1":15000,"tp2":"cu","vl2":"GO","cn2":1500}</v>
      </c>
      <c r="Z499">
        <f t="shared" ca="1" si="170"/>
        <v>99</v>
      </c>
      <c r="AA499">
        <f t="shared" ca="1" si="171"/>
        <v>17795</v>
      </c>
      <c r="AB499">
        <f t="shared" ca="1" si="172"/>
        <v>1</v>
      </c>
      <c r="AC499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</v>
      </c>
      <c r="AD499">
        <f t="shared" ca="1" si="174"/>
        <v>0</v>
      </c>
    </row>
    <row r="500" spans="1:30">
      <c r="A500" t="s">
        <v>110</v>
      </c>
      <c r="B500" t="str">
        <f>VLOOKUP(A500,EventPointTypeTable!$A:$B,MATCH(EventPointTypeTable!$B$1,EventPointTypeTable!$A$1:$B$1,0),0)</f>
        <v>신규2</v>
      </c>
      <c r="C500" t="str">
        <f t="shared" si="181"/>
        <v>nw2</v>
      </c>
      <c r="D500">
        <f t="shared" ca="1" si="182"/>
        <v>7</v>
      </c>
      <c r="E500">
        <f t="shared" ca="1" si="161"/>
        <v>7</v>
      </c>
      <c r="F500">
        <v>75</v>
      </c>
      <c r="G500">
        <f t="shared" ca="1" si="175"/>
        <v>177</v>
      </c>
      <c r="H500">
        <f t="shared" ca="1" si="176"/>
        <v>177</v>
      </c>
      <c r="I500" t="str">
        <f t="shared" ca="1" si="177"/>
        <v>cu</v>
      </c>
      <c r="J500" t="s">
        <v>114</v>
      </c>
      <c r="K500" t="s">
        <v>147</v>
      </c>
      <c r="L500">
        <v>170</v>
      </c>
      <c r="M500" t="str">
        <f t="shared" si="162"/>
        <v>에너지너무많음</v>
      </c>
      <c r="N500" t="str">
        <f t="shared" ca="1" si="178"/>
        <v>cu</v>
      </c>
      <c r="O500" t="s">
        <v>114</v>
      </c>
      <c r="P500" t="s">
        <v>147</v>
      </c>
      <c r="Q500">
        <v>17</v>
      </c>
      <c r="R500" t="str">
        <f t="shared" ca="1" si="163"/>
        <v>cu</v>
      </c>
      <c r="S500" t="str">
        <f t="shared" si="164"/>
        <v>EN</v>
      </c>
      <c r="T500">
        <f t="shared" si="165"/>
        <v>170</v>
      </c>
      <c r="U500" t="str">
        <f t="shared" ca="1" si="166"/>
        <v>cu</v>
      </c>
      <c r="V500" t="str">
        <f t="shared" si="167"/>
        <v>EN</v>
      </c>
      <c r="W500">
        <f t="shared" si="168"/>
        <v>17</v>
      </c>
      <c r="X500" t="str">
        <f t="shared" ca="1" si="160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0" t="str">
        <f t="shared" ca="1" si="169"/>
        <v>{"id":"nw2","num":7,"totEp":177,"tp1":"cu","vl1":"EN","cn1":170,"tp2":"cu","vl2":"EN","cn2":17}</v>
      </c>
      <c r="Z500">
        <f t="shared" ca="1" si="170"/>
        <v>95</v>
      </c>
      <c r="AA500">
        <f t="shared" ca="1" si="171"/>
        <v>17891</v>
      </c>
      <c r="AB500">
        <f t="shared" ca="1" si="172"/>
        <v>1</v>
      </c>
      <c r="AC500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</v>
      </c>
      <c r="AD500">
        <f t="shared" ca="1" si="174"/>
        <v>0</v>
      </c>
    </row>
    <row r="501" spans="1:30">
      <c r="A501" t="s">
        <v>110</v>
      </c>
      <c r="B501" t="str">
        <f>VLOOKUP(A501,EventPointTypeTable!$A:$B,MATCH(EventPointTypeTable!$B$1,EventPointTypeTable!$A$1:$B$1,0),0)</f>
        <v>신규2</v>
      </c>
      <c r="C501" t="str">
        <f t="shared" si="181"/>
        <v>nw2</v>
      </c>
      <c r="D501">
        <f t="shared" ca="1" si="182"/>
        <v>8</v>
      </c>
      <c r="E501">
        <f t="shared" ca="1" si="161"/>
        <v>8</v>
      </c>
      <c r="F501">
        <v>85</v>
      </c>
      <c r="G501">
        <f t="shared" ca="1" si="175"/>
        <v>262</v>
      </c>
      <c r="H501">
        <f t="shared" ca="1" si="176"/>
        <v>262</v>
      </c>
      <c r="I501" t="str">
        <f t="shared" ca="1" si="177"/>
        <v>cu</v>
      </c>
      <c r="J501" t="s">
        <v>114</v>
      </c>
      <c r="K501" t="s">
        <v>116</v>
      </c>
      <c r="L501">
        <v>20000</v>
      </c>
      <c r="M501" t="str">
        <f t="shared" si="162"/>
        <v/>
      </c>
      <c r="N501" t="str">
        <f t="shared" ca="1" si="178"/>
        <v>cu</v>
      </c>
      <c r="O501" t="s">
        <v>114</v>
      </c>
      <c r="P501" t="s">
        <v>116</v>
      </c>
      <c r="Q501">
        <v>2000</v>
      </c>
      <c r="R501" t="str">
        <f t="shared" ca="1" si="163"/>
        <v>cu</v>
      </c>
      <c r="S501" t="str">
        <f t="shared" si="164"/>
        <v>GO</v>
      </c>
      <c r="T501">
        <f t="shared" si="165"/>
        <v>20000</v>
      </c>
      <c r="U501" t="str">
        <f t="shared" ca="1" si="166"/>
        <v>cu</v>
      </c>
      <c r="V501" t="str">
        <f t="shared" si="167"/>
        <v>GO</v>
      </c>
      <c r="W501">
        <f t="shared" si="168"/>
        <v>2000</v>
      </c>
      <c r="X501" t="str">
        <f t="shared" ref="X501:X563" ca="1" si="183">IF(ROW()=2,Y501,OFFSET(X501,-1,0)&amp;IF(LEN(Y501)=0,"",","&amp;Y501))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1" t="str">
        <f t="shared" ca="1" si="169"/>
        <v>{"id":"nw2","num":8,"totEp":262,"tp1":"cu","vl1":"GO","cn1":20000,"tp2":"cu","vl2":"GO","cn2":2000}</v>
      </c>
      <c r="Z501">
        <f t="shared" ca="1" si="170"/>
        <v>99</v>
      </c>
      <c r="AA501">
        <f t="shared" ca="1" si="171"/>
        <v>17991</v>
      </c>
      <c r="AB501">
        <f t="shared" ca="1" si="172"/>
        <v>1</v>
      </c>
      <c r="AC501" t="str">
        <f t="shared" ca="1" si="173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</v>
      </c>
      <c r="AD501">
        <f t="shared" ca="1" si="174"/>
        <v>0</v>
      </c>
    </row>
    <row r="502" spans="1:30">
      <c r="A502" t="s">
        <v>110</v>
      </c>
      <c r="B502" t="str">
        <f>VLOOKUP(A502,EventPointTypeTable!$A:$B,MATCH(EventPointTypeTable!$B$1,EventPointTypeTable!$A$1:$B$1,0),0)</f>
        <v>신규2</v>
      </c>
      <c r="C502" t="str">
        <f t="shared" si="181"/>
        <v>nw2</v>
      </c>
      <c r="D502">
        <f t="shared" ca="1" si="182"/>
        <v>9</v>
      </c>
      <c r="E502">
        <f t="shared" ref="E502:E564" ca="1" si="184">D502</f>
        <v>9</v>
      </c>
      <c r="F502">
        <v>65</v>
      </c>
      <c r="G502">
        <f t="shared" ca="1" si="175"/>
        <v>327</v>
      </c>
      <c r="H502">
        <f t="shared" ca="1" si="176"/>
        <v>327</v>
      </c>
      <c r="I502" t="str">
        <f t="shared" ca="1" si="177"/>
        <v>cu</v>
      </c>
      <c r="J502" t="s">
        <v>114</v>
      </c>
      <c r="K502" t="s">
        <v>116</v>
      </c>
      <c r="L502">
        <v>25000</v>
      </c>
      <c r="M502" t="str">
        <f t="shared" ref="M502:M564" si="185">IF(J502="장비1상자",
  IF(OR(K502&gt;3,L502&gt;5),"장비이상",""),
IF(K502="GO",
  IF(L502&lt;100,"골드이상",""),
IF(K502="EN",
  IF(L502&gt;29,"에너지너무많음",
  IF(L502&gt;9,"에너지다소많음","")),"")))</f>
        <v/>
      </c>
      <c r="N502" t="str">
        <f t="shared" ca="1" si="178"/>
        <v>cu</v>
      </c>
      <c r="O502" t="s">
        <v>114</v>
      </c>
      <c r="P502" t="s">
        <v>116</v>
      </c>
      <c r="Q502">
        <v>2500</v>
      </c>
      <c r="R502" t="str">
        <f t="shared" ref="R502:R564" ca="1" si="186">IF(LEN(I502)=0,"",I502)</f>
        <v>cu</v>
      </c>
      <c r="S502" t="str">
        <f t="shared" ref="S502:S564" si="187">IF(LEN(K502)=0,"",K502)</f>
        <v>GO</v>
      </c>
      <c r="T502">
        <f t="shared" ref="T502:T564" si="188">IF(LEN(L502)=0,"",L502)</f>
        <v>25000</v>
      </c>
      <c r="U502" t="str">
        <f t="shared" ref="U502:U564" ca="1" si="189">IF(LEN(N502)=0,"",N502)</f>
        <v>cu</v>
      </c>
      <c r="V502" t="str">
        <f t="shared" ref="V502:V564" si="190">IF(LEN(P502)=0,"",P502)</f>
        <v>GO</v>
      </c>
      <c r="W502">
        <f t="shared" ref="W502:W564" si="191">IF(LEN(Q502)=0,"",Q502)</f>
        <v>2500</v>
      </c>
      <c r="X50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2" t="str">
        <f t="shared" ref="Y502:Y564" ca="1" si="192">"{"""&amp;C$1&amp;""":"""&amp;C502&amp;""""
&amp;","""&amp;E$1&amp;""":"&amp;E502
&amp;","""&amp;H$1&amp;""":"&amp;H502
&amp;IF(LEN(I502)=0,"",","""&amp;I$1&amp;""":"""&amp;I502&amp;"""")
&amp;IF(LEN(K502)=0,"",","""&amp;K$1&amp;""":"""&amp;K502&amp;"""")
&amp;IF(LEN(L502)=0,"",","""&amp;L$1&amp;""":"&amp;L502)
&amp;IF(LEN(N502)=0,"",","""&amp;N$1&amp;""":"""&amp;N502&amp;"""")
&amp;IF(LEN(P502)=0,"",","""&amp;P$1&amp;""":"""&amp;P502&amp;"""")
&amp;IF(LEN(Q502)=0,"",","""&amp;Q$1&amp;""":"&amp;Q502)&amp;"}"</f>
        <v>{"id":"nw2","num":9,"totEp":327,"tp1":"cu","vl1":"GO","cn1":25000,"tp2":"cu","vl2":"GO","cn2":2500}</v>
      </c>
      <c r="Z502">
        <f t="shared" ref="Z502:Z564" ca="1" si="193">LEN(Y502)</f>
        <v>99</v>
      </c>
      <c r="AA502">
        <f t="shared" ref="AA502:AA564" ca="1" si="194">IF(ROW()=2,Z502,
IF(OFFSET(AA502,-1,0)+Z502+1&gt;32767,Z502+1,OFFSET(AA502,-1,0)+Z502+1))</f>
        <v>18091</v>
      </c>
      <c r="AB502">
        <f t="shared" ref="AB502:AB564" ca="1" si="195">IF(ROW()=2,AD502,OFFSET(AB502,-1,0)+AD502)</f>
        <v>1</v>
      </c>
      <c r="AC502" t="str">
        <f t="shared" ref="AC502:AC564" ca="1" si="196">IF(ROW()=2,Y502,
IF(OFFSET(AA502,-1,0)+Z502+1&gt;32767,","&amp;Y502,OFFSET(AC502,-1,0)&amp;IF(LEN(Y502)=0,"",","&amp;Y502)))</f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</v>
      </c>
      <c r="AD502">
        <f t="shared" ref="AD502:AD564" ca="1" si="197">IF(AA502&gt;OFFSET(AA502,1,0),1,0)</f>
        <v>0</v>
      </c>
    </row>
    <row r="503" spans="1:30">
      <c r="A503" t="s">
        <v>110</v>
      </c>
      <c r="B503" t="str">
        <f>VLOOKUP(A503,EventPointTypeTable!$A:$B,MATCH(EventPointTypeTable!$B$1,EventPointTypeTable!$A$1:$B$1,0),0)</f>
        <v>신규2</v>
      </c>
      <c r="C503" t="str">
        <f t="shared" si="181"/>
        <v>nw2</v>
      </c>
      <c r="D503">
        <f t="shared" ca="1" si="182"/>
        <v>10</v>
      </c>
      <c r="E503">
        <f t="shared" ca="1" si="184"/>
        <v>10</v>
      </c>
      <c r="F503">
        <v>50</v>
      </c>
      <c r="G503">
        <f t="shared" ca="1" si="175"/>
        <v>377</v>
      </c>
      <c r="H503">
        <f t="shared" ca="1" si="176"/>
        <v>377</v>
      </c>
      <c r="I503" t="str">
        <f t="shared" ca="1" si="177"/>
        <v>cu</v>
      </c>
      <c r="J503" t="s">
        <v>114</v>
      </c>
      <c r="K503" t="s">
        <v>116</v>
      </c>
      <c r="L503">
        <v>22500</v>
      </c>
      <c r="M503" t="str">
        <f t="shared" si="185"/>
        <v/>
      </c>
      <c r="N503" t="str">
        <f t="shared" ca="1" si="178"/>
        <v>cu</v>
      </c>
      <c r="O503" t="s">
        <v>114</v>
      </c>
      <c r="P503" t="s">
        <v>116</v>
      </c>
      <c r="Q503">
        <v>2250</v>
      </c>
      <c r="R503" t="str">
        <f t="shared" ca="1" si="186"/>
        <v>cu</v>
      </c>
      <c r="S503" t="str">
        <f t="shared" si="187"/>
        <v>GO</v>
      </c>
      <c r="T503">
        <f t="shared" si="188"/>
        <v>22500</v>
      </c>
      <c r="U503" t="str">
        <f t="shared" ca="1" si="189"/>
        <v>cu</v>
      </c>
      <c r="V503" t="str">
        <f t="shared" si="190"/>
        <v>GO</v>
      </c>
      <c r="W503">
        <f t="shared" si="191"/>
        <v>2250</v>
      </c>
      <c r="X50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3" t="str">
        <f t="shared" ca="1" si="192"/>
        <v>{"id":"nw2","num":10,"totEp":377,"tp1":"cu","vl1":"GO","cn1":22500,"tp2":"cu","vl2":"GO","cn2":2250}</v>
      </c>
      <c r="Z503">
        <f t="shared" ca="1" si="193"/>
        <v>100</v>
      </c>
      <c r="AA503">
        <f t="shared" ca="1" si="194"/>
        <v>18192</v>
      </c>
      <c r="AB503">
        <f t="shared" ca="1" si="195"/>
        <v>1</v>
      </c>
      <c r="AC50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</v>
      </c>
      <c r="AD503">
        <f t="shared" ca="1" si="197"/>
        <v>0</v>
      </c>
    </row>
    <row r="504" spans="1:30">
      <c r="A504" t="s">
        <v>110</v>
      </c>
      <c r="B504" t="str">
        <f>VLOOKUP(A504,EventPointTypeTable!$A:$B,MATCH(EventPointTypeTable!$B$1,EventPointTypeTable!$A$1:$B$1,0),0)</f>
        <v>신규2</v>
      </c>
      <c r="C504" t="str">
        <f t="shared" si="181"/>
        <v>nw2</v>
      </c>
      <c r="D504">
        <f t="shared" ca="1" si="182"/>
        <v>11</v>
      </c>
      <c r="E504">
        <f t="shared" ca="1" si="184"/>
        <v>11</v>
      </c>
      <c r="F504">
        <v>180</v>
      </c>
      <c r="G504">
        <f t="shared" ref="G504:G566" ca="1" si="198">IF(A504&lt;&gt;OFFSET(A504,-1,0),F504,OFFSET(G504,-1,0)+F504)</f>
        <v>557</v>
      </c>
      <c r="H504">
        <f t="shared" ref="H504:H566" ca="1" si="199">G504</f>
        <v>557</v>
      </c>
      <c r="I504" t="str">
        <f t="shared" ca="1" si="177"/>
        <v>cu</v>
      </c>
      <c r="J504" t="s">
        <v>114</v>
      </c>
      <c r="K504" t="s">
        <v>147</v>
      </c>
      <c r="L504">
        <v>300</v>
      </c>
      <c r="M504" t="str">
        <f t="shared" si="185"/>
        <v>에너지너무많음</v>
      </c>
      <c r="N504" t="str">
        <f t="shared" ca="1" si="178"/>
        <v>cu</v>
      </c>
      <c r="O504" t="s">
        <v>114</v>
      </c>
      <c r="P504" t="s">
        <v>147</v>
      </c>
      <c r="Q504">
        <v>30</v>
      </c>
      <c r="R504" t="str">
        <f t="shared" ca="1" si="186"/>
        <v>cu</v>
      </c>
      <c r="S504" t="str">
        <f t="shared" si="187"/>
        <v>EN</v>
      </c>
      <c r="T504">
        <f t="shared" si="188"/>
        <v>300</v>
      </c>
      <c r="U504" t="str">
        <f t="shared" ca="1" si="189"/>
        <v>cu</v>
      </c>
      <c r="V504" t="str">
        <f t="shared" si="190"/>
        <v>EN</v>
      </c>
      <c r="W504">
        <f t="shared" si="191"/>
        <v>30</v>
      </c>
      <c r="X50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4" t="str">
        <f t="shared" ca="1" si="192"/>
        <v>{"id":"nw2","num":11,"totEp":557,"tp1":"cu","vl1":"EN","cn1":300,"tp2":"cu","vl2":"EN","cn2":30}</v>
      </c>
      <c r="Z504">
        <f t="shared" ca="1" si="193"/>
        <v>96</v>
      </c>
      <c r="AA504">
        <f t="shared" ca="1" si="194"/>
        <v>18289</v>
      </c>
      <c r="AB504">
        <f t="shared" ca="1" si="195"/>
        <v>1</v>
      </c>
      <c r="AC50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</v>
      </c>
      <c r="AD504">
        <f t="shared" ca="1" si="197"/>
        <v>0</v>
      </c>
    </row>
    <row r="505" spans="1:30">
      <c r="A505" t="s">
        <v>110</v>
      </c>
      <c r="B505" t="str">
        <f>VLOOKUP(A505,EventPointTypeTable!$A:$B,MATCH(EventPointTypeTable!$B$1,EventPointTypeTable!$A$1:$B$1,0),0)</f>
        <v>신규2</v>
      </c>
      <c r="C505" t="str">
        <f t="shared" si="181"/>
        <v>nw2</v>
      </c>
      <c r="D505">
        <f t="shared" ca="1" si="182"/>
        <v>12</v>
      </c>
      <c r="E505">
        <f t="shared" ca="1" si="184"/>
        <v>12</v>
      </c>
      <c r="F505">
        <v>100</v>
      </c>
      <c r="G505">
        <f t="shared" ca="1" si="198"/>
        <v>657</v>
      </c>
      <c r="H505">
        <f t="shared" ca="1" si="199"/>
        <v>657</v>
      </c>
      <c r="I505" t="str">
        <f t="shared" ca="1" si="177"/>
        <v>cu</v>
      </c>
      <c r="J505" t="s">
        <v>114</v>
      </c>
      <c r="K505" t="s">
        <v>116</v>
      </c>
      <c r="L505">
        <v>50000</v>
      </c>
      <c r="M505" t="str">
        <f t="shared" si="185"/>
        <v/>
      </c>
      <c r="N505" t="str">
        <f t="shared" ca="1" si="178"/>
        <v>cu</v>
      </c>
      <c r="O505" t="s">
        <v>114</v>
      </c>
      <c r="P505" t="s">
        <v>116</v>
      </c>
      <c r="Q505">
        <v>5000</v>
      </c>
      <c r="R505" t="str">
        <f t="shared" ca="1" si="186"/>
        <v>cu</v>
      </c>
      <c r="S505" t="str">
        <f t="shared" si="187"/>
        <v>GO</v>
      </c>
      <c r="T505">
        <f t="shared" si="188"/>
        <v>50000</v>
      </c>
      <c r="U505" t="str">
        <f t="shared" ca="1" si="189"/>
        <v>cu</v>
      </c>
      <c r="V505" t="str">
        <f t="shared" si="190"/>
        <v>GO</v>
      </c>
      <c r="W505">
        <f t="shared" si="191"/>
        <v>5000</v>
      </c>
      <c r="X50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5" t="str">
        <f t="shared" ca="1" si="192"/>
        <v>{"id":"nw2","num":12,"totEp":657,"tp1":"cu","vl1":"GO","cn1":50000,"tp2":"cu","vl2":"GO","cn2":5000}</v>
      </c>
      <c r="Z505">
        <f t="shared" ca="1" si="193"/>
        <v>100</v>
      </c>
      <c r="AA505">
        <f t="shared" ca="1" si="194"/>
        <v>18390</v>
      </c>
      <c r="AB505">
        <f t="shared" ca="1" si="195"/>
        <v>1</v>
      </c>
      <c r="AC50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</v>
      </c>
      <c r="AD505">
        <f t="shared" ca="1" si="197"/>
        <v>0</v>
      </c>
    </row>
    <row r="506" spans="1:30">
      <c r="A506" t="s">
        <v>110</v>
      </c>
      <c r="B506" t="str">
        <f>VLOOKUP(A506,EventPointTypeTable!$A:$B,MATCH(EventPointTypeTable!$B$1,EventPointTypeTable!$A$1:$B$1,0),0)</f>
        <v>신규2</v>
      </c>
      <c r="C506" t="str">
        <f t="shared" si="181"/>
        <v>nw2</v>
      </c>
      <c r="D506">
        <f t="shared" ca="1" si="182"/>
        <v>13</v>
      </c>
      <c r="E506">
        <f t="shared" ca="1" si="184"/>
        <v>13</v>
      </c>
      <c r="F506">
        <v>120</v>
      </c>
      <c r="G506">
        <f t="shared" ca="1" si="198"/>
        <v>777</v>
      </c>
      <c r="H506">
        <f t="shared" ca="1" si="199"/>
        <v>777</v>
      </c>
      <c r="I506" t="str">
        <f t="shared" ca="1" si="177"/>
        <v>cu</v>
      </c>
      <c r="J506" t="s">
        <v>114</v>
      </c>
      <c r="K506" t="s">
        <v>116</v>
      </c>
      <c r="L506">
        <v>65000</v>
      </c>
      <c r="M506" t="str">
        <f t="shared" si="185"/>
        <v/>
      </c>
      <c r="N506" t="str">
        <f t="shared" ca="1" si="178"/>
        <v>cu</v>
      </c>
      <c r="O506" t="s">
        <v>114</v>
      </c>
      <c r="P506" t="s">
        <v>116</v>
      </c>
      <c r="Q506">
        <v>6500</v>
      </c>
      <c r="R506" t="str">
        <f t="shared" ca="1" si="186"/>
        <v>cu</v>
      </c>
      <c r="S506" t="str">
        <f t="shared" si="187"/>
        <v>GO</v>
      </c>
      <c r="T506">
        <f t="shared" si="188"/>
        <v>65000</v>
      </c>
      <c r="U506" t="str">
        <f t="shared" ca="1" si="189"/>
        <v>cu</v>
      </c>
      <c r="V506" t="str">
        <f t="shared" si="190"/>
        <v>GO</v>
      </c>
      <c r="W506">
        <f t="shared" si="191"/>
        <v>6500</v>
      </c>
      <c r="X50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6" t="str">
        <f t="shared" ca="1" si="192"/>
        <v>{"id":"nw2","num":13,"totEp":777,"tp1":"cu","vl1":"GO","cn1":65000,"tp2":"cu","vl2":"GO","cn2":6500}</v>
      </c>
      <c r="Z506">
        <f t="shared" ca="1" si="193"/>
        <v>100</v>
      </c>
      <c r="AA506">
        <f t="shared" ca="1" si="194"/>
        <v>18491</v>
      </c>
      <c r="AB506">
        <f t="shared" ca="1" si="195"/>
        <v>1</v>
      </c>
      <c r="AC50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</v>
      </c>
      <c r="AD506">
        <f t="shared" ca="1" si="197"/>
        <v>0</v>
      </c>
    </row>
    <row r="507" spans="1:30">
      <c r="A507" t="s">
        <v>110</v>
      </c>
      <c r="B507" t="str">
        <f>VLOOKUP(A507,EventPointTypeTable!$A:$B,MATCH(EventPointTypeTable!$B$1,EventPointTypeTable!$A$1:$B$1,0),0)</f>
        <v>신규2</v>
      </c>
      <c r="C507" t="str">
        <f t="shared" si="181"/>
        <v>nw2</v>
      </c>
      <c r="D507">
        <f t="shared" ca="1" si="182"/>
        <v>14</v>
      </c>
      <c r="E507">
        <f t="shared" ca="1" si="184"/>
        <v>14</v>
      </c>
      <c r="F507">
        <v>500</v>
      </c>
      <c r="G507">
        <f t="shared" ca="1" si="198"/>
        <v>1277</v>
      </c>
      <c r="H507">
        <f t="shared" ca="1" si="199"/>
        <v>1277</v>
      </c>
      <c r="I507" t="str">
        <f t="shared" ca="1" si="177"/>
        <v>cu</v>
      </c>
      <c r="J507" t="s">
        <v>114</v>
      </c>
      <c r="K507" t="s">
        <v>147</v>
      </c>
      <c r="L507">
        <v>750</v>
      </c>
      <c r="M507" t="str">
        <f t="shared" si="185"/>
        <v>에너지너무많음</v>
      </c>
      <c r="N507" t="str">
        <f t="shared" ca="1" si="178"/>
        <v>cu</v>
      </c>
      <c r="O507" t="s">
        <v>114</v>
      </c>
      <c r="P507" t="s">
        <v>147</v>
      </c>
      <c r="Q507">
        <v>75</v>
      </c>
      <c r="R507" t="str">
        <f t="shared" ca="1" si="186"/>
        <v>cu</v>
      </c>
      <c r="S507" t="str">
        <f t="shared" si="187"/>
        <v>EN</v>
      </c>
      <c r="T507">
        <f t="shared" si="188"/>
        <v>750</v>
      </c>
      <c r="U507" t="str">
        <f t="shared" ca="1" si="189"/>
        <v>cu</v>
      </c>
      <c r="V507" t="str">
        <f t="shared" si="190"/>
        <v>EN</v>
      </c>
      <c r="W507">
        <f t="shared" si="191"/>
        <v>75</v>
      </c>
      <c r="X50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7" t="str">
        <f t="shared" ca="1" si="192"/>
        <v>{"id":"nw2","num":14,"totEp":1277,"tp1":"cu","vl1":"EN","cn1":750,"tp2":"cu","vl2":"EN","cn2":75}</v>
      </c>
      <c r="Z507">
        <f t="shared" ca="1" si="193"/>
        <v>97</v>
      </c>
      <c r="AA507">
        <f t="shared" ca="1" si="194"/>
        <v>18589</v>
      </c>
      <c r="AB507">
        <f t="shared" ca="1" si="195"/>
        <v>1</v>
      </c>
      <c r="AC50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</v>
      </c>
      <c r="AD507">
        <f t="shared" ca="1" si="197"/>
        <v>0</v>
      </c>
    </row>
    <row r="508" spans="1:30">
      <c r="A508" t="s">
        <v>110</v>
      </c>
      <c r="B508" t="str">
        <f>VLOOKUP(A508,EventPointTypeTable!$A:$B,MATCH(EventPointTypeTable!$B$1,EventPointTypeTable!$A$1:$B$1,0),0)</f>
        <v>신규2</v>
      </c>
      <c r="C508" t="str">
        <f t="shared" si="181"/>
        <v>nw2</v>
      </c>
      <c r="D508">
        <f t="shared" ca="1" si="182"/>
        <v>15</v>
      </c>
      <c r="E508">
        <f t="shared" ca="1" si="184"/>
        <v>15</v>
      </c>
      <c r="F508">
        <v>120</v>
      </c>
      <c r="G508">
        <f t="shared" ca="1" si="198"/>
        <v>1397</v>
      </c>
      <c r="H508">
        <f t="shared" ca="1" si="199"/>
        <v>1397</v>
      </c>
      <c r="I508" t="str">
        <f t="shared" ca="1" si="177"/>
        <v>cu</v>
      </c>
      <c r="J508" t="s">
        <v>114</v>
      </c>
      <c r="K508" t="s">
        <v>116</v>
      </c>
      <c r="L508">
        <v>100000</v>
      </c>
      <c r="M508" t="str">
        <f t="shared" si="185"/>
        <v/>
      </c>
      <c r="N508" t="str">
        <f t="shared" ca="1" si="178"/>
        <v>cu</v>
      </c>
      <c r="O508" t="s">
        <v>114</v>
      </c>
      <c r="P508" t="s">
        <v>116</v>
      </c>
      <c r="Q508">
        <v>10000</v>
      </c>
      <c r="R508" t="str">
        <f t="shared" ca="1" si="186"/>
        <v>cu</v>
      </c>
      <c r="S508" t="str">
        <f t="shared" si="187"/>
        <v>GO</v>
      </c>
      <c r="T508">
        <f t="shared" si="188"/>
        <v>100000</v>
      </c>
      <c r="U508" t="str">
        <f t="shared" ca="1" si="189"/>
        <v>cu</v>
      </c>
      <c r="V508" t="str">
        <f t="shared" si="190"/>
        <v>GO</v>
      </c>
      <c r="W508">
        <f t="shared" si="191"/>
        <v>10000</v>
      </c>
      <c r="X50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8" t="str">
        <f t="shared" ca="1" si="192"/>
        <v>{"id":"nw2","num":15,"totEp":1397,"tp1":"cu","vl1":"GO","cn1":100000,"tp2":"cu","vl2":"GO","cn2":10000}</v>
      </c>
      <c r="Z508">
        <f t="shared" ca="1" si="193"/>
        <v>103</v>
      </c>
      <c r="AA508">
        <f t="shared" ca="1" si="194"/>
        <v>18693</v>
      </c>
      <c r="AB508">
        <f t="shared" ca="1" si="195"/>
        <v>1</v>
      </c>
      <c r="AC50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</v>
      </c>
      <c r="AD508">
        <f t="shared" ca="1" si="197"/>
        <v>0</v>
      </c>
    </row>
    <row r="509" spans="1:30">
      <c r="A509" t="s">
        <v>110</v>
      </c>
      <c r="B509" t="str">
        <f>VLOOKUP(A509,EventPointTypeTable!$A:$B,MATCH(EventPointTypeTable!$B$1,EventPointTypeTable!$A$1:$B$1,0),0)</f>
        <v>신규2</v>
      </c>
      <c r="C509" t="str">
        <f t="shared" si="181"/>
        <v>nw2</v>
      </c>
      <c r="D509">
        <f t="shared" ca="1" si="182"/>
        <v>16</v>
      </c>
      <c r="E509">
        <f t="shared" ca="1" si="184"/>
        <v>16</v>
      </c>
      <c r="F509">
        <v>200</v>
      </c>
      <c r="G509">
        <f t="shared" ca="1" si="198"/>
        <v>1597</v>
      </c>
      <c r="H509">
        <f t="shared" ca="1" si="199"/>
        <v>1597</v>
      </c>
      <c r="I509" t="str">
        <f t="shared" ca="1" si="177"/>
        <v>cu</v>
      </c>
      <c r="J509" t="s">
        <v>114</v>
      </c>
      <c r="K509" t="s">
        <v>116</v>
      </c>
      <c r="L509">
        <v>120000</v>
      </c>
      <c r="M509" t="str">
        <f t="shared" si="185"/>
        <v/>
      </c>
      <c r="N509" t="str">
        <f t="shared" ca="1" si="178"/>
        <v>cu</v>
      </c>
      <c r="O509" t="s">
        <v>114</v>
      </c>
      <c r="P509" t="s">
        <v>116</v>
      </c>
      <c r="Q509">
        <v>12000</v>
      </c>
      <c r="R509" t="str">
        <f t="shared" ca="1" si="186"/>
        <v>cu</v>
      </c>
      <c r="S509" t="str">
        <f t="shared" si="187"/>
        <v>GO</v>
      </c>
      <c r="T509">
        <f t="shared" si="188"/>
        <v>120000</v>
      </c>
      <c r="U509" t="str">
        <f t="shared" ca="1" si="189"/>
        <v>cu</v>
      </c>
      <c r="V509" t="str">
        <f t="shared" si="190"/>
        <v>GO</v>
      </c>
      <c r="W509">
        <f t="shared" si="191"/>
        <v>12000</v>
      </c>
      <c r="X50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09" t="str">
        <f t="shared" ca="1" si="192"/>
        <v>{"id":"nw2","num":16,"totEp":1597,"tp1":"cu","vl1":"GO","cn1":120000,"tp2":"cu","vl2":"GO","cn2":12000}</v>
      </c>
      <c r="Z509">
        <f t="shared" ca="1" si="193"/>
        <v>103</v>
      </c>
      <c r="AA509">
        <f t="shared" ca="1" si="194"/>
        <v>18797</v>
      </c>
      <c r="AB509">
        <f t="shared" ca="1" si="195"/>
        <v>1</v>
      </c>
      <c r="AC50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</v>
      </c>
      <c r="AD509">
        <f t="shared" ca="1" si="197"/>
        <v>0</v>
      </c>
    </row>
    <row r="510" spans="1:30">
      <c r="A510" t="s">
        <v>110</v>
      </c>
      <c r="B510" t="str">
        <f>VLOOKUP(A510,EventPointTypeTable!$A:$B,MATCH(EventPointTypeTable!$B$1,EventPointTypeTable!$A$1:$B$1,0),0)</f>
        <v>신규2</v>
      </c>
      <c r="C510" t="str">
        <f t="shared" si="181"/>
        <v>nw2</v>
      </c>
      <c r="D510">
        <f t="shared" ca="1" si="182"/>
        <v>17</v>
      </c>
      <c r="E510">
        <f t="shared" ca="1" si="184"/>
        <v>17</v>
      </c>
      <c r="F510">
        <v>150</v>
      </c>
      <c r="G510">
        <f t="shared" ca="1" si="198"/>
        <v>1747</v>
      </c>
      <c r="H510">
        <f t="shared" ca="1" si="199"/>
        <v>1747</v>
      </c>
      <c r="I510" t="str">
        <f t="shared" ca="1" si="177"/>
        <v>cu</v>
      </c>
      <c r="J510" t="s">
        <v>114</v>
      </c>
      <c r="K510" t="s">
        <v>116</v>
      </c>
      <c r="L510">
        <v>115000</v>
      </c>
      <c r="M510" t="str">
        <f t="shared" si="185"/>
        <v/>
      </c>
      <c r="N510" t="str">
        <f t="shared" ca="1" si="178"/>
        <v>cu</v>
      </c>
      <c r="O510" t="s">
        <v>114</v>
      </c>
      <c r="P510" t="s">
        <v>116</v>
      </c>
      <c r="Q510">
        <v>11500</v>
      </c>
      <c r="R510" t="str">
        <f t="shared" ca="1" si="186"/>
        <v>cu</v>
      </c>
      <c r="S510" t="str">
        <f t="shared" si="187"/>
        <v>GO</v>
      </c>
      <c r="T510">
        <f t="shared" si="188"/>
        <v>115000</v>
      </c>
      <c r="U510" t="str">
        <f t="shared" ca="1" si="189"/>
        <v>cu</v>
      </c>
      <c r="V510" t="str">
        <f t="shared" si="190"/>
        <v>GO</v>
      </c>
      <c r="W510">
        <f t="shared" si="191"/>
        <v>11500</v>
      </c>
      <c r="X51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0" t="str">
        <f t="shared" ca="1" si="192"/>
        <v>{"id":"nw2","num":17,"totEp":1747,"tp1":"cu","vl1":"GO","cn1":115000,"tp2":"cu","vl2":"GO","cn2":11500}</v>
      </c>
      <c r="Z510">
        <f t="shared" ca="1" si="193"/>
        <v>103</v>
      </c>
      <c r="AA510">
        <f t="shared" ca="1" si="194"/>
        <v>18901</v>
      </c>
      <c r="AB510">
        <f t="shared" ca="1" si="195"/>
        <v>1</v>
      </c>
      <c r="AC51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</v>
      </c>
      <c r="AD510">
        <f t="shared" ca="1" si="197"/>
        <v>0</v>
      </c>
    </row>
    <row r="511" spans="1:30">
      <c r="A511" t="s">
        <v>110</v>
      </c>
      <c r="B511" t="str">
        <f>VLOOKUP(A511,EventPointTypeTable!$A:$B,MATCH(EventPointTypeTable!$B$1,EventPointTypeTable!$A$1:$B$1,0),0)</f>
        <v>신규2</v>
      </c>
      <c r="C511" t="str">
        <f t="shared" si="181"/>
        <v>nw2</v>
      </c>
      <c r="D511">
        <f t="shared" ca="1" si="182"/>
        <v>18</v>
      </c>
      <c r="E511">
        <f t="shared" ca="1" si="184"/>
        <v>18</v>
      </c>
      <c r="F511">
        <v>800</v>
      </c>
      <c r="G511">
        <f t="shared" ca="1" si="198"/>
        <v>2547</v>
      </c>
      <c r="H511">
        <f t="shared" ca="1" si="199"/>
        <v>2547</v>
      </c>
      <c r="I511" t="str">
        <f t="shared" ca="1" si="177"/>
        <v>cu</v>
      </c>
      <c r="J511" t="s">
        <v>114</v>
      </c>
      <c r="K511" t="s">
        <v>147</v>
      </c>
      <c r="L511">
        <v>1200</v>
      </c>
      <c r="M511" t="str">
        <f t="shared" si="185"/>
        <v>에너지너무많음</v>
      </c>
      <c r="N511" t="str">
        <f t="shared" ca="1" si="178"/>
        <v>cu</v>
      </c>
      <c r="O511" t="s">
        <v>114</v>
      </c>
      <c r="P511" t="s">
        <v>147</v>
      </c>
      <c r="Q511">
        <v>120</v>
      </c>
      <c r="R511" t="str">
        <f t="shared" ca="1" si="186"/>
        <v>cu</v>
      </c>
      <c r="S511" t="str">
        <f t="shared" si="187"/>
        <v>EN</v>
      </c>
      <c r="T511">
        <f t="shared" si="188"/>
        <v>1200</v>
      </c>
      <c r="U511" t="str">
        <f t="shared" ca="1" si="189"/>
        <v>cu</v>
      </c>
      <c r="V511" t="str">
        <f t="shared" si="190"/>
        <v>EN</v>
      </c>
      <c r="W511">
        <f t="shared" si="191"/>
        <v>120</v>
      </c>
      <c r="X51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1" t="str">
        <f t="shared" ca="1" si="192"/>
        <v>{"id":"nw2","num":18,"totEp":2547,"tp1":"cu","vl1":"EN","cn1":1200,"tp2":"cu","vl2":"EN","cn2":120}</v>
      </c>
      <c r="Z511">
        <f t="shared" ca="1" si="193"/>
        <v>99</v>
      </c>
      <c r="AA511">
        <f t="shared" ca="1" si="194"/>
        <v>19001</v>
      </c>
      <c r="AB511">
        <f t="shared" ca="1" si="195"/>
        <v>1</v>
      </c>
      <c r="AC51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</v>
      </c>
      <c r="AD511">
        <f t="shared" ca="1" si="197"/>
        <v>0</v>
      </c>
    </row>
    <row r="512" spans="1:30">
      <c r="A512" t="s">
        <v>110</v>
      </c>
      <c r="B512" t="str">
        <f>VLOOKUP(A512,EventPointTypeTable!$A:$B,MATCH(EventPointTypeTable!$B$1,EventPointTypeTable!$A$1:$B$1,0),0)</f>
        <v>신규2</v>
      </c>
      <c r="C512" t="str">
        <f t="shared" si="181"/>
        <v>nw2</v>
      </c>
      <c r="D512">
        <f t="shared" ca="1" si="182"/>
        <v>19</v>
      </c>
      <c r="E512">
        <f t="shared" ca="1" si="184"/>
        <v>19</v>
      </c>
      <c r="F512">
        <v>150</v>
      </c>
      <c r="G512">
        <f t="shared" ca="1" si="198"/>
        <v>2697</v>
      </c>
      <c r="H512">
        <f t="shared" ca="1" si="199"/>
        <v>2697</v>
      </c>
      <c r="I512" t="str">
        <f t="shared" ca="1" si="177"/>
        <v>cu</v>
      </c>
      <c r="J512" t="s">
        <v>114</v>
      </c>
      <c r="K512" t="s">
        <v>116</v>
      </c>
      <c r="L512">
        <v>135000</v>
      </c>
      <c r="M512" t="str">
        <f t="shared" si="185"/>
        <v/>
      </c>
      <c r="N512" t="str">
        <f t="shared" ca="1" si="178"/>
        <v>cu</v>
      </c>
      <c r="O512" t="s">
        <v>114</v>
      </c>
      <c r="P512" t="s">
        <v>116</v>
      </c>
      <c r="Q512">
        <v>13500</v>
      </c>
      <c r="R512" t="str">
        <f t="shared" ca="1" si="186"/>
        <v>cu</v>
      </c>
      <c r="S512" t="str">
        <f t="shared" si="187"/>
        <v>GO</v>
      </c>
      <c r="T512">
        <f t="shared" si="188"/>
        <v>135000</v>
      </c>
      <c r="U512" t="str">
        <f t="shared" ca="1" si="189"/>
        <v>cu</v>
      </c>
      <c r="V512" t="str">
        <f t="shared" si="190"/>
        <v>GO</v>
      </c>
      <c r="W512">
        <f t="shared" si="191"/>
        <v>13500</v>
      </c>
      <c r="X51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2" t="str">
        <f t="shared" ca="1" si="192"/>
        <v>{"id":"nw2","num":19,"totEp":2697,"tp1":"cu","vl1":"GO","cn1":135000,"tp2":"cu","vl2":"GO","cn2":13500}</v>
      </c>
      <c r="Z512">
        <f t="shared" ca="1" si="193"/>
        <v>103</v>
      </c>
      <c r="AA512">
        <f t="shared" ca="1" si="194"/>
        <v>19105</v>
      </c>
      <c r="AB512">
        <f t="shared" ca="1" si="195"/>
        <v>1</v>
      </c>
      <c r="AC51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</v>
      </c>
      <c r="AD512">
        <f t="shared" ca="1" si="197"/>
        <v>0</v>
      </c>
    </row>
    <row r="513" spans="1:30">
      <c r="A513" t="s">
        <v>110</v>
      </c>
      <c r="B513" t="str">
        <f>VLOOKUP(A513,EventPointTypeTable!$A:$B,MATCH(EventPointTypeTable!$B$1,EventPointTypeTable!$A$1:$B$1,0),0)</f>
        <v>신규2</v>
      </c>
      <c r="C513" t="str">
        <f t="shared" si="181"/>
        <v>nw2</v>
      </c>
      <c r="D513">
        <f t="shared" ca="1" si="182"/>
        <v>20</v>
      </c>
      <c r="E513">
        <f t="shared" ca="1" si="184"/>
        <v>20</v>
      </c>
      <c r="F513">
        <v>250</v>
      </c>
      <c r="G513">
        <f t="shared" ca="1" si="198"/>
        <v>2947</v>
      </c>
      <c r="H513">
        <f t="shared" ca="1" si="199"/>
        <v>2947</v>
      </c>
      <c r="I513" t="str">
        <f t="shared" ca="1" si="177"/>
        <v>cu</v>
      </c>
      <c r="J513" t="s">
        <v>114</v>
      </c>
      <c r="K513" t="s">
        <v>116</v>
      </c>
      <c r="L513">
        <v>150000</v>
      </c>
      <c r="M513" t="str">
        <f t="shared" si="185"/>
        <v/>
      </c>
      <c r="N513" t="str">
        <f t="shared" ca="1" si="178"/>
        <v>cu</v>
      </c>
      <c r="O513" t="s">
        <v>114</v>
      </c>
      <c r="P513" t="s">
        <v>116</v>
      </c>
      <c r="Q513">
        <v>15000</v>
      </c>
      <c r="R513" t="str">
        <f t="shared" ca="1" si="186"/>
        <v>cu</v>
      </c>
      <c r="S513" t="str">
        <f t="shared" si="187"/>
        <v>GO</v>
      </c>
      <c r="T513">
        <f t="shared" si="188"/>
        <v>150000</v>
      </c>
      <c r="U513" t="str">
        <f t="shared" ca="1" si="189"/>
        <v>cu</v>
      </c>
      <c r="V513" t="str">
        <f t="shared" si="190"/>
        <v>GO</v>
      </c>
      <c r="W513">
        <f t="shared" si="191"/>
        <v>15000</v>
      </c>
      <c r="X51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3" t="str">
        <f t="shared" ca="1" si="192"/>
        <v>{"id":"nw2","num":20,"totEp":2947,"tp1":"cu","vl1":"GO","cn1":150000,"tp2":"cu","vl2":"GO","cn2":15000}</v>
      </c>
      <c r="Z513">
        <f t="shared" ca="1" si="193"/>
        <v>103</v>
      </c>
      <c r="AA513">
        <f t="shared" ca="1" si="194"/>
        <v>19209</v>
      </c>
      <c r="AB513">
        <f t="shared" ca="1" si="195"/>
        <v>1</v>
      </c>
      <c r="AC51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</v>
      </c>
      <c r="AD513">
        <f t="shared" ca="1" si="197"/>
        <v>0</v>
      </c>
    </row>
    <row r="514" spans="1:30">
      <c r="A514" t="s">
        <v>110</v>
      </c>
      <c r="B514" t="str">
        <f>VLOOKUP(A514,EventPointTypeTable!$A:$B,MATCH(EventPointTypeTable!$B$1,EventPointTypeTable!$A$1:$B$1,0),0)</f>
        <v>신규2</v>
      </c>
      <c r="C514" t="str">
        <f t="shared" si="181"/>
        <v>nw2</v>
      </c>
      <c r="D514">
        <f t="shared" ca="1" si="182"/>
        <v>21</v>
      </c>
      <c r="E514">
        <f t="shared" ca="1" si="184"/>
        <v>21</v>
      </c>
      <c r="F514">
        <v>1300</v>
      </c>
      <c r="G514">
        <f t="shared" ca="1" si="198"/>
        <v>4247</v>
      </c>
      <c r="H514">
        <f t="shared" ca="1" si="199"/>
        <v>4247</v>
      </c>
      <c r="I514" t="str">
        <f t="shared" ca="1" si="177"/>
        <v>cu</v>
      </c>
      <c r="J514" t="s">
        <v>114</v>
      </c>
      <c r="K514" t="s">
        <v>147</v>
      </c>
      <c r="L514">
        <v>2100</v>
      </c>
      <c r="M514" t="str">
        <f t="shared" si="185"/>
        <v>에너지너무많음</v>
      </c>
      <c r="N514" t="str">
        <f t="shared" ca="1" si="178"/>
        <v>cu</v>
      </c>
      <c r="O514" t="s">
        <v>114</v>
      </c>
      <c r="P514" t="s">
        <v>147</v>
      </c>
      <c r="Q514">
        <v>210</v>
      </c>
      <c r="R514" t="str">
        <f t="shared" ca="1" si="186"/>
        <v>cu</v>
      </c>
      <c r="S514" t="str">
        <f t="shared" si="187"/>
        <v>EN</v>
      </c>
      <c r="T514">
        <f t="shared" si="188"/>
        <v>2100</v>
      </c>
      <c r="U514" t="str">
        <f t="shared" ca="1" si="189"/>
        <v>cu</v>
      </c>
      <c r="V514" t="str">
        <f t="shared" si="190"/>
        <v>EN</v>
      </c>
      <c r="W514">
        <f t="shared" si="191"/>
        <v>210</v>
      </c>
      <c r="X51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4" t="str">
        <f t="shared" ca="1" si="192"/>
        <v>{"id":"nw2","num":21,"totEp":4247,"tp1":"cu","vl1":"EN","cn1":2100,"tp2":"cu","vl2":"EN","cn2":210}</v>
      </c>
      <c r="Z514">
        <f t="shared" ca="1" si="193"/>
        <v>99</v>
      </c>
      <c r="AA514">
        <f t="shared" ca="1" si="194"/>
        <v>19309</v>
      </c>
      <c r="AB514">
        <f t="shared" ca="1" si="195"/>
        <v>1</v>
      </c>
      <c r="AC51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</v>
      </c>
      <c r="AD514">
        <f t="shared" ca="1" si="197"/>
        <v>0</v>
      </c>
    </row>
    <row r="515" spans="1:30">
      <c r="A515" t="s">
        <v>110</v>
      </c>
      <c r="B515" t="str">
        <f>VLOOKUP(A515,EventPointTypeTable!$A:$B,MATCH(EventPointTypeTable!$B$1,EventPointTypeTable!$A$1:$B$1,0),0)</f>
        <v>신규2</v>
      </c>
      <c r="C515" t="str">
        <f t="shared" si="181"/>
        <v>nw2</v>
      </c>
      <c r="D515">
        <f t="shared" ca="1" si="182"/>
        <v>22</v>
      </c>
      <c r="E515">
        <f t="shared" ca="1" si="184"/>
        <v>22</v>
      </c>
      <c r="F515">
        <v>60</v>
      </c>
      <c r="G515">
        <f t="shared" ca="1" si="198"/>
        <v>4307</v>
      </c>
      <c r="H515">
        <f t="shared" ca="1" si="199"/>
        <v>4307</v>
      </c>
      <c r="I515" t="str">
        <f t="shared" ref="I515:I576" ca="1" si="200">IF(ISBLANK(J515),"",
VLOOKUP(J515,OFFSET(INDIRECT("$A:$B"),0,MATCH(J$1&amp;"_Verify",INDIRECT("$1:$1"),0)-1),2,0)
)</f>
        <v>cu</v>
      </c>
      <c r="J515" t="s">
        <v>114</v>
      </c>
      <c r="K515" t="s">
        <v>116</v>
      </c>
      <c r="L515">
        <v>110000</v>
      </c>
      <c r="M515" t="str">
        <f t="shared" si="185"/>
        <v/>
      </c>
      <c r="N515" t="str">
        <f t="shared" ref="N515:N576" ca="1" si="201">IF(ISBLANK(O515),"",
VLOOKUP(O515,OFFSET(INDIRECT("$A:$B"),0,MATCH(O$1&amp;"_Verify",INDIRECT("$1:$1"),0)-1),2,0)
)</f>
        <v>cu</v>
      </c>
      <c r="O515" t="s">
        <v>114</v>
      </c>
      <c r="P515" t="s">
        <v>116</v>
      </c>
      <c r="Q515">
        <v>11000</v>
      </c>
      <c r="R515" t="str">
        <f t="shared" ca="1" si="186"/>
        <v>cu</v>
      </c>
      <c r="S515" t="str">
        <f t="shared" si="187"/>
        <v>GO</v>
      </c>
      <c r="T515">
        <f t="shared" si="188"/>
        <v>110000</v>
      </c>
      <c r="U515" t="str">
        <f t="shared" ca="1" si="189"/>
        <v>cu</v>
      </c>
      <c r="V515" t="str">
        <f t="shared" si="190"/>
        <v>GO</v>
      </c>
      <c r="W515">
        <f t="shared" si="191"/>
        <v>11000</v>
      </c>
      <c r="X51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5" t="str">
        <f t="shared" ca="1" si="192"/>
        <v>{"id":"nw2","num":22,"totEp":4307,"tp1":"cu","vl1":"GO","cn1":110000,"tp2":"cu","vl2":"GO","cn2":11000}</v>
      </c>
      <c r="Z515">
        <f t="shared" ca="1" si="193"/>
        <v>103</v>
      </c>
      <c r="AA515">
        <f t="shared" ca="1" si="194"/>
        <v>19413</v>
      </c>
      <c r="AB515">
        <f t="shared" ca="1" si="195"/>
        <v>1</v>
      </c>
      <c r="AC51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</v>
      </c>
      <c r="AD515">
        <f t="shared" ca="1" si="197"/>
        <v>0</v>
      </c>
    </row>
    <row r="516" spans="1:30">
      <c r="A516" t="s">
        <v>110</v>
      </c>
      <c r="B516" t="str">
        <f>VLOOKUP(A516,EventPointTypeTable!$A:$B,MATCH(EventPointTypeTable!$B$1,EventPointTypeTable!$A$1:$B$1,0),0)</f>
        <v>신규2</v>
      </c>
      <c r="C516" t="str">
        <f t="shared" si="181"/>
        <v>nw2</v>
      </c>
      <c r="D516">
        <f t="shared" ca="1" si="182"/>
        <v>23</v>
      </c>
      <c r="E516">
        <f t="shared" ca="1" si="184"/>
        <v>23</v>
      </c>
      <c r="F516">
        <v>350</v>
      </c>
      <c r="G516">
        <f t="shared" ca="1" si="198"/>
        <v>4657</v>
      </c>
      <c r="H516">
        <f t="shared" ca="1" si="199"/>
        <v>4657</v>
      </c>
      <c r="I516" t="str">
        <f t="shared" ca="1" si="200"/>
        <v>cu</v>
      </c>
      <c r="J516" t="s">
        <v>114</v>
      </c>
      <c r="K516" t="s">
        <v>116</v>
      </c>
      <c r="L516">
        <v>175000</v>
      </c>
      <c r="M516" t="str">
        <f t="shared" si="185"/>
        <v/>
      </c>
      <c r="N516" t="str">
        <f t="shared" ca="1" si="201"/>
        <v>cu</v>
      </c>
      <c r="O516" t="s">
        <v>114</v>
      </c>
      <c r="P516" t="s">
        <v>116</v>
      </c>
      <c r="Q516">
        <v>17500</v>
      </c>
      <c r="R516" t="str">
        <f t="shared" ca="1" si="186"/>
        <v>cu</v>
      </c>
      <c r="S516" t="str">
        <f t="shared" si="187"/>
        <v>GO</v>
      </c>
      <c r="T516">
        <f t="shared" si="188"/>
        <v>175000</v>
      </c>
      <c r="U516" t="str">
        <f t="shared" ca="1" si="189"/>
        <v>cu</v>
      </c>
      <c r="V516" t="str">
        <f t="shared" si="190"/>
        <v>GO</v>
      </c>
      <c r="W516">
        <f t="shared" si="191"/>
        <v>17500</v>
      </c>
      <c r="X51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6" t="str">
        <f t="shared" ca="1" si="192"/>
        <v>{"id":"nw2","num":23,"totEp":4657,"tp1":"cu","vl1":"GO","cn1":175000,"tp2":"cu","vl2":"GO","cn2":17500}</v>
      </c>
      <c r="Z516">
        <f t="shared" ca="1" si="193"/>
        <v>103</v>
      </c>
      <c r="AA516">
        <f t="shared" ca="1" si="194"/>
        <v>19517</v>
      </c>
      <c r="AB516">
        <f t="shared" ca="1" si="195"/>
        <v>1</v>
      </c>
      <c r="AC51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</v>
      </c>
      <c r="AD516">
        <f t="shared" ca="1" si="197"/>
        <v>0</v>
      </c>
    </row>
    <row r="517" spans="1:30">
      <c r="A517" t="s">
        <v>110</v>
      </c>
      <c r="B517" t="str">
        <f>VLOOKUP(A517,EventPointTypeTable!$A:$B,MATCH(EventPointTypeTable!$B$1,EventPointTypeTable!$A$1:$B$1,0),0)</f>
        <v>신규2</v>
      </c>
      <c r="C517" t="str">
        <f t="shared" si="181"/>
        <v>nw2</v>
      </c>
      <c r="D517">
        <f t="shared" ca="1" si="182"/>
        <v>24</v>
      </c>
      <c r="E517">
        <f t="shared" ca="1" si="184"/>
        <v>24</v>
      </c>
      <c r="F517">
        <v>240</v>
      </c>
      <c r="G517">
        <f t="shared" ca="1" si="198"/>
        <v>4897</v>
      </c>
      <c r="H517">
        <f t="shared" ca="1" si="199"/>
        <v>4897</v>
      </c>
      <c r="I517" t="str">
        <f t="shared" ca="1" si="200"/>
        <v>cu</v>
      </c>
      <c r="J517" t="s">
        <v>114</v>
      </c>
      <c r="K517" t="s">
        <v>116</v>
      </c>
      <c r="L517">
        <v>145000</v>
      </c>
      <c r="M517" t="str">
        <f t="shared" si="185"/>
        <v/>
      </c>
      <c r="N517" t="str">
        <f t="shared" ca="1" si="201"/>
        <v>cu</v>
      </c>
      <c r="O517" t="s">
        <v>114</v>
      </c>
      <c r="P517" t="s">
        <v>116</v>
      </c>
      <c r="Q517">
        <v>14500</v>
      </c>
      <c r="R517" t="str">
        <f t="shared" ca="1" si="186"/>
        <v>cu</v>
      </c>
      <c r="S517" t="str">
        <f t="shared" si="187"/>
        <v>GO</v>
      </c>
      <c r="T517">
        <f t="shared" si="188"/>
        <v>145000</v>
      </c>
      <c r="U517" t="str">
        <f t="shared" ca="1" si="189"/>
        <v>cu</v>
      </c>
      <c r="V517" t="str">
        <f t="shared" si="190"/>
        <v>GO</v>
      </c>
      <c r="W517">
        <f t="shared" si="191"/>
        <v>14500</v>
      </c>
      <c r="X51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7" t="str">
        <f t="shared" ca="1" si="192"/>
        <v>{"id":"nw2","num":24,"totEp":4897,"tp1":"cu","vl1":"GO","cn1":145000,"tp2":"cu","vl2":"GO","cn2":14500}</v>
      </c>
      <c r="Z517">
        <f t="shared" ca="1" si="193"/>
        <v>103</v>
      </c>
      <c r="AA517">
        <f t="shared" ca="1" si="194"/>
        <v>19621</v>
      </c>
      <c r="AB517">
        <f t="shared" ca="1" si="195"/>
        <v>1</v>
      </c>
      <c r="AC51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</v>
      </c>
      <c r="AD517">
        <f t="shared" ca="1" si="197"/>
        <v>0</v>
      </c>
    </row>
    <row r="518" spans="1:30">
      <c r="A518" t="s">
        <v>110</v>
      </c>
      <c r="B518" t="str">
        <f>VLOOKUP(A518,EventPointTypeTable!$A:$B,MATCH(EventPointTypeTable!$B$1,EventPointTypeTable!$A$1:$B$1,0),0)</f>
        <v>신규2</v>
      </c>
      <c r="C518" t="str">
        <f t="shared" si="181"/>
        <v>nw2</v>
      </c>
      <c r="D518">
        <f t="shared" ca="1" si="182"/>
        <v>25</v>
      </c>
      <c r="E518">
        <f t="shared" ca="1" si="184"/>
        <v>25</v>
      </c>
      <c r="F518">
        <v>1800</v>
      </c>
      <c r="G518">
        <f t="shared" ca="1" si="198"/>
        <v>6697</v>
      </c>
      <c r="H518">
        <f t="shared" ca="1" si="199"/>
        <v>6697</v>
      </c>
      <c r="I518" t="str">
        <f t="shared" ca="1" si="200"/>
        <v>cu</v>
      </c>
      <c r="J518" t="s">
        <v>114</v>
      </c>
      <c r="K518" t="s">
        <v>147</v>
      </c>
      <c r="L518">
        <v>2900</v>
      </c>
      <c r="M518" t="str">
        <f t="shared" si="185"/>
        <v>에너지너무많음</v>
      </c>
      <c r="N518" t="str">
        <f t="shared" ca="1" si="201"/>
        <v>cu</v>
      </c>
      <c r="O518" t="s">
        <v>114</v>
      </c>
      <c r="P518" t="s">
        <v>147</v>
      </c>
      <c r="Q518">
        <v>290</v>
      </c>
      <c r="R518" t="str">
        <f t="shared" ca="1" si="186"/>
        <v>cu</v>
      </c>
      <c r="S518" t="str">
        <f t="shared" si="187"/>
        <v>EN</v>
      </c>
      <c r="T518">
        <f t="shared" si="188"/>
        <v>2900</v>
      </c>
      <c r="U518" t="str">
        <f t="shared" ca="1" si="189"/>
        <v>cu</v>
      </c>
      <c r="V518" t="str">
        <f t="shared" si="190"/>
        <v>EN</v>
      </c>
      <c r="W518">
        <f t="shared" si="191"/>
        <v>290</v>
      </c>
      <c r="X51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8" t="str">
        <f t="shared" ca="1" si="192"/>
        <v>{"id":"nw2","num":25,"totEp":6697,"tp1":"cu","vl1":"EN","cn1":2900,"tp2":"cu","vl2":"EN","cn2":290}</v>
      </c>
      <c r="Z518">
        <f t="shared" ca="1" si="193"/>
        <v>99</v>
      </c>
      <c r="AA518">
        <f t="shared" ca="1" si="194"/>
        <v>19721</v>
      </c>
      <c r="AB518">
        <f t="shared" ca="1" si="195"/>
        <v>1</v>
      </c>
      <c r="AC51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</v>
      </c>
      <c r="AD518">
        <f t="shared" ca="1" si="197"/>
        <v>0</v>
      </c>
    </row>
    <row r="519" spans="1:30">
      <c r="A519" t="s">
        <v>110</v>
      </c>
      <c r="B519" t="str">
        <f>VLOOKUP(A519,EventPointTypeTable!$A:$B,MATCH(EventPointTypeTable!$B$1,EventPointTypeTable!$A$1:$B$1,0),0)</f>
        <v>신규2</v>
      </c>
      <c r="C519" t="str">
        <f t="shared" si="181"/>
        <v>nw2</v>
      </c>
      <c r="D519">
        <f t="shared" ca="1" si="182"/>
        <v>26</v>
      </c>
      <c r="E519">
        <f t="shared" ca="1" si="184"/>
        <v>26</v>
      </c>
      <c r="F519">
        <v>200</v>
      </c>
      <c r="G519">
        <f t="shared" ca="1" si="198"/>
        <v>6897</v>
      </c>
      <c r="H519">
        <f t="shared" ca="1" si="199"/>
        <v>6897</v>
      </c>
      <c r="I519" t="str">
        <f t="shared" ca="1" si="200"/>
        <v>cu</v>
      </c>
      <c r="J519" t="s">
        <v>114</v>
      </c>
      <c r="K519" t="s">
        <v>116</v>
      </c>
      <c r="L519">
        <v>200000</v>
      </c>
      <c r="M519" t="str">
        <f t="shared" si="185"/>
        <v/>
      </c>
      <c r="N519" t="str">
        <f t="shared" ca="1" si="201"/>
        <v>cu</v>
      </c>
      <c r="O519" t="s">
        <v>114</v>
      </c>
      <c r="P519" t="s">
        <v>116</v>
      </c>
      <c r="Q519">
        <v>20000</v>
      </c>
      <c r="R519" t="str">
        <f t="shared" ca="1" si="186"/>
        <v>cu</v>
      </c>
      <c r="S519" t="str">
        <f t="shared" si="187"/>
        <v>GO</v>
      </c>
      <c r="T519">
        <f t="shared" si="188"/>
        <v>200000</v>
      </c>
      <c r="U519" t="str">
        <f t="shared" ca="1" si="189"/>
        <v>cu</v>
      </c>
      <c r="V519" t="str">
        <f t="shared" si="190"/>
        <v>GO</v>
      </c>
      <c r="W519">
        <f t="shared" si="191"/>
        <v>20000</v>
      </c>
      <c r="X51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19" t="str">
        <f t="shared" ca="1" si="192"/>
        <v>{"id":"nw2","num":26,"totEp":6897,"tp1":"cu","vl1":"GO","cn1":200000,"tp2":"cu","vl2":"GO","cn2":20000}</v>
      </c>
      <c r="Z519">
        <f t="shared" ca="1" si="193"/>
        <v>103</v>
      </c>
      <c r="AA519">
        <f t="shared" ca="1" si="194"/>
        <v>19825</v>
      </c>
      <c r="AB519">
        <f t="shared" ca="1" si="195"/>
        <v>1</v>
      </c>
      <c r="AC51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</v>
      </c>
      <c r="AD519">
        <f t="shared" ca="1" si="197"/>
        <v>0</v>
      </c>
    </row>
    <row r="520" spans="1:30">
      <c r="A520" t="s">
        <v>110</v>
      </c>
      <c r="B520" t="str">
        <f>VLOOKUP(A520,EventPointTypeTable!$A:$B,MATCH(EventPointTypeTable!$B$1,EventPointTypeTable!$A$1:$B$1,0),0)</f>
        <v>신규2</v>
      </c>
      <c r="C520" t="str">
        <f t="shared" si="181"/>
        <v>nw2</v>
      </c>
      <c r="D520">
        <f t="shared" ca="1" si="182"/>
        <v>27</v>
      </c>
      <c r="E520">
        <f t="shared" ca="1" si="184"/>
        <v>27</v>
      </c>
      <c r="F520">
        <v>400</v>
      </c>
      <c r="G520">
        <f t="shared" ca="1" si="198"/>
        <v>7297</v>
      </c>
      <c r="H520">
        <f t="shared" ca="1" si="199"/>
        <v>7297</v>
      </c>
      <c r="I520" t="str">
        <f t="shared" ca="1" si="200"/>
        <v>cu</v>
      </c>
      <c r="J520" t="s">
        <v>114</v>
      </c>
      <c r="K520" t="s">
        <v>116</v>
      </c>
      <c r="L520">
        <v>250000</v>
      </c>
      <c r="M520" t="str">
        <f t="shared" si="185"/>
        <v/>
      </c>
      <c r="N520" t="str">
        <f t="shared" ca="1" si="201"/>
        <v>cu</v>
      </c>
      <c r="O520" t="s">
        <v>114</v>
      </c>
      <c r="P520" t="s">
        <v>116</v>
      </c>
      <c r="Q520">
        <v>25000</v>
      </c>
      <c r="R520" t="str">
        <f t="shared" ca="1" si="186"/>
        <v>cu</v>
      </c>
      <c r="S520" t="str">
        <f t="shared" si="187"/>
        <v>GO</v>
      </c>
      <c r="T520">
        <f t="shared" si="188"/>
        <v>250000</v>
      </c>
      <c r="U520" t="str">
        <f t="shared" ca="1" si="189"/>
        <v>cu</v>
      </c>
      <c r="V520" t="str">
        <f t="shared" si="190"/>
        <v>GO</v>
      </c>
      <c r="W520">
        <f t="shared" si="191"/>
        <v>25000</v>
      </c>
      <c r="X52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0" t="str">
        <f t="shared" ca="1" si="192"/>
        <v>{"id":"nw2","num":27,"totEp":7297,"tp1":"cu","vl1":"GO","cn1":250000,"tp2":"cu","vl2":"GO","cn2":25000}</v>
      </c>
      <c r="Z520">
        <f t="shared" ca="1" si="193"/>
        <v>103</v>
      </c>
      <c r="AA520">
        <f t="shared" ca="1" si="194"/>
        <v>19929</v>
      </c>
      <c r="AB520">
        <f t="shared" ca="1" si="195"/>
        <v>1</v>
      </c>
      <c r="AC52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</v>
      </c>
      <c r="AD520">
        <f t="shared" ca="1" si="197"/>
        <v>0</v>
      </c>
    </row>
    <row r="521" spans="1:30">
      <c r="A521" t="s">
        <v>110</v>
      </c>
      <c r="B521" t="str">
        <f>VLOOKUP(A521,EventPointTypeTable!$A:$B,MATCH(EventPointTypeTable!$B$1,EventPointTypeTable!$A$1:$B$1,0),0)</f>
        <v>신규2</v>
      </c>
      <c r="C521" t="str">
        <f t="shared" si="181"/>
        <v>nw2</v>
      </c>
      <c r="D521">
        <f t="shared" ca="1" si="182"/>
        <v>28</v>
      </c>
      <c r="E521">
        <f t="shared" ca="1" si="184"/>
        <v>28</v>
      </c>
      <c r="F521">
        <v>2400</v>
      </c>
      <c r="G521">
        <f t="shared" ca="1" si="198"/>
        <v>9697</v>
      </c>
      <c r="H521">
        <f t="shared" ca="1" si="199"/>
        <v>9697</v>
      </c>
      <c r="I521" t="str">
        <f t="shared" ca="1" si="200"/>
        <v>cu</v>
      </c>
      <c r="J521" t="s">
        <v>114</v>
      </c>
      <c r="K521" t="s">
        <v>147</v>
      </c>
      <c r="L521">
        <v>4000</v>
      </c>
      <c r="M521" t="str">
        <f t="shared" si="185"/>
        <v>에너지너무많음</v>
      </c>
      <c r="N521" t="str">
        <f t="shared" ca="1" si="201"/>
        <v>cu</v>
      </c>
      <c r="O521" t="s">
        <v>114</v>
      </c>
      <c r="P521" t="s">
        <v>147</v>
      </c>
      <c r="Q521">
        <v>400</v>
      </c>
      <c r="R521" t="str">
        <f t="shared" ca="1" si="186"/>
        <v>cu</v>
      </c>
      <c r="S521" t="str">
        <f t="shared" si="187"/>
        <v>EN</v>
      </c>
      <c r="T521">
        <f t="shared" si="188"/>
        <v>4000</v>
      </c>
      <c r="U521" t="str">
        <f t="shared" ca="1" si="189"/>
        <v>cu</v>
      </c>
      <c r="V521" t="str">
        <f t="shared" si="190"/>
        <v>EN</v>
      </c>
      <c r="W521">
        <f t="shared" si="191"/>
        <v>400</v>
      </c>
      <c r="X52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1" t="str">
        <f t="shared" ca="1" si="192"/>
        <v>{"id":"nw2","num":28,"totEp":9697,"tp1":"cu","vl1":"EN","cn1":4000,"tp2":"cu","vl2":"EN","cn2":400}</v>
      </c>
      <c r="Z521">
        <f t="shared" ca="1" si="193"/>
        <v>99</v>
      </c>
      <c r="AA521">
        <f t="shared" ca="1" si="194"/>
        <v>20029</v>
      </c>
      <c r="AB521">
        <f t="shared" ca="1" si="195"/>
        <v>1</v>
      </c>
      <c r="AC52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</v>
      </c>
      <c r="AD521">
        <f t="shared" ca="1" si="197"/>
        <v>0</v>
      </c>
    </row>
    <row r="522" spans="1:30">
      <c r="A522" t="s">
        <v>110</v>
      </c>
      <c r="B522" t="str">
        <f>VLOOKUP(A522,EventPointTypeTable!$A:$B,MATCH(EventPointTypeTable!$B$1,EventPointTypeTable!$A$1:$B$1,0),0)</f>
        <v>신규2</v>
      </c>
      <c r="C522" t="str">
        <f t="shared" si="181"/>
        <v>nw2</v>
      </c>
      <c r="D522">
        <f t="shared" ca="1" si="182"/>
        <v>29</v>
      </c>
      <c r="E522">
        <f t="shared" ca="1" si="184"/>
        <v>29</v>
      </c>
      <c r="F522">
        <v>350</v>
      </c>
      <c r="G522">
        <f t="shared" ca="1" si="198"/>
        <v>10047</v>
      </c>
      <c r="H522">
        <f t="shared" ca="1" si="199"/>
        <v>10047</v>
      </c>
      <c r="I522" t="str">
        <f t="shared" ca="1" si="200"/>
        <v>cu</v>
      </c>
      <c r="J522" t="s">
        <v>114</v>
      </c>
      <c r="K522" t="s">
        <v>116</v>
      </c>
      <c r="L522">
        <v>300000</v>
      </c>
      <c r="M522" t="str">
        <f t="shared" si="185"/>
        <v/>
      </c>
      <c r="N522" t="str">
        <f t="shared" ca="1" si="201"/>
        <v>cu</v>
      </c>
      <c r="O522" t="s">
        <v>114</v>
      </c>
      <c r="P522" t="s">
        <v>116</v>
      </c>
      <c r="Q522">
        <v>30000</v>
      </c>
      <c r="R522" t="str">
        <f t="shared" ca="1" si="186"/>
        <v>cu</v>
      </c>
      <c r="S522" t="str">
        <f t="shared" si="187"/>
        <v>GO</v>
      </c>
      <c r="T522">
        <f t="shared" si="188"/>
        <v>300000</v>
      </c>
      <c r="U522" t="str">
        <f t="shared" ca="1" si="189"/>
        <v>cu</v>
      </c>
      <c r="V522" t="str">
        <f t="shared" si="190"/>
        <v>GO</v>
      </c>
      <c r="W522">
        <f t="shared" si="191"/>
        <v>30000</v>
      </c>
      <c r="X52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2" t="str">
        <f t="shared" ca="1" si="192"/>
        <v>{"id":"nw2","num":29,"totEp":10047,"tp1":"cu","vl1":"GO","cn1":300000,"tp2":"cu","vl2":"GO","cn2":30000}</v>
      </c>
      <c r="Z522">
        <f t="shared" ca="1" si="193"/>
        <v>104</v>
      </c>
      <c r="AA522">
        <f t="shared" ca="1" si="194"/>
        <v>20134</v>
      </c>
      <c r="AB522">
        <f t="shared" ca="1" si="195"/>
        <v>1</v>
      </c>
      <c r="AC52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</v>
      </c>
      <c r="AD522">
        <f t="shared" ca="1" si="197"/>
        <v>0</v>
      </c>
    </row>
    <row r="523" spans="1:30">
      <c r="A523" t="s">
        <v>110</v>
      </c>
      <c r="B523" t="str">
        <f>VLOOKUP(A523,EventPointTypeTable!$A:$B,MATCH(EventPointTypeTable!$B$1,EventPointTypeTable!$A$1:$B$1,0),0)</f>
        <v>신규2</v>
      </c>
      <c r="C523" t="str">
        <f t="shared" si="181"/>
        <v>nw2</v>
      </c>
      <c r="D523">
        <f t="shared" ca="1" si="182"/>
        <v>30</v>
      </c>
      <c r="E523">
        <f t="shared" ca="1" si="184"/>
        <v>30</v>
      </c>
      <c r="F523">
        <v>450</v>
      </c>
      <c r="G523">
        <f t="shared" ca="1" si="198"/>
        <v>10497</v>
      </c>
      <c r="H523">
        <f t="shared" ca="1" si="199"/>
        <v>10497</v>
      </c>
      <c r="I523" t="str">
        <f t="shared" ca="1" si="200"/>
        <v>cu</v>
      </c>
      <c r="J523" t="s">
        <v>114</v>
      </c>
      <c r="K523" t="s">
        <v>116</v>
      </c>
      <c r="L523">
        <v>325000</v>
      </c>
      <c r="M523" t="str">
        <f t="shared" si="185"/>
        <v/>
      </c>
      <c r="N523" t="str">
        <f t="shared" ca="1" si="201"/>
        <v>cu</v>
      </c>
      <c r="O523" t="s">
        <v>114</v>
      </c>
      <c r="P523" t="s">
        <v>116</v>
      </c>
      <c r="Q523">
        <v>32500</v>
      </c>
      <c r="R523" t="str">
        <f t="shared" ca="1" si="186"/>
        <v>cu</v>
      </c>
      <c r="S523" t="str">
        <f t="shared" si="187"/>
        <v>GO</v>
      </c>
      <c r="T523">
        <f t="shared" si="188"/>
        <v>325000</v>
      </c>
      <c r="U523" t="str">
        <f t="shared" ca="1" si="189"/>
        <v>cu</v>
      </c>
      <c r="V523" t="str">
        <f t="shared" si="190"/>
        <v>GO</v>
      </c>
      <c r="W523">
        <f t="shared" si="191"/>
        <v>32500</v>
      </c>
      <c r="X52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3" t="str">
        <f t="shared" ca="1" si="192"/>
        <v>{"id":"nw2","num":30,"totEp":10497,"tp1":"cu","vl1":"GO","cn1":325000,"tp2":"cu","vl2":"GO","cn2":32500}</v>
      </c>
      <c r="Z523">
        <f t="shared" ca="1" si="193"/>
        <v>104</v>
      </c>
      <c r="AA523">
        <f t="shared" ca="1" si="194"/>
        <v>20239</v>
      </c>
      <c r="AB523">
        <f t="shared" ca="1" si="195"/>
        <v>1</v>
      </c>
      <c r="AC52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</v>
      </c>
      <c r="AD523">
        <f t="shared" ca="1" si="197"/>
        <v>0</v>
      </c>
    </row>
    <row r="524" spans="1:30">
      <c r="A524" t="s">
        <v>110</v>
      </c>
      <c r="B524" t="str">
        <f>VLOOKUP(A524,EventPointTypeTable!$A:$B,MATCH(EventPointTypeTable!$B$1,EventPointTypeTable!$A$1:$B$1,0),0)</f>
        <v>신규2</v>
      </c>
      <c r="C524" t="str">
        <f t="shared" si="181"/>
        <v>nw2</v>
      </c>
      <c r="D524">
        <f t="shared" ca="1" si="182"/>
        <v>31</v>
      </c>
      <c r="E524">
        <f t="shared" ca="1" si="184"/>
        <v>31</v>
      </c>
      <c r="F524">
        <v>3200</v>
      </c>
      <c r="G524">
        <f t="shared" ca="1" si="198"/>
        <v>13697</v>
      </c>
      <c r="H524">
        <f t="shared" ca="1" si="199"/>
        <v>13697</v>
      </c>
      <c r="I524" t="str">
        <f t="shared" ca="1" si="200"/>
        <v>cu</v>
      </c>
      <c r="J524" t="s">
        <v>114</v>
      </c>
      <c r="K524" t="s">
        <v>147</v>
      </c>
      <c r="L524">
        <v>4500</v>
      </c>
      <c r="M524" t="str">
        <f t="shared" si="185"/>
        <v>에너지너무많음</v>
      </c>
      <c r="N524" t="str">
        <f t="shared" ca="1" si="201"/>
        <v>cu</v>
      </c>
      <c r="O524" t="s">
        <v>114</v>
      </c>
      <c r="P524" t="s">
        <v>147</v>
      </c>
      <c r="Q524">
        <v>450</v>
      </c>
      <c r="R524" t="str">
        <f t="shared" ca="1" si="186"/>
        <v>cu</v>
      </c>
      <c r="S524" t="str">
        <f t="shared" si="187"/>
        <v>EN</v>
      </c>
      <c r="T524">
        <f t="shared" si="188"/>
        <v>4500</v>
      </c>
      <c r="U524" t="str">
        <f t="shared" ca="1" si="189"/>
        <v>cu</v>
      </c>
      <c r="V524" t="str">
        <f t="shared" si="190"/>
        <v>EN</v>
      </c>
      <c r="W524">
        <f t="shared" si="191"/>
        <v>450</v>
      </c>
      <c r="X52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4" t="str">
        <f t="shared" ca="1" si="192"/>
        <v>{"id":"nw2","num":31,"totEp":13697,"tp1":"cu","vl1":"EN","cn1":4500,"tp2":"cu","vl2":"EN","cn2":450}</v>
      </c>
      <c r="Z524">
        <f t="shared" ca="1" si="193"/>
        <v>100</v>
      </c>
      <c r="AA524">
        <f t="shared" ca="1" si="194"/>
        <v>20340</v>
      </c>
      <c r="AB524">
        <f t="shared" ca="1" si="195"/>
        <v>1</v>
      </c>
      <c r="AC52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</v>
      </c>
      <c r="AD524">
        <f t="shared" ca="1" si="197"/>
        <v>0</v>
      </c>
    </row>
    <row r="525" spans="1:30">
      <c r="A525" t="s">
        <v>110</v>
      </c>
      <c r="B525" t="str">
        <f>VLOOKUP(A525,EventPointTypeTable!$A:$B,MATCH(EventPointTypeTable!$B$1,EventPointTypeTable!$A$1:$B$1,0),0)</f>
        <v>신규2</v>
      </c>
      <c r="C525" t="str">
        <f t="shared" si="181"/>
        <v>nw2</v>
      </c>
      <c r="D525">
        <f t="shared" ca="1" si="182"/>
        <v>32</v>
      </c>
      <c r="E525">
        <f t="shared" ca="1" si="184"/>
        <v>32</v>
      </c>
      <c r="F525">
        <v>500</v>
      </c>
      <c r="G525">
        <f t="shared" ca="1" si="198"/>
        <v>14197</v>
      </c>
      <c r="H525">
        <f t="shared" ca="1" si="199"/>
        <v>14197</v>
      </c>
      <c r="I525" t="str">
        <f t="shared" ca="1" si="200"/>
        <v>cu</v>
      </c>
      <c r="J525" t="s">
        <v>114</v>
      </c>
      <c r="K525" t="s">
        <v>116</v>
      </c>
      <c r="L525">
        <v>375000</v>
      </c>
      <c r="M525" t="str">
        <f t="shared" si="185"/>
        <v/>
      </c>
      <c r="N525" t="str">
        <f t="shared" ca="1" si="201"/>
        <v>cu</v>
      </c>
      <c r="O525" t="s">
        <v>114</v>
      </c>
      <c r="P525" t="s">
        <v>116</v>
      </c>
      <c r="Q525">
        <v>37500</v>
      </c>
      <c r="R525" t="str">
        <f t="shared" ca="1" si="186"/>
        <v>cu</v>
      </c>
      <c r="S525" t="str">
        <f t="shared" si="187"/>
        <v>GO</v>
      </c>
      <c r="T525">
        <f t="shared" si="188"/>
        <v>375000</v>
      </c>
      <c r="U525" t="str">
        <f t="shared" ca="1" si="189"/>
        <v>cu</v>
      </c>
      <c r="V525" t="str">
        <f t="shared" si="190"/>
        <v>GO</v>
      </c>
      <c r="W525">
        <f t="shared" si="191"/>
        <v>37500</v>
      </c>
      <c r="X52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5" t="str">
        <f t="shared" ca="1" si="192"/>
        <v>{"id":"nw2","num":32,"totEp":14197,"tp1":"cu","vl1":"GO","cn1":375000,"tp2":"cu","vl2":"GO","cn2":37500}</v>
      </c>
      <c r="Z525">
        <f t="shared" ca="1" si="193"/>
        <v>104</v>
      </c>
      <c r="AA525">
        <f t="shared" ca="1" si="194"/>
        <v>20445</v>
      </c>
      <c r="AB525">
        <f t="shared" ca="1" si="195"/>
        <v>1</v>
      </c>
      <c r="AC52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</v>
      </c>
      <c r="AD525">
        <f t="shared" ca="1" si="197"/>
        <v>0</v>
      </c>
    </row>
    <row r="526" spans="1:30">
      <c r="A526" t="s">
        <v>110</v>
      </c>
      <c r="B526" t="str">
        <f>VLOOKUP(A526,EventPointTypeTable!$A:$B,MATCH(EventPointTypeTable!$B$1,EventPointTypeTable!$A$1:$B$1,0),0)</f>
        <v>신규2</v>
      </c>
      <c r="C526" t="str">
        <f t="shared" si="181"/>
        <v>nw2</v>
      </c>
      <c r="D526">
        <f t="shared" ca="1" si="182"/>
        <v>33</v>
      </c>
      <c r="E526">
        <f t="shared" ca="1" si="184"/>
        <v>33</v>
      </c>
      <c r="F526">
        <v>4500</v>
      </c>
      <c r="G526">
        <f t="shared" ca="1" si="198"/>
        <v>18697</v>
      </c>
      <c r="H526">
        <f t="shared" ca="1" si="199"/>
        <v>18697</v>
      </c>
      <c r="I526" t="str">
        <f t="shared" ca="1" si="200"/>
        <v>cu</v>
      </c>
      <c r="J526" t="s">
        <v>114</v>
      </c>
      <c r="K526" t="s">
        <v>147</v>
      </c>
      <c r="L526">
        <v>5750</v>
      </c>
      <c r="M526" t="str">
        <f t="shared" si="185"/>
        <v>에너지너무많음</v>
      </c>
      <c r="N526" t="str">
        <f t="shared" ca="1" si="201"/>
        <v>cu</v>
      </c>
      <c r="O526" t="s">
        <v>114</v>
      </c>
      <c r="P526" t="s">
        <v>147</v>
      </c>
      <c r="Q526">
        <v>575</v>
      </c>
      <c r="R526" t="str">
        <f t="shared" ca="1" si="186"/>
        <v>cu</v>
      </c>
      <c r="S526" t="str">
        <f t="shared" si="187"/>
        <v>EN</v>
      </c>
      <c r="T526">
        <f t="shared" si="188"/>
        <v>5750</v>
      </c>
      <c r="U526" t="str">
        <f t="shared" ca="1" si="189"/>
        <v>cu</v>
      </c>
      <c r="V526" t="str">
        <f t="shared" si="190"/>
        <v>EN</v>
      </c>
      <c r="W526">
        <f t="shared" si="191"/>
        <v>575</v>
      </c>
      <c r="X52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6" t="str">
        <f t="shared" ca="1" si="192"/>
        <v>{"id":"nw2","num":33,"totEp":18697,"tp1":"cu","vl1":"EN","cn1":5750,"tp2":"cu","vl2":"EN","cn2":575}</v>
      </c>
      <c r="Z526">
        <f t="shared" ca="1" si="193"/>
        <v>100</v>
      </c>
      <c r="AA526">
        <f t="shared" ca="1" si="194"/>
        <v>20546</v>
      </c>
      <c r="AB526">
        <f t="shared" ca="1" si="195"/>
        <v>1</v>
      </c>
      <c r="AC52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</v>
      </c>
      <c r="AD526">
        <f t="shared" ca="1" si="197"/>
        <v>0</v>
      </c>
    </row>
    <row r="527" spans="1:30">
      <c r="A527" t="s">
        <v>110</v>
      </c>
      <c r="B527" t="str">
        <f>VLOOKUP(A527,EventPointTypeTable!$A:$B,MATCH(EventPointTypeTable!$B$1,EventPointTypeTable!$A$1:$B$1,0),0)</f>
        <v>신규2</v>
      </c>
      <c r="C527" t="str">
        <f t="shared" si="181"/>
        <v>nw2</v>
      </c>
      <c r="D527">
        <f t="shared" ca="1" si="182"/>
        <v>34</v>
      </c>
      <c r="E527">
        <f t="shared" ca="1" si="184"/>
        <v>34</v>
      </c>
      <c r="F527">
        <v>330</v>
      </c>
      <c r="G527">
        <f t="shared" ca="1" si="198"/>
        <v>19027</v>
      </c>
      <c r="H527">
        <f t="shared" ca="1" si="199"/>
        <v>19027</v>
      </c>
      <c r="I527" t="str">
        <f t="shared" ca="1" si="200"/>
        <v>cu</v>
      </c>
      <c r="J527" t="s">
        <v>114</v>
      </c>
      <c r="K527" t="s">
        <v>116</v>
      </c>
      <c r="L527">
        <v>275000</v>
      </c>
      <c r="M527" t="str">
        <f t="shared" si="185"/>
        <v/>
      </c>
      <c r="N527" t="str">
        <f t="shared" ca="1" si="201"/>
        <v>cu</v>
      </c>
      <c r="O527" t="s">
        <v>114</v>
      </c>
      <c r="P527" t="s">
        <v>116</v>
      </c>
      <c r="Q527">
        <v>27500</v>
      </c>
      <c r="R527" t="str">
        <f t="shared" ca="1" si="186"/>
        <v>cu</v>
      </c>
      <c r="S527" t="str">
        <f t="shared" si="187"/>
        <v>GO</v>
      </c>
      <c r="T527">
        <f t="shared" si="188"/>
        <v>275000</v>
      </c>
      <c r="U527" t="str">
        <f t="shared" ca="1" si="189"/>
        <v>cu</v>
      </c>
      <c r="V527" t="str">
        <f t="shared" si="190"/>
        <v>GO</v>
      </c>
      <c r="W527">
        <f t="shared" si="191"/>
        <v>27500</v>
      </c>
      <c r="X52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7" t="str">
        <f t="shared" ca="1" si="192"/>
        <v>{"id":"nw2","num":34,"totEp":19027,"tp1":"cu","vl1":"GO","cn1":275000,"tp2":"cu","vl2":"GO","cn2":27500}</v>
      </c>
      <c r="Z527">
        <f t="shared" ca="1" si="193"/>
        <v>104</v>
      </c>
      <c r="AA527">
        <f t="shared" ca="1" si="194"/>
        <v>20651</v>
      </c>
      <c r="AB527">
        <f t="shared" ca="1" si="195"/>
        <v>1</v>
      </c>
      <c r="AC52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</v>
      </c>
      <c r="AD527">
        <f t="shared" ca="1" si="197"/>
        <v>0</v>
      </c>
    </row>
    <row r="528" spans="1:30">
      <c r="A528" t="s">
        <v>110</v>
      </c>
      <c r="B528" t="str">
        <f>VLOOKUP(A528,EventPointTypeTable!$A:$B,MATCH(EventPointTypeTable!$B$1,EventPointTypeTable!$A$1:$B$1,0),0)</f>
        <v>신규2</v>
      </c>
      <c r="C528" t="str">
        <f t="shared" si="181"/>
        <v>nw2</v>
      </c>
      <c r="D528">
        <f t="shared" ca="1" si="182"/>
        <v>35</v>
      </c>
      <c r="E528">
        <f t="shared" ca="1" si="184"/>
        <v>35</v>
      </c>
      <c r="F528">
        <v>450</v>
      </c>
      <c r="G528">
        <f t="shared" ca="1" si="198"/>
        <v>19477</v>
      </c>
      <c r="H528">
        <f t="shared" ca="1" si="199"/>
        <v>19477</v>
      </c>
      <c r="I528" t="str">
        <f t="shared" ca="1" si="200"/>
        <v>cu</v>
      </c>
      <c r="J528" t="s">
        <v>114</v>
      </c>
      <c r="K528" t="s">
        <v>116</v>
      </c>
      <c r="L528">
        <v>350000</v>
      </c>
      <c r="M528" t="str">
        <f t="shared" si="185"/>
        <v/>
      </c>
      <c r="N528" t="str">
        <f t="shared" ca="1" si="201"/>
        <v>cu</v>
      </c>
      <c r="O528" t="s">
        <v>114</v>
      </c>
      <c r="P528" t="s">
        <v>116</v>
      </c>
      <c r="Q528">
        <v>35000</v>
      </c>
      <c r="R528" t="str">
        <f t="shared" ca="1" si="186"/>
        <v>cu</v>
      </c>
      <c r="S528" t="str">
        <f t="shared" si="187"/>
        <v>GO</v>
      </c>
      <c r="T528">
        <f t="shared" si="188"/>
        <v>350000</v>
      </c>
      <c r="U528" t="str">
        <f t="shared" ca="1" si="189"/>
        <v>cu</v>
      </c>
      <c r="V528" t="str">
        <f t="shared" si="190"/>
        <v>GO</v>
      </c>
      <c r="W528">
        <f t="shared" si="191"/>
        <v>35000</v>
      </c>
      <c r="X52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8" t="str">
        <f t="shared" ca="1" si="192"/>
        <v>{"id":"nw2","num":35,"totEp":19477,"tp1":"cu","vl1":"GO","cn1":350000,"tp2":"cu","vl2":"GO","cn2":35000}</v>
      </c>
      <c r="Z528">
        <f t="shared" ca="1" si="193"/>
        <v>104</v>
      </c>
      <c r="AA528">
        <f t="shared" ca="1" si="194"/>
        <v>20756</v>
      </c>
      <c r="AB528">
        <f t="shared" ca="1" si="195"/>
        <v>1</v>
      </c>
      <c r="AC52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</v>
      </c>
      <c r="AD528">
        <f t="shared" ca="1" si="197"/>
        <v>0</v>
      </c>
    </row>
    <row r="529" spans="1:30">
      <c r="A529" t="s">
        <v>110</v>
      </c>
      <c r="B529" t="str">
        <f>VLOOKUP(A529,EventPointTypeTable!$A:$B,MATCH(EventPointTypeTable!$B$1,EventPointTypeTable!$A$1:$B$1,0),0)</f>
        <v>신규2</v>
      </c>
      <c r="C529" t="str">
        <f t="shared" si="181"/>
        <v>nw2</v>
      </c>
      <c r="D529">
        <f t="shared" ca="1" si="182"/>
        <v>36</v>
      </c>
      <c r="E529">
        <f t="shared" ca="1" si="184"/>
        <v>36</v>
      </c>
      <c r="F529">
        <v>5800</v>
      </c>
      <c r="G529">
        <f t="shared" ca="1" si="198"/>
        <v>25277</v>
      </c>
      <c r="H529">
        <f t="shared" ca="1" si="199"/>
        <v>25277</v>
      </c>
      <c r="I529" t="str">
        <f t="shared" ca="1" si="200"/>
        <v>cu</v>
      </c>
      <c r="J529" t="s">
        <v>114</v>
      </c>
      <c r="K529" t="s">
        <v>147</v>
      </c>
      <c r="L529">
        <v>6400</v>
      </c>
      <c r="M529" t="str">
        <f t="shared" si="185"/>
        <v>에너지너무많음</v>
      </c>
      <c r="N529" t="str">
        <f t="shared" ca="1" si="201"/>
        <v>cu</v>
      </c>
      <c r="O529" t="s">
        <v>114</v>
      </c>
      <c r="P529" t="s">
        <v>147</v>
      </c>
      <c r="Q529">
        <v>640</v>
      </c>
      <c r="R529" t="str">
        <f t="shared" ca="1" si="186"/>
        <v>cu</v>
      </c>
      <c r="S529" t="str">
        <f t="shared" si="187"/>
        <v>EN</v>
      </c>
      <c r="T529">
        <f t="shared" si="188"/>
        <v>6400</v>
      </c>
      <c r="U529" t="str">
        <f t="shared" ca="1" si="189"/>
        <v>cu</v>
      </c>
      <c r="V529" t="str">
        <f t="shared" si="190"/>
        <v>EN</v>
      </c>
      <c r="W529">
        <f t="shared" si="191"/>
        <v>640</v>
      </c>
      <c r="X52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29" t="str">
        <f t="shared" ca="1" si="192"/>
        <v>{"id":"nw2","num":36,"totEp":25277,"tp1":"cu","vl1":"EN","cn1":6400,"tp2":"cu","vl2":"EN","cn2":640}</v>
      </c>
      <c r="Z529">
        <f t="shared" ca="1" si="193"/>
        <v>100</v>
      </c>
      <c r="AA529">
        <f t="shared" ca="1" si="194"/>
        <v>20857</v>
      </c>
      <c r="AB529">
        <f t="shared" ca="1" si="195"/>
        <v>1</v>
      </c>
      <c r="AC52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</v>
      </c>
      <c r="AD529">
        <f t="shared" ca="1" si="197"/>
        <v>0</v>
      </c>
    </row>
    <row r="530" spans="1:30">
      <c r="A530" t="s">
        <v>110</v>
      </c>
      <c r="B530" t="str">
        <f>VLOOKUP(A530,EventPointTypeTable!$A:$B,MATCH(EventPointTypeTable!$B$1,EventPointTypeTable!$A$1:$B$1,0),0)</f>
        <v>신규2</v>
      </c>
      <c r="C530" t="str">
        <f t="shared" si="181"/>
        <v>nw2</v>
      </c>
      <c r="D530">
        <f t="shared" ca="1" si="182"/>
        <v>37</v>
      </c>
      <c r="E530">
        <f t="shared" ca="1" si="184"/>
        <v>37</v>
      </c>
      <c r="F530">
        <v>120</v>
      </c>
      <c r="G530">
        <f t="shared" ca="1" si="198"/>
        <v>25397</v>
      </c>
      <c r="H530">
        <f t="shared" ca="1" si="199"/>
        <v>25397</v>
      </c>
      <c r="I530" t="str">
        <f t="shared" ca="1" si="200"/>
        <v>cu</v>
      </c>
      <c r="J530" t="s">
        <v>114</v>
      </c>
      <c r="K530" t="s">
        <v>116</v>
      </c>
      <c r="L530">
        <v>195000</v>
      </c>
      <c r="M530" t="str">
        <f t="shared" si="185"/>
        <v/>
      </c>
      <c r="N530" t="str">
        <f t="shared" ca="1" si="201"/>
        <v>cu</v>
      </c>
      <c r="O530" t="s">
        <v>114</v>
      </c>
      <c r="P530" t="s">
        <v>116</v>
      </c>
      <c r="Q530">
        <v>19500</v>
      </c>
      <c r="R530" t="str">
        <f t="shared" ca="1" si="186"/>
        <v>cu</v>
      </c>
      <c r="S530" t="str">
        <f t="shared" si="187"/>
        <v>GO</v>
      </c>
      <c r="T530">
        <f t="shared" si="188"/>
        <v>195000</v>
      </c>
      <c r="U530" t="str">
        <f t="shared" ca="1" si="189"/>
        <v>cu</v>
      </c>
      <c r="V530" t="str">
        <f t="shared" si="190"/>
        <v>GO</v>
      </c>
      <c r="W530">
        <f t="shared" si="191"/>
        <v>19500</v>
      </c>
      <c r="X53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0" t="str">
        <f t="shared" ca="1" si="192"/>
        <v>{"id":"nw2","num":37,"totEp":25397,"tp1":"cu","vl1":"GO","cn1":195000,"tp2":"cu","vl2":"GO","cn2":19500}</v>
      </c>
      <c r="Z530">
        <f t="shared" ca="1" si="193"/>
        <v>104</v>
      </c>
      <c r="AA530">
        <f t="shared" ca="1" si="194"/>
        <v>20962</v>
      </c>
      <c r="AB530">
        <f t="shared" ca="1" si="195"/>
        <v>1</v>
      </c>
      <c r="AC53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</v>
      </c>
      <c r="AD530">
        <f t="shared" ca="1" si="197"/>
        <v>0</v>
      </c>
    </row>
    <row r="531" spans="1:30">
      <c r="A531" t="s">
        <v>110</v>
      </c>
      <c r="B531" t="str">
        <f>VLOOKUP(A531,EventPointTypeTable!$A:$B,MATCH(EventPointTypeTable!$B$1,EventPointTypeTable!$A$1:$B$1,0),0)</f>
        <v>신규2</v>
      </c>
      <c r="C531" t="str">
        <f t="shared" si="181"/>
        <v>nw2</v>
      </c>
      <c r="D531">
        <f t="shared" ca="1" si="182"/>
        <v>38</v>
      </c>
      <c r="E531">
        <f t="shared" ca="1" si="184"/>
        <v>38</v>
      </c>
      <c r="F531">
        <v>550</v>
      </c>
      <c r="G531">
        <f t="shared" ca="1" si="198"/>
        <v>25947</v>
      </c>
      <c r="H531">
        <f t="shared" ca="1" si="199"/>
        <v>25947</v>
      </c>
      <c r="I531" t="str">
        <f t="shared" ca="1" si="200"/>
        <v>cu</v>
      </c>
      <c r="J531" t="s">
        <v>114</v>
      </c>
      <c r="K531" t="s">
        <v>116</v>
      </c>
      <c r="L531">
        <v>450000</v>
      </c>
      <c r="M531" t="str">
        <f t="shared" si="185"/>
        <v/>
      </c>
      <c r="N531" t="str">
        <f t="shared" ca="1" si="201"/>
        <v>cu</v>
      </c>
      <c r="O531" t="s">
        <v>114</v>
      </c>
      <c r="P531" t="s">
        <v>116</v>
      </c>
      <c r="Q531">
        <v>45000</v>
      </c>
      <c r="R531" t="str">
        <f t="shared" ca="1" si="186"/>
        <v>cu</v>
      </c>
      <c r="S531" t="str">
        <f t="shared" si="187"/>
        <v>GO</v>
      </c>
      <c r="T531">
        <f t="shared" si="188"/>
        <v>450000</v>
      </c>
      <c r="U531" t="str">
        <f t="shared" ca="1" si="189"/>
        <v>cu</v>
      </c>
      <c r="V531" t="str">
        <f t="shared" si="190"/>
        <v>GO</v>
      </c>
      <c r="W531">
        <f t="shared" si="191"/>
        <v>45000</v>
      </c>
      <c r="X53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1" t="str">
        <f t="shared" ca="1" si="192"/>
        <v>{"id":"nw2","num":38,"totEp":25947,"tp1":"cu","vl1":"GO","cn1":450000,"tp2":"cu","vl2":"GO","cn2":45000}</v>
      </c>
      <c r="Z531">
        <f t="shared" ca="1" si="193"/>
        <v>104</v>
      </c>
      <c r="AA531">
        <f t="shared" ca="1" si="194"/>
        <v>21067</v>
      </c>
      <c r="AB531">
        <f t="shared" ca="1" si="195"/>
        <v>1</v>
      </c>
      <c r="AC53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</v>
      </c>
      <c r="AD531">
        <f t="shared" ca="1" si="197"/>
        <v>0</v>
      </c>
    </row>
    <row r="532" spans="1:30">
      <c r="A532" t="s">
        <v>110</v>
      </c>
      <c r="B532" t="str">
        <f>VLOOKUP(A532,EventPointTypeTable!$A:$B,MATCH(EventPointTypeTable!$B$1,EventPointTypeTable!$A$1:$B$1,0),0)</f>
        <v>신규2</v>
      </c>
      <c r="C532" t="str">
        <f t="shared" si="181"/>
        <v>nw2</v>
      </c>
      <c r="D532">
        <f t="shared" ca="1" si="182"/>
        <v>39</v>
      </c>
      <c r="E532">
        <f t="shared" ca="1" si="184"/>
        <v>39</v>
      </c>
      <c r="F532">
        <v>6700</v>
      </c>
      <c r="G532">
        <f t="shared" ca="1" si="198"/>
        <v>32647</v>
      </c>
      <c r="H532">
        <f t="shared" ca="1" si="199"/>
        <v>32647</v>
      </c>
      <c r="I532" t="str">
        <f t="shared" ca="1" si="200"/>
        <v>cu</v>
      </c>
      <c r="J532" t="s">
        <v>114</v>
      </c>
      <c r="K532" t="s">
        <v>147</v>
      </c>
      <c r="L532">
        <v>7200</v>
      </c>
      <c r="M532" t="str">
        <f t="shared" si="185"/>
        <v>에너지너무많음</v>
      </c>
      <c r="N532" t="str">
        <f t="shared" ca="1" si="201"/>
        <v>cu</v>
      </c>
      <c r="O532" t="s">
        <v>114</v>
      </c>
      <c r="P532" t="s">
        <v>147</v>
      </c>
      <c r="Q532">
        <v>720</v>
      </c>
      <c r="R532" t="str">
        <f t="shared" ca="1" si="186"/>
        <v>cu</v>
      </c>
      <c r="S532" t="str">
        <f t="shared" si="187"/>
        <v>EN</v>
      </c>
      <c r="T532">
        <f t="shared" si="188"/>
        <v>7200</v>
      </c>
      <c r="U532" t="str">
        <f t="shared" ca="1" si="189"/>
        <v>cu</v>
      </c>
      <c r="V532" t="str">
        <f t="shared" si="190"/>
        <v>EN</v>
      </c>
      <c r="W532">
        <f t="shared" si="191"/>
        <v>720</v>
      </c>
      <c r="X53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2" t="str">
        <f t="shared" ca="1" si="192"/>
        <v>{"id":"nw2","num":39,"totEp":32647,"tp1":"cu","vl1":"EN","cn1":7200,"tp2":"cu","vl2":"EN","cn2":720}</v>
      </c>
      <c r="Z532">
        <f t="shared" ca="1" si="193"/>
        <v>100</v>
      </c>
      <c r="AA532">
        <f t="shared" ca="1" si="194"/>
        <v>21168</v>
      </c>
      <c r="AB532">
        <f t="shared" ca="1" si="195"/>
        <v>1</v>
      </c>
      <c r="AC53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</v>
      </c>
      <c r="AD532">
        <f t="shared" ca="1" si="197"/>
        <v>0</v>
      </c>
    </row>
    <row r="533" spans="1:30">
      <c r="A533" t="s">
        <v>110</v>
      </c>
      <c r="B533" t="str">
        <f>VLOOKUP(A533,EventPointTypeTable!$A:$B,MATCH(EventPointTypeTable!$B$1,EventPointTypeTable!$A$1:$B$1,0),0)</f>
        <v>신규2</v>
      </c>
      <c r="C533" t="str">
        <f t="shared" si="181"/>
        <v>nw2</v>
      </c>
      <c r="D533">
        <f t="shared" ca="1" si="182"/>
        <v>40</v>
      </c>
      <c r="E533">
        <f t="shared" ca="1" si="184"/>
        <v>40</v>
      </c>
      <c r="F533">
        <v>600</v>
      </c>
      <c r="G533">
        <f t="shared" ca="1" si="198"/>
        <v>33247</v>
      </c>
      <c r="H533">
        <f t="shared" ca="1" si="199"/>
        <v>33247</v>
      </c>
      <c r="I533" t="str">
        <f t="shared" ca="1" si="200"/>
        <v>cu</v>
      </c>
      <c r="J533" t="s">
        <v>114</v>
      </c>
      <c r="K533" t="s">
        <v>116</v>
      </c>
      <c r="L533">
        <v>420000</v>
      </c>
      <c r="M533" t="str">
        <f t="shared" si="185"/>
        <v/>
      </c>
      <c r="N533" t="str">
        <f t="shared" ca="1" si="201"/>
        <v>cu</v>
      </c>
      <c r="O533" t="s">
        <v>114</v>
      </c>
      <c r="P533" t="s">
        <v>116</v>
      </c>
      <c r="Q533">
        <v>42000</v>
      </c>
      <c r="R533" t="str">
        <f t="shared" ca="1" si="186"/>
        <v>cu</v>
      </c>
      <c r="S533" t="str">
        <f t="shared" si="187"/>
        <v>GO</v>
      </c>
      <c r="T533">
        <f t="shared" si="188"/>
        <v>420000</v>
      </c>
      <c r="U533" t="str">
        <f t="shared" ca="1" si="189"/>
        <v>cu</v>
      </c>
      <c r="V533" t="str">
        <f t="shared" si="190"/>
        <v>GO</v>
      </c>
      <c r="W533">
        <f t="shared" si="191"/>
        <v>42000</v>
      </c>
      <c r="X53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3" t="str">
        <f t="shared" ca="1" si="192"/>
        <v>{"id":"nw2","num":40,"totEp":33247,"tp1":"cu","vl1":"GO","cn1":420000,"tp2":"cu","vl2":"GO","cn2":42000}</v>
      </c>
      <c r="Z533">
        <f t="shared" ca="1" si="193"/>
        <v>104</v>
      </c>
      <c r="AA533">
        <f t="shared" ca="1" si="194"/>
        <v>21273</v>
      </c>
      <c r="AB533">
        <f t="shared" ca="1" si="195"/>
        <v>1</v>
      </c>
      <c r="AC53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</v>
      </c>
      <c r="AD533">
        <f t="shared" ca="1" si="197"/>
        <v>0</v>
      </c>
    </row>
    <row r="534" spans="1:30">
      <c r="A534" t="s">
        <v>111</v>
      </c>
      <c r="B534" t="str">
        <f>VLOOKUP(A534,EventPointTypeTable!$A:$B,MATCH(EventPointTypeTable!$B$1,EventPointTypeTable!$A$1:$B$1,0),0)</f>
        <v>신규3</v>
      </c>
      <c r="C534" t="str">
        <f t="shared" si="181"/>
        <v>nw3</v>
      </c>
      <c r="D534">
        <f t="shared" ca="1" si="182"/>
        <v>1</v>
      </c>
      <c r="E534">
        <f t="shared" ca="1" si="184"/>
        <v>1</v>
      </c>
      <c r="F534">
        <v>7</v>
      </c>
      <c r="G534">
        <f t="shared" ca="1" si="198"/>
        <v>7</v>
      </c>
      <c r="H534">
        <f t="shared" ca="1" si="199"/>
        <v>7</v>
      </c>
      <c r="I534" t="str">
        <f t="shared" ca="1" si="200"/>
        <v>cu</v>
      </c>
      <c r="J534" t="s">
        <v>114</v>
      </c>
      <c r="K534" t="s">
        <v>147</v>
      </c>
      <c r="L534">
        <v>120</v>
      </c>
      <c r="M534" t="str">
        <f t="shared" si="185"/>
        <v>에너지너무많음</v>
      </c>
      <c r="N534" t="str">
        <f t="shared" ca="1" si="201"/>
        <v>cu</v>
      </c>
      <c r="O534" t="s">
        <v>114</v>
      </c>
      <c r="P534" t="s">
        <v>147</v>
      </c>
      <c r="Q534">
        <v>12</v>
      </c>
      <c r="R534" t="str">
        <f t="shared" ca="1" si="186"/>
        <v>cu</v>
      </c>
      <c r="S534" t="str">
        <f t="shared" si="187"/>
        <v>EN</v>
      </c>
      <c r="T534">
        <f t="shared" si="188"/>
        <v>120</v>
      </c>
      <c r="U534" t="str">
        <f t="shared" ca="1" si="189"/>
        <v>cu</v>
      </c>
      <c r="V534" t="str">
        <f t="shared" si="190"/>
        <v>EN</v>
      </c>
      <c r="W534">
        <f t="shared" si="191"/>
        <v>12</v>
      </c>
      <c r="X53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4" t="str">
        <f t="shared" ca="1" si="192"/>
        <v>{"id":"nw3","num":1,"totEp":7,"tp1":"cu","vl1":"EN","cn1":120,"tp2":"cu","vl2":"EN","cn2":12}</v>
      </c>
      <c r="Z534">
        <f t="shared" ca="1" si="193"/>
        <v>93</v>
      </c>
      <c r="AA534">
        <f t="shared" ca="1" si="194"/>
        <v>21367</v>
      </c>
      <c r="AB534">
        <f t="shared" ca="1" si="195"/>
        <v>1</v>
      </c>
      <c r="AC53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</v>
      </c>
      <c r="AD534">
        <f t="shared" ca="1" si="197"/>
        <v>0</v>
      </c>
    </row>
    <row r="535" spans="1:30">
      <c r="A535" t="s">
        <v>111</v>
      </c>
      <c r="B535" t="str">
        <f>VLOOKUP(A535,EventPointTypeTable!$A:$B,MATCH(EventPointTypeTable!$B$1,EventPointTypeTable!$A$1:$B$1,0),0)</f>
        <v>신규3</v>
      </c>
      <c r="C535" t="str">
        <f t="shared" si="181"/>
        <v>nw3</v>
      </c>
      <c r="D535">
        <f t="shared" ca="1" si="182"/>
        <v>2</v>
      </c>
      <c r="E535">
        <f t="shared" ca="1" si="184"/>
        <v>2</v>
      </c>
      <c r="F535">
        <v>10</v>
      </c>
      <c r="G535">
        <f t="shared" ca="1" si="198"/>
        <v>17</v>
      </c>
      <c r="H535">
        <f t="shared" ca="1" si="199"/>
        <v>17</v>
      </c>
      <c r="I535" t="str">
        <f t="shared" ca="1" si="200"/>
        <v>cu</v>
      </c>
      <c r="J535" t="s">
        <v>114</v>
      </c>
      <c r="K535" t="s">
        <v>116</v>
      </c>
      <c r="L535">
        <v>5000</v>
      </c>
      <c r="M535" t="str">
        <f t="shared" si="185"/>
        <v/>
      </c>
      <c r="N535" t="str">
        <f t="shared" ca="1" si="201"/>
        <v>cu</v>
      </c>
      <c r="O535" t="s">
        <v>114</v>
      </c>
      <c r="P535" t="s">
        <v>116</v>
      </c>
      <c r="Q535">
        <v>500</v>
      </c>
      <c r="R535" t="str">
        <f t="shared" ca="1" si="186"/>
        <v>cu</v>
      </c>
      <c r="S535" t="str">
        <f t="shared" si="187"/>
        <v>GO</v>
      </c>
      <c r="T535">
        <f t="shared" si="188"/>
        <v>5000</v>
      </c>
      <c r="U535" t="str">
        <f t="shared" ca="1" si="189"/>
        <v>cu</v>
      </c>
      <c r="V535" t="str">
        <f t="shared" si="190"/>
        <v>GO</v>
      </c>
      <c r="W535">
        <f t="shared" si="191"/>
        <v>500</v>
      </c>
      <c r="X53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5" t="str">
        <f t="shared" ca="1" si="192"/>
        <v>{"id":"nw3","num":2,"totEp":17,"tp1":"cu","vl1":"GO","cn1":5000,"tp2":"cu","vl2":"GO","cn2":500}</v>
      </c>
      <c r="Z535">
        <f t="shared" ca="1" si="193"/>
        <v>96</v>
      </c>
      <c r="AA535">
        <f t="shared" ca="1" si="194"/>
        <v>21464</v>
      </c>
      <c r="AB535">
        <f t="shared" ca="1" si="195"/>
        <v>1</v>
      </c>
      <c r="AC53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</v>
      </c>
      <c r="AD535">
        <f t="shared" ca="1" si="197"/>
        <v>0</v>
      </c>
    </row>
    <row r="536" spans="1:30">
      <c r="A536" t="s">
        <v>111</v>
      </c>
      <c r="B536" t="str">
        <f>VLOOKUP(A536,EventPointTypeTable!$A:$B,MATCH(EventPointTypeTable!$B$1,EventPointTypeTable!$A$1:$B$1,0),0)</f>
        <v>신규3</v>
      </c>
      <c r="C536" t="str">
        <f t="shared" ref="C536:C575" si="202">A536</f>
        <v>nw3</v>
      </c>
      <c r="D536">
        <f t="shared" ref="D536:D575" ca="1" si="203">IF(A536&lt;&gt;OFFSET(A536,-1,0),1,OFFSET(D536,-1,0)+1)</f>
        <v>3</v>
      </c>
      <c r="E536">
        <f t="shared" ca="1" si="184"/>
        <v>3</v>
      </c>
      <c r="F536">
        <v>15</v>
      </c>
      <c r="G536">
        <f t="shared" ca="1" si="198"/>
        <v>32</v>
      </c>
      <c r="H536">
        <f t="shared" ca="1" si="199"/>
        <v>32</v>
      </c>
      <c r="I536" t="str">
        <f t="shared" ca="1" si="200"/>
        <v>cu</v>
      </c>
      <c r="J536" t="s">
        <v>114</v>
      </c>
      <c r="K536" t="s">
        <v>116</v>
      </c>
      <c r="L536">
        <v>7500</v>
      </c>
      <c r="M536" t="str">
        <f t="shared" si="185"/>
        <v/>
      </c>
      <c r="N536" t="str">
        <f t="shared" ca="1" si="201"/>
        <v>cu</v>
      </c>
      <c r="O536" t="s">
        <v>114</v>
      </c>
      <c r="P536" t="s">
        <v>116</v>
      </c>
      <c r="Q536">
        <v>750</v>
      </c>
      <c r="R536" t="str">
        <f t="shared" ca="1" si="186"/>
        <v>cu</v>
      </c>
      <c r="S536" t="str">
        <f t="shared" si="187"/>
        <v>GO</v>
      </c>
      <c r="T536">
        <f t="shared" si="188"/>
        <v>7500</v>
      </c>
      <c r="U536" t="str">
        <f t="shared" ca="1" si="189"/>
        <v>cu</v>
      </c>
      <c r="V536" t="str">
        <f t="shared" si="190"/>
        <v>GO</v>
      </c>
      <c r="W536">
        <f t="shared" si="191"/>
        <v>750</v>
      </c>
      <c r="X53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6" t="str">
        <f t="shared" ca="1" si="192"/>
        <v>{"id":"nw3","num":3,"totEp":32,"tp1":"cu","vl1":"GO","cn1":7500,"tp2":"cu","vl2":"GO","cn2":750}</v>
      </c>
      <c r="Z536">
        <f t="shared" ca="1" si="193"/>
        <v>96</v>
      </c>
      <c r="AA536">
        <f t="shared" ca="1" si="194"/>
        <v>21561</v>
      </c>
      <c r="AB536">
        <f t="shared" ca="1" si="195"/>
        <v>1</v>
      </c>
      <c r="AC53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</v>
      </c>
      <c r="AD536">
        <f t="shared" ca="1" si="197"/>
        <v>0</v>
      </c>
    </row>
    <row r="537" spans="1:30">
      <c r="A537" t="s">
        <v>111</v>
      </c>
      <c r="B537" t="str">
        <f>VLOOKUP(A537,EventPointTypeTable!$A:$B,MATCH(EventPointTypeTable!$B$1,EventPointTypeTable!$A$1:$B$1,0),0)</f>
        <v>신규3</v>
      </c>
      <c r="C537" t="str">
        <f t="shared" si="202"/>
        <v>nw3</v>
      </c>
      <c r="D537">
        <f t="shared" ca="1" si="203"/>
        <v>4</v>
      </c>
      <c r="E537">
        <f t="shared" ca="1" si="184"/>
        <v>4</v>
      </c>
      <c r="F537">
        <v>25</v>
      </c>
      <c r="G537">
        <f t="shared" ca="1" si="198"/>
        <v>57</v>
      </c>
      <c r="H537">
        <f t="shared" ca="1" si="199"/>
        <v>57</v>
      </c>
      <c r="I537" t="str">
        <f t="shared" ca="1" si="200"/>
        <v>cu</v>
      </c>
      <c r="J537" t="s">
        <v>114</v>
      </c>
      <c r="K537" t="s">
        <v>147</v>
      </c>
      <c r="L537">
        <v>120</v>
      </c>
      <c r="M537" t="str">
        <f t="shared" si="185"/>
        <v>에너지너무많음</v>
      </c>
      <c r="N537" t="str">
        <f t="shared" ca="1" si="201"/>
        <v>cu</v>
      </c>
      <c r="O537" t="s">
        <v>114</v>
      </c>
      <c r="P537" t="s">
        <v>147</v>
      </c>
      <c r="Q537">
        <v>12</v>
      </c>
      <c r="R537" t="str">
        <f t="shared" ca="1" si="186"/>
        <v>cu</v>
      </c>
      <c r="S537" t="str">
        <f t="shared" si="187"/>
        <v>EN</v>
      </c>
      <c r="T537">
        <f t="shared" si="188"/>
        <v>120</v>
      </c>
      <c r="U537" t="str">
        <f t="shared" ca="1" si="189"/>
        <v>cu</v>
      </c>
      <c r="V537" t="str">
        <f t="shared" si="190"/>
        <v>EN</v>
      </c>
      <c r="W537">
        <f t="shared" si="191"/>
        <v>12</v>
      </c>
      <c r="X53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7" t="str">
        <f t="shared" ca="1" si="192"/>
        <v>{"id":"nw3","num":4,"totEp":57,"tp1":"cu","vl1":"EN","cn1":120,"tp2":"cu","vl2":"EN","cn2":12}</v>
      </c>
      <c r="Z537">
        <f t="shared" ca="1" si="193"/>
        <v>94</v>
      </c>
      <c r="AA537">
        <f t="shared" ca="1" si="194"/>
        <v>21656</v>
      </c>
      <c r="AB537">
        <f t="shared" ca="1" si="195"/>
        <v>1</v>
      </c>
      <c r="AC53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</v>
      </c>
      <c r="AD537">
        <f t="shared" ca="1" si="197"/>
        <v>0</v>
      </c>
    </row>
    <row r="538" spans="1:30">
      <c r="A538" t="s">
        <v>111</v>
      </c>
      <c r="B538" t="str">
        <f>VLOOKUP(A538,EventPointTypeTable!$A:$B,MATCH(EventPointTypeTable!$B$1,EventPointTypeTable!$A$1:$B$1,0),0)</f>
        <v>신규3</v>
      </c>
      <c r="C538" t="str">
        <f t="shared" si="202"/>
        <v>nw3</v>
      </c>
      <c r="D538">
        <f t="shared" ca="1" si="203"/>
        <v>5</v>
      </c>
      <c r="E538">
        <f t="shared" ca="1" si="184"/>
        <v>5</v>
      </c>
      <c r="F538">
        <v>20</v>
      </c>
      <c r="G538">
        <f t="shared" ca="1" si="198"/>
        <v>77</v>
      </c>
      <c r="H538">
        <f t="shared" ca="1" si="199"/>
        <v>77</v>
      </c>
      <c r="I538" t="str">
        <f t="shared" ca="1" si="200"/>
        <v>cu</v>
      </c>
      <c r="J538" t="s">
        <v>114</v>
      </c>
      <c r="K538" t="s">
        <v>116</v>
      </c>
      <c r="L538">
        <v>10000</v>
      </c>
      <c r="M538" t="str">
        <f t="shared" si="185"/>
        <v/>
      </c>
      <c r="N538" t="str">
        <f t="shared" ca="1" si="201"/>
        <v>cu</v>
      </c>
      <c r="O538" t="s">
        <v>114</v>
      </c>
      <c r="P538" t="s">
        <v>116</v>
      </c>
      <c r="Q538">
        <v>1000</v>
      </c>
      <c r="R538" t="str">
        <f t="shared" ca="1" si="186"/>
        <v>cu</v>
      </c>
      <c r="S538" t="str">
        <f t="shared" si="187"/>
        <v>GO</v>
      </c>
      <c r="T538">
        <f t="shared" si="188"/>
        <v>10000</v>
      </c>
      <c r="U538" t="str">
        <f t="shared" ca="1" si="189"/>
        <v>cu</v>
      </c>
      <c r="V538" t="str">
        <f t="shared" si="190"/>
        <v>GO</v>
      </c>
      <c r="W538">
        <f t="shared" si="191"/>
        <v>1000</v>
      </c>
      <c r="X53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8" t="str">
        <f t="shared" ca="1" si="192"/>
        <v>{"id":"nw3","num":5,"totEp":77,"tp1":"cu","vl1":"GO","cn1":10000,"tp2":"cu","vl2":"GO","cn2":1000}</v>
      </c>
      <c r="Z538">
        <f t="shared" ca="1" si="193"/>
        <v>98</v>
      </c>
      <c r="AA538">
        <f t="shared" ca="1" si="194"/>
        <v>21755</v>
      </c>
      <c r="AB538">
        <f t="shared" ca="1" si="195"/>
        <v>1</v>
      </c>
      <c r="AC53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</v>
      </c>
      <c r="AD538">
        <f t="shared" ca="1" si="197"/>
        <v>0</v>
      </c>
    </row>
    <row r="539" spans="1:30">
      <c r="A539" t="s">
        <v>111</v>
      </c>
      <c r="B539" t="str">
        <f>VLOOKUP(A539,EventPointTypeTable!$A:$B,MATCH(EventPointTypeTable!$B$1,EventPointTypeTable!$A$1:$B$1,0),0)</f>
        <v>신규3</v>
      </c>
      <c r="C539" t="str">
        <f t="shared" si="202"/>
        <v>nw3</v>
      </c>
      <c r="D539">
        <f t="shared" ca="1" si="203"/>
        <v>6</v>
      </c>
      <c r="E539">
        <f t="shared" ca="1" si="184"/>
        <v>6</v>
      </c>
      <c r="F539">
        <v>25</v>
      </c>
      <c r="G539">
        <f t="shared" ca="1" si="198"/>
        <v>102</v>
      </c>
      <c r="H539">
        <f t="shared" ca="1" si="199"/>
        <v>102</v>
      </c>
      <c r="I539" t="str">
        <f t="shared" ca="1" si="200"/>
        <v>cu</v>
      </c>
      <c r="J539" t="s">
        <v>114</v>
      </c>
      <c r="K539" t="s">
        <v>116</v>
      </c>
      <c r="L539">
        <v>15000</v>
      </c>
      <c r="M539" t="str">
        <f t="shared" si="185"/>
        <v/>
      </c>
      <c r="N539" t="str">
        <f t="shared" ca="1" si="201"/>
        <v>cu</v>
      </c>
      <c r="O539" t="s">
        <v>114</v>
      </c>
      <c r="P539" t="s">
        <v>116</v>
      </c>
      <c r="Q539">
        <v>1500</v>
      </c>
      <c r="R539" t="str">
        <f t="shared" ca="1" si="186"/>
        <v>cu</v>
      </c>
      <c r="S539" t="str">
        <f t="shared" si="187"/>
        <v>GO</v>
      </c>
      <c r="T539">
        <f t="shared" si="188"/>
        <v>15000</v>
      </c>
      <c r="U539" t="str">
        <f t="shared" ca="1" si="189"/>
        <v>cu</v>
      </c>
      <c r="V539" t="str">
        <f t="shared" si="190"/>
        <v>GO</v>
      </c>
      <c r="W539">
        <f t="shared" si="191"/>
        <v>1500</v>
      </c>
      <c r="X53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39" t="str">
        <f t="shared" ca="1" si="192"/>
        <v>{"id":"nw3","num":6,"totEp":102,"tp1":"cu","vl1":"GO","cn1":15000,"tp2":"cu","vl2":"GO","cn2":1500}</v>
      </c>
      <c r="Z539">
        <f t="shared" ca="1" si="193"/>
        <v>99</v>
      </c>
      <c r="AA539">
        <f t="shared" ca="1" si="194"/>
        <v>21855</v>
      </c>
      <c r="AB539">
        <f t="shared" ca="1" si="195"/>
        <v>1</v>
      </c>
      <c r="AC53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</v>
      </c>
      <c r="AD539">
        <f t="shared" ca="1" si="197"/>
        <v>0</v>
      </c>
    </row>
    <row r="540" spans="1:30">
      <c r="A540" t="s">
        <v>111</v>
      </c>
      <c r="B540" t="str">
        <f>VLOOKUP(A540,EventPointTypeTable!$A:$B,MATCH(EventPointTypeTable!$B$1,EventPointTypeTable!$A$1:$B$1,0),0)</f>
        <v>신규3</v>
      </c>
      <c r="C540" t="str">
        <f t="shared" si="202"/>
        <v>nw3</v>
      </c>
      <c r="D540">
        <f t="shared" ca="1" si="203"/>
        <v>7</v>
      </c>
      <c r="E540">
        <f t="shared" ca="1" si="184"/>
        <v>7</v>
      </c>
      <c r="F540">
        <v>75</v>
      </c>
      <c r="G540">
        <f t="shared" ca="1" si="198"/>
        <v>177</v>
      </c>
      <c r="H540">
        <f t="shared" ca="1" si="199"/>
        <v>177</v>
      </c>
      <c r="I540" t="str">
        <f t="shared" ca="1" si="200"/>
        <v>cu</v>
      </c>
      <c r="J540" t="s">
        <v>114</v>
      </c>
      <c r="K540" t="s">
        <v>147</v>
      </c>
      <c r="L540">
        <v>170</v>
      </c>
      <c r="M540" t="str">
        <f t="shared" si="185"/>
        <v>에너지너무많음</v>
      </c>
      <c r="N540" t="str">
        <f t="shared" ca="1" si="201"/>
        <v>cu</v>
      </c>
      <c r="O540" t="s">
        <v>114</v>
      </c>
      <c r="P540" t="s">
        <v>147</v>
      </c>
      <c r="Q540">
        <v>17</v>
      </c>
      <c r="R540" t="str">
        <f t="shared" ca="1" si="186"/>
        <v>cu</v>
      </c>
      <c r="S540" t="str">
        <f t="shared" si="187"/>
        <v>EN</v>
      </c>
      <c r="T540">
        <f t="shared" si="188"/>
        <v>170</v>
      </c>
      <c r="U540" t="str">
        <f t="shared" ca="1" si="189"/>
        <v>cu</v>
      </c>
      <c r="V540" t="str">
        <f t="shared" si="190"/>
        <v>EN</v>
      </c>
      <c r="W540">
        <f t="shared" si="191"/>
        <v>17</v>
      </c>
      <c r="X54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0" t="str">
        <f t="shared" ca="1" si="192"/>
        <v>{"id":"nw3","num":7,"totEp":177,"tp1":"cu","vl1":"EN","cn1":170,"tp2":"cu","vl2":"EN","cn2":17}</v>
      </c>
      <c r="Z540">
        <f t="shared" ca="1" si="193"/>
        <v>95</v>
      </c>
      <c r="AA540">
        <f t="shared" ca="1" si="194"/>
        <v>21951</v>
      </c>
      <c r="AB540">
        <f t="shared" ca="1" si="195"/>
        <v>1</v>
      </c>
      <c r="AC54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</v>
      </c>
      <c r="AD540">
        <f t="shared" ca="1" si="197"/>
        <v>0</v>
      </c>
    </row>
    <row r="541" spans="1:30">
      <c r="A541" t="s">
        <v>111</v>
      </c>
      <c r="B541" t="str">
        <f>VLOOKUP(A541,EventPointTypeTable!$A:$B,MATCH(EventPointTypeTable!$B$1,EventPointTypeTable!$A$1:$B$1,0),0)</f>
        <v>신규3</v>
      </c>
      <c r="C541" t="str">
        <f t="shared" si="202"/>
        <v>nw3</v>
      </c>
      <c r="D541">
        <f t="shared" ca="1" si="203"/>
        <v>8</v>
      </c>
      <c r="E541">
        <f t="shared" ca="1" si="184"/>
        <v>8</v>
      </c>
      <c r="F541">
        <v>85</v>
      </c>
      <c r="G541">
        <f t="shared" ca="1" si="198"/>
        <v>262</v>
      </c>
      <c r="H541">
        <f t="shared" ca="1" si="199"/>
        <v>262</v>
      </c>
      <c r="I541" t="str">
        <f t="shared" ca="1" si="200"/>
        <v>cu</v>
      </c>
      <c r="J541" t="s">
        <v>114</v>
      </c>
      <c r="K541" t="s">
        <v>116</v>
      </c>
      <c r="L541">
        <v>20000</v>
      </c>
      <c r="M541" t="str">
        <f t="shared" si="185"/>
        <v/>
      </c>
      <c r="N541" t="str">
        <f t="shared" ca="1" si="201"/>
        <v>cu</v>
      </c>
      <c r="O541" t="s">
        <v>114</v>
      </c>
      <c r="P541" t="s">
        <v>116</v>
      </c>
      <c r="Q541">
        <v>2000</v>
      </c>
      <c r="R541" t="str">
        <f t="shared" ca="1" si="186"/>
        <v>cu</v>
      </c>
      <c r="S541" t="str">
        <f t="shared" si="187"/>
        <v>GO</v>
      </c>
      <c r="T541">
        <f t="shared" si="188"/>
        <v>20000</v>
      </c>
      <c r="U541" t="str">
        <f t="shared" ca="1" si="189"/>
        <v>cu</v>
      </c>
      <c r="V541" t="str">
        <f t="shared" si="190"/>
        <v>GO</v>
      </c>
      <c r="W541">
        <f t="shared" si="191"/>
        <v>2000</v>
      </c>
      <c r="X54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1" t="str">
        <f t="shared" ca="1" si="192"/>
        <v>{"id":"nw3","num":8,"totEp":262,"tp1":"cu","vl1":"GO","cn1":20000,"tp2":"cu","vl2":"GO","cn2":2000}</v>
      </c>
      <c r="Z541">
        <f t="shared" ca="1" si="193"/>
        <v>99</v>
      </c>
      <c r="AA541">
        <f t="shared" ca="1" si="194"/>
        <v>22051</v>
      </c>
      <c r="AB541">
        <f t="shared" ca="1" si="195"/>
        <v>1</v>
      </c>
      <c r="AC54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</v>
      </c>
      <c r="AD541">
        <f t="shared" ca="1" si="197"/>
        <v>0</v>
      </c>
    </row>
    <row r="542" spans="1:30">
      <c r="A542" t="s">
        <v>111</v>
      </c>
      <c r="B542" t="str">
        <f>VLOOKUP(A542,EventPointTypeTable!$A:$B,MATCH(EventPointTypeTable!$B$1,EventPointTypeTable!$A$1:$B$1,0),0)</f>
        <v>신규3</v>
      </c>
      <c r="C542" t="str">
        <f t="shared" si="202"/>
        <v>nw3</v>
      </c>
      <c r="D542">
        <f t="shared" ca="1" si="203"/>
        <v>9</v>
      </c>
      <c r="E542">
        <f t="shared" ca="1" si="184"/>
        <v>9</v>
      </c>
      <c r="F542">
        <v>65</v>
      </c>
      <c r="G542">
        <f t="shared" ca="1" si="198"/>
        <v>327</v>
      </c>
      <c r="H542">
        <f t="shared" ca="1" si="199"/>
        <v>327</v>
      </c>
      <c r="I542" t="str">
        <f t="shared" ca="1" si="200"/>
        <v>cu</v>
      </c>
      <c r="J542" t="s">
        <v>114</v>
      </c>
      <c r="K542" t="s">
        <v>116</v>
      </c>
      <c r="L542">
        <v>25000</v>
      </c>
      <c r="M542" t="str">
        <f t="shared" si="185"/>
        <v/>
      </c>
      <c r="N542" t="str">
        <f t="shared" ca="1" si="201"/>
        <v>cu</v>
      </c>
      <c r="O542" t="s">
        <v>114</v>
      </c>
      <c r="P542" t="s">
        <v>116</v>
      </c>
      <c r="Q542">
        <v>2500</v>
      </c>
      <c r="R542" t="str">
        <f t="shared" ca="1" si="186"/>
        <v>cu</v>
      </c>
      <c r="S542" t="str">
        <f t="shared" si="187"/>
        <v>GO</v>
      </c>
      <c r="T542">
        <f t="shared" si="188"/>
        <v>25000</v>
      </c>
      <c r="U542" t="str">
        <f t="shared" ca="1" si="189"/>
        <v>cu</v>
      </c>
      <c r="V542" t="str">
        <f t="shared" si="190"/>
        <v>GO</v>
      </c>
      <c r="W542">
        <f t="shared" si="191"/>
        <v>2500</v>
      </c>
      <c r="X54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2" t="str">
        <f t="shared" ca="1" si="192"/>
        <v>{"id":"nw3","num":9,"totEp":327,"tp1":"cu","vl1":"GO","cn1":25000,"tp2":"cu","vl2":"GO","cn2":2500}</v>
      </c>
      <c r="Z542">
        <f t="shared" ca="1" si="193"/>
        <v>99</v>
      </c>
      <c r="AA542">
        <f t="shared" ca="1" si="194"/>
        <v>22151</v>
      </c>
      <c r="AB542">
        <f t="shared" ca="1" si="195"/>
        <v>1</v>
      </c>
      <c r="AC54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</v>
      </c>
      <c r="AD542">
        <f t="shared" ca="1" si="197"/>
        <v>0</v>
      </c>
    </row>
    <row r="543" spans="1:30">
      <c r="A543" t="s">
        <v>111</v>
      </c>
      <c r="B543" t="str">
        <f>VLOOKUP(A543,EventPointTypeTable!$A:$B,MATCH(EventPointTypeTable!$B$1,EventPointTypeTable!$A$1:$B$1,0),0)</f>
        <v>신규3</v>
      </c>
      <c r="C543" t="str">
        <f t="shared" si="202"/>
        <v>nw3</v>
      </c>
      <c r="D543">
        <f t="shared" ca="1" si="203"/>
        <v>10</v>
      </c>
      <c r="E543">
        <f t="shared" ca="1" si="184"/>
        <v>10</v>
      </c>
      <c r="F543">
        <v>50</v>
      </c>
      <c r="G543">
        <f t="shared" ca="1" si="198"/>
        <v>377</v>
      </c>
      <c r="H543">
        <f t="shared" ca="1" si="199"/>
        <v>377</v>
      </c>
      <c r="I543" t="str">
        <f t="shared" ca="1" si="200"/>
        <v>cu</v>
      </c>
      <c r="J543" t="s">
        <v>114</v>
      </c>
      <c r="K543" t="s">
        <v>116</v>
      </c>
      <c r="L543">
        <v>22500</v>
      </c>
      <c r="M543" t="str">
        <f t="shared" si="185"/>
        <v/>
      </c>
      <c r="N543" t="str">
        <f t="shared" ca="1" si="201"/>
        <v>cu</v>
      </c>
      <c r="O543" t="s">
        <v>114</v>
      </c>
      <c r="P543" t="s">
        <v>116</v>
      </c>
      <c r="Q543">
        <v>2250</v>
      </c>
      <c r="R543" t="str">
        <f t="shared" ca="1" si="186"/>
        <v>cu</v>
      </c>
      <c r="S543" t="str">
        <f t="shared" si="187"/>
        <v>GO</v>
      </c>
      <c r="T543">
        <f t="shared" si="188"/>
        <v>22500</v>
      </c>
      <c r="U543" t="str">
        <f t="shared" ca="1" si="189"/>
        <v>cu</v>
      </c>
      <c r="V543" t="str">
        <f t="shared" si="190"/>
        <v>GO</v>
      </c>
      <c r="W543">
        <f t="shared" si="191"/>
        <v>2250</v>
      </c>
      <c r="X54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3" t="str">
        <f t="shared" ca="1" si="192"/>
        <v>{"id":"nw3","num":10,"totEp":377,"tp1":"cu","vl1":"GO","cn1":22500,"tp2":"cu","vl2":"GO","cn2":2250}</v>
      </c>
      <c r="Z543">
        <f t="shared" ca="1" si="193"/>
        <v>100</v>
      </c>
      <c r="AA543">
        <f t="shared" ca="1" si="194"/>
        <v>22252</v>
      </c>
      <c r="AB543">
        <f t="shared" ca="1" si="195"/>
        <v>1</v>
      </c>
      <c r="AC54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</v>
      </c>
      <c r="AD543">
        <f t="shared" ca="1" si="197"/>
        <v>0</v>
      </c>
    </row>
    <row r="544" spans="1:30">
      <c r="A544" t="s">
        <v>111</v>
      </c>
      <c r="B544" t="str">
        <f>VLOOKUP(A544,EventPointTypeTable!$A:$B,MATCH(EventPointTypeTable!$B$1,EventPointTypeTable!$A$1:$B$1,0),0)</f>
        <v>신규3</v>
      </c>
      <c r="C544" t="str">
        <f t="shared" si="202"/>
        <v>nw3</v>
      </c>
      <c r="D544">
        <f t="shared" ca="1" si="203"/>
        <v>11</v>
      </c>
      <c r="E544">
        <f t="shared" ca="1" si="184"/>
        <v>11</v>
      </c>
      <c r="F544">
        <v>180</v>
      </c>
      <c r="G544">
        <f t="shared" ca="1" si="198"/>
        <v>557</v>
      </c>
      <c r="H544">
        <f t="shared" ca="1" si="199"/>
        <v>557</v>
      </c>
      <c r="I544" t="str">
        <f t="shared" ca="1" si="200"/>
        <v>cu</v>
      </c>
      <c r="J544" t="s">
        <v>114</v>
      </c>
      <c r="K544" t="s">
        <v>147</v>
      </c>
      <c r="L544">
        <v>300</v>
      </c>
      <c r="M544" t="str">
        <f t="shared" si="185"/>
        <v>에너지너무많음</v>
      </c>
      <c r="N544" t="str">
        <f t="shared" ca="1" si="201"/>
        <v>cu</v>
      </c>
      <c r="O544" t="s">
        <v>114</v>
      </c>
      <c r="P544" t="s">
        <v>147</v>
      </c>
      <c r="Q544">
        <v>30</v>
      </c>
      <c r="R544" t="str">
        <f t="shared" ca="1" si="186"/>
        <v>cu</v>
      </c>
      <c r="S544" t="str">
        <f t="shared" si="187"/>
        <v>EN</v>
      </c>
      <c r="T544">
        <f t="shared" si="188"/>
        <v>300</v>
      </c>
      <c r="U544" t="str">
        <f t="shared" ca="1" si="189"/>
        <v>cu</v>
      </c>
      <c r="V544" t="str">
        <f t="shared" si="190"/>
        <v>EN</v>
      </c>
      <c r="W544">
        <f t="shared" si="191"/>
        <v>30</v>
      </c>
      <c r="X54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4" t="str">
        <f t="shared" ca="1" si="192"/>
        <v>{"id":"nw3","num":11,"totEp":557,"tp1":"cu","vl1":"EN","cn1":300,"tp2":"cu","vl2":"EN","cn2":30}</v>
      </c>
      <c r="Z544">
        <f t="shared" ca="1" si="193"/>
        <v>96</v>
      </c>
      <c r="AA544">
        <f t="shared" ca="1" si="194"/>
        <v>22349</v>
      </c>
      <c r="AB544">
        <f t="shared" ca="1" si="195"/>
        <v>1</v>
      </c>
      <c r="AC54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</v>
      </c>
      <c r="AD544">
        <f t="shared" ca="1" si="197"/>
        <v>0</v>
      </c>
    </row>
    <row r="545" spans="1:30">
      <c r="A545" t="s">
        <v>111</v>
      </c>
      <c r="B545" t="str">
        <f>VLOOKUP(A545,EventPointTypeTable!$A:$B,MATCH(EventPointTypeTable!$B$1,EventPointTypeTable!$A$1:$B$1,0),0)</f>
        <v>신규3</v>
      </c>
      <c r="C545" t="str">
        <f t="shared" si="202"/>
        <v>nw3</v>
      </c>
      <c r="D545">
        <f t="shared" ca="1" si="203"/>
        <v>12</v>
      </c>
      <c r="E545">
        <f t="shared" ca="1" si="184"/>
        <v>12</v>
      </c>
      <c r="F545">
        <v>100</v>
      </c>
      <c r="G545">
        <f t="shared" ca="1" si="198"/>
        <v>657</v>
      </c>
      <c r="H545">
        <f t="shared" ca="1" si="199"/>
        <v>657</v>
      </c>
      <c r="I545" t="str">
        <f t="shared" ca="1" si="200"/>
        <v>cu</v>
      </c>
      <c r="J545" t="s">
        <v>114</v>
      </c>
      <c r="K545" t="s">
        <v>116</v>
      </c>
      <c r="L545">
        <v>50000</v>
      </c>
      <c r="M545" t="str">
        <f t="shared" si="185"/>
        <v/>
      </c>
      <c r="N545" t="str">
        <f t="shared" ca="1" si="201"/>
        <v>cu</v>
      </c>
      <c r="O545" t="s">
        <v>114</v>
      </c>
      <c r="P545" t="s">
        <v>116</v>
      </c>
      <c r="Q545">
        <v>5000</v>
      </c>
      <c r="R545" t="str">
        <f t="shared" ca="1" si="186"/>
        <v>cu</v>
      </c>
      <c r="S545" t="str">
        <f t="shared" si="187"/>
        <v>GO</v>
      </c>
      <c r="T545">
        <f t="shared" si="188"/>
        <v>50000</v>
      </c>
      <c r="U545" t="str">
        <f t="shared" ca="1" si="189"/>
        <v>cu</v>
      </c>
      <c r="V545" t="str">
        <f t="shared" si="190"/>
        <v>GO</v>
      </c>
      <c r="W545">
        <f t="shared" si="191"/>
        <v>5000</v>
      </c>
      <c r="X54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5" t="str">
        <f t="shared" ca="1" si="192"/>
        <v>{"id":"nw3","num":12,"totEp":657,"tp1":"cu","vl1":"GO","cn1":50000,"tp2":"cu","vl2":"GO","cn2":5000}</v>
      </c>
      <c r="Z545">
        <f t="shared" ca="1" si="193"/>
        <v>100</v>
      </c>
      <c r="AA545">
        <f t="shared" ca="1" si="194"/>
        <v>22450</v>
      </c>
      <c r="AB545">
        <f t="shared" ca="1" si="195"/>
        <v>1</v>
      </c>
      <c r="AC54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</v>
      </c>
      <c r="AD545">
        <f t="shared" ca="1" si="197"/>
        <v>0</v>
      </c>
    </row>
    <row r="546" spans="1:30">
      <c r="A546" t="s">
        <v>111</v>
      </c>
      <c r="B546" t="str">
        <f>VLOOKUP(A546,EventPointTypeTable!$A:$B,MATCH(EventPointTypeTable!$B$1,EventPointTypeTable!$A$1:$B$1,0),0)</f>
        <v>신규3</v>
      </c>
      <c r="C546" t="str">
        <f t="shared" si="202"/>
        <v>nw3</v>
      </c>
      <c r="D546">
        <f t="shared" ca="1" si="203"/>
        <v>13</v>
      </c>
      <c r="E546">
        <f t="shared" ca="1" si="184"/>
        <v>13</v>
      </c>
      <c r="F546">
        <v>120</v>
      </c>
      <c r="G546">
        <f t="shared" ca="1" si="198"/>
        <v>777</v>
      </c>
      <c r="H546">
        <f t="shared" ca="1" si="199"/>
        <v>777</v>
      </c>
      <c r="I546" t="str">
        <f t="shared" ca="1" si="200"/>
        <v>cu</v>
      </c>
      <c r="J546" t="s">
        <v>114</v>
      </c>
      <c r="K546" t="s">
        <v>116</v>
      </c>
      <c r="L546">
        <v>65000</v>
      </c>
      <c r="M546" t="str">
        <f t="shared" si="185"/>
        <v/>
      </c>
      <c r="N546" t="str">
        <f t="shared" ca="1" si="201"/>
        <v>cu</v>
      </c>
      <c r="O546" t="s">
        <v>114</v>
      </c>
      <c r="P546" t="s">
        <v>116</v>
      </c>
      <c r="Q546">
        <v>6500</v>
      </c>
      <c r="R546" t="str">
        <f t="shared" ca="1" si="186"/>
        <v>cu</v>
      </c>
      <c r="S546" t="str">
        <f t="shared" si="187"/>
        <v>GO</v>
      </c>
      <c r="T546">
        <f t="shared" si="188"/>
        <v>65000</v>
      </c>
      <c r="U546" t="str">
        <f t="shared" ca="1" si="189"/>
        <v>cu</v>
      </c>
      <c r="V546" t="str">
        <f t="shared" si="190"/>
        <v>GO</v>
      </c>
      <c r="W546">
        <f t="shared" si="191"/>
        <v>6500</v>
      </c>
      <c r="X54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6" t="str">
        <f t="shared" ca="1" si="192"/>
        <v>{"id":"nw3","num":13,"totEp":777,"tp1":"cu","vl1":"GO","cn1":65000,"tp2":"cu","vl2":"GO","cn2":6500}</v>
      </c>
      <c r="Z546">
        <f t="shared" ca="1" si="193"/>
        <v>100</v>
      </c>
      <c r="AA546">
        <f t="shared" ca="1" si="194"/>
        <v>22551</v>
      </c>
      <c r="AB546">
        <f t="shared" ca="1" si="195"/>
        <v>1</v>
      </c>
      <c r="AC54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</v>
      </c>
      <c r="AD546">
        <f t="shared" ca="1" si="197"/>
        <v>0</v>
      </c>
    </row>
    <row r="547" spans="1:30">
      <c r="A547" t="s">
        <v>111</v>
      </c>
      <c r="B547" t="str">
        <f>VLOOKUP(A547,EventPointTypeTable!$A:$B,MATCH(EventPointTypeTable!$B$1,EventPointTypeTable!$A$1:$B$1,0),0)</f>
        <v>신규3</v>
      </c>
      <c r="C547" t="str">
        <f t="shared" si="202"/>
        <v>nw3</v>
      </c>
      <c r="D547">
        <f t="shared" ca="1" si="203"/>
        <v>14</v>
      </c>
      <c r="E547">
        <f t="shared" ca="1" si="184"/>
        <v>14</v>
      </c>
      <c r="F547">
        <v>500</v>
      </c>
      <c r="G547">
        <f t="shared" ca="1" si="198"/>
        <v>1277</v>
      </c>
      <c r="H547">
        <f t="shared" ca="1" si="199"/>
        <v>1277</v>
      </c>
      <c r="I547" t="str">
        <f t="shared" ca="1" si="200"/>
        <v>cu</v>
      </c>
      <c r="J547" t="s">
        <v>114</v>
      </c>
      <c r="K547" t="s">
        <v>147</v>
      </c>
      <c r="L547">
        <v>750</v>
      </c>
      <c r="M547" t="str">
        <f t="shared" si="185"/>
        <v>에너지너무많음</v>
      </c>
      <c r="N547" t="str">
        <f t="shared" ca="1" si="201"/>
        <v>cu</v>
      </c>
      <c r="O547" t="s">
        <v>114</v>
      </c>
      <c r="P547" t="s">
        <v>147</v>
      </c>
      <c r="Q547">
        <v>75</v>
      </c>
      <c r="R547" t="str">
        <f t="shared" ca="1" si="186"/>
        <v>cu</v>
      </c>
      <c r="S547" t="str">
        <f t="shared" si="187"/>
        <v>EN</v>
      </c>
      <c r="T547">
        <f t="shared" si="188"/>
        <v>750</v>
      </c>
      <c r="U547" t="str">
        <f t="shared" ca="1" si="189"/>
        <v>cu</v>
      </c>
      <c r="V547" t="str">
        <f t="shared" si="190"/>
        <v>EN</v>
      </c>
      <c r="W547">
        <f t="shared" si="191"/>
        <v>75</v>
      </c>
      <c r="X54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7" t="str">
        <f t="shared" ca="1" si="192"/>
        <v>{"id":"nw3","num":14,"totEp":1277,"tp1":"cu","vl1":"EN","cn1":750,"tp2":"cu","vl2":"EN","cn2":75}</v>
      </c>
      <c r="Z547">
        <f t="shared" ca="1" si="193"/>
        <v>97</v>
      </c>
      <c r="AA547">
        <f t="shared" ca="1" si="194"/>
        <v>22649</v>
      </c>
      <c r="AB547">
        <f t="shared" ca="1" si="195"/>
        <v>1</v>
      </c>
      <c r="AC54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</v>
      </c>
      <c r="AD547">
        <f t="shared" ca="1" si="197"/>
        <v>0</v>
      </c>
    </row>
    <row r="548" spans="1:30">
      <c r="A548" t="s">
        <v>111</v>
      </c>
      <c r="B548" t="str">
        <f>VLOOKUP(A548,EventPointTypeTable!$A:$B,MATCH(EventPointTypeTable!$B$1,EventPointTypeTable!$A$1:$B$1,0),0)</f>
        <v>신규3</v>
      </c>
      <c r="C548" t="str">
        <f t="shared" si="202"/>
        <v>nw3</v>
      </c>
      <c r="D548">
        <f t="shared" ca="1" si="203"/>
        <v>15</v>
      </c>
      <c r="E548">
        <f t="shared" ca="1" si="184"/>
        <v>15</v>
      </c>
      <c r="F548">
        <v>120</v>
      </c>
      <c r="G548">
        <f t="shared" ca="1" si="198"/>
        <v>1397</v>
      </c>
      <c r="H548">
        <f t="shared" ca="1" si="199"/>
        <v>1397</v>
      </c>
      <c r="I548" t="str">
        <f t="shared" ca="1" si="200"/>
        <v>cu</v>
      </c>
      <c r="J548" t="s">
        <v>114</v>
      </c>
      <c r="K548" t="s">
        <v>116</v>
      </c>
      <c r="L548">
        <v>100000</v>
      </c>
      <c r="M548" t="str">
        <f t="shared" si="185"/>
        <v/>
      </c>
      <c r="N548" t="str">
        <f t="shared" ca="1" si="201"/>
        <v>cu</v>
      </c>
      <c r="O548" t="s">
        <v>114</v>
      </c>
      <c r="P548" t="s">
        <v>116</v>
      </c>
      <c r="Q548">
        <v>10000</v>
      </c>
      <c r="R548" t="str">
        <f t="shared" ca="1" si="186"/>
        <v>cu</v>
      </c>
      <c r="S548" t="str">
        <f t="shared" si="187"/>
        <v>GO</v>
      </c>
      <c r="T548">
        <f t="shared" si="188"/>
        <v>100000</v>
      </c>
      <c r="U548" t="str">
        <f t="shared" ca="1" si="189"/>
        <v>cu</v>
      </c>
      <c r="V548" t="str">
        <f t="shared" si="190"/>
        <v>GO</v>
      </c>
      <c r="W548">
        <f t="shared" si="191"/>
        <v>10000</v>
      </c>
      <c r="X54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8" t="str">
        <f t="shared" ca="1" si="192"/>
        <v>{"id":"nw3","num":15,"totEp":1397,"tp1":"cu","vl1":"GO","cn1":100000,"tp2":"cu","vl2":"GO","cn2":10000}</v>
      </c>
      <c r="Z548">
        <f t="shared" ca="1" si="193"/>
        <v>103</v>
      </c>
      <c r="AA548">
        <f t="shared" ca="1" si="194"/>
        <v>22753</v>
      </c>
      <c r="AB548">
        <f t="shared" ca="1" si="195"/>
        <v>1</v>
      </c>
      <c r="AC54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</v>
      </c>
      <c r="AD548">
        <f t="shared" ca="1" si="197"/>
        <v>0</v>
      </c>
    </row>
    <row r="549" spans="1:30">
      <c r="A549" t="s">
        <v>111</v>
      </c>
      <c r="B549" t="str">
        <f>VLOOKUP(A549,EventPointTypeTable!$A:$B,MATCH(EventPointTypeTable!$B$1,EventPointTypeTable!$A$1:$B$1,0),0)</f>
        <v>신규3</v>
      </c>
      <c r="C549" t="str">
        <f t="shared" si="202"/>
        <v>nw3</v>
      </c>
      <c r="D549">
        <f t="shared" ca="1" si="203"/>
        <v>16</v>
      </c>
      <c r="E549">
        <f t="shared" ca="1" si="184"/>
        <v>16</v>
      </c>
      <c r="F549">
        <v>200</v>
      </c>
      <c r="G549">
        <f t="shared" ca="1" si="198"/>
        <v>1597</v>
      </c>
      <c r="H549">
        <f t="shared" ca="1" si="199"/>
        <v>1597</v>
      </c>
      <c r="I549" t="str">
        <f t="shared" ca="1" si="200"/>
        <v>cu</v>
      </c>
      <c r="J549" t="s">
        <v>114</v>
      </c>
      <c r="K549" t="s">
        <v>116</v>
      </c>
      <c r="L549">
        <v>120000</v>
      </c>
      <c r="M549" t="str">
        <f t="shared" si="185"/>
        <v/>
      </c>
      <c r="N549" t="str">
        <f t="shared" ca="1" si="201"/>
        <v>cu</v>
      </c>
      <c r="O549" t="s">
        <v>114</v>
      </c>
      <c r="P549" t="s">
        <v>116</v>
      </c>
      <c r="Q549">
        <v>12000</v>
      </c>
      <c r="R549" t="str">
        <f t="shared" ca="1" si="186"/>
        <v>cu</v>
      </c>
      <c r="S549" t="str">
        <f t="shared" si="187"/>
        <v>GO</v>
      </c>
      <c r="T549">
        <f t="shared" si="188"/>
        <v>120000</v>
      </c>
      <c r="U549" t="str">
        <f t="shared" ca="1" si="189"/>
        <v>cu</v>
      </c>
      <c r="V549" t="str">
        <f t="shared" si="190"/>
        <v>GO</v>
      </c>
      <c r="W549">
        <f t="shared" si="191"/>
        <v>12000</v>
      </c>
      <c r="X54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49" t="str">
        <f t="shared" ca="1" si="192"/>
        <v>{"id":"nw3","num":16,"totEp":1597,"tp1":"cu","vl1":"GO","cn1":120000,"tp2":"cu","vl2":"GO","cn2":12000}</v>
      </c>
      <c r="Z549">
        <f t="shared" ca="1" si="193"/>
        <v>103</v>
      </c>
      <c r="AA549">
        <f t="shared" ca="1" si="194"/>
        <v>22857</v>
      </c>
      <c r="AB549">
        <f t="shared" ca="1" si="195"/>
        <v>1</v>
      </c>
      <c r="AC54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</v>
      </c>
      <c r="AD549">
        <f t="shared" ca="1" si="197"/>
        <v>0</v>
      </c>
    </row>
    <row r="550" spans="1:30">
      <c r="A550" t="s">
        <v>111</v>
      </c>
      <c r="B550" t="str">
        <f>VLOOKUP(A550,EventPointTypeTable!$A:$B,MATCH(EventPointTypeTable!$B$1,EventPointTypeTable!$A$1:$B$1,0),0)</f>
        <v>신규3</v>
      </c>
      <c r="C550" t="str">
        <f t="shared" si="202"/>
        <v>nw3</v>
      </c>
      <c r="D550">
        <f t="shared" ca="1" si="203"/>
        <v>17</v>
      </c>
      <c r="E550">
        <f t="shared" ca="1" si="184"/>
        <v>17</v>
      </c>
      <c r="F550">
        <v>150</v>
      </c>
      <c r="G550">
        <f t="shared" ca="1" si="198"/>
        <v>1747</v>
      </c>
      <c r="H550">
        <f t="shared" ca="1" si="199"/>
        <v>1747</v>
      </c>
      <c r="I550" t="str">
        <f t="shared" ca="1" si="200"/>
        <v>cu</v>
      </c>
      <c r="J550" t="s">
        <v>114</v>
      </c>
      <c r="K550" t="s">
        <v>116</v>
      </c>
      <c r="L550">
        <v>115000</v>
      </c>
      <c r="M550" t="str">
        <f t="shared" si="185"/>
        <v/>
      </c>
      <c r="N550" t="str">
        <f t="shared" ca="1" si="201"/>
        <v>cu</v>
      </c>
      <c r="O550" t="s">
        <v>114</v>
      </c>
      <c r="P550" t="s">
        <v>116</v>
      </c>
      <c r="Q550">
        <v>11500</v>
      </c>
      <c r="R550" t="str">
        <f t="shared" ca="1" si="186"/>
        <v>cu</v>
      </c>
      <c r="S550" t="str">
        <f t="shared" si="187"/>
        <v>GO</v>
      </c>
      <c r="T550">
        <f t="shared" si="188"/>
        <v>115000</v>
      </c>
      <c r="U550" t="str">
        <f t="shared" ca="1" si="189"/>
        <v>cu</v>
      </c>
      <c r="V550" t="str">
        <f t="shared" si="190"/>
        <v>GO</v>
      </c>
      <c r="W550">
        <f t="shared" si="191"/>
        <v>11500</v>
      </c>
      <c r="X55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0" t="str">
        <f t="shared" ca="1" si="192"/>
        <v>{"id":"nw3","num":17,"totEp":1747,"tp1":"cu","vl1":"GO","cn1":115000,"tp2":"cu","vl2":"GO","cn2":11500}</v>
      </c>
      <c r="Z550">
        <f t="shared" ca="1" si="193"/>
        <v>103</v>
      </c>
      <c r="AA550">
        <f t="shared" ca="1" si="194"/>
        <v>22961</v>
      </c>
      <c r="AB550">
        <f t="shared" ca="1" si="195"/>
        <v>1</v>
      </c>
      <c r="AC55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</v>
      </c>
      <c r="AD550">
        <f t="shared" ca="1" si="197"/>
        <v>0</v>
      </c>
    </row>
    <row r="551" spans="1:30">
      <c r="A551" t="s">
        <v>111</v>
      </c>
      <c r="B551" t="str">
        <f>VLOOKUP(A551,EventPointTypeTable!$A:$B,MATCH(EventPointTypeTable!$B$1,EventPointTypeTable!$A$1:$B$1,0),0)</f>
        <v>신규3</v>
      </c>
      <c r="C551" t="str">
        <f t="shared" si="202"/>
        <v>nw3</v>
      </c>
      <c r="D551">
        <f t="shared" ca="1" si="203"/>
        <v>18</v>
      </c>
      <c r="E551">
        <f t="shared" ca="1" si="184"/>
        <v>18</v>
      </c>
      <c r="F551">
        <v>800</v>
      </c>
      <c r="G551">
        <f t="shared" ca="1" si="198"/>
        <v>2547</v>
      </c>
      <c r="H551">
        <f t="shared" ca="1" si="199"/>
        <v>2547</v>
      </c>
      <c r="I551" t="str">
        <f t="shared" ca="1" si="200"/>
        <v>cu</v>
      </c>
      <c r="J551" t="s">
        <v>114</v>
      </c>
      <c r="K551" t="s">
        <v>147</v>
      </c>
      <c r="L551">
        <v>1200</v>
      </c>
      <c r="M551" t="str">
        <f t="shared" si="185"/>
        <v>에너지너무많음</v>
      </c>
      <c r="N551" t="str">
        <f t="shared" ca="1" si="201"/>
        <v>cu</v>
      </c>
      <c r="O551" t="s">
        <v>114</v>
      </c>
      <c r="P551" t="s">
        <v>147</v>
      </c>
      <c r="Q551">
        <v>120</v>
      </c>
      <c r="R551" t="str">
        <f t="shared" ca="1" si="186"/>
        <v>cu</v>
      </c>
      <c r="S551" t="str">
        <f t="shared" si="187"/>
        <v>EN</v>
      </c>
      <c r="T551">
        <f t="shared" si="188"/>
        <v>1200</v>
      </c>
      <c r="U551" t="str">
        <f t="shared" ca="1" si="189"/>
        <v>cu</v>
      </c>
      <c r="V551" t="str">
        <f t="shared" si="190"/>
        <v>EN</v>
      </c>
      <c r="W551">
        <f t="shared" si="191"/>
        <v>120</v>
      </c>
      <c r="X55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1" t="str">
        <f t="shared" ca="1" si="192"/>
        <v>{"id":"nw3","num":18,"totEp":2547,"tp1":"cu","vl1":"EN","cn1":1200,"tp2":"cu","vl2":"EN","cn2":120}</v>
      </c>
      <c r="Z551">
        <f t="shared" ca="1" si="193"/>
        <v>99</v>
      </c>
      <c r="AA551">
        <f t="shared" ca="1" si="194"/>
        <v>23061</v>
      </c>
      <c r="AB551">
        <f t="shared" ca="1" si="195"/>
        <v>1</v>
      </c>
      <c r="AC55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</v>
      </c>
      <c r="AD551">
        <f t="shared" ca="1" si="197"/>
        <v>0</v>
      </c>
    </row>
    <row r="552" spans="1:30">
      <c r="A552" t="s">
        <v>111</v>
      </c>
      <c r="B552" t="str">
        <f>VLOOKUP(A552,EventPointTypeTable!$A:$B,MATCH(EventPointTypeTable!$B$1,EventPointTypeTable!$A$1:$B$1,0),0)</f>
        <v>신규3</v>
      </c>
      <c r="C552" t="str">
        <f t="shared" si="202"/>
        <v>nw3</v>
      </c>
      <c r="D552">
        <f t="shared" ca="1" si="203"/>
        <v>19</v>
      </c>
      <c r="E552">
        <f t="shared" ca="1" si="184"/>
        <v>19</v>
      </c>
      <c r="F552">
        <v>150</v>
      </c>
      <c r="G552">
        <f t="shared" ca="1" si="198"/>
        <v>2697</v>
      </c>
      <c r="H552">
        <f t="shared" ca="1" si="199"/>
        <v>2697</v>
      </c>
      <c r="I552" t="str">
        <f t="shared" ca="1" si="200"/>
        <v>cu</v>
      </c>
      <c r="J552" t="s">
        <v>114</v>
      </c>
      <c r="K552" t="s">
        <v>116</v>
      </c>
      <c r="L552">
        <v>135000</v>
      </c>
      <c r="M552" t="str">
        <f t="shared" si="185"/>
        <v/>
      </c>
      <c r="N552" t="str">
        <f t="shared" ca="1" si="201"/>
        <v>cu</v>
      </c>
      <c r="O552" t="s">
        <v>114</v>
      </c>
      <c r="P552" t="s">
        <v>116</v>
      </c>
      <c r="Q552">
        <v>13500</v>
      </c>
      <c r="R552" t="str">
        <f t="shared" ca="1" si="186"/>
        <v>cu</v>
      </c>
      <c r="S552" t="str">
        <f t="shared" si="187"/>
        <v>GO</v>
      </c>
      <c r="T552">
        <f t="shared" si="188"/>
        <v>135000</v>
      </c>
      <c r="U552" t="str">
        <f t="shared" ca="1" si="189"/>
        <v>cu</v>
      </c>
      <c r="V552" t="str">
        <f t="shared" si="190"/>
        <v>GO</v>
      </c>
      <c r="W552">
        <f t="shared" si="191"/>
        <v>13500</v>
      </c>
      <c r="X55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2" t="str">
        <f t="shared" ca="1" si="192"/>
        <v>{"id":"nw3","num":19,"totEp":2697,"tp1":"cu","vl1":"GO","cn1":135000,"tp2":"cu","vl2":"GO","cn2":13500}</v>
      </c>
      <c r="Z552">
        <f t="shared" ca="1" si="193"/>
        <v>103</v>
      </c>
      <c r="AA552">
        <f t="shared" ca="1" si="194"/>
        <v>23165</v>
      </c>
      <c r="AB552">
        <f t="shared" ca="1" si="195"/>
        <v>1</v>
      </c>
      <c r="AC55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</v>
      </c>
      <c r="AD552">
        <f t="shared" ca="1" si="197"/>
        <v>0</v>
      </c>
    </row>
    <row r="553" spans="1:30">
      <c r="A553" t="s">
        <v>111</v>
      </c>
      <c r="B553" t="str">
        <f>VLOOKUP(A553,EventPointTypeTable!$A:$B,MATCH(EventPointTypeTable!$B$1,EventPointTypeTable!$A$1:$B$1,0),0)</f>
        <v>신규3</v>
      </c>
      <c r="C553" t="str">
        <f t="shared" si="202"/>
        <v>nw3</v>
      </c>
      <c r="D553">
        <f t="shared" ca="1" si="203"/>
        <v>20</v>
      </c>
      <c r="E553">
        <f t="shared" ca="1" si="184"/>
        <v>20</v>
      </c>
      <c r="F553">
        <v>250</v>
      </c>
      <c r="G553">
        <f t="shared" ca="1" si="198"/>
        <v>2947</v>
      </c>
      <c r="H553">
        <f t="shared" ca="1" si="199"/>
        <v>2947</v>
      </c>
      <c r="I553" t="str">
        <f t="shared" ca="1" si="200"/>
        <v>cu</v>
      </c>
      <c r="J553" t="s">
        <v>114</v>
      </c>
      <c r="K553" t="s">
        <v>116</v>
      </c>
      <c r="L553">
        <v>150000</v>
      </c>
      <c r="M553" t="str">
        <f t="shared" si="185"/>
        <v/>
      </c>
      <c r="N553" t="str">
        <f t="shared" ca="1" si="201"/>
        <v>cu</v>
      </c>
      <c r="O553" t="s">
        <v>114</v>
      </c>
      <c r="P553" t="s">
        <v>116</v>
      </c>
      <c r="Q553">
        <v>15000</v>
      </c>
      <c r="R553" t="str">
        <f t="shared" ca="1" si="186"/>
        <v>cu</v>
      </c>
      <c r="S553" t="str">
        <f t="shared" si="187"/>
        <v>GO</v>
      </c>
      <c r="T553">
        <f t="shared" si="188"/>
        <v>150000</v>
      </c>
      <c r="U553" t="str">
        <f t="shared" ca="1" si="189"/>
        <v>cu</v>
      </c>
      <c r="V553" t="str">
        <f t="shared" si="190"/>
        <v>GO</v>
      </c>
      <c r="W553">
        <f t="shared" si="191"/>
        <v>15000</v>
      </c>
      <c r="X55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3" t="str">
        <f t="shared" ca="1" si="192"/>
        <v>{"id":"nw3","num":20,"totEp":2947,"tp1":"cu","vl1":"GO","cn1":150000,"tp2":"cu","vl2":"GO","cn2":15000}</v>
      </c>
      <c r="Z553">
        <f t="shared" ca="1" si="193"/>
        <v>103</v>
      </c>
      <c r="AA553">
        <f t="shared" ca="1" si="194"/>
        <v>23269</v>
      </c>
      <c r="AB553">
        <f t="shared" ca="1" si="195"/>
        <v>1</v>
      </c>
      <c r="AC55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</v>
      </c>
      <c r="AD553">
        <f t="shared" ca="1" si="197"/>
        <v>0</v>
      </c>
    </row>
    <row r="554" spans="1:30">
      <c r="A554" t="s">
        <v>111</v>
      </c>
      <c r="B554" t="str">
        <f>VLOOKUP(A554,EventPointTypeTable!$A:$B,MATCH(EventPointTypeTable!$B$1,EventPointTypeTable!$A$1:$B$1,0),0)</f>
        <v>신규3</v>
      </c>
      <c r="C554" t="str">
        <f t="shared" si="202"/>
        <v>nw3</v>
      </c>
      <c r="D554">
        <f t="shared" ca="1" si="203"/>
        <v>21</v>
      </c>
      <c r="E554">
        <f t="shared" ca="1" si="184"/>
        <v>21</v>
      </c>
      <c r="F554">
        <v>1300</v>
      </c>
      <c r="G554">
        <f t="shared" ca="1" si="198"/>
        <v>4247</v>
      </c>
      <c r="H554">
        <f t="shared" ca="1" si="199"/>
        <v>4247</v>
      </c>
      <c r="I554" t="str">
        <f t="shared" ca="1" si="200"/>
        <v>cu</v>
      </c>
      <c r="J554" t="s">
        <v>114</v>
      </c>
      <c r="K554" t="s">
        <v>147</v>
      </c>
      <c r="L554">
        <v>2100</v>
      </c>
      <c r="M554" t="str">
        <f t="shared" si="185"/>
        <v>에너지너무많음</v>
      </c>
      <c r="N554" t="str">
        <f t="shared" ca="1" si="201"/>
        <v>cu</v>
      </c>
      <c r="O554" t="s">
        <v>114</v>
      </c>
      <c r="P554" t="s">
        <v>147</v>
      </c>
      <c r="Q554">
        <v>210</v>
      </c>
      <c r="R554" t="str">
        <f t="shared" ca="1" si="186"/>
        <v>cu</v>
      </c>
      <c r="S554" t="str">
        <f t="shared" si="187"/>
        <v>EN</v>
      </c>
      <c r="T554">
        <f t="shared" si="188"/>
        <v>2100</v>
      </c>
      <c r="U554" t="str">
        <f t="shared" ca="1" si="189"/>
        <v>cu</v>
      </c>
      <c r="V554" t="str">
        <f t="shared" si="190"/>
        <v>EN</v>
      </c>
      <c r="W554">
        <f t="shared" si="191"/>
        <v>210</v>
      </c>
      <c r="X554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4" t="str">
        <f t="shared" ca="1" si="192"/>
        <v>{"id":"nw3","num":21,"totEp":4247,"tp1":"cu","vl1":"EN","cn1":2100,"tp2":"cu","vl2":"EN","cn2":210}</v>
      </c>
      <c r="Z554">
        <f t="shared" ca="1" si="193"/>
        <v>99</v>
      </c>
      <c r="AA554">
        <f t="shared" ca="1" si="194"/>
        <v>23369</v>
      </c>
      <c r="AB554">
        <f t="shared" ca="1" si="195"/>
        <v>1</v>
      </c>
      <c r="AC55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</v>
      </c>
      <c r="AD554">
        <f t="shared" ca="1" si="197"/>
        <v>0</v>
      </c>
    </row>
    <row r="555" spans="1:30">
      <c r="A555" t="s">
        <v>111</v>
      </c>
      <c r="B555" t="str">
        <f>VLOOKUP(A555,EventPointTypeTable!$A:$B,MATCH(EventPointTypeTable!$B$1,EventPointTypeTable!$A$1:$B$1,0),0)</f>
        <v>신규3</v>
      </c>
      <c r="C555" t="str">
        <f t="shared" si="202"/>
        <v>nw3</v>
      </c>
      <c r="D555">
        <f t="shared" ca="1" si="203"/>
        <v>22</v>
      </c>
      <c r="E555">
        <f t="shared" ca="1" si="184"/>
        <v>22</v>
      </c>
      <c r="F555">
        <v>60</v>
      </c>
      <c r="G555">
        <f t="shared" ca="1" si="198"/>
        <v>4307</v>
      </c>
      <c r="H555">
        <f t="shared" ca="1" si="199"/>
        <v>4307</v>
      </c>
      <c r="I555" t="str">
        <f t="shared" ca="1" si="200"/>
        <v>cu</v>
      </c>
      <c r="J555" t="s">
        <v>114</v>
      </c>
      <c r="K555" t="s">
        <v>116</v>
      </c>
      <c r="L555">
        <v>110000</v>
      </c>
      <c r="M555" t="str">
        <f t="shared" si="185"/>
        <v/>
      </c>
      <c r="N555" t="str">
        <f t="shared" ca="1" si="201"/>
        <v>cu</v>
      </c>
      <c r="O555" t="s">
        <v>114</v>
      </c>
      <c r="P555" t="s">
        <v>116</v>
      </c>
      <c r="Q555">
        <v>11000</v>
      </c>
      <c r="R555" t="str">
        <f t="shared" ca="1" si="186"/>
        <v>cu</v>
      </c>
      <c r="S555" t="str">
        <f t="shared" si="187"/>
        <v>GO</v>
      </c>
      <c r="T555">
        <f t="shared" si="188"/>
        <v>110000</v>
      </c>
      <c r="U555" t="str">
        <f t="shared" ca="1" si="189"/>
        <v>cu</v>
      </c>
      <c r="V555" t="str">
        <f t="shared" si="190"/>
        <v>GO</v>
      </c>
      <c r="W555">
        <f t="shared" si="191"/>
        <v>11000</v>
      </c>
      <c r="X555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5" t="str">
        <f t="shared" ca="1" si="192"/>
        <v>{"id":"nw3","num":22,"totEp":4307,"tp1":"cu","vl1":"GO","cn1":110000,"tp2":"cu","vl2":"GO","cn2":11000}</v>
      </c>
      <c r="Z555">
        <f t="shared" ca="1" si="193"/>
        <v>103</v>
      </c>
      <c r="AA555">
        <f t="shared" ca="1" si="194"/>
        <v>23473</v>
      </c>
      <c r="AB555">
        <f t="shared" ca="1" si="195"/>
        <v>1</v>
      </c>
      <c r="AC555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</v>
      </c>
      <c r="AD555">
        <f t="shared" ca="1" si="197"/>
        <v>0</v>
      </c>
    </row>
    <row r="556" spans="1:30">
      <c r="A556" t="s">
        <v>111</v>
      </c>
      <c r="B556" t="str">
        <f>VLOOKUP(A556,EventPointTypeTable!$A:$B,MATCH(EventPointTypeTable!$B$1,EventPointTypeTable!$A$1:$B$1,0),0)</f>
        <v>신규3</v>
      </c>
      <c r="C556" t="str">
        <f t="shared" si="202"/>
        <v>nw3</v>
      </c>
      <c r="D556">
        <f t="shared" ca="1" si="203"/>
        <v>23</v>
      </c>
      <c r="E556">
        <f t="shared" ca="1" si="184"/>
        <v>23</v>
      </c>
      <c r="F556">
        <v>350</v>
      </c>
      <c r="G556">
        <f t="shared" ca="1" si="198"/>
        <v>4657</v>
      </c>
      <c r="H556">
        <f t="shared" ca="1" si="199"/>
        <v>4657</v>
      </c>
      <c r="I556" t="str">
        <f t="shared" ca="1" si="200"/>
        <v>cu</v>
      </c>
      <c r="J556" t="s">
        <v>114</v>
      </c>
      <c r="K556" t="s">
        <v>116</v>
      </c>
      <c r="L556">
        <v>175000</v>
      </c>
      <c r="M556" t="str">
        <f t="shared" si="185"/>
        <v/>
      </c>
      <c r="N556" t="str">
        <f t="shared" ca="1" si="201"/>
        <v>cu</v>
      </c>
      <c r="O556" t="s">
        <v>114</v>
      </c>
      <c r="P556" t="s">
        <v>116</v>
      </c>
      <c r="Q556">
        <v>17500</v>
      </c>
      <c r="R556" t="str">
        <f t="shared" ca="1" si="186"/>
        <v>cu</v>
      </c>
      <c r="S556" t="str">
        <f t="shared" si="187"/>
        <v>GO</v>
      </c>
      <c r="T556">
        <f t="shared" si="188"/>
        <v>175000</v>
      </c>
      <c r="U556" t="str">
        <f t="shared" ca="1" si="189"/>
        <v>cu</v>
      </c>
      <c r="V556" t="str">
        <f t="shared" si="190"/>
        <v>GO</v>
      </c>
      <c r="W556">
        <f t="shared" si="191"/>
        <v>17500</v>
      </c>
      <c r="X556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6" t="str">
        <f t="shared" ca="1" si="192"/>
        <v>{"id":"nw3","num":23,"totEp":4657,"tp1":"cu","vl1":"GO","cn1":175000,"tp2":"cu","vl2":"GO","cn2":17500}</v>
      </c>
      <c r="Z556">
        <f t="shared" ca="1" si="193"/>
        <v>103</v>
      </c>
      <c r="AA556">
        <f t="shared" ca="1" si="194"/>
        <v>23577</v>
      </c>
      <c r="AB556">
        <f t="shared" ca="1" si="195"/>
        <v>1</v>
      </c>
      <c r="AC556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</v>
      </c>
      <c r="AD556">
        <f t="shared" ca="1" si="197"/>
        <v>0</v>
      </c>
    </row>
    <row r="557" spans="1:30">
      <c r="A557" t="s">
        <v>111</v>
      </c>
      <c r="B557" t="str">
        <f>VLOOKUP(A557,EventPointTypeTable!$A:$B,MATCH(EventPointTypeTable!$B$1,EventPointTypeTable!$A$1:$B$1,0),0)</f>
        <v>신규3</v>
      </c>
      <c r="C557" t="str">
        <f t="shared" si="202"/>
        <v>nw3</v>
      </c>
      <c r="D557">
        <f t="shared" ca="1" si="203"/>
        <v>24</v>
      </c>
      <c r="E557">
        <f t="shared" ca="1" si="184"/>
        <v>24</v>
      </c>
      <c r="F557">
        <v>240</v>
      </c>
      <c r="G557">
        <f t="shared" ca="1" si="198"/>
        <v>4897</v>
      </c>
      <c r="H557">
        <f t="shared" ca="1" si="199"/>
        <v>4897</v>
      </c>
      <c r="I557" t="str">
        <f t="shared" ca="1" si="200"/>
        <v>cu</v>
      </c>
      <c r="J557" t="s">
        <v>114</v>
      </c>
      <c r="K557" t="s">
        <v>116</v>
      </c>
      <c r="L557">
        <v>145000</v>
      </c>
      <c r="M557" t="str">
        <f t="shared" si="185"/>
        <v/>
      </c>
      <c r="N557" t="str">
        <f t="shared" ca="1" si="201"/>
        <v>cu</v>
      </c>
      <c r="O557" t="s">
        <v>114</v>
      </c>
      <c r="P557" t="s">
        <v>116</v>
      </c>
      <c r="Q557">
        <v>14500</v>
      </c>
      <c r="R557" t="str">
        <f t="shared" ca="1" si="186"/>
        <v>cu</v>
      </c>
      <c r="S557" t="str">
        <f t="shared" si="187"/>
        <v>GO</v>
      </c>
      <c r="T557">
        <f t="shared" si="188"/>
        <v>145000</v>
      </c>
      <c r="U557" t="str">
        <f t="shared" ca="1" si="189"/>
        <v>cu</v>
      </c>
      <c r="V557" t="str">
        <f t="shared" si="190"/>
        <v>GO</v>
      </c>
      <c r="W557">
        <f t="shared" si="191"/>
        <v>14500</v>
      </c>
      <c r="X557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7" t="str">
        <f t="shared" ca="1" si="192"/>
        <v>{"id":"nw3","num":24,"totEp":4897,"tp1":"cu","vl1":"GO","cn1":145000,"tp2":"cu","vl2":"GO","cn2":14500}</v>
      </c>
      <c r="Z557">
        <f t="shared" ca="1" si="193"/>
        <v>103</v>
      </c>
      <c r="AA557">
        <f t="shared" ca="1" si="194"/>
        <v>23681</v>
      </c>
      <c r="AB557">
        <f t="shared" ca="1" si="195"/>
        <v>1</v>
      </c>
      <c r="AC557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</v>
      </c>
      <c r="AD557">
        <f t="shared" ca="1" si="197"/>
        <v>0</v>
      </c>
    </row>
    <row r="558" spans="1:30">
      <c r="A558" t="s">
        <v>111</v>
      </c>
      <c r="B558" t="str">
        <f>VLOOKUP(A558,EventPointTypeTable!$A:$B,MATCH(EventPointTypeTable!$B$1,EventPointTypeTable!$A$1:$B$1,0),0)</f>
        <v>신규3</v>
      </c>
      <c r="C558" t="str">
        <f t="shared" si="202"/>
        <v>nw3</v>
      </c>
      <c r="D558">
        <f t="shared" ca="1" si="203"/>
        <v>25</v>
      </c>
      <c r="E558">
        <f t="shared" ca="1" si="184"/>
        <v>25</v>
      </c>
      <c r="F558">
        <v>1800</v>
      </c>
      <c r="G558">
        <f t="shared" ca="1" si="198"/>
        <v>6697</v>
      </c>
      <c r="H558">
        <f t="shared" ca="1" si="199"/>
        <v>6697</v>
      </c>
      <c r="I558" t="str">
        <f t="shared" ca="1" si="200"/>
        <v>cu</v>
      </c>
      <c r="J558" t="s">
        <v>114</v>
      </c>
      <c r="K558" t="s">
        <v>147</v>
      </c>
      <c r="L558">
        <v>2900</v>
      </c>
      <c r="M558" t="str">
        <f t="shared" si="185"/>
        <v>에너지너무많음</v>
      </c>
      <c r="N558" t="str">
        <f t="shared" ca="1" si="201"/>
        <v>cu</v>
      </c>
      <c r="O558" t="s">
        <v>114</v>
      </c>
      <c r="P558" t="s">
        <v>147</v>
      </c>
      <c r="Q558">
        <v>290</v>
      </c>
      <c r="R558" t="str">
        <f t="shared" ca="1" si="186"/>
        <v>cu</v>
      </c>
      <c r="S558" t="str">
        <f t="shared" si="187"/>
        <v>EN</v>
      </c>
      <c r="T558">
        <f t="shared" si="188"/>
        <v>2900</v>
      </c>
      <c r="U558" t="str">
        <f t="shared" ca="1" si="189"/>
        <v>cu</v>
      </c>
      <c r="V558" t="str">
        <f t="shared" si="190"/>
        <v>EN</v>
      </c>
      <c r="W558">
        <f t="shared" si="191"/>
        <v>290</v>
      </c>
      <c r="X558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8" t="str">
        <f t="shared" ca="1" si="192"/>
        <v>{"id":"nw3","num":25,"totEp":6697,"tp1":"cu","vl1":"EN","cn1":2900,"tp2":"cu","vl2":"EN","cn2":290}</v>
      </c>
      <c r="Z558">
        <f t="shared" ca="1" si="193"/>
        <v>99</v>
      </c>
      <c r="AA558">
        <f t="shared" ca="1" si="194"/>
        <v>23781</v>
      </c>
      <c r="AB558">
        <f t="shared" ca="1" si="195"/>
        <v>1</v>
      </c>
      <c r="AC558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</v>
      </c>
      <c r="AD558">
        <f t="shared" ca="1" si="197"/>
        <v>0</v>
      </c>
    </row>
    <row r="559" spans="1:30">
      <c r="A559" t="s">
        <v>111</v>
      </c>
      <c r="B559" t="str">
        <f>VLOOKUP(A559,EventPointTypeTable!$A:$B,MATCH(EventPointTypeTable!$B$1,EventPointTypeTable!$A$1:$B$1,0),0)</f>
        <v>신규3</v>
      </c>
      <c r="C559" t="str">
        <f t="shared" si="202"/>
        <v>nw3</v>
      </c>
      <c r="D559">
        <f t="shared" ca="1" si="203"/>
        <v>26</v>
      </c>
      <c r="E559">
        <f t="shared" ca="1" si="184"/>
        <v>26</v>
      </c>
      <c r="F559">
        <v>200</v>
      </c>
      <c r="G559">
        <f t="shared" ca="1" si="198"/>
        <v>6897</v>
      </c>
      <c r="H559">
        <f t="shared" ca="1" si="199"/>
        <v>6897</v>
      </c>
      <c r="I559" t="str">
        <f t="shared" ca="1" si="200"/>
        <v>cu</v>
      </c>
      <c r="J559" t="s">
        <v>114</v>
      </c>
      <c r="K559" t="s">
        <v>116</v>
      </c>
      <c r="L559">
        <v>200000</v>
      </c>
      <c r="M559" t="str">
        <f t="shared" si="185"/>
        <v/>
      </c>
      <c r="N559" t="str">
        <f t="shared" ca="1" si="201"/>
        <v>cu</v>
      </c>
      <c r="O559" t="s">
        <v>114</v>
      </c>
      <c r="P559" t="s">
        <v>116</v>
      </c>
      <c r="Q559">
        <v>20000</v>
      </c>
      <c r="R559" t="str">
        <f t="shared" ca="1" si="186"/>
        <v>cu</v>
      </c>
      <c r="S559" t="str">
        <f t="shared" si="187"/>
        <v>GO</v>
      </c>
      <c r="T559">
        <f t="shared" si="188"/>
        <v>200000</v>
      </c>
      <c r="U559" t="str">
        <f t="shared" ca="1" si="189"/>
        <v>cu</v>
      </c>
      <c r="V559" t="str">
        <f t="shared" si="190"/>
        <v>GO</v>
      </c>
      <c r="W559">
        <f t="shared" si="191"/>
        <v>20000</v>
      </c>
      <c r="X559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59" t="str">
        <f t="shared" ca="1" si="192"/>
        <v>{"id":"nw3","num":26,"totEp":6897,"tp1":"cu","vl1":"GO","cn1":200000,"tp2":"cu","vl2":"GO","cn2":20000}</v>
      </c>
      <c r="Z559">
        <f t="shared" ca="1" si="193"/>
        <v>103</v>
      </c>
      <c r="AA559">
        <f t="shared" ca="1" si="194"/>
        <v>23885</v>
      </c>
      <c r="AB559">
        <f t="shared" ca="1" si="195"/>
        <v>1</v>
      </c>
      <c r="AC559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</v>
      </c>
      <c r="AD559">
        <f t="shared" ca="1" si="197"/>
        <v>0</v>
      </c>
    </row>
    <row r="560" spans="1:30">
      <c r="A560" t="s">
        <v>111</v>
      </c>
      <c r="B560" t="str">
        <f>VLOOKUP(A560,EventPointTypeTable!$A:$B,MATCH(EventPointTypeTable!$B$1,EventPointTypeTable!$A$1:$B$1,0),0)</f>
        <v>신규3</v>
      </c>
      <c r="C560" t="str">
        <f t="shared" si="202"/>
        <v>nw3</v>
      </c>
      <c r="D560">
        <f t="shared" ca="1" si="203"/>
        <v>27</v>
      </c>
      <c r="E560">
        <f t="shared" ca="1" si="184"/>
        <v>27</v>
      </c>
      <c r="F560">
        <v>400</v>
      </c>
      <c r="G560">
        <f t="shared" ca="1" si="198"/>
        <v>7297</v>
      </c>
      <c r="H560">
        <f t="shared" ca="1" si="199"/>
        <v>7297</v>
      </c>
      <c r="I560" t="str">
        <f t="shared" ca="1" si="200"/>
        <v>cu</v>
      </c>
      <c r="J560" t="s">
        <v>114</v>
      </c>
      <c r="K560" t="s">
        <v>116</v>
      </c>
      <c r="L560">
        <v>250000</v>
      </c>
      <c r="M560" t="str">
        <f t="shared" si="185"/>
        <v/>
      </c>
      <c r="N560" t="str">
        <f t="shared" ca="1" si="201"/>
        <v>cu</v>
      </c>
      <c r="O560" t="s">
        <v>114</v>
      </c>
      <c r="P560" t="s">
        <v>116</v>
      </c>
      <c r="Q560">
        <v>25000</v>
      </c>
      <c r="R560" t="str">
        <f t="shared" ca="1" si="186"/>
        <v>cu</v>
      </c>
      <c r="S560" t="str">
        <f t="shared" si="187"/>
        <v>GO</v>
      </c>
      <c r="T560">
        <f t="shared" si="188"/>
        <v>250000</v>
      </c>
      <c r="U560" t="str">
        <f t="shared" ca="1" si="189"/>
        <v>cu</v>
      </c>
      <c r="V560" t="str">
        <f t="shared" si="190"/>
        <v>GO</v>
      </c>
      <c r="W560">
        <f t="shared" si="191"/>
        <v>25000</v>
      </c>
      <c r="X560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0" t="str">
        <f t="shared" ca="1" si="192"/>
        <v>{"id":"nw3","num":27,"totEp":7297,"tp1":"cu","vl1":"GO","cn1":250000,"tp2":"cu","vl2":"GO","cn2":25000}</v>
      </c>
      <c r="Z560">
        <f t="shared" ca="1" si="193"/>
        <v>103</v>
      </c>
      <c r="AA560">
        <f t="shared" ca="1" si="194"/>
        <v>23989</v>
      </c>
      <c r="AB560">
        <f t="shared" ca="1" si="195"/>
        <v>1</v>
      </c>
      <c r="AC560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</v>
      </c>
      <c r="AD560">
        <f t="shared" ca="1" si="197"/>
        <v>0</v>
      </c>
    </row>
    <row r="561" spans="1:30">
      <c r="A561" t="s">
        <v>111</v>
      </c>
      <c r="B561" t="str">
        <f>VLOOKUP(A561,EventPointTypeTable!$A:$B,MATCH(EventPointTypeTable!$B$1,EventPointTypeTable!$A$1:$B$1,0),0)</f>
        <v>신규3</v>
      </c>
      <c r="C561" t="str">
        <f t="shared" si="202"/>
        <v>nw3</v>
      </c>
      <c r="D561">
        <f t="shared" ca="1" si="203"/>
        <v>28</v>
      </c>
      <c r="E561">
        <f t="shared" ca="1" si="184"/>
        <v>28</v>
      </c>
      <c r="F561">
        <v>2400</v>
      </c>
      <c r="G561">
        <f t="shared" ca="1" si="198"/>
        <v>9697</v>
      </c>
      <c r="H561">
        <f t="shared" ca="1" si="199"/>
        <v>9697</v>
      </c>
      <c r="I561" t="str">
        <f t="shared" ca="1" si="200"/>
        <v>cu</v>
      </c>
      <c r="J561" t="s">
        <v>114</v>
      </c>
      <c r="K561" t="s">
        <v>147</v>
      </c>
      <c r="L561">
        <v>4000</v>
      </c>
      <c r="M561" t="str">
        <f t="shared" si="185"/>
        <v>에너지너무많음</v>
      </c>
      <c r="N561" t="str">
        <f t="shared" ca="1" si="201"/>
        <v>cu</v>
      </c>
      <c r="O561" t="s">
        <v>114</v>
      </c>
      <c r="P561" t="s">
        <v>147</v>
      </c>
      <c r="Q561">
        <v>400</v>
      </c>
      <c r="R561" t="str">
        <f t="shared" ca="1" si="186"/>
        <v>cu</v>
      </c>
      <c r="S561" t="str">
        <f t="shared" si="187"/>
        <v>EN</v>
      </c>
      <c r="T561">
        <f t="shared" si="188"/>
        <v>4000</v>
      </c>
      <c r="U561" t="str">
        <f t="shared" ca="1" si="189"/>
        <v>cu</v>
      </c>
      <c r="V561" t="str">
        <f t="shared" si="190"/>
        <v>EN</v>
      </c>
      <c r="W561">
        <f t="shared" si="191"/>
        <v>400</v>
      </c>
      <c r="X561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1" t="str">
        <f t="shared" ca="1" si="192"/>
        <v>{"id":"nw3","num":28,"totEp":9697,"tp1":"cu","vl1":"EN","cn1":4000,"tp2":"cu","vl2":"EN","cn2":400}</v>
      </c>
      <c r="Z561">
        <f t="shared" ca="1" si="193"/>
        <v>99</v>
      </c>
      <c r="AA561">
        <f t="shared" ca="1" si="194"/>
        <v>24089</v>
      </c>
      <c r="AB561">
        <f t="shared" ca="1" si="195"/>
        <v>1</v>
      </c>
      <c r="AC561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</v>
      </c>
      <c r="AD561">
        <f t="shared" ca="1" si="197"/>
        <v>0</v>
      </c>
    </row>
    <row r="562" spans="1:30">
      <c r="A562" t="s">
        <v>111</v>
      </c>
      <c r="B562" t="str">
        <f>VLOOKUP(A562,EventPointTypeTable!$A:$B,MATCH(EventPointTypeTable!$B$1,EventPointTypeTable!$A$1:$B$1,0),0)</f>
        <v>신규3</v>
      </c>
      <c r="C562" t="str">
        <f t="shared" si="202"/>
        <v>nw3</v>
      </c>
      <c r="D562">
        <f t="shared" ca="1" si="203"/>
        <v>29</v>
      </c>
      <c r="E562">
        <f t="shared" ca="1" si="184"/>
        <v>29</v>
      </c>
      <c r="F562">
        <v>350</v>
      </c>
      <c r="G562">
        <f t="shared" ca="1" si="198"/>
        <v>10047</v>
      </c>
      <c r="H562">
        <f t="shared" ca="1" si="199"/>
        <v>10047</v>
      </c>
      <c r="I562" t="str">
        <f t="shared" ca="1" si="200"/>
        <v>cu</v>
      </c>
      <c r="J562" t="s">
        <v>114</v>
      </c>
      <c r="K562" t="s">
        <v>116</v>
      </c>
      <c r="L562">
        <v>300000</v>
      </c>
      <c r="M562" t="str">
        <f t="shared" si="185"/>
        <v/>
      </c>
      <c r="N562" t="str">
        <f t="shared" ca="1" si="201"/>
        <v>cu</v>
      </c>
      <c r="O562" t="s">
        <v>114</v>
      </c>
      <c r="P562" t="s">
        <v>116</v>
      </c>
      <c r="Q562">
        <v>30000</v>
      </c>
      <c r="R562" t="str">
        <f t="shared" ca="1" si="186"/>
        <v>cu</v>
      </c>
      <c r="S562" t="str">
        <f t="shared" si="187"/>
        <v>GO</v>
      </c>
      <c r="T562">
        <f t="shared" si="188"/>
        <v>300000</v>
      </c>
      <c r="U562" t="str">
        <f t="shared" ca="1" si="189"/>
        <v>cu</v>
      </c>
      <c r="V562" t="str">
        <f t="shared" si="190"/>
        <v>GO</v>
      </c>
      <c r="W562">
        <f t="shared" si="191"/>
        <v>30000</v>
      </c>
      <c r="X562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2" t="str">
        <f t="shared" ca="1" si="192"/>
        <v>{"id":"nw3","num":29,"totEp":10047,"tp1":"cu","vl1":"GO","cn1":300000,"tp2":"cu","vl2":"GO","cn2":30000}</v>
      </c>
      <c r="Z562">
        <f t="shared" ca="1" si="193"/>
        <v>104</v>
      </c>
      <c r="AA562">
        <f t="shared" ca="1" si="194"/>
        <v>24194</v>
      </c>
      <c r="AB562">
        <f t="shared" ca="1" si="195"/>
        <v>1</v>
      </c>
      <c r="AC562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</v>
      </c>
      <c r="AD562">
        <f t="shared" ca="1" si="197"/>
        <v>0</v>
      </c>
    </row>
    <row r="563" spans="1:30">
      <c r="A563" t="s">
        <v>111</v>
      </c>
      <c r="B563" t="str">
        <f>VLOOKUP(A563,EventPointTypeTable!$A:$B,MATCH(EventPointTypeTable!$B$1,EventPointTypeTable!$A$1:$B$1,0),0)</f>
        <v>신규3</v>
      </c>
      <c r="C563" t="str">
        <f t="shared" si="202"/>
        <v>nw3</v>
      </c>
      <c r="D563">
        <f t="shared" ca="1" si="203"/>
        <v>30</v>
      </c>
      <c r="E563">
        <f t="shared" ca="1" si="184"/>
        <v>30</v>
      </c>
      <c r="F563">
        <v>450</v>
      </c>
      <c r="G563">
        <f t="shared" ca="1" si="198"/>
        <v>10497</v>
      </c>
      <c r="H563">
        <f t="shared" ca="1" si="199"/>
        <v>10497</v>
      </c>
      <c r="I563" t="str">
        <f t="shared" ca="1" si="200"/>
        <v>cu</v>
      </c>
      <c r="J563" t="s">
        <v>114</v>
      </c>
      <c r="K563" t="s">
        <v>116</v>
      </c>
      <c r="L563">
        <v>325000</v>
      </c>
      <c r="M563" t="str">
        <f t="shared" si="185"/>
        <v/>
      </c>
      <c r="N563" t="str">
        <f t="shared" ca="1" si="201"/>
        <v>cu</v>
      </c>
      <c r="O563" t="s">
        <v>114</v>
      </c>
      <c r="P563" t="s">
        <v>116</v>
      </c>
      <c r="Q563">
        <v>32500</v>
      </c>
      <c r="R563" t="str">
        <f t="shared" ca="1" si="186"/>
        <v>cu</v>
      </c>
      <c r="S563" t="str">
        <f t="shared" si="187"/>
        <v>GO</v>
      </c>
      <c r="T563">
        <f t="shared" si="188"/>
        <v>325000</v>
      </c>
      <c r="U563" t="str">
        <f t="shared" ca="1" si="189"/>
        <v>cu</v>
      </c>
      <c r="V563" t="str">
        <f t="shared" si="190"/>
        <v>GO</v>
      </c>
      <c r="W563">
        <f t="shared" si="191"/>
        <v>32500</v>
      </c>
      <c r="X563" t="str">
        <f t="shared" ca="1" si="183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3" t="str">
        <f t="shared" ca="1" si="192"/>
        <v>{"id":"nw3","num":30,"totEp":10497,"tp1":"cu","vl1":"GO","cn1":325000,"tp2":"cu","vl2":"GO","cn2":32500}</v>
      </c>
      <c r="Z563">
        <f t="shared" ca="1" si="193"/>
        <v>104</v>
      </c>
      <c r="AA563">
        <f t="shared" ca="1" si="194"/>
        <v>24299</v>
      </c>
      <c r="AB563">
        <f t="shared" ca="1" si="195"/>
        <v>1</v>
      </c>
      <c r="AC563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</v>
      </c>
      <c r="AD563">
        <f t="shared" ca="1" si="197"/>
        <v>0</v>
      </c>
    </row>
    <row r="564" spans="1:30">
      <c r="A564" t="s">
        <v>111</v>
      </c>
      <c r="B564" t="str">
        <f>VLOOKUP(A564,EventPointTypeTable!$A:$B,MATCH(EventPointTypeTable!$B$1,EventPointTypeTable!$A$1:$B$1,0),0)</f>
        <v>신규3</v>
      </c>
      <c r="C564" t="str">
        <f t="shared" si="202"/>
        <v>nw3</v>
      </c>
      <c r="D564">
        <f t="shared" ca="1" si="203"/>
        <v>31</v>
      </c>
      <c r="E564">
        <f t="shared" ca="1" si="184"/>
        <v>31</v>
      </c>
      <c r="F564">
        <v>3200</v>
      </c>
      <c r="G564">
        <f t="shared" ca="1" si="198"/>
        <v>13697</v>
      </c>
      <c r="H564">
        <f t="shared" ca="1" si="199"/>
        <v>13697</v>
      </c>
      <c r="I564" t="str">
        <f t="shared" ca="1" si="200"/>
        <v>cu</v>
      </c>
      <c r="J564" t="s">
        <v>114</v>
      </c>
      <c r="K564" t="s">
        <v>147</v>
      </c>
      <c r="L564">
        <v>4500</v>
      </c>
      <c r="M564" t="str">
        <f t="shared" si="185"/>
        <v>에너지너무많음</v>
      </c>
      <c r="N564" t="str">
        <f t="shared" ca="1" si="201"/>
        <v>cu</v>
      </c>
      <c r="O564" t="s">
        <v>114</v>
      </c>
      <c r="P564" t="s">
        <v>147</v>
      </c>
      <c r="Q564">
        <v>450</v>
      </c>
      <c r="R564" t="str">
        <f t="shared" ca="1" si="186"/>
        <v>cu</v>
      </c>
      <c r="S564" t="str">
        <f t="shared" si="187"/>
        <v>EN</v>
      </c>
      <c r="T564">
        <f t="shared" si="188"/>
        <v>4500</v>
      </c>
      <c r="U564" t="str">
        <f t="shared" ca="1" si="189"/>
        <v>cu</v>
      </c>
      <c r="V564" t="str">
        <f t="shared" si="190"/>
        <v>EN</v>
      </c>
      <c r="W564">
        <f t="shared" si="191"/>
        <v>450</v>
      </c>
      <c r="X564" t="str">
        <f t="shared" ref="X564:X613" ca="1" si="204">IF(ROW()=2,Y564,OFFSET(X564,-1,0)&amp;IF(LEN(Y564)=0,"",","&amp;Y564))</f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4" t="str">
        <f t="shared" ca="1" si="192"/>
        <v>{"id":"nw3","num":31,"totEp":13697,"tp1":"cu","vl1":"EN","cn1":4500,"tp2":"cu","vl2":"EN","cn2":450}</v>
      </c>
      <c r="Z564">
        <f t="shared" ca="1" si="193"/>
        <v>100</v>
      </c>
      <c r="AA564">
        <f t="shared" ca="1" si="194"/>
        <v>24400</v>
      </c>
      <c r="AB564">
        <f t="shared" ca="1" si="195"/>
        <v>1</v>
      </c>
      <c r="AC564" t="str">
        <f t="shared" ca="1" si="196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</v>
      </c>
      <c r="AD564">
        <f t="shared" ca="1" si="197"/>
        <v>0</v>
      </c>
    </row>
    <row r="565" spans="1:30">
      <c r="A565" t="s">
        <v>111</v>
      </c>
      <c r="B565" t="str">
        <f>VLOOKUP(A565,EventPointTypeTable!$A:$B,MATCH(EventPointTypeTable!$B$1,EventPointTypeTable!$A$1:$B$1,0),0)</f>
        <v>신규3</v>
      </c>
      <c r="C565" t="str">
        <f t="shared" si="202"/>
        <v>nw3</v>
      </c>
      <c r="D565">
        <f t="shared" ca="1" si="203"/>
        <v>32</v>
      </c>
      <c r="E565">
        <f t="shared" ref="E565:E613" ca="1" si="205">D565</f>
        <v>32</v>
      </c>
      <c r="F565">
        <v>500</v>
      </c>
      <c r="G565">
        <f t="shared" ca="1" si="198"/>
        <v>14197</v>
      </c>
      <c r="H565">
        <f t="shared" ca="1" si="199"/>
        <v>14197</v>
      </c>
      <c r="I565" t="str">
        <f t="shared" ca="1" si="200"/>
        <v>cu</v>
      </c>
      <c r="J565" t="s">
        <v>114</v>
      </c>
      <c r="K565" t="s">
        <v>116</v>
      </c>
      <c r="L565">
        <v>375000</v>
      </c>
      <c r="M565" t="str">
        <f t="shared" ref="M565:M613" si="206">IF(J565="장비1상자",
  IF(OR(K565&gt;3,L565&gt;5),"장비이상",""),
IF(K565="GO",
  IF(L565&lt;100,"골드이상",""),
IF(K565="EN",
  IF(L565&gt;29,"에너지너무많음",
  IF(L565&gt;9,"에너지다소많음","")),"")))</f>
        <v/>
      </c>
      <c r="N565" t="str">
        <f t="shared" ca="1" si="201"/>
        <v>cu</v>
      </c>
      <c r="O565" t="s">
        <v>114</v>
      </c>
      <c r="P565" t="s">
        <v>116</v>
      </c>
      <c r="Q565">
        <v>37500</v>
      </c>
      <c r="R565" t="str">
        <f t="shared" ref="R565:R613" ca="1" si="207">IF(LEN(I565)=0,"",I565)</f>
        <v>cu</v>
      </c>
      <c r="S565" t="str">
        <f t="shared" ref="S565:S613" si="208">IF(LEN(K565)=0,"",K565)</f>
        <v>GO</v>
      </c>
      <c r="T565">
        <f t="shared" ref="T565:T613" si="209">IF(LEN(L565)=0,"",L565)</f>
        <v>375000</v>
      </c>
      <c r="U565" t="str">
        <f t="shared" ref="U565:U613" ca="1" si="210">IF(LEN(N565)=0,"",N565)</f>
        <v>cu</v>
      </c>
      <c r="V565" t="str">
        <f t="shared" ref="V565:V613" si="211">IF(LEN(P565)=0,"",P565)</f>
        <v>GO</v>
      </c>
      <c r="W565">
        <f t="shared" ref="W565:W613" si="212">IF(LEN(Q565)=0,"",Q565)</f>
        <v>37500</v>
      </c>
      <c r="X565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5" t="str">
        <f t="shared" ref="Y565:Y613" ca="1" si="213">"{"""&amp;C$1&amp;""":"""&amp;C565&amp;""""
&amp;","""&amp;E$1&amp;""":"&amp;E565
&amp;","""&amp;H$1&amp;""":"&amp;H565
&amp;IF(LEN(I565)=0,"",","""&amp;I$1&amp;""":"""&amp;I565&amp;"""")
&amp;IF(LEN(K565)=0,"",","""&amp;K$1&amp;""":"""&amp;K565&amp;"""")
&amp;IF(LEN(L565)=0,"",","""&amp;L$1&amp;""":"&amp;L565)
&amp;IF(LEN(N565)=0,"",","""&amp;N$1&amp;""":"""&amp;N565&amp;"""")
&amp;IF(LEN(P565)=0,"",","""&amp;P$1&amp;""":"""&amp;P565&amp;"""")
&amp;IF(LEN(Q565)=0,"",","""&amp;Q$1&amp;""":"&amp;Q565)&amp;"}"</f>
        <v>{"id":"nw3","num":32,"totEp":14197,"tp1":"cu","vl1":"GO","cn1":375000,"tp2":"cu","vl2":"GO","cn2":37500}</v>
      </c>
      <c r="Z565">
        <f t="shared" ref="Z565:Z613" ca="1" si="214">LEN(Y565)</f>
        <v>104</v>
      </c>
      <c r="AA565">
        <f t="shared" ref="AA565:AA613" ca="1" si="215">IF(ROW()=2,Z565,
IF(OFFSET(AA565,-1,0)+Z565+1&gt;32767,Z565+1,OFFSET(AA565,-1,0)+Z565+1))</f>
        <v>24505</v>
      </c>
      <c r="AB565">
        <f t="shared" ref="AB565:AB613" ca="1" si="216">IF(ROW()=2,AD565,OFFSET(AB565,-1,0)+AD565)</f>
        <v>1</v>
      </c>
      <c r="AC565" t="str">
        <f t="shared" ref="AC565:AC613" ca="1" si="217">IF(ROW()=2,Y565,
IF(OFFSET(AA565,-1,0)+Z565+1&gt;32767,","&amp;Y565,OFFSET(AC565,-1,0)&amp;IF(LEN(Y565)=0,"",","&amp;Y565)))</f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</v>
      </c>
      <c r="AD565">
        <f t="shared" ref="AD565:AD613" ca="1" si="218">IF(AA565&gt;OFFSET(AA565,1,0),1,0)</f>
        <v>0</v>
      </c>
    </row>
    <row r="566" spans="1:30">
      <c r="A566" t="s">
        <v>111</v>
      </c>
      <c r="B566" t="str">
        <f>VLOOKUP(A566,EventPointTypeTable!$A:$B,MATCH(EventPointTypeTable!$B$1,EventPointTypeTable!$A$1:$B$1,0),0)</f>
        <v>신규3</v>
      </c>
      <c r="C566" t="str">
        <f t="shared" si="202"/>
        <v>nw3</v>
      </c>
      <c r="D566">
        <f t="shared" ca="1" si="203"/>
        <v>33</v>
      </c>
      <c r="E566">
        <f t="shared" ca="1" si="205"/>
        <v>33</v>
      </c>
      <c r="F566">
        <v>4500</v>
      </c>
      <c r="G566">
        <f t="shared" ca="1" si="198"/>
        <v>18697</v>
      </c>
      <c r="H566">
        <f t="shared" ca="1" si="199"/>
        <v>18697</v>
      </c>
      <c r="I566" t="str">
        <f t="shared" ca="1" si="200"/>
        <v>cu</v>
      </c>
      <c r="J566" t="s">
        <v>114</v>
      </c>
      <c r="K566" t="s">
        <v>147</v>
      </c>
      <c r="L566">
        <v>5750</v>
      </c>
      <c r="M566" t="str">
        <f t="shared" si="206"/>
        <v>에너지너무많음</v>
      </c>
      <c r="N566" t="str">
        <f t="shared" ca="1" si="201"/>
        <v>cu</v>
      </c>
      <c r="O566" t="s">
        <v>114</v>
      </c>
      <c r="P566" t="s">
        <v>147</v>
      </c>
      <c r="Q566">
        <v>575</v>
      </c>
      <c r="R566" t="str">
        <f t="shared" ca="1" si="207"/>
        <v>cu</v>
      </c>
      <c r="S566" t="str">
        <f t="shared" si="208"/>
        <v>EN</v>
      </c>
      <c r="T566">
        <f t="shared" si="209"/>
        <v>5750</v>
      </c>
      <c r="U566" t="str">
        <f t="shared" ca="1" si="210"/>
        <v>cu</v>
      </c>
      <c r="V566" t="str">
        <f t="shared" si="211"/>
        <v>EN</v>
      </c>
      <c r="W566">
        <f t="shared" si="212"/>
        <v>575</v>
      </c>
      <c r="X566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6" t="str">
        <f t="shared" ca="1" si="213"/>
        <v>{"id":"nw3","num":33,"totEp":18697,"tp1":"cu","vl1":"EN","cn1":5750,"tp2":"cu","vl2":"EN","cn2":575}</v>
      </c>
      <c r="Z566">
        <f t="shared" ca="1" si="214"/>
        <v>100</v>
      </c>
      <c r="AA566">
        <f t="shared" ca="1" si="215"/>
        <v>24606</v>
      </c>
      <c r="AB566">
        <f t="shared" ca="1" si="216"/>
        <v>1</v>
      </c>
      <c r="AC566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</v>
      </c>
      <c r="AD566">
        <f t="shared" ca="1" si="218"/>
        <v>0</v>
      </c>
    </row>
    <row r="567" spans="1:30">
      <c r="A567" t="s">
        <v>111</v>
      </c>
      <c r="B567" t="str">
        <f>VLOOKUP(A567,EventPointTypeTable!$A:$B,MATCH(EventPointTypeTable!$B$1,EventPointTypeTable!$A$1:$B$1,0),0)</f>
        <v>신규3</v>
      </c>
      <c r="C567" t="str">
        <f t="shared" si="202"/>
        <v>nw3</v>
      </c>
      <c r="D567">
        <f t="shared" ca="1" si="203"/>
        <v>34</v>
      </c>
      <c r="E567">
        <f t="shared" ca="1" si="205"/>
        <v>34</v>
      </c>
      <c r="F567">
        <v>330</v>
      </c>
      <c r="G567">
        <f t="shared" ref="G567:G613" ca="1" si="219">IF(A567&lt;&gt;OFFSET(A567,-1,0),F567,OFFSET(G567,-1,0)+F567)</f>
        <v>19027</v>
      </c>
      <c r="H567">
        <f t="shared" ref="H567:H613" ca="1" si="220">G567</f>
        <v>19027</v>
      </c>
      <c r="I567" t="str">
        <f t="shared" ca="1" si="200"/>
        <v>cu</v>
      </c>
      <c r="J567" t="s">
        <v>114</v>
      </c>
      <c r="K567" t="s">
        <v>116</v>
      </c>
      <c r="L567">
        <v>275000</v>
      </c>
      <c r="M567" t="str">
        <f t="shared" si="206"/>
        <v/>
      </c>
      <c r="N567" t="str">
        <f t="shared" ca="1" si="201"/>
        <v>cu</v>
      </c>
      <c r="O567" t="s">
        <v>114</v>
      </c>
      <c r="P567" t="s">
        <v>116</v>
      </c>
      <c r="Q567">
        <v>27500</v>
      </c>
      <c r="R567" t="str">
        <f t="shared" ca="1" si="207"/>
        <v>cu</v>
      </c>
      <c r="S567" t="str">
        <f t="shared" si="208"/>
        <v>GO</v>
      </c>
      <c r="T567">
        <f t="shared" si="209"/>
        <v>275000</v>
      </c>
      <c r="U567" t="str">
        <f t="shared" ca="1" si="210"/>
        <v>cu</v>
      </c>
      <c r="V567" t="str">
        <f t="shared" si="211"/>
        <v>GO</v>
      </c>
      <c r="W567">
        <f t="shared" si="212"/>
        <v>27500</v>
      </c>
      <c r="X567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7" t="str">
        <f t="shared" ca="1" si="213"/>
        <v>{"id":"nw3","num":34,"totEp":19027,"tp1":"cu","vl1":"GO","cn1":275000,"tp2":"cu","vl2":"GO","cn2":27500}</v>
      </c>
      <c r="Z567">
        <f t="shared" ca="1" si="214"/>
        <v>104</v>
      </c>
      <c r="AA567">
        <f t="shared" ca="1" si="215"/>
        <v>24711</v>
      </c>
      <c r="AB567">
        <f t="shared" ca="1" si="216"/>
        <v>1</v>
      </c>
      <c r="AC567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</v>
      </c>
      <c r="AD567">
        <f t="shared" ca="1" si="218"/>
        <v>0</v>
      </c>
    </row>
    <row r="568" spans="1:30">
      <c r="A568" t="s">
        <v>111</v>
      </c>
      <c r="B568" t="str">
        <f>VLOOKUP(A568,EventPointTypeTable!$A:$B,MATCH(EventPointTypeTable!$B$1,EventPointTypeTable!$A$1:$B$1,0),0)</f>
        <v>신규3</v>
      </c>
      <c r="C568" t="str">
        <f t="shared" si="202"/>
        <v>nw3</v>
      </c>
      <c r="D568">
        <f t="shared" ca="1" si="203"/>
        <v>35</v>
      </c>
      <c r="E568">
        <f t="shared" ca="1" si="205"/>
        <v>35</v>
      </c>
      <c r="F568">
        <v>450</v>
      </c>
      <c r="G568">
        <f t="shared" ca="1" si="219"/>
        <v>19477</v>
      </c>
      <c r="H568">
        <f t="shared" ca="1" si="220"/>
        <v>19477</v>
      </c>
      <c r="I568" t="str">
        <f t="shared" ca="1" si="200"/>
        <v>cu</v>
      </c>
      <c r="J568" t="s">
        <v>114</v>
      </c>
      <c r="K568" t="s">
        <v>116</v>
      </c>
      <c r="L568">
        <v>350000</v>
      </c>
      <c r="M568" t="str">
        <f t="shared" si="206"/>
        <v/>
      </c>
      <c r="N568" t="str">
        <f t="shared" ca="1" si="201"/>
        <v>cu</v>
      </c>
      <c r="O568" t="s">
        <v>114</v>
      </c>
      <c r="P568" t="s">
        <v>116</v>
      </c>
      <c r="Q568">
        <v>35000</v>
      </c>
      <c r="R568" t="str">
        <f t="shared" ca="1" si="207"/>
        <v>cu</v>
      </c>
      <c r="S568" t="str">
        <f t="shared" si="208"/>
        <v>GO</v>
      </c>
      <c r="T568">
        <f t="shared" si="209"/>
        <v>350000</v>
      </c>
      <c r="U568" t="str">
        <f t="shared" ca="1" si="210"/>
        <v>cu</v>
      </c>
      <c r="V568" t="str">
        <f t="shared" si="211"/>
        <v>GO</v>
      </c>
      <c r="W568">
        <f t="shared" si="212"/>
        <v>35000</v>
      </c>
      <c r="X568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8" t="str">
        <f t="shared" ca="1" si="213"/>
        <v>{"id":"nw3","num":35,"totEp":19477,"tp1":"cu","vl1":"GO","cn1":350000,"tp2":"cu","vl2":"GO","cn2":35000}</v>
      </c>
      <c r="Z568">
        <f t="shared" ca="1" si="214"/>
        <v>104</v>
      </c>
      <c r="AA568">
        <f t="shared" ca="1" si="215"/>
        <v>24816</v>
      </c>
      <c r="AB568">
        <f t="shared" ca="1" si="216"/>
        <v>1</v>
      </c>
      <c r="AC568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</v>
      </c>
      <c r="AD568">
        <f t="shared" ca="1" si="218"/>
        <v>0</v>
      </c>
    </row>
    <row r="569" spans="1:30">
      <c r="A569" t="s">
        <v>111</v>
      </c>
      <c r="B569" t="str">
        <f>VLOOKUP(A569,EventPointTypeTable!$A:$B,MATCH(EventPointTypeTable!$B$1,EventPointTypeTable!$A$1:$B$1,0),0)</f>
        <v>신규3</v>
      </c>
      <c r="C569" t="str">
        <f t="shared" si="202"/>
        <v>nw3</v>
      </c>
      <c r="D569">
        <f t="shared" ca="1" si="203"/>
        <v>36</v>
      </c>
      <c r="E569">
        <f t="shared" ca="1" si="205"/>
        <v>36</v>
      </c>
      <c r="F569">
        <v>5800</v>
      </c>
      <c r="G569">
        <f t="shared" ca="1" si="219"/>
        <v>25277</v>
      </c>
      <c r="H569">
        <f t="shared" ca="1" si="220"/>
        <v>25277</v>
      </c>
      <c r="I569" t="str">
        <f t="shared" ca="1" si="200"/>
        <v>cu</v>
      </c>
      <c r="J569" t="s">
        <v>114</v>
      </c>
      <c r="K569" t="s">
        <v>147</v>
      </c>
      <c r="L569">
        <v>6400</v>
      </c>
      <c r="M569" t="str">
        <f t="shared" si="206"/>
        <v>에너지너무많음</v>
      </c>
      <c r="N569" t="str">
        <f t="shared" ca="1" si="201"/>
        <v>cu</v>
      </c>
      <c r="O569" t="s">
        <v>114</v>
      </c>
      <c r="P569" t="s">
        <v>147</v>
      </c>
      <c r="Q569">
        <v>640</v>
      </c>
      <c r="R569" t="str">
        <f t="shared" ca="1" si="207"/>
        <v>cu</v>
      </c>
      <c r="S569" t="str">
        <f t="shared" si="208"/>
        <v>EN</v>
      </c>
      <c r="T569">
        <f t="shared" si="209"/>
        <v>6400</v>
      </c>
      <c r="U569" t="str">
        <f t="shared" ca="1" si="210"/>
        <v>cu</v>
      </c>
      <c r="V569" t="str">
        <f t="shared" si="211"/>
        <v>EN</v>
      </c>
      <c r="W569">
        <f t="shared" si="212"/>
        <v>640</v>
      </c>
      <c r="X569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69" t="str">
        <f t="shared" ca="1" si="213"/>
        <v>{"id":"nw3","num":36,"totEp":25277,"tp1":"cu","vl1":"EN","cn1":6400,"tp2":"cu","vl2":"EN","cn2":640}</v>
      </c>
      <c r="Z569">
        <f t="shared" ca="1" si="214"/>
        <v>100</v>
      </c>
      <c r="AA569">
        <f t="shared" ca="1" si="215"/>
        <v>24917</v>
      </c>
      <c r="AB569">
        <f t="shared" ca="1" si="216"/>
        <v>1</v>
      </c>
      <c r="AC569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</v>
      </c>
      <c r="AD569">
        <f t="shared" ca="1" si="218"/>
        <v>0</v>
      </c>
    </row>
    <row r="570" spans="1:30">
      <c r="A570" t="s">
        <v>111</v>
      </c>
      <c r="B570" t="str">
        <f>VLOOKUP(A570,EventPointTypeTable!$A:$B,MATCH(EventPointTypeTable!$B$1,EventPointTypeTable!$A$1:$B$1,0),0)</f>
        <v>신규3</v>
      </c>
      <c r="C570" t="str">
        <f t="shared" si="202"/>
        <v>nw3</v>
      </c>
      <c r="D570">
        <f t="shared" ca="1" si="203"/>
        <v>37</v>
      </c>
      <c r="E570">
        <f t="shared" ca="1" si="205"/>
        <v>37</v>
      </c>
      <c r="F570">
        <v>120</v>
      </c>
      <c r="G570">
        <f t="shared" ca="1" si="219"/>
        <v>25397</v>
      </c>
      <c r="H570">
        <f t="shared" ca="1" si="220"/>
        <v>25397</v>
      </c>
      <c r="I570" t="str">
        <f t="shared" ca="1" si="200"/>
        <v>cu</v>
      </c>
      <c r="J570" t="s">
        <v>114</v>
      </c>
      <c r="K570" t="s">
        <v>116</v>
      </c>
      <c r="L570">
        <v>195000</v>
      </c>
      <c r="M570" t="str">
        <f t="shared" si="206"/>
        <v/>
      </c>
      <c r="N570" t="str">
        <f t="shared" ca="1" si="201"/>
        <v>cu</v>
      </c>
      <c r="O570" t="s">
        <v>114</v>
      </c>
      <c r="P570" t="s">
        <v>116</v>
      </c>
      <c r="Q570">
        <v>19500</v>
      </c>
      <c r="R570" t="str">
        <f t="shared" ca="1" si="207"/>
        <v>cu</v>
      </c>
      <c r="S570" t="str">
        <f t="shared" si="208"/>
        <v>GO</v>
      </c>
      <c r="T570">
        <f t="shared" si="209"/>
        <v>195000</v>
      </c>
      <c r="U570" t="str">
        <f t="shared" ca="1" si="210"/>
        <v>cu</v>
      </c>
      <c r="V570" t="str">
        <f t="shared" si="211"/>
        <v>GO</v>
      </c>
      <c r="W570">
        <f t="shared" si="212"/>
        <v>19500</v>
      </c>
      <c r="X570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0" t="str">
        <f t="shared" ca="1" si="213"/>
        <v>{"id":"nw3","num":37,"totEp":25397,"tp1":"cu","vl1":"GO","cn1":195000,"tp2":"cu","vl2":"GO","cn2":19500}</v>
      </c>
      <c r="Z570">
        <f t="shared" ca="1" si="214"/>
        <v>104</v>
      </c>
      <c r="AA570">
        <f t="shared" ca="1" si="215"/>
        <v>25022</v>
      </c>
      <c r="AB570">
        <f t="shared" ca="1" si="216"/>
        <v>1</v>
      </c>
      <c r="AC570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</v>
      </c>
      <c r="AD570">
        <f t="shared" ca="1" si="218"/>
        <v>0</v>
      </c>
    </row>
    <row r="571" spans="1:30">
      <c r="A571" t="s">
        <v>111</v>
      </c>
      <c r="B571" t="str">
        <f>VLOOKUP(A571,EventPointTypeTable!$A:$B,MATCH(EventPointTypeTable!$B$1,EventPointTypeTable!$A$1:$B$1,0),0)</f>
        <v>신규3</v>
      </c>
      <c r="C571" t="str">
        <f t="shared" si="202"/>
        <v>nw3</v>
      </c>
      <c r="D571">
        <f t="shared" ca="1" si="203"/>
        <v>38</v>
      </c>
      <c r="E571">
        <f t="shared" ca="1" si="205"/>
        <v>38</v>
      </c>
      <c r="F571">
        <v>550</v>
      </c>
      <c r="G571">
        <f t="shared" ca="1" si="219"/>
        <v>25947</v>
      </c>
      <c r="H571">
        <f t="shared" ca="1" si="220"/>
        <v>25947</v>
      </c>
      <c r="I571" t="str">
        <f t="shared" ca="1" si="200"/>
        <v>cu</v>
      </c>
      <c r="J571" t="s">
        <v>114</v>
      </c>
      <c r="K571" t="s">
        <v>116</v>
      </c>
      <c r="L571">
        <v>450000</v>
      </c>
      <c r="M571" t="str">
        <f t="shared" si="206"/>
        <v/>
      </c>
      <c r="N571" t="str">
        <f t="shared" ca="1" si="201"/>
        <v>cu</v>
      </c>
      <c r="O571" t="s">
        <v>114</v>
      </c>
      <c r="P571" t="s">
        <v>116</v>
      </c>
      <c r="Q571">
        <v>45000</v>
      </c>
      <c r="R571" t="str">
        <f t="shared" ca="1" si="207"/>
        <v>cu</v>
      </c>
      <c r="S571" t="str">
        <f t="shared" si="208"/>
        <v>GO</v>
      </c>
      <c r="T571">
        <f t="shared" si="209"/>
        <v>450000</v>
      </c>
      <c r="U571" t="str">
        <f t="shared" ca="1" si="210"/>
        <v>cu</v>
      </c>
      <c r="V571" t="str">
        <f t="shared" si="211"/>
        <v>GO</v>
      </c>
      <c r="W571">
        <f t="shared" si="212"/>
        <v>45000</v>
      </c>
      <c r="X571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1" t="str">
        <f t="shared" ca="1" si="213"/>
        <v>{"id":"nw3","num":38,"totEp":25947,"tp1":"cu","vl1":"GO","cn1":450000,"tp2":"cu","vl2":"GO","cn2":45000}</v>
      </c>
      <c r="Z571">
        <f t="shared" ca="1" si="214"/>
        <v>104</v>
      </c>
      <c r="AA571">
        <f t="shared" ca="1" si="215"/>
        <v>25127</v>
      </c>
      <c r="AB571">
        <f t="shared" ca="1" si="216"/>
        <v>1</v>
      </c>
      <c r="AC571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</v>
      </c>
      <c r="AD571">
        <f t="shared" ca="1" si="218"/>
        <v>0</v>
      </c>
    </row>
    <row r="572" spans="1:30">
      <c r="A572" t="s">
        <v>111</v>
      </c>
      <c r="B572" t="str">
        <f>VLOOKUP(A572,EventPointTypeTable!$A:$B,MATCH(EventPointTypeTable!$B$1,EventPointTypeTable!$A$1:$B$1,0),0)</f>
        <v>신규3</v>
      </c>
      <c r="C572" t="str">
        <f t="shared" si="202"/>
        <v>nw3</v>
      </c>
      <c r="D572">
        <f t="shared" ca="1" si="203"/>
        <v>39</v>
      </c>
      <c r="E572">
        <f t="shared" ca="1" si="205"/>
        <v>39</v>
      </c>
      <c r="F572">
        <v>6700</v>
      </c>
      <c r="G572">
        <f t="shared" ca="1" si="219"/>
        <v>32647</v>
      </c>
      <c r="H572">
        <f t="shared" ca="1" si="220"/>
        <v>32647</v>
      </c>
      <c r="I572" t="str">
        <f t="shared" ca="1" si="200"/>
        <v>cu</v>
      </c>
      <c r="J572" t="s">
        <v>114</v>
      </c>
      <c r="K572" t="s">
        <v>147</v>
      </c>
      <c r="L572">
        <v>7200</v>
      </c>
      <c r="M572" t="str">
        <f t="shared" si="206"/>
        <v>에너지너무많음</v>
      </c>
      <c r="N572" t="str">
        <f t="shared" ca="1" si="201"/>
        <v>cu</v>
      </c>
      <c r="O572" t="s">
        <v>114</v>
      </c>
      <c r="P572" t="s">
        <v>147</v>
      </c>
      <c r="Q572">
        <v>720</v>
      </c>
      <c r="R572" t="str">
        <f t="shared" ca="1" si="207"/>
        <v>cu</v>
      </c>
      <c r="S572" t="str">
        <f t="shared" si="208"/>
        <v>EN</v>
      </c>
      <c r="T572">
        <f t="shared" si="209"/>
        <v>7200</v>
      </c>
      <c r="U572" t="str">
        <f t="shared" ca="1" si="210"/>
        <v>cu</v>
      </c>
      <c r="V572" t="str">
        <f t="shared" si="211"/>
        <v>EN</v>
      </c>
      <c r="W572">
        <f t="shared" si="212"/>
        <v>720</v>
      </c>
      <c r="X572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2" t="str">
        <f t="shared" ca="1" si="213"/>
        <v>{"id":"nw3","num":39,"totEp":32647,"tp1":"cu","vl1":"EN","cn1":7200,"tp2":"cu","vl2":"EN","cn2":720}</v>
      </c>
      <c r="Z572">
        <f t="shared" ca="1" si="214"/>
        <v>100</v>
      </c>
      <c r="AA572">
        <f t="shared" ca="1" si="215"/>
        <v>25228</v>
      </c>
      <c r="AB572">
        <f t="shared" ca="1" si="216"/>
        <v>1</v>
      </c>
      <c r="AC572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</v>
      </c>
      <c r="AD572">
        <f t="shared" ca="1" si="218"/>
        <v>0</v>
      </c>
    </row>
    <row r="573" spans="1:30">
      <c r="A573" t="s">
        <v>111</v>
      </c>
      <c r="B573" t="str">
        <f>VLOOKUP(A573,EventPointTypeTable!$A:$B,MATCH(EventPointTypeTable!$B$1,EventPointTypeTable!$A$1:$B$1,0),0)</f>
        <v>신규3</v>
      </c>
      <c r="C573" t="str">
        <f t="shared" si="202"/>
        <v>nw3</v>
      </c>
      <c r="D573">
        <f t="shared" ca="1" si="203"/>
        <v>40</v>
      </c>
      <c r="E573">
        <f t="shared" ca="1" si="205"/>
        <v>40</v>
      </c>
      <c r="F573">
        <v>600</v>
      </c>
      <c r="G573">
        <f t="shared" ca="1" si="219"/>
        <v>33247</v>
      </c>
      <c r="H573">
        <f t="shared" ca="1" si="220"/>
        <v>33247</v>
      </c>
      <c r="I573" t="str">
        <f t="shared" ca="1" si="200"/>
        <v>cu</v>
      </c>
      <c r="J573" t="s">
        <v>114</v>
      </c>
      <c r="K573" t="s">
        <v>116</v>
      </c>
      <c r="L573">
        <v>420000</v>
      </c>
      <c r="M573" t="str">
        <f t="shared" si="206"/>
        <v/>
      </c>
      <c r="N573" t="str">
        <f t="shared" ca="1" si="201"/>
        <v>cu</v>
      </c>
      <c r="O573" t="s">
        <v>114</v>
      </c>
      <c r="P573" t="s">
        <v>116</v>
      </c>
      <c r="Q573">
        <v>42000</v>
      </c>
      <c r="R573" t="str">
        <f t="shared" ca="1" si="207"/>
        <v>cu</v>
      </c>
      <c r="S573" t="str">
        <f t="shared" si="208"/>
        <v>GO</v>
      </c>
      <c r="T573">
        <f t="shared" si="209"/>
        <v>420000</v>
      </c>
      <c r="U573" t="str">
        <f t="shared" ca="1" si="210"/>
        <v>cu</v>
      </c>
      <c r="V573" t="str">
        <f t="shared" si="211"/>
        <v>GO</v>
      </c>
      <c r="W573">
        <f t="shared" si="212"/>
        <v>42000</v>
      </c>
      <c r="X573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3" t="str">
        <f t="shared" ca="1" si="213"/>
        <v>{"id":"nw3","num":40,"totEp":33247,"tp1":"cu","vl1":"GO","cn1":420000,"tp2":"cu","vl2":"GO","cn2":42000}</v>
      </c>
      <c r="Z573">
        <f t="shared" ca="1" si="214"/>
        <v>104</v>
      </c>
      <c r="AA573">
        <f t="shared" ca="1" si="215"/>
        <v>25333</v>
      </c>
      <c r="AB573">
        <f t="shared" ca="1" si="216"/>
        <v>1</v>
      </c>
      <c r="AC573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</v>
      </c>
      <c r="AD573">
        <f t="shared" ca="1" si="218"/>
        <v>0</v>
      </c>
    </row>
    <row r="574" spans="1:30">
      <c r="A574" t="s">
        <v>112</v>
      </c>
      <c r="B574" t="str">
        <f>VLOOKUP(A574,EventPointTypeTable!$A:$B,MATCH(EventPointTypeTable!$B$1,EventPointTypeTable!$A$1:$B$1,0),0)</f>
        <v>신규4</v>
      </c>
      <c r="C574" t="str">
        <f t="shared" si="202"/>
        <v>nw4</v>
      </c>
      <c r="D574">
        <f t="shared" ca="1" si="203"/>
        <v>1</v>
      </c>
      <c r="E574">
        <f t="shared" ca="1" si="205"/>
        <v>1</v>
      </c>
      <c r="F574">
        <v>7</v>
      </c>
      <c r="G574">
        <f t="shared" ca="1" si="219"/>
        <v>7</v>
      </c>
      <c r="H574">
        <f t="shared" ca="1" si="220"/>
        <v>7</v>
      </c>
      <c r="I574" t="str">
        <f t="shared" ca="1" si="200"/>
        <v>cu</v>
      </c>
      <c r="J574" t="s">
        <v>114</v>
      </c>
      <c r="K574" t="s">
        <v>147</v>
      </c>
      <c r="L574">
        <v>120</v>
      </c>
      <c r="M574" t="str">
        <f t="shared" si="206"/>
        <v>에너지너무많음</v>
      </c>
      <c r="N574" t="str">
        <f t="shared" ca="1" si="201"/>
        <v>cu</v>
      </c>
      <c r="O574" t="s">
        <v>114</v>
      </c>
      <c r="P574" t="s">
        <v>147</v>
      </c>
      <c r="Q574">
        <v>12</v>
      </c>
      <c r="R574" t="str">
        <f t="shared" ca="1" si="207"/>
        <v>cu</v>
      </c>
      <c r="S574" t="str">
        <f t="shared" si="208"/>
        <v>EN</v>
      </c>
      <c r="T574">
        <f t="shared" si="209"/>
        <v>120</v>
      </c>
      <c r="U574" t="str">
        <f t="shared" ca="1" si="210"/>
        <v>cu</v>
      </c>
      <c r="V574" t="str">
        <f t="shared" si="211"/>
        <v>EN</v>
      </c>
      <c r="W574">
        <f t="shared" si="212"/>
        <v>12</v>
      </c>
      <c r="X574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4" t="str">
        <f t="shared" ca="1" si="213"/>
        <v>{"id":"nw4","num":1,"totEp":7,"tp1":"cu","vl1":"EN","cn1":120,"tp2":"cu","vl2":"EN","cn2":12}</v>
      </c>
      <c r="Z574">
        <f t="shared" ca="1" si="214"/>
        <v>93</v>
      </c>
      <c r="AA574">
        <f t="shared" ca="1" si="215"/>
        <v>25427</v>
      </c>
      <c r="AB574">
        <f t="shared" ca="1" si="216"/>
        <v>1</v>
      </c>
      <c r="AC574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</v>
      </c>
      <c r="AD574">
        <f t="shared" ca="1" si="218"/>
        <v>0</v>
      </c>
    </row>
    <row r="575" spans="1:30">
      <c r="A575" t="s">
        <v>112</v>
      </c>
      <c r="B575" t="str">
        <f>VLOOKUP(A575,EventPointTypeTable!$A:$B,MATCH(EventPointTypeTable!$B$1,EventPointTypeTable!$A$1:$B$1,0),0)</f>
        <v>신규4</v>
      </c>
      <c r="C575" t="str">
        <f t="shared" si="202"/>
        <v>nw4</v>
      </c>
      <c r="D575">
        <f t="shared" ca="1" si="203"/>
        <v>2</v>
      </c>
      <c r="E575">
        <f t="shared" ca="1" si="205"/>
        <v>2</v>
      </c>
      <c r="F575">
        <v>10</v>
      </c>
      <c r="G575">
        <f t="shared" ca="1" si="219"/>
        <v>17</v>
      </c>
      <c r="H575">
        <f t="shared" ca="1" si="220"/>
        <v>17</v>
      </c>
      <c r="I575" t="str">
        <f t="shared" ca="1" si="200"/>
        <v>cu</v>
      </c>
      <c r="J575" t="s">
        <v>114</v>
      </c>
      <c r="K575" t="s">
        <v>116</v>
      </c>
      <c r="L575">
        <v>5000</v>
      </c>
      <c r="M575" t="str">
        <f t="shared" si="206"/>
        <v/>
      </c>
      <c r="N575" t="str">
        <f t="shared" ca="1" si="201"/>
        <v>cu</v>
      </c>
      <c r="O575" t="s">
        <v>114</v>
      </c>
      <c r="P575" t="s">
        <v>116</v>
      </c>
      <c r="Q575">
        <v>500</v>
      </c>
      <c r="R575" t="str">
        <f t="shared" ca="1" si="207"/>
        <v>cu</v>
      </c>
      <c r="S575" t="str">
        <f t="shared" si="208"/>
        <v>GO</v>
      </c>
      <c r="T575">
        <f t="shared" si="209"/>
        <v>5000</v>
      </c>
      <c r="U575" t="str">
        <f t="shared" ca="1" si="210"/>
        <v>cu</v>
      </c>
      <c r="V575" t="str">
        <f t="shared" si="211"/>
        <v>GO</v>
      </c>
      <c r="W575">
        <f t="shared" si="212"/>
        <v>500</v>
      </c>
      <c r="X575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5" t="str">
        <f t="shared" ca="1" si="213"/>
        <v>{"id":"nw4","num":2,"totEp":17,"tp1":"cu","vl1":"GO","cn1":5000,"tp2":"cu","vl2":"GO","cn2":500}</v>
      </c>
      <c r="Z575">
        <f t="shared" ca="1" si="214"/>
        <v>96</v>
      </c>
      <c r="AA575">
        <f t="shared" ca="1" si="215"/>
        <v>25524</v>
      </c>
      <c r="AB575">
        <f t="shared" ca="1" si="216"/>
        <v>1</v>
      </c>
      <c r="AC575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</v>
      </c>
      <c r="AD575">
        <f t="shared" ca="1" si="218"/>
        <v>0</v>
      </c>
    </row>
    <row r="576" spans="1:30">
      <c r="A576" t="s">
        <v>112</v>
      </c>
      <c r="B576" t="str">
        <f>VLOOKUP(A576,EventPointTypeTable!$A:$B,MATCH(EventPointTypeTable!$B$1,EventPointTypeTable!$A$1:$B$1,0),0)</f>
        <v>신규4</v>
      </c>
      <c r="C576" t="str">
        <f t="shared" ref="C576:C613" si="221">A576</f>
        <v>nw4</v>
      </c>
      <c r="D576">
        <f t="shared" ref="D576:D613" ca="1" si="222">IF(A576&lt;&gt;OFFSET(A576,-1,0),1,OFFSET(D576,-1,0)+1)</f>
        <v>3</v>
      </c>
      <c r="E576">
        <f t="shared" ca="1" si="205"/>
        <v>3</v>
      </c>
      <c r="F576">
        <v>15</v>
      </c>
      <c r="G576">
        <f t="shared" ca="1" si="219"/>
        <v>32</v>
      </c>
      <c r="H576">
        <f t="shared" ca="1" si="220"/>
        <v>32</v>
      </c>
      <c r="I576" t="str">
        <f t="shared" ca="1" si="200"/>
        <v>cu</v>
      </c>
      <c r="J576" t="s">
        <v>114</v>
      </c>
      <c r="K576" t="s">
        <v>116</v>
      </c>
      <c r="L576">
        <v>7500</v>
      </c>
      <c r="M576" t="str">
        <f t="shared" si="206"/>
        <v/>
      </c>
      <c r="N576" t="str">
        <f t="shared" ca="1" si="201"/>
        <v>cu</v>
      </c>
      <c r="O576" t="s">
        <v>114</v>
      </c>
      <c r="P576" t="s">
        <v>116</v>
      </c>
      <c r="Q576">
        <v>750</v>
      </c>
      <c r="R576" t="str">
        <f t="shared" ca="1" si="207"/>
        <v>cu</v>
      </c>
      <c r="S576" t="str">
        <f t="shared" si="208"/>
        <v>GO</v>
      </c>
      <c r="T576">
        <f t="shared" si="209"/>
        <v>7500</v>
      </c>
      <c r="U576" t="str">
        <f t="shared" ca="1" si="210"/>
        <v>cu</v>
      </c>
      <c r="V576" t="str">
        <f t="shared" si="211"/>
        <v>GO</v>
      </c>
      <c r="W576">
        <f t="shared" si="212"/>
        <v>750</v>
      </c>
      <c r="X576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6" t="str">
        <f t="shared" ca="1" si="213"/>
        <v>{"id":"nw4","num":3,"totEp":32,"tp1":"cu","vl1":"GO","cn1":7500,"tp2":"cu","vl2":"GO","cn2":750}</v>
      </c>
      <c r="Z576">
        <f t="shared" ca="1" si="214"/>
        <v>96</v>
      </c>
      <c r="AA576">
        <f t="shared" ca="1" si="215"/>
        <v>25621</v>
      </c>
      <c r="AB576">
        <f t="shared" ca="1" si="216"/>
        <v>1</v>
      </c>
      <c r="AC576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</v>
      </c>
      <c r="AD576">
        <f t="shared" ca="1" si="218"/>
        <v>0</v>
      </c>
    </row>
    <row r="577" spans="1:30">
      <c r="A577" t="s">
        <v>112</v>
      </c>
      <c r="B577" t="str">
        <f>VLOOKUP(A577,EventPointTypeTable!$A:$B,MATCH(EventPointTypeTable!$B$1,EventPointTypeTable!$A$1:$B$1,0),0)</f>
        <v>신규4</v>
      </c>
      <c r="C577" t="str">
        <f t="shared" si="221"/>
        <v>nw4</v>
      </c>
      <c r="D577">
        <f t="shared" ca="1" si="222"/>
        <v>4</v>
      </c>
      <c r="E577">
        <f t="shared" ca="1" si="205"/>
        <v>4</v>
      </c>
      <c r="F577">
        <v>25</v>
      </c>
      <c r="G577">
        <f t="shared" ca="1" si="219"/>
        <v>57</v>
      </c>
      <c r="H577">
        <f t="shared" ca="1" si="220"/>
        <v>57</v>
      </c>
      <c r="I577" t="str">
        <f t="shared" ref="I577:I613" ca="1" si="223">IF(ISBLANK(J577),"",
VLOOKUP(J577,OFFSET(INDIRECT("$A:$B"),0,MATCH(J$1&amp;"_Verify",INDIRECT("$1:$1"),0)-1),2,0)
)</f>
        <v>cu</v>
      </c>
      <c r="J577" t="s">
        <v>114</v>
      </c>
      <c r="K577" t="s">
        <v>147</v>
      </c>
      <c r="L577">
        <v>120</v>
      </c>
      <c r="M577" t="str">
        <f t="shared" si="206"/>
        <v>에너지너무많음</v>
      </c>
      <c r="N577" t="str">
        <f t="shared" ref="N577:N613" ca="1" si="224">IF(ISBLANK(O577),"",
VLOOKUP(O577,OFFSET(INDIRECT("$A:$B"),0,MATCH(O$1&amp;"_Verify",INDIRECT("$1:$1"),0)-1),2,0)
)</f>
        <v>cu</v>
      </c>
      <c r="O577" t="s">
        <v>114</v>
      </c>
      <c r="P577" t="s">
        <v>147</v>
      </c>
      <c r="Q577">
        <v>12</v>
      </c>
      <c r="R577" t="str">
        <f t="shared" ca="1" si="207"/>
        <v>cu</v>
      </c>
      <c r="S577" t="str">
        <f t="shared" si="208"/>
        <v>EN</v>
      </c>
      <c r="T577">
        <f t="shared" si="209"/>
        <v>120</v>
      </c>
      <c r="U577" t="str">
        <f t="shared" ca="1" si="210"/>
        <v>cu</v>
      </c>
      <c r="V577" t="str">
        <f t="shared" si="211"/>
        <v>EN</v>
      </c>
      <c r="W577">
        <f t="shared" si="212"/>
        <v>12</v>
      </c>
      <c r="X577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7" t="str">
        <f t="shared" ca="1" si="213"/>
        <v>{"id":"nw4","num":4,"totEp":57,"tp1":"cu","vl1":"EN","cn1":120,"tp2":"cu","vl2":"EN","cn2":12}</v>
      </c>
      <c r="Z577">
        <f t="shared" ca="1" si="214"/>
        <v>94</v>
      </c>
      <c r="AA577">
        <f t="shared" ca="1" si="215"/>
        <v>25716</v>
      </c>
      <c r="AB577">
        <f t="shared" ca="1" si="216"/>
        <v>1</v>
      </c>
      <c r="AC577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</v>
      </c>
      <c r="AD577">
        <f t="shared" ca="1" si="218"/>
        <v>0</v>
      </c>
    </row>
    <row r="578" spans="1:30">
      <c r="A578" t="s">
        <v>112</v>
      </c>
      <c r="B578" t="str">
        <f>VLOOKUP(A578,EventPointTypeTable!$A:$B,MATCH(EventPointTypeTable!$B$1,EventPointTypeTable!$A$1:$B$1,0),0)</f>
        <v>신규4</v>
      </c>
      <c r="C578" t="str">
        <f t="shared" si="221"/>
        <v>nw4</v>
      </c>
      <c r="D578">
        <f t="shared" ca="1" si="222"/>
        <v>5</v>
      </c>
      <c r="E578">
        <f t="shared" ca="1" si="205"/>
        <v>5</v>
      </c>
      <c r="F578">
        <v>20</v>
      </c>
      <c r="G578">
        <f t="shared" ca="1" si="219"/>
        <v>77</v>
      </c>
      <c r="H578">
        <f t="shared" ca="1" si="220"/>
        <v>77</v>
      </c>
      <c r="I578" t="str">
        <f t="shared" ca="1" si="223"/>
        <v>cu</v>
      </c>
      <c r="J578" t="s">
        <v>114</v>
      </c>
      <c r="K578" t="s">
        <v>116</v>
      </c>
      <c r="L578">
        <v>10000</v>
      </c>
      <c r="M578" t="str">
        <f t="shared" si="206"/>
        <v/>
      </c>
      <c r="N578" t="str">
        <f t="shared" ca="1" si="224"/>
        <v>cu</v>
      </c>
      <c r="O578" t="s">
        <v>114</v>
      </c>
      <c r="P578" t="s">
        <v>116</v>
      </c>
      <c r="Q578">
        <v>1000</v>
      </c>
      <c r="R578" t="str">
        <f t="shared" ca="1" si="207"/>
        <v>cu</v>
      </c>
      <c r="S578" t="str">
        <f t="shared" si="208"/>
        <v>GO</v>
      </c>
      <c r="T578">
        <f t="shared" si="209"/>
        <v>10000</v>
      </c>
      <c r="U578" t="str">
        <f t="shared" ca="1" si="210"/>
        <v>cu</v>
      </c>
      <c r="V578" t="str">
        <f t="shared" si="211"/>
        <v>GO</v>
      </c>
      <c r="W578">
        <f t="shared" si="212"/>
        <v>1000</v>
      </c>
      <c r="X578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8" t="str">
        <f t="shared" ca="1" si="213"/>
        <v>{"id":"nw4","num":5,"totEp":77,"tp1":"cu","vl1":"GO","cn1":10000,"tp2":"cu","vl2":"GO","cn2":1000}</v>
      </c>
      <c r="Z578">
        <f t="shared" ca="1" si="214"/>
        <v>98</v>
      </c>
      <c r="AA578">
        <f t="shared" ca="1" si="215"/>
        <v>25815</v>
      </c>
      <c r="AB578">
        <f t="shared" ca="1" si="216"/>
        <v>1</v>
      </c>
      <c r="AC578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</v>
      </c>
      <c r="AD578">
        <f t="shared" ca="1" si="218"/>
        <v>0</v>
      </c>
    </row>
    <row r="579" spans="1:30">
      <c r="A579" t="s">
        <v>112</v>
      </c>
      <c r="B579" t="str">
        <f>VLOOKUP(A579,EventPointTypeTable!$A:$B,MATCH(EventPointTypeTable!$B$1,EventPointTypeTable!$A$1:$B$1,0),0)</f>
        <v>신규4</v>
      </c>
      <c r="C579" t="str">
        <f t="shared" si="221"/>
        <v>nw4</v>
      </c>
      <c r="D579">
        <f t="shared" ca="1" si="222"/>
        <v>6</v>
      </c>
      <c r="E579">
        <f t="shared" ca="1" si="205"/>
        <v>6</v>
      </c>
      <c r="F579">
        <v>25</v>
      </c>
      <c r="G579">
        <f t="shared" ca="1" si="219"/>
        <v>102</v>
      </c>
      <c r="H579">
        <f t="shared" ca="1" si="220"/>
        <v>102</v>
      </c>
      <c r="I579" t="str">
        <f t="shared" ca="1" si="223"/>
        <v>cu</v>
      </c>
      <c r="J579" t="s">
        <v>114</v>
      </c>
      <c r="K579" t="s">
        <v>116</v>
      </c>
      <c r="L579">
        <v>15000</v>
      </c>
      <c r="M579" t="str">
        <f t="shared" si="206"/>
        <v/>
      </c>
      <c r="N579" t="str">
        <f t="shared" ca="1" si="224"/>
        <v>cu</v>
      </c>
      <c r="O579" t="s">
        <v>114</v>
      </c>
      <c r="P579" t="s">
        <v>116</v>
      </c>
      <c r="Q579">
        <v>1500</v>
      </c>
      <c r="R579" t="str">
        <f t="shared" ca="1" si="207"/>
        <v>cu</v>
      </c>
      <c r="S579" t="str">
        <f t="shared" si="208"/>
        <v>GO</v>
      </c>
      <c r="T579">
        <f t="shared" si="209"/>
        <v>15000</v>
      </c>
      <c r="U579" t="str">
        <f t="shared" ca="1" si="210"/>
        <v>cu</v>
      </c>
      <c r="V579" t="str">
        <f t="shared" si="211"/>
        <v>GO</v>
      </c>
      <c r="W579">
        <f t="shared" si="212"/>
        <v>1500</v>
      </c>
      <c r="X579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79" t="str">
        <f t="shared" ca="1" si="213"/>
        <v>{"id":"nw4","num":6,"totEp":102,"tp1":"cu","vl1":"GO","cn1":15000,"tp2":"cu","vl2":"GO","cn2":1500}</v>
      </c>
      <c r="Z579">
        <f t="shared" ca="1" si="214"/>
        <v>99</v>
      </c>
      <c r="AA579">
        <f t="shared" ca="1" si="215"/>
        <v>25915</v>
      </c>
      <c r="AB579">
        <f t="shared" ca="1" si="216"/>
        <v>1</v>
      </c>
      <c r="AC579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</v>
      </c>
      <c r="AD579">
        <f t="shared" ca="1" si="218"/>
        <v>0</v>
      </c>
    </row>
    <row r="580" spans="1:30">
      <c r="A580" t="s">
        <v>112</v>
      </c>
      <c r="B580" t="str">
        <f>VLOOKUP(A580,EventPointTypeTable!$A:$B,MATCH(EventPointTypeTable!$B$1,EventPointTypeTable!$A$1:$B$1,0),0)</f>
        <v>신규4</v>
      </c>
      <c r="C580" t="str">
        <f t="shared" si="221"/>
        <v>nw4</v>
      </c>
      <c r="D580">
        <f t="shared" ca="1" si="222"/>
        <v>7</v>
      </c>
      <c r="E580">
        <f t="shared" ca="1" si="205"/>
        <v>7</v>
      </c>
      <c r="F580">
        <v>75</v>
      </c>
      <c r="G580">
        <f t="shared" ca="1" si="219"/>
        <v>177</v>
      </c>
      <c r="H580">
        <f t="shared" ca="1" si="220"/>
        <v>177</v>
      </c>
      <c r="I580" t="str">
        <f t="shared" ca="1" si="223"/>
        <v>cu</v>
      </c>
      <c r="J580" t="s">
        <v>114</v>
      </c>
      <c r="K580" t="s">
        <v>147</v>
      </c>
      <c r="L580">
        <v>170</v>
      </c>
      <c r="M580" t="str">
        <f t="shared" si="206"/>
        <v>에너지너무많음</v>
      </c>
      <c r="N580" t="str">
        <f t="shared" ca="1" si="224"/>
        <v>cu</v>
      </c>
      <c r="O580" t="s">
        <v>114</v>
      </c>
      <c r="P580" t="s">
        <v>147</v>
      </c>
      <c r="Q580">
        <v>17</v>
      </c>
      <c r="R580" t="str">
        <f t="shared" ca="1" si="207"/>
        <v>cu</v>
      </c>
      <c r="S580" t="str">
        <f t="shared" si="208"/>
        <v>EN</v>
      </c>
      <c r="T580">
        <f t="shared" si="209"/>
        <v>170</v>
      </c>
      <c r="U580" t="str">
        <f t="shared" ca="1" si="210"/>
        <v>cu</v>
      </c>
      <c r="V580" t="str">
        <f t="shared" si="211"/>
        <v>EN</v>
      </c>
      <c r="W580">
        <f t="shared" si="212"/>
        <v>17</v>
      </c>
      <c r="X580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0" t="str">
        <f t="shared" ca="1" si="213"/>
        <v>{"id":"nw4","num":7,"totEp":177,"tp1":"cu","vl1":"EN","cn1":170,"tp2":"cu","vl2":"EN","cn2":17}</v>
      </c>
      <c r="Z580">
        <f t="shared" ca="1" si="214"/>
        <v>95</v>
      </c>
      <c r="AA580">
        <f t="shared" ca="1" si="215"/>
        <v>26011</v>
      </c>
      <c r="AB580">
        <f t="shared" ca="1" si="216"/>
        <v>1</v>
      </c>
      <c r="AC580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</v>
      </c>
      <c r="AD580">
        <f t="shared" ca="1" si="218"/>
        <v>0</v>
      </c>
    </row>
    <row r="581" spans="1:30">
      <c r="A581" t="s">
        <v>112</v>
      </c>
      <c r="B581" t="str">
        <f>VLOOKUP(A581,EventPointTypeTable!$A:$B,MATCH(EventPointTypeTable!$B$1,EventPointTypeTable!$A$1:$B$1,0),0)</f>
        <v>신규4</v>
      </c>
      <c r="C581" t="str">
        <f t="shared" si="221"/>
        <v>nw4</v>
      </c>
      <c r="D581">
        <f t="shared" ca="1" si="222"/>
        <v>8</v>
      </c>
      <c r="E581">
        <f t="shared" ca="1" si="205"/>
        <v>8</v>
      </c>
      <c r="F581">
        <v>85</v>
      </c>
      <c r="G581">
        <f t="shared" ca="1" si="219"/>
        <v>262</v>
      </c>
      <c r="H581">
        <f t="shared" ca="1" si="220"/>
        <v>262</v>
      </c>
      <c r="I581" t="str">
        <f t="shared" ca="1" si="223"/>
        <v>cu</v>
      </c>
      <c r="J581" t="s">
        <v>114</v>
      </c>
      <c r="K581" t="s">
        <v>116</v>
      </c>
      <c r="L581">
        <v>20000</v>
      </c>
      <c r="M581" t="str">
        <f t="shared" si="206"/>
        <v/>
      </c>
      <c r="N581" t="str">
        <f t="shared" ca="1" si="224"/>
        <v>cu</v>
      </c>
      <c r="O581" t="s">
        <v>114</v>
      </c>
      <c r="P581" t="s">
        <v>116</v>
      </c>
      <c r="Q581">
        <v>2000</v>
      </c>
      <c r="R581" t="str">
        <f t="shared" ca="1" si="207"/>
        <v>cu</v>
      </c>
      <c r="S581" t="str">
        <f t="shared" si="208"/>
        <v>GO</v>
      </c>
      <c r="T581">
        <f t="shared" si="209"/>
        <v>20000</v>
      </c>
      <c r="U581" t="str">
        <f t="shared" ca="1" si="210"/>
        <v>cu</v>
      </c>
      <c r="V581" t="str">
        <f t="shared" si="211"/>
        <v>GO</v>
      </c>
      <c r="W581">
        <f t="shared" si="212"/>
        <v>2000</v>
      </c>
      <c r="X581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1" t="str">
        <f t="shared" ca="1" si="213"/>
        <v>{"id":"nw4","num":8,"totEp":262,"tp1":"cu","vl1":"GO","cn1":20000,"tp2":"cu","vl2":"GO","cn2":2000}</v>
      </c>
      <c r="Z581">
        <f t="shared" ca="1" si="214"/>
        <v>99</v>
      </c>
      <c r="AA581">
        <f t="shared" ca="1" si="215"/>
        <v>26111</v>
      </c>
      <c r="AB581">
        <f t="shared" ca="1" si="216"/>
        <v>1</v>
      </c>
      <c r="AC581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</v>
      </c>
      <c r="AD581">
        <f t="shared" ca="1" si="218"/>
        <v>0</v>
      </c>
    </row>
    <row r="582" spans="1:30">
      <c r="A582" t="s">
        <v>112</v>
      </c>
      <c r="B582" t="str">
        <f>VLOOKUP(A582,EventPointTypeTable!$A:$B,MATCH(EventPointTypeTable!$B$1,EventPointTypeTable!$A$1:$B$1,0),0)</f>
        <v>신규4</v>
      </c>
      <c r="C582" t="str">
        <f t="shared" si="221"/>
        <v>nw4</v>
      </c>
      <c r="D582">
        <f t="shared" ca="1" si="222"/>
        <v>9</v>
      </c>
      <c r="E582">
        <f t="shared" ca="1" si="205"/>
        <v>9</v>
      </c>
      <c r="F582">
        <v>65</v>
      </c>
      <c r="G582">
        <f t="shared" ca="1" si="219"/>
        <v>327</v>
      </c>
      <c r="H582">
        <f t="shared" ca="1" si="220"/>
        <v>327</v>
      </c>
      <c r="I582" t="str">
        <f t="shared" ca="1" si="223"/>
        <v>cu</v>
      </c>
      <c r="J582" t="s">
        <v>114</v>
      </c>
      <c r="K582" t="s">
        <v>116</v>
      </c>
      <c r="L582">
        <v>25000</v>
      </c>
      <c r="M582" t="str">
        <f t="shared" si="206"/>
        <v/>
      </c>
      <c r="N582" t="str">
        <f t="shared" ca="1" si="224"/>
        <v>cu</v>
      </c>
      <c r="O582" t="s">
        <v>114</v>
      </c>
      <c r="P582" t="s">
        <v>116</v>
      </c>
      <c r="Q582">
        <v>2500</v>
      </c>
      <c r="R582" t="str">
        <f t="shared" ca="1" si="207"/>
        <v>cu</v>
      </c>
      <c r="S582" t="str">
        <f t="shared" si="208"/>
        <v>GO</v>
      </c>
      <c r="T582">
        <f t="shared" si="209"/>
        <v>25000</v>
      </c>
      <c r="U582" t="str">
        <f t="shared" ca="1" si="210"/>
        <v>cu</v>
      </c>
      <c r="V582" t="str">
        <f t="shared" si="211"/>
        <v>GO</v>
      </c>
      <c r="W582">
        <f t="shared" si="212"/>
        <v>2500</v>
      </c>
      <c r="X582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2" t="str">
        <f t="shared" ca="1" si="213"/>
        <v>{"id":"nw4","num":9,"totEp":327,"tp1":"cu","vl1":"GO","cn1":25000,"tp2":"cu","vl2":"GO","cn2":2500}</v>
      </c>
      <c r="Z582">
        <f t="shared" ca="1" si="214"/>
        <v>99</v>
      </c>
      <c r="AA582">
        <f t="shared" ca="1" si="215"/>
        <v>26211</v>
      </c>
      <c r="AB582">
        <f t="shared" ca="1" si="216"/>
        <v>1</v>
      </c>
      <c r="AC582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</v>
      </c>
      <c r="AD582">
        <f t="shared" ca="1" si="218"/>
        <v>0</v>
      </c>
    </row>
    <row r="583" spans="1:30">
      <c r="A583" t="s">
        <v>112</v>
      </c>
      <c r="B583" t="str">
        <f>VLOOKUP(A583,EventPointTypeTable!$A:$B,MATCH(EventPointTypeTable!$B$1,EventPointTypeTable!$A$1:$B$1,0),0)</f>
        <v>신규4</v>
      </c>
      <c r="C583" t="str">
        <f t="shared" si="221"/>
        <v>nw4</v>
      </c>
      <c r="D583">
        <f t="shared" ca="1" si="222"/>
        <v>10</v>
      </c>
      <c r="E583">
        <f t="shared" ca="1" si="205"/>
        <v>10</v>
      </c>
      <c r="F583">
        <v>50</v>
      </c>
      <c r="G583">
        <f t="shared" ca="1" si="219"/>
        <v>377</v>
      </c>
      <c r="H583">
        <f t="shared" ca="1" si="220"/>
        <v>377</v>
      </c>
      <c r="I583" t="str">
        <f t="shared" ca="1" si="223"/>
        <v>cu</v>
      </c>
      <c r="J583" t="s">
        <v>114</v>
      </c>
      <c r="K583" t="s">
        <v>116</v>
      </c>
      <c r="L583">
        <v>22500</v>
      </c>
      <c r="M583" t="str">
        <f t="shared" si="206"/>
        <v/>
      </c>
      <c r="N583" t="str">
        <f t="shared" ca="1" si="224"/>
        <v>cu</v>
      </c>
      <c r="O583" t="s">
        <v>114</v>
      </c>
      <c r="P583" t="s">
        <v>116</v>
      </c>
      <c r="Q583">
        <v>2250</v>
      </c>
      <c r="R583" t="str">
        <f t="shared" ca="1" si="207"/>
        <v>cu</v>
      </c>
      <c r="S583" t="str">
        <f t="shared" si="208"/>
        <v>GO</v>
      </c>
      <c r="T583">
        <f t="shared" si="209"/>
        <v>22500</v>
      </c>
      <c r="U583" t="str">
        <f t="shared" ca="1" si="210"/>
        <v>cu</v>
      </c>
      <c r="V583" t="str">
        <f t="shared" si="211"/>
        <v>GO</v>
      </c>
      <c r="W583">
        <f t="shared" si="212"/>
        <v>2250</v>
      </c>
      <c r="X583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3" t="str">
        <f t="shared" ca="1" si="213"/>
        <v>{"id":"nw4","num":10,"totEp":377,"tp1":"cu","vl1":"GO","cn1":22500,"tp2":"cu","vl2":"GO","cn2":2250}</v>
      </c>
      <c r="Z583">
        <f t="shared" ca="1" si="214"/>
        <v>100</v>
      </c>
      <c r="AA583">
        <f t="shared" ca="1" si="215"/>
        <v>26312</v>
      </c>
      <c r="AB583">
        <f t="shared" ca="1" si="216"/>
        <v>1</v>
      </c>
      <c r="AC583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</v>
      </c>
      <c r="AD583">
        <f t="shared" ca="1" si="218"/>
        <v>0</v>
      </c>
    </row>
    <row r="584" spans="1:30">
      <c r="A584" t="s">
        <v>112</v>
      </c>
      <c r="B584" t="str">
        <f>VLOOKUP(A584,EventPointTypeTable!$A:$B,MATCH(EventPointTypeTable!$B$1,EventPointTypeTable!$A$1:$B$1,0),0)</f>
        <v>신규4</v>
      </c>
      <c r="C584" t="str">
        <f t="shared" si="221"/>
        <v>nw4</v>
      </c>
      <c r="D584">
        <f t="shared" ca="1" si="222"/>
        <v>11</v>
      </c>
      <c r="E584">
        <f t="shared" ca="1" si="205"/>
        <v>11</v>
      </c>
      <c r="F584">
        <v>180</v>
      </c>
      <c r="G584">
        <f t="shared" ca="1" si="219"/>
        <v>557</v>
      </c>
      <c r="H584">
        <f t="shared" ca="1" si="220"/>
        <v>557</v>
      </c>
      <c r="I584" t="str">
        <f t="shared" ca="1" si="223"/>
        <v>cu</v>
      </c>
      <c r="J584" t="s">
        <v>114</v>
      </c>
      <c r="K584" t="s">
        <v>147</v>
      </c>
      <c r="L584">
        <v>300</v>
      </c>
      <c r="M584" t="str">
        <f t="shared" si="206"/>
        <v>에너지너무많음</v>
      </c>
      <c r="N584" t="str">
        <f t="shared" ca="1" si="224"/>
        <v>cu</v>
      </c>
      <c r="O584" t="s">
        <v>114</v>
      </c>
      <c r="P584" t="s">
        <v>147</v>
      </c>
      <c r="Q584">
        <v>30</v>
      </c>
      <c r="R584" t="str">
        <f t="shared" ca="1" si="207"/>
        <v>cu</v>
      </c>
      <c r="S584" t="str">
        <f t="shared" si="208"/>
        <v>EN</v>
      </c>
      <c r="T584">
        <f t="shared" si="209"/>
        <v>300</v>
      </c>
      <c r="U584" t="str">
        <f t="shared" ca="1" si="210"/>
        <v>cu</v>
      </c>
      <c r="V584" t="str">
        <f t="shared" si="211"/>
        <v>EN</v>
      </c>
      <c r="W584">
        <f t="shared" si="212"/>
        <v>30</v>
      </c>
      <c r="X584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4" t="str">
        <f t="shared" ca="1" si="213"/>
        <v>{"id":"nw4","num":11,"totEp":557,"tp1":"cu","vl1":"EN","cn1":300,"tp2":"cu","vl2":"EN","cn2":30}</v>
      </c>
      <c r="Z584">
        <f t="shared" ca="1" si="214"/>
        <v>96</v>
      </c>
      <c r="AA584">
        <f t="shared" ca="1" si="215"/>
        <v>26409</v>
      </c>
      <c r="AB584">
        <f t="shared" ca="1" si="216"/>
        <v>1</v>
      </c>
      <c r="AC584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</v>
      </c>
      <c r="AD584">
        <f t="shared" ca="1" si="218"/>
        <v>0</v>
      </c>
    </row>
    <row r="585" spans="1:30">
      <c r="A585" t="s">
        <v>112</v>
      </c>
      <c r="B585" t="str">
        <f>VLOOKUP(A585,EventPointTypeTable!$A:$B,MATCH(EventPointTypeTable!$B$1,EventPointTypeTable!$A$1:$B$1,0),0)</f>
        <v>신규4</v>
      </c>
      <c r="C585" t="str">
        <f t="shared" si="221"/>
        <v>nw4</v>
      </c>
      <c r="D585">
        <f t="shared" ca="1" si="222"/>
        <v>12</v>
      </c>
      <c r="E585">
        <f t="shared" ca="1" si="205"/>
        <v>12</v>
      </c>
      <c r="F585">
        <v>100</v>
      </c>
      <c r="G585">
        <f t="shared" ca="1" si="219"/>
        <v>657</v>
      </c>
      <c r="H585">
        <f t="shared" ca="1" si="220"/>
        <v>657</v>
      </c>
      <c r="I585" t="str">
        <f t="shared" ca="1" si="223"/>
        <v>cu</v>
      </c>
      <c r="J585" t="s">
        <v>114</v>
      </c>
      <c r="K585" t="s">
        <v>116</v>
      </c>
      <c r="L585">
        <v>50000</v>
      </c>
      <c r="M585" t="str">
        <f t="shared" si="206"/>
        <v/>
      </c>
      <c r="N585" t="str">
        <f t="shared" ca="1" si="224"/>
        <v>cu</v>
      </c>
      <c r="O585" t="s">
        <v>114</v>
      </c>
      <c r="P585" t="s">
        <v>116</v>
      </c>
      <c r="Q585">
        <v>5000</v>
      </c>
      <c r="R585" t="str">
        <f t="shared" ca="1" si="207"/>
        <v>cu</v>
      </c>
      <c r="S585" t="str">
        <f t="shared" si="208"/>
        <v>GO</v>
      </c>
      <c r="T585">
        <f t="shared" si="209"/>
        <v>50000</v>
      </c>
      <c r="U585" t="str">
        <f t="shared" ca="1" si="210"/>
        <v>cu</v>
      </c>
      <c r="V585" t="str">
        <f t="shared" si="211"/>
        <v>GO</v>
      </c>
      <c r="W585">
        <f t="shared" si="212"/>
        <v>5000</v>
      </c>
      <c r="X585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5" t="str">
        <f t="shared" ca="1" si="213"/>
        <v>{"id":"nw4","num":12,"totEp":657,"tp1":"cu","vl1":"GO","cn1":50000,"tp2":"cu","vl2":"GO","cn2":5000}</v>
      </c>
      <c r="Z585">
        <f t="shared" ca="1" si="214"/>
        <v>100</v>
      </c>
      <c r="AA585">
        <f t="shared" ca="1" si="215"/>
        <v>26510</v>
      </c>
      <c r="AB585">
        <f t="shared" ca="1" si="216"/>
        <v>1</v>
      </c>
      <c r="AC585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</v>
      </c>
      <c r="AD585">
        <f t="shared" ca="1" si="218"/>
        <v>0</v>
      </c>
    </row>
    <row r="586" spans="1:30">
      <c r="A586" t="s">
        <v>112</v>
      </c>
      <c r="B586" t="str">
        <f>VLOOKUP(A586,EventPointTypeTable!$A:$B,MATCH(EventPointTypeTable!$B$1,EventPointTypeTable!$A$1:$B$1,0),0)</f>
        <v>신규4</v>
      </c>
      <c r="C586" t="str">
        <f t="shared" si="221"/>
        <v>nw4</v>
      </c>
      <c r="D586">
        <f t="shared" ca="1" si="222"/>
        <v>13</v>
      </c>
      <c r="E586">
        <f t="shared" ca="1" si="205"/>
        <v>13</v>
      </c>
      <c r="F586">
        <v>120</v>
      </c>
      <c r="G586">
        <f t="shared" ca="1" si="219"/>
        <v>777</v>
      </c>
      <c r="H586">
        <f t="shared" ca="1" si="220"/>
        <v>777</v>
      </c>
      <c r="I586" t="str">
        <f t="shared" ca="1" si="223"/>
        <v>cu</v>
      </c>
      <c r="J586" t="s">
        <v>114</v>
      </c>
      <c r="K586" t="s">
        <v>116</v>
      </c>
      <c r="L586">
        <v>65000</v>
      </c>
      <c r="M586" t="str">
        <f t="shared" si="206"/>
        <v/>
      </c>
      <c r="N586" t="str">
        <f t="shared" ca="1" si="224"/>
        <v>cu</v>
      </c>
      <c r="O586" t="s">
        <v>114</v>
      </c>
      <c r="P586" t="s">
        <v>116</v>
      </c>
      <c r="Q586">
        <v>6500</v>
      </c>
      <c r="R586" t="str">
        <f t="shared" ca="1" si="207"/>
        <v>cu</v>
      </c>
      <c r="S586" t="str">
        <f t="shared" si="208"/>
        <v>GO</v>
      </c>
      <c r="T586">
        <f t="shared" si="209"/>
        <v>65000</v>
      </c>
      <c r="U586" t="str">
        <f t="shared" ca="1" si="210"/>
        <v>cu</v>
      </c>
      <c r="V586" t="str">
        <f t="shared" si="211"/>
        <v>GO</v>
      </c>
      <c r="W586">
        <f t="shared" si="212"/>
        <v>6500</v>
      </c>
      <c r="X586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6" t="str">
        <f t="shared" ca="1" si="213"/>
        <v>{"id":"nw4","num":13,"totEp":777,"tp1":"cu","vl1":"GO","cn1":65000,"tp2":"cu","vl2":"GO","cn2":6500}</v>
      </c>
      <c r="Z586">
        <f t="shared" ca="1" si="214"/>
        <v>100</v>
      </c>
      <c r="AA586">
        <f t="shared" ca="1" si="215"/>
        <v>26611</v>
      </c>
      <c r="AB586">
        <f t="shared" ca="1" si="216"/>
        <v>1</v>
      </c>
      <c r="AC586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</v>
      </c>
      <c r="AD586">
        <f t="shared" ca="1" si="218"/>
        <v>0</v>
      </c>
    </row>
    <row r="587" spans="1:30">
      <c r="A587" t="s">
        <v>112</v>
      </c>
      <c r="B587" t="str">
        <f>VLOOKUP(A587,EventPointTypeTable!$A:$B,MATCH(EventPointTypeTable!$B$1,EventPointTypeTable!$A$1:$B$1,0),0)</f>
        <v>신규4</v>
      </c>
      <c r="C587" t="str">
        <f t="shared" si="221"/>
        <v>nw4</v>
      </c>
      <c r="D587">
        <f t="shared" ca="1" si="222"/>
        <v>14</v>
      </c>
      <c r="E587">
        <f t="shared" ca="1" si="205"/>
        <v>14</v>
      </c>
      <c r="F587">
        <v>500</v>
      </c>
      <c r="G587">
        <f t="shared" ca="1" si="219"/>
        <v>1277</v>
      </c>
      <c r="H587">
        <f t="shared" ca="1" si="220"/>
        <v>1277</v>
      </c>
      <c r="I587" t="str">
        <f t="shared" ca="1" si="223"/>
        <v>cu</v>
      </c>
      <c r="J587" t="s">
        <v>114</v>
      </c>
      <c r="K587" t="s">
        <v>147</v>
      </c>
      <c r="L587">
        <v>750</v>
      </c>
      <c r="M587" t="str">
        <f t="shared" si="206"/>
        <v>에너지너무많음</v>
      </c>
      <c r="N587" t="str">
        <f t="shared" ca="1" si="224"/>
        <v>cu</v>
      </c>
      <c r="O587" t="s">
        <v>114</v>
      </c>
      <c r="P587" t="s">
        <v>147</v>
      </c>
      <c r="Q587">
        <v>75</v>
      </c>
      <c r="R587" t="str">
        <f t="shared" ca="1" si="207"/>
        <v>cu</v>
      </c>
      <c r="S587" t="str">
        <f t="shared" si="208"/>
        <v>EN</v>
      </c>
      <c r="T587">
        <f t="shared" si="209"/>
        <v>750</v>
      </c>
      <c r="U587" t="str">
        <f t="shared" ca="1" si="210"/>
        <v>cu</v>
      </c>
      <c r="V587" t="str">
        <f t="shared" si="211"/>
        <v>EN</v>
      </c>
      <c r="W587">
        <f t="shared" si="212"/>
        <v>75</v>
      </c>
      <c r="X587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7" t="str">
        <f t="shared" ca="1" si="213"/>
        <v>{"id":"nw4","num":14,"totEp":1277,"tp1":"cu","vl1":"EN","cn1":750,"tp2":"cu","vl2":"EN","cn2":75}</v>
      </c>
      <c r="Z587">
        <f t="shared" ca="1" si="214"/>
        <v>97</v>
      </c>
      <c r="AA587">
        <f t="shared" ca="1" si="215"/>
        <v>26709</v>
      </c>
      <c r="AB587">
        <f t="shared" ca="1" si="216"/>
        <v>1</v>
      </c>
      <c r="AC587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</v>
      </c>
      <c r="AD587">
        <f t="shared" ca="1" si="218"/>
        <v>0</v>
      </c>
    </row>
    <row r="588" spans="1:30">
      <c r="A588" t="s">
        <v>112</v>
      </c>
      <c r="B588" t="str">
        <f>VLOOKUP(A588,EventPointTypeTable!$A:$B,MATCH(EventPointTypeTable!$B$1,EventPointTypeTable!$A$1:$B$1,0),0)</f>
        <v>신규4</v>
      </c>
      <c r="C588" t="str">
        <f t="shared" si="221"/>
        <v>nw4</v>
      </c>
      <c r="D588">
        <f t="shared" ca="1" si="222"/>
        <v>15</v>
      </c>
      <c r="E588">
        <f t="shared" ca="1" si="205"/>
        <v>15</v>
      </c>
      <c r="F588">
        <v>120</v>
      </c>
      <c r="G588">
        <f t="shared" ca="1" si="219"/>
        <v>1397</v>
      </c>
      <c r="H588">
        <f t="shared" ca="1" si="220"/>
        <v>1397</v>
      </c>
      <c r="I588" t="str">
        <f t="shared" ca="1" si="223"/>
        <v>cu</v>
      </c>
      <c r="J588" t="s">
        <v>114</v>
      </c>
      <c r="K588" t="s">
        <v>116</v>
      </c>
      <c r="L588">
        <v>100000</v>
      </c>
      <c r="M588" t="str">
        <f t="shared" si="206"/>
        <v/>
      </c>
      <c r="N588" t="str">
        <f t="shared" ca="1" si="224"/>
        <v>cu</v>
      </c>
      <c r="O588" t="s">
        <v>114</v>
      </c>
      <c r="P588" t="s">
        <v>116</v>
      </c>
      <c r="Q588">
        <v>10000</v>
      </c>
      <c r="R588" t="str">
        <f t="shared" ca="1" si="207"/>
        <v>cu</v>
      </c>
      <c r="S588" t="str">
        <f t="shared" si="208"/>
        <v>GO</v>
      </c>
      <c r="T588">
        <f t="shared" si="209"/>
        <v>100000</v>
      </c>
      <c r="U588" t="str">
        <f t="shared" ca="1" si="210"/>
        <v>cu</v>
      </c>
      <c r="V588" t="str">
        <f t="shared" si="211"/>
        <v>GO</v>
      </c>
      <c r="W588">
        <f t="shared" si="212"/>
        <v>10000</v>
      </c>
      <c r="X588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8" t="str">
        <f t="shared" ca="1" si="213"/>
        <v>{"id":"nw4","num":15,"totEp":1397,"tp1":"cu","vl1":"GO","cn1":100000,"tp2":"cu","vl2":"GO","cn2":10000}</v>
      </c>
      <c r="Z588">
        <f t="shared" ca="1" si="214"/>
        <v>103</v>
      </c>
      <c r="AA588">
        <f t="shared" ca="1" si="215"/>
        <v>26813</v>
      </c>
      <c r="AB588">
        <f t="shared" ca="1" si="216"/>
        <v>1</v>
      </c>
      <c r="AC588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</v>
      </c>
      <c r="AD588">
        <f t="shared" ca="1" si="218"/>
        <v>0</v>
      </c>
    </row>
    <row r="589" spans="1:30">
      <c r="A589" t="s">
        <v>112</v>
      </c>
      <c r="B589" t="str">
        <f>VLOOKUP(A589,EventPointTypeTable!$A:$B,MATCH(EventPointTypeTable!$B$1,EventPointTypeTable!$A$1:$B$1,0),0)</f>
        <v>신규4</v>
      </c>
      <c r="C589" t="str">
        <f t="shared" si="221"/>
        <v>nw4</v>
      </c>
      <c r="D589">
        <f t="shared" ca="1" si="222"/>
        <v>16</v>
      </c>
      <c r="E589">
        <f t="shared" ca="1" si="205"/>
        <v>16</v>
      </c>
      <c r="F589">
        <v>200</v>
      </c>
      <c r="G589">
        <f t="shared" ca="1" si="219"/>
        <v>1597</v>
      </c>
      <c r="H589">
        <f t="shared" ca="1" si="220"/>
        <v>1597</v>
      </c>
      <c r="I589" t="str">
        <f t="shared" ca="1" si="223"/>
        <v>cu</v>
      </c>
      <c r="J589" t="s">
        <v>114</v>
      </c>
      <c r="K589" t="s">
        <v>116</v>
      </c>
      <c r="L589">
        <v>120000</v>
      </c>
      <c r="M589" t="str">
        <f t="shared" si="206"/>
        <v/>
      </c>
      <c r="N589" t="str">
        <f t="shared" ca="1" si="224"/>
        <v>cu</v>
      </c>
      <c r="O589" t="s">
        <v>114</v>
      </c>
      <c r="P589" t="s">
        <v>116</v>
      </c>
      <c r="Q589">
        <v>12000</v>
      </c>
      <c r="R589" t="str">
        <f t="shared" ca="1" si="207"/>
        <v>cu</v>
      </c>
      <c r="S589" t="str">
        <f t="shared" si="208"/>
        <v>GO</v>
      </c>
      <c r="T589">
        <f t="shared" si="209"/>
        <v>120000</v>
      </c>
      <c r="U589" t="str">
        <f t="shared" ca="1" si="210"/>
        <v>cu</v>
      </c>
      <c r="V589" t="str">
        <f t="shared" si="211"/>
        <v>GO</v>
      </c>
      <c r="W589">
        <f t="shared" si="212"/>
        <v>12000</v>
      </c>
      <c r="X589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89" t="str">
        <f t="shared" ca="1" si="213"/>
        <v>{"id":"nw4","num":16,"totEp":1597,"tp1":"cu","vl1":"GO","cn1":120000,"tp2":"cu","vl2":"GO","cn2":12000}</v>
      </c>
      <c r="Z589">
        <f t="shared" ca="1" si="214"/>
        <v>103</v>
      </c>
      <c r="AA589">
        <f t="shared" ca="1" si="215"/>
        <v>26917</v>
      </c>
      <c r="AB589">
        <f t="shared" ca="1" si="216"/>
        <v>1</v>
      </c>
      <c r="AC589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</v>
      </c>
      <c r="AD589">
        <f t="shared" ca="1" si="218"/>
        <v>0</v>
      </c>
    </row>
    <row r="590" spans="1:30">
      <c r="A590" t="s">
        <v>112</v>
      </c>
      <c r="B590" t="str">
        <f>VLOOKUP(A590,EventPointTypeTable!$A:$B,MATCH(EventPointTypeTable!$B$1,EventPointTypeTable!$A$1:$B$1,0),0)</f>
        <v>신규4</v>
      </c>
      <c r="C590" t="str">
        <f t="shared" si="221"/>
        <v>nw4</v>
      </c>
      <c r="D590">
        <f t="shared" ca="1" si="222"/>
        <v>17</v>
      </c>
      <c r="E590">
        <f t="shared" ca="1" si="205"/>
        <v>17</v>
      </c>
      <c r="F590">
        <v>150</v>
      </c>
      <c r="G590">
        <f t="shared" ca="1" si="219"/>
        <v>1747</v>
      </c>
      <c r="H590">
        <f t="shared" ca="1" si="220"/>
        <v>1747</v>
      </c>
      <c r="I590" t="str">
        <f t="shared" ca="1" si="223"/>
        <v>cu</v>
      </c>
      <c r="J590" t="s">
        <v>114</v>
      </c>
      <c r="K590" t="s">
        <v>116</v>
      </c>
      <c r="L590">
        <v>115000</v>
      </c>
      <c r="M590" t="str">
        <f t="shared" si="206"/>
        <v/>
      </c>
      <c r="N590" t="str">
        <f t="shared" ca="1" si="224"/>
        <v>cu</v>
      </c>
      <c r="O590" t="s">
        <v>114</v>
      </c>
      <c r="P590" t="s">
        <v>116</v>
      </c>
      <c r="Q590">
        <v>11500</v>
      </c>
      <c r="R590" t="str">
        <f t="shared" ca="1" si="207"/>
        <v>cu</v>
      </c>
      <c r="S590" t="str">
        <f t="shared" si="208"/>
        <v>GO</v>
      </c>
      <c r="T590">
        <f t="shared" si="209"/>
        <v>115000</v>
      </c>
      <c r="U590" t="str">
        <f t="shared" ca="1" si="210"/>
        <v>cu</v>
      </c>
      <c r="V590" t="str">
        <f t="shared" si="211"/>
        <v>GO</v>
      </c>
      <c r="W590">
        <f t="shared" si="212"/>
        <v>11500</v>
      </c>
      <c r="X590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0" t="str">
        <f t="shared" ca="1" si="213"/>
        <v>{"id":"nw4","num":17,"totEp":1747,"tp1":"cu","vl1":"GO","cn1":115000,"tp2":"cu","vl2":"GO","cn2":11500}</v>
      </c>
      <c r="Z590">
        <f t="shared" ca="1" si="214"/>
        <v>103</v>
      </c>
      <c r="AA590">
        <f t="shared" ca="1" si="215"/>
        <v>27021</v>
      </c>
      <c r="AB590">
        <f t="shared" ca="1" si="216"/>
        <v>1</v>
      </c>
      <c r="AC590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</v>
      </c>
      <c r="AD590">
        <f t="shared" ca="1" si="218"/>
        <v>0</v>
      </c>
    </row>
    <row r="591" spans="1:30">
      <c r="A591" t="s">
        <v>112</v>
      </c>
      <c r="B591" t="str">
        <f>VLOOKUP(A591,EventPointTypeTable!$A:$B,MATCH(EventPointTypeTable!$B$1,EventPointTypeTable!$A$1:$B$1,0),0)</f>
        <v>신규4</v>
      </c>
      <c r="C591" t="str">
        <f t="shared" si="221"/>
        <v>nw4</v>
      </c>
      <c r="D591">
        <f t="shared" ca="1" si="222"/>
        <v>18</v>
      </c>
      <c r="E591">
        <f t="shared" ca="1" si="205"/>
        <v>18</v>
      </c>
      <c r="F591">
        <v>800</v>
      </c>
      <c r="G591">
        <f t="shared" ca="1" si="219"/>
        <v>2547</v>
      </c>
      <c r="H591">
        <f t="shared" ca="1" si="220"/>
        <v>2547</v>
      </c>
      <c r="I591" t="str">
        <f t="shared" ca="1" si="223"/>
        <v>cu</v>
      </c>
      <c r="J591" t="s">
        <v>114</v>
      </c>
      <c r="K591" t="s">
        <v>147</v>
      </c>
      <c r="L591">
        <v>1200</v>
      </c>
      <c r="M591" t="str">
        <f t="shared" si="206"/>
        <v>에너지너무많음</v>
      </c>
      <c r="N591" t="str">
        <f t="shared" ca="1" si="224"/>
        <v>cu</v>
      </c>
      <c r="O591" t="s">
        <v>114</v>
      </c>
      <c r="P591" t="s">
        <v>147</v>
      </c>
      <c r="Q591">
        <v>120</v>
      </c>
      <c r="R591" t="str">
        <f t="shared" ca="1" si="207"/>
        <v>cu</v>
      </c>
      <c r="S591" t="str">
        <f t="shared" si="208"/>
        <v>EN</v>
      </c>
      <c r="T591">
        <f t="shared" si="209"/>
        <v>1200</v>
      </c>
      <c r="U591" t="str">
        <f t="shared" ca="1" si="210"/>
        <v>cu</v>
      </c>
      <c r="V591" t="str">
        <f t="shared" si="211"/>
        <v>EN</v>
      </c>
      <c r="W591">
        <f t="shared" si="212"/>
        <v>120</v>
      </c>
      <c r="X591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1" t="str">
        <f t="shared" ca="1" si="213"/>
        <v>{"id":"nw4","num":18,"totEp":2547,"tp1":"cu","vl1":"EN","cn1":1200,"tp2":"cu","vl2":"EN","cn2":120}</v>
      </c>
      <c r="Z591">
        <f t="shared" ca="1" si="214"/>
        <v>99</v>
      </c>
      <c r="AA591">
        <f t="shared" ca="1" si="215"/>
        <v>27121</v>
      </c>
      <c r="AB591">
        <f t="shared" ca="1" si="216"/>
        <v>1</v>
      </c>
      <c r="AC591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</v>
      </c>
      <c r="AD591">
        <f t="shared" ca="1" si="218"/>
        <v>0</v>
      </c>
    </row>
    <row r="592" spans="1:30">
      <c r="A592" t="s">
        <v>112</v>
      </c>
      <c r="B592" t="str">
        <f>VLOOKUP(A592,EventPointTypeTable!$A:$B,MATCH(EventPointTypeTable!$B$1,EventPointTypeTable!$A$1:$B$1,0),0)</f>
        <v>신규4</v>
      </c>
      <c r="C592" t="str">
        <f t="shared" si="221"/>
        <v>nw4</v>
      </c>
      <c r="D592">
        <f t="shared" ca="1" si="222"/>
        <v>19</v>
      </c>
      <c r="E592">
        <f t="shared" ca="1" si="205"/>
        <v>19</v>
      </c>
      <c r="F592">
        <v>150</v>
      </c>
      <c r="G592">
        <f t="shared" ca="1" si="219"/>
        <v>2697</v>
      </c>
      <c r="H592">
        <f t="shared" ca="1" si="220"/>
        <v>2697</v>
      </c>
      <c r="I592" t="str">
        <f t="shared" ca="1" si="223"/>
        <v>cu</v>
      </c>
      <c r="J592" t="s">
        <v>114</v>
      </c>
      <c r="K592" t="s">
        <v>116</v>
      </c>
      <c r="L592">
        <v>135000</v>
      </c>
      <c r="M592" t="str">
        <f t="shared" si="206"/>
        <v/>
      </c>
      <c r="N592" t="str">
        <f t="shared" ca="1" si="224"/>
        <v>cu</v>
      </c>
      <c r="O592" t="s">
        <v>114</v>
      </c>
      <c r="P592" t="s">
        <v>116</v>
      </c>
      <c r="Q592">
        <v>13500</v>
      </c>
      <c r="R592" t="str">
        <f t="shared" ca="1" si="207"/>
        <v>cu</v>
      </c>
      <c r="S592" t="str">
        <f t="shared" si="208"/>
        <v>GO</v>
      </c>
      <c r="T592">
        <f t="shared" si="209"/>
        <v>135000</v>
      </c>
      <c r="U592" t="str">
        <f t="shared" ca="1" si="210"/>
        <v>cu</v>
      </c>
      <c r="V592" t="str">
        <f t="shared" si="211"/>
        <v>GO</v>
      </c>
      <c r="W592">
        <f t="shared" si="212"/>
        <v>13500</v>
      </c>
      <c r="X592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2" t="str">
        <f t="shared" ca="1" si="213"/>
        <v>{"id":"nw4","num":19,"totEp":2697,"tp1":"cu","vl1":"GO","cn1":135000,"tp2":"cu","vl2":"GO","cn2":13500}</v>
      </c>
      <c r="Z592">
        <f t="shared" ca="1" si="214"/>
        <v>103</v>
      </c>
      <c r="AA592">
        <f t="shared" ca="1" si="215"/>
        <v>27225</v>
      </c>
      <c r="AB592">
        <f t="shared" ca="1" si="216"/>
        <v>1</v>
      </c>
      <c r="AC592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</v>
      </c>
      <c r="AD592">
        <f t="shared" ca="1" si="218"/>
        <v>0</v>
      </c>
    </row>
    <row r="593" spans="1:30">
      <c r="A593" t="s">
        <v>112</v>
      </c>
      <c r="B593" t="str">
        <f>VLOOKUP(A593,EventPointTypeTable!$A:$B,MATCH(EventPointTypeTable!$B$1,EventPointTypeTable!$A$1:$B$1,0),0)</f>
        <v>신규4</v>
      </c>
      <c r="C593" t="str">
        <f t="shared" si="221"/>
        <v>nw4</v>
      </c>
      <c r="D593">
        <f t="shared" ca="1" si="222"/>
        <v>20</v>
      </c>
      <c r="E593">
        <f t="shared" ca="1" si="205"/>
        <v>20</v>
      </c>
      <c r="F593">
        <v>250</v>
      </c>
      <c r="G593">
        <f t="shared" ca="1" si="219"/>
        <v>2947</v>
      </c>
      <c r="H593">
        <f t="shared" ca="1" si="220"/>
        <v>2947</v>
      </c>
      <c r="I593" t="str">
        <f t="shared" ca="1" si="223"/>
        <v>cu</v>
      </c>
      <c r="J593" t="s">
        <v>114</v>
      </c>
      <c r="K593" t="s">
        <v>116</v>
      </c>
      <c r="L593">
        <v>150000</v>
      </c>
      <c r="M593" t="str">
        <f t="shared" si="206"/>
        <v/>
      </c>
      <c r="N593" t="str">
        <f t="shared" ca="1" si="224"/>
        <v>cu</v>
      </c>
      <c r="O593" t="s">
        <v>114</v>
      </c>
      <c r="P593" t="s">
        <v>116</v>
      </c>
      <c r="Q593">
        <v>15000</v>
      </c>
      <c r="R593" t="str">
        <f t="shared" ca="1" si="207"/>
        <v>cu</v>
      </c>
      <c r="S593" t="str">
        <f t="shared" si="208"/>
        <v>GO</v>
      </c>
      <c r="T593">
        <f t="shared" si="209"/>
        <v>150000</v>
      </c>
      <c r="U593" t="str">
        <f t="shared" ca="1" si="210"/>
        <v>cu</v>
      </c>
      <c r="V593" t="str">
        <f t="shared" si="211"/>
        <v>GO</v>
      </c>
      <c r="W593">
        <f t="shared" si="212"/>
        <v>15000</v>
      </c>
      <c r="X593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3" t="str">
        <f t="shared" ca="1" si="213"/>
        <v>{"id":"nw4","num":20,"totEp":2947,"tp1":"cu","vl1":"GO","cn1":150000,"tp2":"cu","vl2":"GO","cn2":15000}</v>
      </c>
      <c r="Z593">
        <f t="shared" ca="1" si="214"/>
        <v>103</v>
      </c>
      <c r="AA593">
        <f t="shared" ca="1" si="215"/>
        <v>27329</v>
      </c>
      <c r="AB593">
        <f t="shared" ca="1" si="216"/>
        <v>1</v>
      </c>
      <c r="AC593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</v>
      </c>
      <c r="AD593">
        <f t="shared" ca="1" si="218"/>
        <v>0</v>
      </c>
    </row>
    <row r="594" spans="1:30">
      <c r="A594" t="s">
        <v>112</v>
      </c>
      <c r="B594" t="str">
        <f>VLOOKUP(A594,EventPointTypeTable!$A:$B,MATCH(EventPointTypeTable!$B$1,EventPointTypeTable!$A$1:$B$1,0),0)</f>
        <v>신규4</v>
      </c>
      <c r="C594" t="str">
        <f t="shared" si="221"/>
        <v>nw4</v>
      </c>
      <c r="D594">
        <f t="shared" ca="1" si="222"/>
        <v>21</v>
      </c>
      <c r="E594">
        <f t="shared" ca="1" si="205"/>
        <v>21</v>
      </c>
      <c r="F594">
        <v>1300</v>
      </c>
      <c r="G594">
        <f t="shared" ca="1" si="219"/>
        <v>4247</v>
      </c>
      <c r="H594">
        <f t="shared" ca="1" si="220"/>
        <v>4247</v>
      </c>
      <c r="I594" t="str">
        <f t="shared" ca="1" si="223"/>
        <v>cu</v>
      </c>
      <c r="J594" t="s">
        <v>114</v>
      </c>
      <c r="K594" t="s">
        <v>147</v>
      </c>
      <c r="L594">
        <v>2100</v>
      </c>
      <c r="M594" t="str">
        <f t="shared" si="206"/>
        <v>에너지너무많음</v>
      </c>
      <c r="N594" t="str">
        <f t="shared" ca="1" si="224"/>
        <v>cu</v>
      </c>
      <c r="O594" t="s">
        <v>114</v>
      </c>
      <c r="P594" t="s">
        <v>147</v>
      </c>
      <c r="Q594">
        <v>210</v>
      </c>
      <c r="R594" t="str">
        <f t="shared" ca="1" si="207"/>
        <v>cu</v>
      </c>
      <c r="S594" t="str">
        <f t="shared" si="208"/>
        <v>EN</v>
      </c>
      <c r="T594">
        <f t="shared" si="209"/>
        <v>2100</v>
      </c>
      <c r="U594" t="str">
        <f t="shared" ca="1" si="210"/>
        <v>cu</v>
      </c>
      <c r="V594" t="str">
        <f t="shared" si="211"/>
        <v>EN</v>
      </c>
      <c r="W594">
        <f t="shared" si="212"/>
        <v>210</v>
      </c>
      <c r="X594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4" t="str">
        <f t="shared" ca="1" si="213"/>
        <v>{"id":"nw4","num":21,"totEp":4247,"tp1":"cu","vl1":"EN","cn1":2100,"tp2":"cu","vl2":"EN","cn2":210}</v>
      </c>
      <c r="Z594">
        <f t="shared" ca="1" si="214"/>
        <v>99</v>
      </c>
      <c r="AA594">
        <f t="shared" ca="1" si="215"/>
        <v>27429</v>
      </c>
      <c r="AB594">
        <f t="shared" ca="1" si="216"/>
        <v>1</v>
      </c>
      <c r="AC594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</v>
      </c>
      <c r="AD594">
        <f t="shared" ca="1" si="218"/>
        <v>0</v>
      </c>
    </row>
    <row r="595" spans="1:30">
      <c r="A595" t="s">
        <v>112</v>
      </c>
      <c r="B595" t="str">
        <f>VLOOKUP(A595,EventPointTypeTable!$A:$B,MATCH(EventPointTypeTable!$B$1,EventPointTypeTable!$A$1:$B$1,0),0)</f>
        <v>신규4</v>
      </c>
      <c r="C595" t="str">
        <f t="shared" si="221"/>
        <v>nw4</v>
      </c>
      <c r="D595">
        <f t="shared" ca="1" si="222"/>
        <v>22</v>
      </c>
      <c r="E595">
        <f t="shared" ca="1" si="205"/>
        <v>22</v>
      </c>
      <c r="F595">
        <v>60</v>
      </c>
      <c r="G595">
        <f t="shared" ca="1" si="219"/>
        <v>4307</v>
      </c>
      <c r="H595">
        <f t="shared" ca="1" si="220"/>
        <v>4307</v>
      </c>
      <c r="I595" t="str">
        <f t="shared" ca="1" si="223"/>
        <v>cu</v>
      </c>
      <c r="J595" t="s">
        <v>114</v>
      </c>
      <c r="K595" t="s">
        <v>116</v>
      </c>
      <c r="L595">
        <v>110000</v>
      </c>
      <c r="M595" t="str">
        <f t="shared" si="206"/>
        <v/>
      </c>
      <c r="N595" t="str">
        <f t="shared" ca="1" si="224"/>
        <v>cu</v>
      </c>
      <c r="O595" t="s">
        <v>114</v>
      </c>
      <c r="P595" t="s">
        <v>116</v>
      </c>
      <c r="Q595">
        <v>11000</v>
      </c>
      <c r="R595" t="str">
        <f t="shared" ca="1" si="207"/>
        <v>cu</v>
      </c>
      <c r="S595" t="str">
        <f t="shared" si="208"/>
        <v>GO</v>
      </c>
      <c r="T595">
        <f t="shared" si="209"/>
        <v>110000</v>
      </c>
      <c r="U595" t="str">
        <f t="shared" ca="1" si="210"/>
        <v>cu</v>
      </c>
      <c r="V595" t="str">
        <f t="shared" si="211"/>
        <v>GO</v>
      </c>
      <c r="W595">
        <f t="shared" si="212"/>
        <v>11000</v>
      </c>
      <c r="X595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5" t="str">
        <f t="shared" ca="1" si="213"/>
        <v>{"id":"nw4","num":22,"totEp":4307,"tp1":"cu","vl1":"GO","cn1":110000,"tp2":"cu","vl2":"GO","cn2":11000}</v>
      </c>
      <c r="Z595">
        <f t="shared" ca="1" si="214"/>
        <v>103</v>
      </c>
      <c r="AA595">
        <f t="shared" ca="1" si="215"/>
        <v>27533</v>
      </c>
      <c r="AB595">
        <f t="shared" ca="1" si="216"/>
        <v>1</v>
      </c>
      <c r="AC595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</v>
      </c>
      <c r="AD595">
        <f t="shared" ca="1" si="218"/>
        <v>0</v>
      </c>
    </row>
    <row r="596" spans="1:30">
      <c r="A596" t="s">
        <v>112</v>
      </c>
      <c r="B596" t="str">
        <f>VLOOKUP(A596,EventPointTypeTable!$A:$B,MATCH(EventPointTypeTable!$B$1,EventPointTypeTable!$A$1:$B$1,0),0)</f>
        <v>신규4</v>
      </c>
      <c r="C596" t="str">
        <f t="shared" si="221"/>
        <v>nw4</v>
      </c>
      <c r="D596">
        <f t="shared" ca="1" si="222"/>
        <v>23</v>
      </c>
      <c r="E596">
        <f t="shared" ca="1" si="205"/>
        <v>23</v>
      </c>
      <c r="F596">
        <v>350</v>
      </c>
      <c r="G596">
        <f t="shared" ca="1" si="219"/>
        <v>4657</v>
      </c>
      <c r="H596">
        <f t="shared" ca="1" si="220"/>
        <v>4657</v>
      </c>
      <c r="I596" t="str">
        <f t="shared" ca="1" si="223"/>
        <v>cu</v>
      </c>
      <c r="J596" t="s">
        <v>114</v>
      </c>
      <c r="K596" t="s">
        <v>116</v>
      </c>
      <c r="L596">
        <v>175000</v>
      </c>
      <c r="M596" t="str">
        <f t="shared" si="206"/>
        <v/>
      </c>
      <c r="N596" t="str">
        <f t="shared" ca="1" si="224"/>
        <v>cu</v>
      </c>
      <c r="O596" t="s">
        <v>114</v>
      </c>
      <c r="P596" t="s">
        <v>116</v>
      </c>
      <c r="Q596">
        <v>17500</v>
      </c>
      <c r="R596" t="str">
        <f t="shared" ca="1" si="207"/>
        <v>cu</v>
      </c>
      <c r="S596" t="str">
        <f t="shared" si="208"/>
        <v>GO</v>
      </c>
      <c r="T596">
        <f t="shared" si="209"/>
        <v>175000</v>
      </c>
      <c r="U596" t="str">
        <f t="shared" ca="1" si="210"/>
        <v>cu</v>
      </c>
      <c r="V596" t="str">
        <f t="shared" si="211"/>
        <v>GO</v>
      </c>
      <c r="W596">
        <f t="shared" si="212"/>
        <v>17500</v>
      </c>
      <c r="X596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6" t="str">
        <f t="shared" ca="1" si="213"/>
        <v>{"id":"nw4","num":23,"totEp":4657,"tp1":"cu","vl1":"GO","cn1":175000,"tp2":"cu","vl2":"GO","cn2":17500}</v>
      </c>
      <c r="Z596">
        <f t="shared" ca="1" si="214"/>
        <v>103</v>
      </c>
      <c r="AA596">
        <f t="shared" ca="1" si="215"/>
        <v>27637</v>
      </c>
      <c r="AB596">
        <f t="shared" ca="1" si="216"/>
        <v>1</v>
      </c>
      <c r="AC596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</v>
      </c>
      <c r="AD596">
        <f t="shared" ca="1" si="218"/>
        <v>0</v>
      </c>
    </row>
    <row r="597" spans="1:30">
      <c r="A597" t="s">
        <v>112</v>
      </c>
      <c r="B597" t="str">
        <f>VLOOKUP(A597,EventPointTypeTable!$A:$B,MATCH(EventPointTypeTable!$B$1,EventPointTypeTable!$A$1:$B$1,0),0)</f>
        <v>신규4</v>
      </c>
      <c r="C597" t="str">
        <f t="shared" si="221"/>
        <v>nw4</v>
      </c>
      <c r="D597">
        <f t="shared" ca="1" si="222"/>
        <v>24</v>
      </c>
      <c r="E597">
        <f t="shared" ca="1" si="205"/>
        <v>24</v>
      </c>
      <c r="F597">
        <v>240</v>
      </c>
      <c r="G597">
        <f t="shared" ca="1" si="219"/>
        <v>4897</v>
      </c>
      <c r="H597">
        <f t="shared" ca="1" si="220"/>
        <v>4897</v>
      </c>
      <c r="I597" t="str">
        <f t="shared" ca="1" si="223"/>
        <v>cu</v>
      </c>
      <c r="J597" t="s">
        <v>114</v>
      </c>
      <c r="K597" t="s">
        <v>116</v>
      </c>
      <c r="L597">
        <v>145000</v>
      </c>
      <c r="M597" t="str">
        <f t="shared" si="206"/>
        <v/>
      </c>
      <c r="N597" t="str">
        <f t="shared" ca="1" si="224"/>
        <v>cu</v>
      </c>
      <c r="O597" t="s">
        <v>114</v>
      </c>
      <c r="P597" t="s">
        <v>116</v>
      </c>
      <c r="Q597">
        <v>14500</v>
      </c>
      <c r="R597" t="str">
        <f t="shared" ca="1" si="207"/>
        <v>cu</v>
      </c>
      <c r="S597" t="str">
        <f t="shared" si="208"/>
        <v>GO</v>
      </c>
      <c r="T597">
        <f t="shared" si="209"/>
        <v>145000</v>
      </c>
      <c r="U597" t="str">
        <f t="shared" ca="1" si="210"/>
        <v>cu</v>
      </c>
      <c r="V597" t="str">
        <f t="shared" si="211"/>
        <v>GO</v>
      </c>
      <c r="W597">
        <f t="shared" si="212"/>
        <v>14500</v>
      </c>
      <c r="X597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7" t="str">
        <f t="shared" ca="1" si="213"/>
        <v>{"id":"nw4","num":24,"totEp":4897,"tp1":"cu","vl1":"GO","cn1":145000,"tp2":"cu","vl2":"GO","cn2":14500}</v>
      </c>
      <c r="Z597">
        <f t="shared" ca="1" si="214"/>
        <v>103</v>
      </c>
      <c r="AA597">
        <f t="shared" ca="1" si="215"/>
        <v>27741</v>
      </c>
      <c r="AB597">
        <f t="shared" ca="1" si="216"/>
        <v>1</v>
      </c>
      <c r="AC597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</v>
      </c>
      <c r="AD597">
        <f t="shared" ca="1" si="218"/>
        <v>0</v>
      </c>
    </row>
    <row r="598" spans="1:30">
      <c r="A598" t="s">
        <v>112</v>
      </c>
      <c r="B598" t="str">
        <f>VLOOKUP(A598,EventPointTypeTable!$A:$B,MATCH(EventPointTypeTable!$B$1,EventPointTypeTable!$A$1:$B$1,0),0)</f>
        <v>신규4</v>
      </c>
      <c r="C598" t="str">
        <f t="shared" si="221"/>
        <v>nw4</v>
      </c>
      <c r="D598">
        <f t="shared" ca="1" si="222"/>
        <v>25</v>
      </c>
      <c r="E598">
        <f t="shared" ca="1" si="205"/>
        <v>25</v>
      </c>
      <c r="F598">
        <v>1800</v>
      </c>
      <c r="G598">
        <f t="shared" ca="1" si="219"/>
        <v>6697</v>
      </c>
      <c r="H598">
        <f t="shared" ca="1" si="220"/>
        <v>6697</v>
      </c>
      <c r="I598" t="str">
        <f t="shared" ca="1" si="223"/>
        <v>cu</v>
      </c>
      <c r="J598" t="s">
        <v>114</v>
      </c>
      <c r="K598" t="s">
        <v>147</v>
      </c>
      <c r="L598">
        <v>2900</v>
      </c>
      <c r="M598" t="str">
        <f t="shared" si="206"/>
        <v>에너지너무많음</v>
      </c>
      <c r="N598" t="str">
        <f t="shared" ca="1" si="224"/>
        <v>cu</v>
      </c>
      <c r="O598" t="s">
        <v>114</v>
      </c>
      <c r="P598" t="s">
        <v>147</v>
      </c>
      <c r="Q598">
        <v>290</v>
      </c>
      <c r="R598" t="str">
        <f t="shared" ca="1" si="207"/>
        <v>cu</v>
      </c>
      <c r="S598" t="str">
        <f t="shared" si="208"/>
        <v>EN</v>
      </c>
      <c r="T598">
        <f t="shared" si="209"/>
        <v>2900</v>
      </c>
      <c r="U598" t="str">
        <f t="shared" ca="1" si="210"/>
        <v>cu</v>
      </c>
      <c r="V598" t="str">
        <f t="shared" si="211"/>
        <v>EN</v>
      </c>
      <c r="W598">
        <f t="shared" si="212"/>
        <v>290</v>
      </c>
      <c r="X598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8" t="str">
        <f t="shared" ca="1" si="213"/>
        <v>{"id":"nw4","num":25,"totEp":6697,"tp1":"cu","vl1":"EN","cn1":2900,"tp2":"cu","vl2":"EN","cn2":290}</v>
      </c>
      <c r="Z598">
        <f t="shared" ca="1" si="214"/>
        <v>99</v>
      </c>
      <c r="AA598">
        <f t="shared" ca="1" si="215"/>
        <v>27841</v>
      </c>
      <c r="AB598">
        <f t="shared" ca="1" si="216"/>
        <v>1</v>
      </c>
      <c r="AC598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</v>
      </c>
      <c r="AD598">
        <f t="shared" ca="1" si="218"/>
        <v>0</v>
      </c>
    </row>
    <row r="599" spans="1:30">
      <c r="A599" t="s">
        <v>112</v>
      </c>
      <c r="B599" t="str">
        <f>VLOOKUP(A599,EventPointTypeTable!$A:$B,MATCH(EventPointTypeTable!$B$1,EventPointTypeTable!$A$1:$B$1,0),0)</f>
        <v>신규4</v>
      </c>
      <c r="C599" t="str">
        <f t="shared" si="221"/>
        <v>nw4</v>
      </c>
      <c r="D599">
        <f t="shared" ca="1" si="222"/>
        <v>26</v>
      </c>
      <c r="E599">
        <f t="shared" ca="1" si="205"/>
        <v>26</v>
      </c>
      <c r="F599">
        <v>200</v>
      </c>
      <c r="G599">
        <f t="shared" ca="1" si="219"/>
        <v>6897</v>
      </c>
      <c r="H599">
        <f t="shared" ca="1" si="220"/>
        <v>6897</v>
      </c>
      <c r="I599" t="str">
        <f t="shared" ca="1" si="223"/>
        <v>cu</v>
      </c>
      <c r="J599" t="s">
        <v>114</v>
      </c>
      <c r="K599" t="s">
        <v>116</v>
      </c>
      <c r="L599">
        <v>200000</v>
      </c>
      <c r="M599" t="str">
        <f t="shared" si="206"/>
        <v/>
      </c>
      <c r="N599" t="str">
        <f t="shared" ca="1" si="224"/>
        <v>cu</v>
      </c>
      <c r="O599" t="s">
        <v>114</v>
      </c>
      <c r="P599" t="s">
        <v>116</v>
      </c>
      <c r="Q599">
        <v>20000</v>
      </c>
      <c r="R599" t="str">
        <f t="shared" ca="1" si="207"/>
        <v>cu</v>
      </c>
      <c r="S599" t="str">
        <f t="shared" si="208"/>
        <v>GO</v>
      </c>
      <c r="T599">
        <f t="shared" si="209"/>
        <v>200000</v>
      </c>
      <c r="U599" t="str">
        <f t="shared" ca="1" si="210"/>
        <v>cu</v>
      </c>
      <c r="V599" t="str">
        <f t="shared" si="211"/>
        <v>GO</v>
      </c>
      <c r="W599">
        <f t="shared" si="212"/>
        <v>20000</v>
      </c>
      <c r="X599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599" t="str">
        <f t="shared" ca="1" si="213"/>
        <v>{"id":"nw4","num":26,"totEp":6897,"tp1":"cu","vl1":"GO","cn1":200000,"tp2":"cu","vl2":"GO","cn2":20000}</v>
      </c>
      <c r="Z599">
        <f t="shared" ca="1" si="214"/>
        <v>103</v>
      </c>
      <c r="AA599">
        <f t="shared" ca="1" si="215"/>
        <v>27945</v>
      </c>
      <c r="AB599">
        <f t="shared" ca="1" si="216"/>
        <v>1</v>
      </c>
      <c r="AC599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</v>
      </c>
      <c r="AD599">
        <f t="shared" ca="1" si="218"/>
        <v>0</v>
      </c>
    </row>
    <row r="600" spans="1:30">
      <c r="A600" t="s">
        <v>112</v>
      </c>
      <c r="B600" t="str">
        <f>VLOOKUP(A600,EventPointTypeTable!$A:$B,MATCH(EventPointTypeTable!$B$1,EventPointTypeTable!$A$1:$B$1,0),0)</f>
        <v>신규4</v>
      </c>
      <c r="C600" t="str">
        <f t="shared" si="221"/>
        <v>nw4</v>
      </c>
      <c r="D600">
        <f t="shared" ca="1" si="222"/>
        <v>27</v>
      </c>
      <c r="E600">
        <f t="shared" ca="1" si="205"/>
        <v>27</v>
      </c>
      <c r="F600">
        <v>400</v>
      </c>
      <c r="G600">
        <f t="shared" ca="1" si="219"/>
        <v>7297</v>
      </c>
      <c r="H600">
        <f t="shared" ca="1" si="220"/>
        <v>7297</v>
      </c>
      <c r="I600" t="str">
        <f t="shared" ca="1" si="223"/>
        <v>cu</v>
      </c>
      <c r="J600" t="s">
        <v>114</v>
      </c>
      <c r="K600" t="s">
        <v>116</v>
      </c>
      <c r="L600">
        <v>250000</v>
      </c>
      <c r="M600" t="str">
        <f t="shared" si="206"/>
        <v/>
      </c>
      <c r="N600" t="str">
        <f t="shared" ca="1" si="224"/>
        <v>cu</v>
      </c>
      <c r="O600" t="s">
        <v>114</v>
      </c>
      <c r="P600" t="s">
        <v>116</v>
      </c>
      <c r="Q600">
        <v>25000</v>
      </c>
      <c r="R600" t="str">
        <f t="shared" ca="1" si="207"/>
        <v>cu</v>
      </c>
      <c r="S600" t="str">
        <f t="shared" si="208"/>
        <v>GO</v>
      </c>
      <c r="T600">
        <f t="shared" si="209"/>
        <v>250000</v>
      </c>
      <c r="U600" t="str">
        <f t="shared" ca="1" si="210"/>
        <v>cu</v>
      </c>
      <c r="V600" t="str">
        <f t="shared" si="211"/>
        <v>GO</v>
      </c>
      <c r="W600">
        <f t="shared" si="212"/>
        <v>25000</v>
      </c>
      <c r="X600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0" t="str">
        <f t="shared" ca="1" si="213"/>
        <v>{"id":"nw4","num":27,"totEp":7297,"tp1":"cu","vl1":"GO","cn1":250000,"tp2":"cu","vl2":"GO","cn2":25000}</v>
      </c>
      <c r="Z600">
        <f t="shared" ca="1" si="214"/>
        <v>103</v>
      </c>
      <c r="AA600">
        <f t="shared" ca="1" si="215"/>
        <v>28049</v>
      </c>
      <c r="AB600">
        <f t="shared" ca="1" si="216"/>
        <v>1</v>
      </c>
      <c r="AC600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</v>
      </c>
      <c r="AD600">
        <f t="shared" ca="1" si="218"/>
        <v>0</v>
      </c>
    </row>
    <row r="601" spans="1:30">
      <c r="A601" t="s">
        <v>112</v>
      </c>
      <c r="B601" t="str">
        <f>VLOOKUP(A601,EventPointTypeTable!$A:$B,MATCH(EventPointTypeTable!$B$1,EventPointTypeTable!$A$1:$B$1,0),0)</f>
        <v>신규4</v>
      </c>
      <c r="C601" t="str">
        <f t="shared" si="221"/>
        <v>nw4</v>
      </c>
      <c r="D601">
        <f t="shared" ca="1" si="222"/>
        <v>28</v>
      </c>
      <c r="E601">
        <f t="shared" ca="1" si="205"/>
        <v>28</v>
      </c>
      <c r="F601">
        <v>2400</v>
      </c>
      <c r="G601">
        <f t="shared" ca="1" si="219"/>
        <v>9697</v>
      </c>
      <c r="H601">
        <f t="shared" ca="1" si="220"/>
        <v>9697</v>
      </c>
      <c r="I601" t="str">
        <f t="shared" ca="1" si="223"/>
        <v>cu</v>
      </c>
      <c r="J601" t="s">
        <v>114</v>
      </c>
      <c r="K601" t="s">
        <v>147</v>
      </c>
      <c r="L601">
        <v>4000</v>
      </c>
      <c r="M601" t="str">
        <f t="shared" si="206"/>
        <v>에너지너무많음</v>
      </c>
      <c r="N601" t="str">
        <f t="shared" ca="1" si="224"/>
        <v>cu</v>
      </c>
      <c r="O601" t="s">
        <v>114</v>
      </c>
      <c r="P601" t="s">
        <v>147</v>
      </c>
      <c r="Q601">
        <v>400</v>
      </c>
      <c r="R601" t="str">
        <f t="shared" ca="1" si="207"/>
        <v>cu</v>
      </c>
      <c r="S601" t="str">
        <f t="shared" si="208"/>
        <v>EN</v>
      </c>
      <c r="T601">
        <f t="shared" si="209"/>
        <v>4000</v>
      </c>
      <c r="U601" t="str">
        <f t="shared" ca="1" si="210"/>
        <v>cu</v>
      </c>
      <c r="V601" t="str">
        <f t="shared" si="211"/>
        <v>EN</v>
      </c>
      <c r="W601">
        <f t="shared" si="212"/>
        <v>400</v>
      </c>
      <c r="X601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1" t="str">
        <f t="shared" ca="1" si="213"/>
        <v>{"id":"nw4","num":28,"totEp":9697,"tp1":"cu","vl1":"EN","cn1":4000,"tp2":"cu","vl2":"EN","cn2":400}</v>
      </c>
      <c r="Z601">
        <f t="shared" ca="1" si="214"/>
        <v>99</v>
      </c>
      <c r="AA601">
        <f t="shared" ca="1" si="215"/>
        <v>28149</v>
      </c>
      <c r="AB601">
        <f t="shared" ca="1" si="216"/>
        <v>1</v>
      </c>
      <c r="AC601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</v>
      </c>
      <c r="AD601">
        <f t="shared" ca="1" si="218"/>
        <v>0</v>
      </c>
    </row>
    <row r="602" spans="1:30">
      <c r="A602" t="s">
        <v>112</v>
      </c>
      <c r="B602" t="str">
        <f>VLOOKUP(A602,EventPointTypeTable!$A:$B,MATCH(EventPointTypeTable!$B$1,EventPointTypeTable!$A$1:$B$1,0),0)</f>
        <v>신규4</v>
      </c>
      <c r="C602" t="str">
        <f t="shared" si="221"/>
        <v>nw4</v>
      </c>
      <c r="D602">
        <f t="shared" ca="1" si="222"/>
        <v>29</v>
      </c>
      <c r="E602">
        <f t="shared" ca="1" si="205"/>
        <v>29</v>
      </c>
      <c r="F602">
        <v>350</v>
      </c>
      <c r="G602">
        <f t="shared" ca="1" si="219"/>
        <v>10047</v>
      </c>
      <c r="H602">
        <f t="shared" ca="1" si="220"/>
        <v>10047</v>
      </c>
      <c r="I602" t="str">
        <f t="shared" ca="1" si="223"/>
        <v>cu</v>
      </c>
      <c r="J602" t="s">
        <v>114</v>
      </c>
      <c r="K602" t="s">
        <v>116</v>
      </c>
      <c r="L602">
        <v>300000</v>
      </c>
      <c r="M602" t="str">
        <f t="shared" si="206"/>
        <v/>
      </c>
      <c r="N602" t="str">
        <f t="shared" ca="1" si="224"/>
        <v>cu</v>
      </c>
      <c r="O602" t="s">
        <v>114</v>
      </c>
      <c r="P602" t="s">
        <v>116</v>
      </c>
      <c r="Q602">
        <v>30000</v>
      </c>
      <c r="R602" t="str">
        <f t="shared" ca="1" si="207"/>
        <v>cu</v>
      </c>
      <c r="S602" t="str">
        <f t="shared" si="208"/>
        <v>GO</v>
      </c>
      <c r="T602">
        <f t="shared" si="209"/>
        <v>300000</v>
      </c>
      <c r="U602" t="str">
        <f t="shared" ca="1" si="210"/>
        <v>cu</v>
      </c>
      <c r="V602" t="str">
        <f t="shared" si="211"/>
        <v>GO</v>
      </c>
      <c r="W602">
        <f t="shared" si="212"/>
        <v>30000</v>
      </c>
      <c r="X602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2" t="str">
        <f t="shared" ca="1" si="213"/>
        <v>{"id":"nw4","num":29,"totEp":10047,"tp1":"cu","vl1":"GO","cn1":300000,"tp2":"cu","vl2":"GO","cn2":30000}</v>
      </c>
      <c r="Z602">
        <f t="shared" ca="1" si="214"/>
        <v>104</v>
      </c>
      <c r="AA602">
        <f t="shared" ca="1" si="215"/>
        <v>28254</v>
      </c>
      <c r="AB602">
        <f t="shared" ca="1" si="216"/>
        <v>1</v>
      </c>
      <c r="AC602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</v>
      </c>
      <c r="AD602">
        <f t="shared" ca="1" si="218"/>
        <v>0</v>
      </c>
    </row>
    <row r="603" spans="1:30">
      <c r="A603" t="s">
        <v>112</v>
      </c>
      <c r="B603" t="str">
        <f>VLOOKUP(A603,EventPointTypeTable!$A:$B,MATCH(EventPointTypeTable!$B$1,EventPointTypeTable!$A$1:$B$1,0),0)</f>
        <v>신규4</v>
      </c>
      <c r="C603" t="str">
        <f t="shared" si="221"/>
        <v>nw4</v>
      </c>
      <c r="D603">
        <f t="shared" ca="1" si="222"/>
        <v>30</v>
      </c>
      <c r="E603">
        <f t="shared" ca="1" si="205"/>
        <v>30</v>
      </c>
      <c r="F603">
        <v>450</v>
      </c>
      <c r="G603">
        <f t="shared" ca="1" si="219"/>
        <v>10497</v>
      </c>
      <c r="H603">
        <f t="shared" ca="1" si="220"/>
        <v>10497</v>
      </c>
      <c r="I603" t="str">
        <f t="shared" ca="1" si="223"/>
        <v>cu</v>
      </c>
      <c r="J603" t="s">
        <v>114</v>
      </c>
      <c r="K603" t="s">
        <v>116</v>
      </c>
      <c r="L603">
        <v>325000</v>
      </c>
      <c r="M603" t="str">
        <f t="shared" si="206"/>
        <v/>
      </c>
      <c r="N603" t="str">
        <f t="shared" ca="1" si="224"/>
        <v>cu</v>
      </c>
      <c r="O603" t="s">
        <v>114</v>
      </c>
      <c r="P603" t="s">
        <v>116</v>
      </c>
      <c r="Q603">
        <v>32500</v>
      </c>
      <c r="R603" t="str">
        <f t="shared" ca="1" si="207"/>
        <v>cu</v>
      </c>
      <c r="S603" t="str">
        <f t="shared" si="208"/>
        <v>GO</v>
      </c>
      <c r="T603">
        <f t="shared" si="209"/>
        <v>325000</v>
      </c>
      <c r="U603" t="str">
        <f t="shared" ca="1" si="210"/>
        <v>cu</v>
      </c>
      <c r="V603" t="str">
        <f t="shared" si="211"/>
        <v>GO</v>
      </c>
      <c r="W603">
        <f t="shared" si="212"/>
        <v>32500</v>
      </c>
      <c r="X603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3" t="str">
        <f t="shared" ca="1" si="213"/>
        <v>{"id":"nw4","num":30,"totEp":10497,"tp1":"cu","vl1":"GO","cn1":325000,"tp2":"cu","vl2":"GO","cn2":32500}</v>
      </c>
      <c r="Z603">
        <f t="shared" ca="1" si="214"/>
        <v>104</v>
      </c>
      <c r="AA603">
        <f t="shared" ca="1" si="215"/>
        <v>28359</v>
      </c>
      <c r="AB603">
        <f t="shared" ca="1" si="216"/>
        <v>1</v>
      </c>
      <c r="AC603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</v>
      </c>
      <c r="AD603">
        <f t="shared" ca="1" si="218"/>
        <v>0</v>
      </c>
    </row>
    <row r="604" spans="1:30">
      <c r="A604" t="s">
        <v>112</v>
      </c>
      <c r="B604" t="str">
        <f>VLOOKUP(A604,EventPointTypeTable!$A:$B,MATCH(EventPointTypeTable!$B$1,EventPointTypeTable!$A$1:$B$1,0),0)</f>
        <v>신규4</v>
      </c>
      <c r="C604" t="str">
        <f t="shared" si="221"/>
        <v>nw4</v>
      </c>
      <c r="D604">
        <f t="shared" ca="1" si="222"/>
        <v>31</v>
      </c>
      <c r="E604">
        <f t="shared" ca="1" si="205"/>
        <v>31</v>
      </c>
      <c r="F604">
        <v>3200</v>
      </c>
      <c r="G604">
        <f t="shared" ca="1" si="219"/>
        <v>13697</v>
      </c>
      <c r="H604">
        <f t="shared" ca="1" si="220"/>
        <v>13697</v>
      </c>
      <c r="I604" t="str">
        <f t="shared" ca="1" si="223"/>
        <v>cu</v>
      </c>
      <c r="J604" t="s">
        <v>114</v>
      </c>
      <c r="K604" t="s">
        <v>147</v>
      </c>
      <c r="L604">
        <v>4500</v>
      </c>
      <c r="M604" t="str">
        <f t="shared" si="206"/>
        <v>에너지너무많음</v>
      </c>
      <c r="N604" t="str">
        <f t="shared" ca="1" si="224"/>
        <v>cu</v>
      </c>
      <c r="O604" t="s">
        <v>114</v>
      </c>
      <c r="P604" t="s">
        <v>147</v>
      </c>
      <c r="Q604">
        <v>450</v>
      </c>
      <c r="R604" t="str">
        <f t="shared" ca="1" si="207"/>
        <v>cu</v>
      </c>
      <c r="S604" t="str">
        <f t="shared" si="208"/>
        <v>EN</v>
      </c>
      <c r="T604">
        <f t="shared" si="209"/>
        <v>4500</v>
      </c>
      <c r="U604" t="str">
        <f t="shared" ca="1" si="210"/>
        <v>cu</v>
      </c>
      <c r="V604" t="str">
        <f t="shared" si="211"/>
        <v>EN</v>
      </c>
      <c r="W604">
        <f t="shared" si="212"/>
        <v>450</v>
      </c>
      <c r="X604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4" t="str">
        <f t="shared" ca="1" si="213"/>
        <v>{"id":"nw4","num":31,"totEp":13697,"tp1":"cu","vl1":"EN","cn1":4500,"tp2":"cu","vl2":"EN","cn2":450}</v>
      </c>
      <c r="Z604">
        <f t="shared" ca="1" si="214"/>
        <v>100</v>
      </c>
      <c r="AA604">
        <f t="shared" ca="1" si="215"/>
        <v>28460</v>
      </c>
      <c r="AB604">
        <f t="shared" ca="1" si="216"/>
        <v>1</v>
      </c>
      <c r="AC604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</v>
      </c>
      <c r="AD604">
        <f t="shared" ca="1" si="218"/>
        <v>0</v>
      </c>
    </row>
    <row r="605" spans="1:30">
      <c r="A605" t="s">
        <v>112</v>
      </c>
      <c r="B605" t="str">
        <f>VLOOKUP(A605,EventPointTypeTable!$A:$B,MATCH(EventPointTypeTable!$B$1,EventPointTypeTable!$A$1:$B$1,0),0)</f>
        <v>신규4</v>
      </c>
      <c r="C605" t="str">
        <f t="shared" si="221"/>
        <v>nw4</v>
      </c>
      <c r="D605">
        <f t="shared" ca="1" si="222"/>
        <v>32</v>
      </c>
      <c r="E605">
        <f t="shared" ca="1" si="205"/>
        <v>32</v>
      </c>
      <c r="F605">
        <v>500</v>
      </c>
      <c r="G605">
        <f t="shared" ca="1" si="219"/>
        <v>14197</v>
      </c>
      <c r="H605">
        <f t="shared" ca="1" si="220"/>
        <v>14197</v>
      </c>
      <c r="I605" t="str">
        <f t="shared" ca="1" si="223"/>
        <v>cu</v>
      </c>
      <c r="J605" t="s">
        <v>114</v>
      </c>
      <c r="K605" t="s">
        <v>116</v>
      </c>
      <c r="L605">
        <v>375000</v>
      </c>
      <c r="M605" t="str">
        <f t="shared" si="206"/>
        <v/>
      </c>
      <c r="N605" t="str">
        <f t="shared" ca="1" si="224"/>
        <v>cu</v>
      </c>
      <c r="O605" t="s">
        <v>114</v>
      </c>
      <c r="P605" t="s">
        <v>116</v>
      </c>
      <c r="Q605">
        <v>37500</v>
      </c>
      <c r="R605" t="str">
        <f t="shared" ca="1" si="207"/>
        <v>cu</v>
      </c>
      <c r="S605" t="str">
        <f t="shared" si="208"/>
        <v>GO</v>
      </c>
      <c r="T605">
        <f t="shared" si="209"/>
        <v>375000</v>
      </c>
      <c r="U605" t="str">
        <f t="shared" ca="1" si="210"/>
        <v>cu</v>
      </c>
      <c r="V605" t="str">
        <f t="shared" si="211"/>
        <v>GO</v>
      </c>
      <c r="W605">
        <f t="shared" si="212"/>
        <v>37500</v>
      </c>
      <c r="X605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5" t="str">
        <f t="shared" ca="1" si="213"/>
        <v>{"id":"nw4","num":32,"totEp":14197,"tp1":"cu","vl1":"GO","cn1":375000,"tp2":"cu","vl2":"GO","cn2":37500}</v>
      </c>
      <c r="Z605">
        <f t="shared" ca="1" si="214"/>
        <v>104</v>
      </c>
      <c r="AA605">
        <f t="shared" ca="1" si="215"/>
        <v>28565</v>
      </c>
      <c r="AB605">
        <f t="shared" ca="1" si="216"/>
        <v>1</v>
      </c>
      <c r="AC605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</v>
      </c>
      <c r="AD605">
        <f t="shared" ca="1" si="218"/>
        <v>0</v>
      </c>
    </row>
    <row r="606" spans="1:30">
      <c r="A606" t="s">
        <v>112</v>
      </c>
      <c r="B606" t="str">
        <f>VLOOKUP(A606,EventPointTypeTable!$A:$B,MATCH(EventPointTypeTable!$B$1,EventPointTypeTable!$A$1:$B$1,0),0)</f>
        <v>신규4</v>
      </c>
      <c r="C606" t="str">
        <f t="shared" si="221"/>
        <v>nw4</v>
      </c>
      <c r="D606">
        <f t="shared" ca="1" si="222"/>
        <v>33</v>
      </c>
      <c r="E606">
        <f t="shared" ca="1" si="205"/>
        <v>33</v>
      </c>
      <c r="F606">
        <v>4500</v>
      </c>
      <c r="G606">
        <f t="shared" ca="1" si="219"/>
        <v>18697</v>
      </c>
      <c r="H606">
        <f t="shared" ca="1" si="220"/>
        <v>18697</v>
      </c>
      <c r="I606" t="str">
        <f t="shared" ca="1" si="223"/>
        <v>cu</v>
      </c>
      <c r="J606" t="s">
        <v>114</v>
      </c>
      <c r="K606" t="s">
        <v>147</v>
      </c>
      <c r="L606">
        <v>5750</v>
      </c>
      <c r="M606" t="str">
        <f t="shared" si="206"/>
        <v>에너지너무많음</v>
      </c>
      <c r="N606" t="str">
        <f t="shared" ca="1" si="224"/>
        <v>cu</v>
      </c>
      <c r="O606" t="s">
        <v>114</v>
      </c>
      <c r="P606" t="s">
        <v>147</v>
      </c>
      <c r="Q606">
        <v>575</v>
      </c>
      <c r="R606" t="str">
        <f t="shared" ca="1" si="207"/>
        <v>cu</v>
      </c>
      <c r="S606" t="str">
        <f t="shared" si="208"/>
        <v>EN</v>
      </c>
      <c r="T606">
        <f t="shared" si="209"/>
        <v>5750</v>
      </c>
      <c r="U606" t="str">
        <f t="shared" ca="1" si="210"/>
        <v>cu</v>
      </c>
      <c r="V606" t="str">
        <f t="shared" si="211"/>
        <v>EN</v>
      </c>
      <c r="W606">
        <f t="shared" si="212"/>
        <v>575</v>
      </c>
      <c r="X606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6" t="str">
        <f t="shared" ca="1" si="213"/>
        <v>{"id":"nw4","num":33,"totEp":18697,"tp1":"cu","vl1":"EN","cn1":5750,"tp2":"cu","vl2":"EN","cn2":575}</v>
      </c>
      <c r="Z606">
        <f t="shared" ca="1" si="214"/>
        <v>100</v>
      </c>
      <c r="AA606">
        <f t="shared" ca="1" si="215"/>
        <v>28666</v>
      </c>
      <c r="AB606">
        <f t="shared" ca="1" si="216"/>
        <v>1</v>
      </c>
      <c r="AC606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</v>
      </c>
      <c r="AD606">
        <f t="shared" ca="1" si="218"/>
        <v>0</v>
      </c>
    </row>
    <row r="607" spans="1:30">
      <c r="A607" t="s">
        <v>112</v>
      </c>
      <c r="B607" t="str">
        <f>VLOOKUP(A607,EventPointTypeTable!$A:$B,MATCH(EventPointTypeTable!$B$1,EventPointTypeTable!$A$1:$B$1,0),0)</f>
        <v>신규4</v>
      </c>
      <c r="C607" t="str">
        <f t="shared" si="221"/>
        <v>nw4</v>
      </c>
      <c r="D607">
        <f t="shared" ca="1" si="222"/>
        <v>34</v>
      </c>
      <c r="E607">
        <f t="shared" ca="1" si="205"/>
        <v>34</v>
      </c>
      <c r="F607">
        <v>330</v>
      </c>
      <c r="G607">
        <f t="shared" ca="1" si="219"/>
        <v>19027</v>
      </c>
      <c r="H607">
        <f t="shared" ca="1" si="220"/>
        <v>19027</v>
      </c>
      <c r="I607" t="str">
        <f t="shared" ca="1" si="223"/>
        <v>cu</v>
      </c>
      <c r="J607" t="s">
        <v>114</v>
      </c>
      <c r="K607" t="s">
        <v>116</v>
      </c>
      <c r="L607">
        <v>275000</v>
      </c>
      <c r="M607" t="str">
        <f t="shared" si="206"/>
        <v/>
      </c>
      <c r="N607" t="str">
        <f t="shared" ca="1" si="224"/>
        <v>cu</v>
      </c>
      <c r="O607" t="s">
        <v>114</v>
      </c>
      <c r="P607" t="s">
        <v>116</v>
      </c>
      <c r="Q607">
        <v>27500</v>
      </c>
      <c r="R607" t="str">
        <f t="shared" ca="1" si="207"/>
        <v>cu</v>
      </c>
      <c r="S607" t="str">
        <f t="shared" si="208"/>
        <v>GO</v>
      </c>
      <c r="T607">
        <f t="shared" si="209"/>
        <v>275000</v>
      </c>
      <c r="U607" t="str">
        <f t="shared" ca="1" si="210"/>
        <v>cu</v>
      </c>
      <c r="V607" t="str">
        <f t="shared" si="211"/>
        <v>GO</v>
      </c>
      <c r="W607">
        <f t="shared" si="212"/>
        <v>27500</v>
      </c>
      <c r="X607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7" t="str">
        <f t="shared" ca="1" si="213"/>
        <v>{"id":"nw4","num":34,"totEp":19027,"tp1":"cu","vl1":"GO","cn1":275000,"tp2":"cu","vl2":"GO","cn2":27500}</v>
      </c>
      <c r="Z607">
        <f t="shared" ca="1" si="214"/>
        <v>104</v>
      </c>
      <c r="AA607">
        <f t="shared" ca="1" si="215"/>
        <v>28771</v>
      </c>
      <c r="AB607">
        <f t="shared" ca="1" si="216"/>
        <v>1</v>
      </c>
      <c r="AC607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</v>
      </c>
      <c r="AD607">
        <f t="shared" ca="1" si="218"/>
        <v>0</v>
      </c>
    </row>
    <row r="608" spans="1:30">
      <c r="A608" t="s">
        <v>112</v>
      </c>
      <c r="B608" t="str">
        <f>VLOOKUP(A608,EventPointTypeTable!$A:$B,MATCH(EventPointTypeTable!$B$1,EventPointTypeTable!$A$1:$B$1,0),0)</f>
        <v>신규4</v>
      </c>
      <c r="C608" t="str">
        <f t="shared" si="221"/>
        <v>nw4</v>
      </c>
      <c r="D608">
        <f t="shared" ca="1" si="222"/>
        <v>35</v>
      </c>
      <c r="E608">
        <f t="shared" ca="1" si="205"/>
        <v>35</v>
      </c>
      <c r="F608">
        <v>450</v>
      </c>
      <c r="G608">
        <f t="shared" ca="1" si="219"/>
        <v>19477</v>
      </c>
      <c r="H608">
        <f t="shared" ca="1" si="220"/>
        <v>19477</v>
      </c>
      <c r="I608" t="str">
        <f t="shared" ca="1" si="223"/>
        <v>cu</v>
      </c>
      <c r="J608" t="s">
        <v>114</v>
      </c>
      <c r="K608" t="s">
        <v>116</v>
      </c>
      <c r="L608">
        <v>350000</v>
      </c>
      <c r="M608" t="str">
        <f t="shared" si="206"/>
        <v/>
      </c>
      <c r="N608" t="str">
        <f t="shared" ca="1" si="224"/>
        <v>cu</v>
      </c>
      <c r="O608" t="s">
        <v>114</v>
      </c>
      <c r="P608" t="s">
        <v>116</v>
      </c>
      <c r="Q608">
        <v>35000</v>
      </c>
      <c r="R608" t="str">
        <f t="shared" ca="1" si="207"/>
        <v>cu</v>
      </c>
      <c r="S608" t="str">
        <f t="shared" si="208"/>
        <v>GO</v>
      </c>
      <c r="T608">
        <f t="shared" si="209"/>
        <v>350000</v>
      </c>
      <c r="U608" t="str">
        <f t="shared" ca="1" si="210"/>
        <v>cu</v>
      </c>
      <c r="V608" t="str">
        <f t="shared" si="211"/>
        <v>GO</v>
      </c>
      <c r="W608">
        <f t="shared" si="212"/>
        <v>35000</v>
      </c>
      <c r="X608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8" t="str">
        <f t="shared" ca="1" si="213"/>
        <v>{"id":"nw4","num":35,"totEp":19477,"tp1":"cu","vl1":"GO","cn1":350000,"tp2":"cu","vl2":"GO","cn2":35000}</v>
      </c>
      <c r="Z608">
        <f t="shared" ca="1" si="214"/>
        <v>104</v>
      </c>
      <c r="AA608">
        <f t="shared" ca="1" si="215"/>
        <v>28876</v>
      </c>
      <c r="AB608">
        <f t="shared" ca="1" si="216"/>
        <v>1</v>
      </c>
      <c r="AC608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</v>
      </c>
      <c r="AD608">
        <f t="shared" ca="1" si="218"/>
        <v>0</v>
      </c>
    </row>
    <row r="609" spans="1:30">
      <c r="A609" t="s">
        <v>112</v>
      </c>
      <c r="B609" t="str">
        <f>VLOOKUP(A609,EventPointTypeTable!$A:$B,MATCH(EventPointTypeTable!$B$1,EventPointTypeTable!$A$1:$B$1,0),0)</f>
        <v>신규4</v>
      </c>
      <c r="C609" t="str">
        <f t="shared" si="221"/>
        <v>nw4</v>
      </c>
      <c r="D609">
        <f t="shared" ca="1" si="222"/>
        <v>36</v>
      </c>
      <c r="E609">
        <f t="shared" ca="1" si="205"/>
        <v>36</v>
      </c>
      <c r="F609">
        <v>5800</v>
      </c>
      <c r="G609">
        <f t="shared" ca="1" si="219"/>
        <v>25277</v>
      </c>
      <c r="H609">
        <f t="shared" ca="1" si="220"/>
        <v>25277</v>
      </c>
      <c r="I609" t="str">
        <f t="shared" ca="1" si="223"/>
        <v>cu</v>
      </c>
      <c r="J609" t="s">
        <v>114</v>
      </c>
      <c r="K609" t="s">
        <v>147</v>
      </c>
      <c r="L609">
        <v>6400</v>
      </c>
      <c r="M609" t="str">
        <f t="shared" si="206"/>
        <v>에너지너무많음</v>
      </c>
      <c r="N609" t="str">
        <f t="shared" ca="1" si="224"/>
        <v>cu</v>
      </c>
      <c r="O609" t="s">
        <v>114</v>
      </c>
      <c r="P609" t="s">
        <v>147</v>
      </c>
      <c r="Q609">
        <v>640</v>
      </c>
      <c r="R609" t="str">
        <f t="shared" ca="1" si="207"/>
        <v>cu</v>
      </c>
      <c r="S609" t="str">
        <f t="shared" si="208"/>
        <v>EN</v>
      </c>
      <c r="T609">
        <f t="shared" si="209"/>
        <v>6400</v>
      </c>
      <c r="U609" t="str">
        <f t="shared" ca="1" si="210"/>
        <v>cu</v>
      </c>
      <c r="V609" t="str">
        <f t="shared" si="211"/>
        <v>EN</v>
      </c>
      <c r="W609">
        <f t="shared" si="212"/>
        <v>640</v>
      </c>
      <c r="X609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09" t="str">
        <f t="shared" ca="1" si="213"/>
        <v>{"id":"nw4","num":36,"totEp":25277,"tp1":"cu","vl1":"EN","cn1":6400,"tp2":"cu","vl2":"EN","cn2":640}</v>
      </c>
      <c r="Z609">
        <f t="shared" ca="1" si="214"/>
        <v>100</v>
      </c>
      <c r="AA609">
        <f t="shared" ca="1" si="215"/>
        <v>28977</v>
      </c>
      <c r="AB609">
        <f t="shared" ca="1" si="216"/>
        <v>1</v>
      </c>
      <c r="AC609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</v>
      </c>
      <c r="AD609">
        <f t="shared" ca="1" si="218"/>
        <v>0</v>
      </c>
    </row>
    <row r="610" spans="1:30">
      <c r="A610" t="s">
        <v>112</v>
      </c>
      <c r="B610" t="str">
        <f>VLOOKUP(A610,EventPointTypeTable!$A:$B,MATCH(EventPointTypeTable!$B$1,EventPointTypeTable!$A$1:$B$1,0),0)</f>
        <v>신규4</v>
      </c>
      <c r="C610" t="str">
        <f t="shared" si="221"/>
        <v>nw4</v>
      </c>
      <c r="D610">
        <f t="shared" ca="1" si="222"/>
        <v>37</v>
      </c>
      <c r="E610">
        <f t="shared" ca="1" si="205"/>
        <v>37</v>
      </c>
      <c r="F610">
        <v>120</v>
      </c>
      <c r="G610">
        <f t="shared" ca="1" si="219"/>
        <v>25397</v>
      </c>
      <c r="H610">
        <f t="shared" ca="1" si="220"/>
        <v>25397</v>
      </c>
      <c r="I610" t="str">
        <f t="shared" ca="1" si="223"/>
        <v>cu</v>
      </c>
      <c r="J610" t="s">
        <v>114</v>
      </c>
      <c r="K610" t="s">
        <v>116</v>
      </c>
      <c r="L610">
        <v>195000</v>
      </c>
      <c r="M610" t="str">
        <f t="shared" si="206"/>
        <v/>
      </c>
      <c r="N610" t="str">
        <f t="shared" ca="1" si="224"/>
        <v>cu</v>
      </c>
      <c r="O610" t="s">
        <v>114</v>
      </c>
      <c r="P610" t="s">
        <v>116</v>
      </c>
      <c r="Q610">
        <v>19500</v>
      </c>
      <c r="R610" t="str">
        <f t="shared" ca="1" si="207"/>
        <v>cu</v>
      </c>
      <c r="S610" t="str">
        <f t="shared" si="208"/>
        <v>GO</v>
      </c>
      <c r="T610">
        <f t="shared" si="209"/>
        <v>195000</v>
      </c>
      <c r="U610" t="str">
        <f t="shared" ca="1" si="210"/>
        <v>cu</v>
      </c>
      <c r="V610" t="str">
        <f t="shared" si="211"/>
        <v>GO</v>
      </c>
      <c r="W610">
        <f t="shared" si="212"/>
        <v>19500</v>
      </c>
      <c r="X610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10" t="str">
        <f t="shared" ca="1" si="213"/>
        <v>{"id":"nw4","num":37,"totEp":25397,"tp1":"cu","vl1":"GO","cn1":195000,"tp2":"cu","vl2":"GO","cn2":19500}</v>
      </c>
      <c r="Z610">
        <f t="shared" ca="1" si="214"/>
        <v>104</v>
      </c>
      <c r="AA610">
        <f t="shared" ca="1" si="215"/>
        <v>29082</v>
      </c>
      <c r="AB610">
        <f t="shared" ca="1" si="216"/>
        <v>1</v>
      </c>
      <c r="AC610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,{"id":"nw4","num":37,"totEp":25397,"tp1":"cu","vl1":"GO","cn1":195000,"tp2":"cu","vl2":"GO","cn2":19500}</v>
      </c>
      <c r="AD610">
        <f t="shared" ca="1" si="218"/>
        <v>0</v>
      </c>
    </row>
    <row r="611" spans="1:30">
      <c r="A611" t="s">
        <v>112</v>
      </c>
      <c r="B611" t="str">
        <f>VLOOKUP(A611,EventPointTypeTable!$A:$B,MATCH(EventPointTypeTable!$B$1,EventPointTypeTable!$A$1:$B$1,0),0)</f>
        <v>신규4</v>
      </c>
      <c r="C611" t="str">
        <f t="shared" si="221"/>
        <v>nw4</v>
      </c>
      <c r="D611">
        <f t="shared" ca="1" si="222"/>
        <v>38</v>
      </c>
      <c r="E611">
        <f t="shared" ca="1" si="205"/>
        <v>38</v>
      </c>
      <c r="F611">
        <v>550</v>
      </c>
      <c r="G611">
        <f t="shared" ca="1" si="219"/>
        <v>25947</v>
      </c>
      <c r="H611">
        <f t="shared" ca="1" si="220"/>
        <v>25947</v>
      </c>
      <c r="I611" t="str">
        <f t="shared" ca="1" si="223"/>
        <v>cu</v>
      </c>
      <c r="J611" t="s">
        <v>114</v>
      </c>
      <c r="K611" t="s">
        <v>116</v>
      </c>
      <c r="L611">
        <v>450000</v>
      </c>
      <c r="M611" t="str">
        <f t="shared" si="206"/>
        <v/>
      </c>
      <c r="N611" t="str">
        <f t="shared" ca="1" si="224"/>
        <v>cu</v>
      </c>
      <c r="O611" t="s">
        <v>114</v>
      </c>
      <c r="P611" t="s">
        <v>116</v>
      </c>
      <c r="Q611">
        <v>45000</v>
      </c>
      <c r="R611" t="str">
        <f t="shared" ca="1" si="207"/>
        <v>cu</v>
      </c>
      <c r="S611" t="str">
        <f t="shared" si="208"/>
        <v>GO</v>
      </c>
      <c r="T611">
        <f t="shared" si="209"/>
        <v>450000</v>
      </c>
      <c r="U611" t="str">
        <f t="shared" ca="1" si="210"/>
        <v>cu</v>
      </c>
      <c r="V611" t="str">
        <f t="shared" si="211"/>
        <v>GO</v>
      </c>
      <c r="W611">
        <f t="shared" si="212"/>
        <v>45000</v>
      </c>
      <c r="X611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11" t="str">
        <f t="shared" ca="1" si="213"/>
        <v>{"id":"nw4","num":38,"totEp":25947,"tp1":"cu","vl1":"GO","cn1":450000,"tp2":"cu","vl2":"GO","cn2":45000}</v>
      </c>
      <c r="Z611">
        <f t="shared" ca="1" si="214"/>
        <v>104</v>
      </c>
      <c r="AA611">
        <f t="shared" ca="1" si="215"/>
        <v>29187</v>
      </c>
      <c r="AB611">
        <f t="shared" ca="1" si="216"/>
        <v>1</v>
      </c>
      <c r="AC611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,{"id":"nw4","num":37,"totEp":25397,"tp1":"cu","vl1":"GO","cn1":195000,"tp2":"cu","vl2":"GO","cn2":19500},{"id":"nw4","num":38,"totEp":25947,"tp1":"cu","vl1":"GO","cn1":450000,"tp2":"cu","vl2":"GO","cn2":45000}</v>
      </c>
      <c r="AD611">
        <f t="shared" ca="1" si="218"/>
        <v>0</v>
      </c>
    </row>
    <row r="612" spans="1:30">
      <c r="A612" t="s">
        <v>112</v>
      </c>
      <c r="B612" t="str">
        <f>VLOOKUP(A612,EventPointTypeTable!$A:$B,MATCH(EventPointTypeTable!$B$1,EventPointTypeTable!$A$1:$B$1,0),0)</f>
        <v>신규4</v>
      </c>
      <c r="C612" t="str">
        <f t="shared" si="221"/>
        <v>nw4</v>
      </c>
      <c r="D612">
        <f t="shared" ca="1" si="222"/>
        <v>39</v>
      </c>
      <c r="E612">
        <f t="shared" ca="1" si="205"/>
        <v>39</v>
      </c>
      <c r="F612">
        <v>6700</v>
      </c>
      <c r="G612">
        <f t="shared" ca="1" si="219"/>
        <v>32647</v>
      </c>
      <c r="H612">
        <f t="shared" ca="1" si="220"/>
        <v>32647</v>
      </c>
      <c r="I612" t="str">
        <f t="shared" ca="1" si="223"/>
        <v>cu</v>
      </c>
      <c r="J612" t="s">
        <v>114</v>
      </c>
      <c r="K612" t="s">
        <v>147</v>
      </c>
      <c r="L612">
        <v>7200</v>
      </c>
      <c r="M612" t="str">
        <f t="shared" si="206"/>
        <v>에너지너무많음</v>
      </c>
      <c r="N612" t="str">
        <f t="shared" ca="1" si="224"/>
        <v>cu</v>
      </c>
      <c r="O612" t="s">
        <v>114</v>
      </c>
      <c r="P612" t="s">
        <v>147</v>
      </c>
      <c r="Q612">
        <v>720</v>
      </c>
      <c r="R612" t="str">
        <f t="shared" ca="1" si="207"/>
        <v>cu</v>
      </c>
      <c r="S612" t="str">
        <f t="shared" si="208"/>
        <v>EN</v>
      </c>
      <c r="T612">
        <f t="shared" si="209"/>
        <v>7200</v>
      </c>
      <c r="U612" t="str">
        <f t="shared" ca="1" si="210"/>
        <v>cu</v>
      </c>
      <c r="V612" t="str">
        <f t="shared" si="211"/>
        <v>EN</v>
      </c>
      <c r="W612">
        <f t="shared" si="212"/>
        <v>720</v>
      </c>
      <c r="X612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12" t="str">
        <f t="shared" ca="1" si="213"/>
        <v>{"id":"nw4","num":39,"totEp":32647,"tp1":"cu","vl1":"EN","cn1":7200,"tp2":"cu","vl2":"EN","cn2":720}</v>
      </c>
      <c r="Z612">
        <f t="shared" ca="1" si="214"/>
        <v>100</v>
      </c>
      <c r="AA612">
        <f t="shared" ca="1" si="215"/>
        <v>29288</v>
      </c>
      <c r="AB612">
        <f t="shared" ca="1" si="216"/>
        <v>1</v>
      </c>
      <c r="AC612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,{"id":"nw4","num":37,"totEp":25397,"tp1":"cu","vl1":"GO","cn1":195000,"tp2":"cu","vl2":"GO","cn2":19500},{"id":"nw4","num":38,"totEp":25947,"tp1":"cu","vl1":"GO","cn1":450000,"tp2":"cu","vl2":"GO","cn2":45000},{"id":"nw4","num":39,"totEp":32647,"tp1":"cu","vl1":"EN","cn1":7200,"tp2":"cu","vl2":"EN","cn2":720}</v>
      </c>
      <c r="AD612">
        <f t="shared" ca="1" si="218"/>
        <v>0</v>
      </c>
    </row>
    <row r="613" spans="1:30">
      <c r="A613" t="s">
        <v>112</v>
      </c>
      <c r="B613" t="str">
        <f>VLOOKUP(A613,EventPointTypeTable!$A:$B,MATCH(EventPointTypeTable!$B$1,EventPointTypeTable!$A$1:$B$1,0),0)</f>
        <v>신규4</v>
      </c>
      <c r="C613" t="str">
        <f t="shared" si="221"/>
        <v>nw4</v>
      </c>
      <c r="D613">
        <f t="shared" ca="1" si="222"/>
        <v>40</v>
      </c>
      <c r="E613">
        <f t="shared" ca="1" si="205"/>
        <v>40</v>
      </c>
      <c r="F613">
        <v>600</v>
      </c>
      <c r="G613">
        <f t="shared" ca="1" si="219"/>
        <v>33247</v>
      </c>
      <c r="H613">
        <f t="shared" ca="1" si="220"/>
        <v>33247</v>
      </c>
      <c r="I613" t="str">
        <f t="shared" ca="1" si="223"/>
        <v>cu</v>
      </c>
      <c r="J613" t="s">
        <v>114</v>
      </c>
      <c r="K613" t="s">
        <v>116</v>
      </c>
      <c r="L613">
        <v>420000</v>
      </c>
      <c r="M613" t="str">
        <f t="shared" si="206"/>
        <v/>
      </c>
      <c r="N613" t="str">
        <f t="shared" ca="1" si="224"/>
        <v>cu</v>
      </c>
      <c r="O613" t="s">
        <v>114</v>
      </c>
      <c r="P613" t="s">
        <v>116</v>
      </c>
      <c r="Q613">
        <v>42000</v>
      </c>
      <c r="R613" t="str">
        <f t="shared" ca="1" si="207"/>
        <v>cu</v>
      </c>
      <c r="S613" t="str">
        <f t="shared" si="208"/>
        <v>GO</v>
      </c>
      <c r="T613">
        <f t="shared" si="209"/>
        <v>420000</v>
      </c>
      <c r="U613" t="str">
        <f t="shared" ca="1" si="210"/>
        <v>cu</v>
      </c>
      <c r="V613" t="str">
        <f t="shared" si="211"/>
        <v>GO</v>
      </c>
      <c r="W613">
        <f t="shared" si="212"/>
        <v>42000</v>
      </c>
      <c r="X613" t="str">
        <f t="shared" ca="1" si="204"/>
        <v>{"id":"fr","num":1,"totEp":7,"tp1":"cu","vl1":"EN","cn1":120,"tp2":"cu","vl2":"EN","cn2":12},{"id":"fr","num":2,"totEp":17,"tp1":"cu","vl1":"GO","cn1":5000,"tp2":"cu","vl2":"GO","cn2":500},{"id":"fr","num":3,"totEp":32,"tp1":"cu","vl1":"GO","cn1":7500,"tp2":"cu","vl2":"GO","cn2":750},{"id":"fr","num":4,"totEp":57,"tp1":"cu","vl1":"EN","cn1":120,"tp2":"cu","vl2":"EN","cn2":12},{"id":"fr","num":5,"totEp":77,"tp1":"cu","vl1":"GO","cn1":10000,"tp2":"cu","vl2":"GO","cn2":1000},{"id":"fr","num":6,"totEp":102,"tp1":"cu","vl1":"GO","cn1":15000,"tp2":"cu","vl2":"GO","cn2":1500},{"id":"fr","num":7,"totEp":177,"tp1":"cu","vl1":"EN","cn1":170,"tp2":"cu","vl2":"EN","cn2":17},{"id":"fr","num":8,"totEp":262,"tp1":"cu","vl1":"GO","cn1":20000,"tp2":"cu","vl2":"GO","cn2":2000},{"id":"fr","num":9,"totEp":327,"tp1":"cu","vl1":"GO","cn1":25000,"tp2":"cu","vl2":"GO","cn2":2500},{"id":"fr","num":10,"totEp":377,"tp1":"cu","vl1":"GO","cn1":22500,"tp2":"cu","vl2":"GO","cn2":2250},{"id":"fr","num":11,"totEp":557,"tp1":"cu","vl1":"EN","cn1":300,"tp2":"cu","vl2":"EN","cn2":30},{"id":"fr","num":12,"totEp":657,"tp1":"cu","vl1":"GO","cn1":50000,"tp2":"cu","vl2":"GO","cn2":5000},{"id":"fr","num":13,"totEp":777,"tp1":"cu","vl1":"GO","cn1":65000,"tp2":"cu","vl2":"GO","cn2":6500},{"id":"fr","num":14,"totEp":1277,"tp1":"cu","vl1":"EN","cn1":750,"tp2":"cu","vl2":"EN","cn2":75},{"id":"fr","num":15,"totEp":1397,"tp1":"cu","vl1":"GO","cn1":100000,"tp2":"cu","vl2":"GO","cn2":10000},{"id":"fr","num":16,"totEp":1597,"tp1":"cu","vl1":"GO","cn1":120000,"tp2":"cu","vl2":"GO","cn2":12000},{"id":"fr","num":17,"totEp":1747,"tp1":"cu","vl1":"GO","cn1":115000,"tp2":"cu","vl2":"GO","cn2":11500},{"id":"fr","num":18,"totEp":2547,"tp1":"cu","vl1":"EN","cn1":1200,"tp2":"cu","vl2":"EN","cn2":120},{"id":"fr","num":19,"totEp":2697,"tp1":"cu","vl1":"GO","cn1":135000,"tp2":"cu","vl2":"GO","cn2":13500},{"id":"fr","num":20,"totEp":2947,"tp1":"cu","vl1":"GO","cn1":150000,"tp2":"cu","vl2":"GO","cn2":15000},{"id":"fr","num":21,"totEp":4247,"tp1":"cu","vl1":"EN","cn1":2100,"tp2":"cu","vl2":"EN","cn2":210},{"id":"fr","num":22,"totEp":4307,"tp1":"cu","vl1":"GO","cn1":110000,"tp2":"cu","vl2":"GO","cn2":11000},{"id":"fr","num":23,"totEp":4657,"tp1":"cu","vl1":"GO","cn1":175000,"tp2":"cu","vl2":"GO","cn2":17500},{"id":"fr","num":24,"totEp":4897,"tp1":"cu","vl1":"GO","cn1":145000,"tp2":"cu","vl2":"GO","cn2":14500},{"id":"fr","num":25,"totEp":6697,"tp1":"cu","vl1":"EN","cn1":2900,"tp2":"cu","vl2":"EN","cn2":290},{"id":"fr","num":26,"totEp":6897,"tp1":"cu","vl1":"GO","cn1":200000,"tp2":"cu","vl2":"GO","cn2":20000},{"id":"fr","num":27,"totEp":7297,"tp1":"cu","vl1":"GO","cn1":250000,"tp2":"cu","vl2":"GO","cn2":25000},{"id":"fr","num":28,"totEp":9697,"tp1":"cu","vl1":"EN","cn1":4000,"tp2":"cu","vl2":"EN","cn2":400},{"id":"fr","num":29,"totEp":10047,"tp1":"cu","vl1":"GO","cn1":300000,"tp2":"cu","vl2":"GO","cn2":30000},{"id":"fr","num":30,"totEp":10497,"tp1":"cu","vl1":"GO","cn1":325000,"tp2":"cu","vl2":"GO","cn2":32500},{"id":"fr","num":31,"totEp":13697,"tp1":"cu","vl1":"EN","cn1":4500,"tp2":"cu","vl2":"EN","cn2":450},{"id":"fr","num":32,"totEp":14197,"tp1":"cu","vl1":"GO","cn1":375000,"tp2":"cu","vl2":"GO","cn2":37500},{"id":"fr","num":33,"totEp":18697,"tp1":"cu","vl1":"EN","cn1":5750,"tp2":"cu","vl2":"EN","cn2":575},{"id":"rt1","num":1,"totEp":8,"tp1":"cu","vl1":"EN","cn1":120,"tp2":"cu","vl2":"EN","cn2":12},{"id":"rt1","num":2,"totEp":18,"tp1":"cu","vl1":"GO","cn1":5000,"tp2":"cu","vl2":"GO","cn2":500},{"id":"rt1","num":3,"totEp":33,"tp1":"cu","vl1":"GO","cn1":7500,"tp2":"cu","vl2":"GO","cn2":750},{"id":"rt1","num":4,"totEp":58,"tp1":"cu","vl1":"EN","cn1":120,"tp2":"cu","vl2":"EN","cn2":12},{"id":"rt1","num":5,"totEp":78,"tp1":"cu","vl1":"GO","cn1":10000,"tp2":"cu","vl2":"GO","cn2":1000},{"id":"rt1","num":6,"totEp":103,"tp1":"cu","vl1":"GO","cn1":15000,"tp2":"cu","vl2":"GO","cn2":1500},{"id":"rt1","num":7,"totEp":178,"tp1":"cu","vl1":"EN","cn1":170,"tp2":"cu","vl2":"EN","cn2":17},{"id":"rt1","num":8,"totEp":263,"tp1":"cu","vl1":"GO","cn1":20000,"tp2":"cu","vl2":"GO","cn2":2000},{"id":"rt1","num":9,"totEp":328,"tp1":"cu","vl1":"GO","cn1":25000,"tp2":"cu","vl2":"GO","cn2":2500},{"id":"rt1","num":10,"totEp":378,"tp1":"cu","vl1":"GO","cn1":22500,"tp2":"cu","vl2":"GO","cn2":2250},{"id":"rt1","num":11,"totEp":558,"tp1":"cu","vl1":"EN","cn1":300,"tp2":"cu","vl2":"EN","cn2":30},{"id":"rt1","num":12,"totEp":658,"tp1":"cu","vl1":"GO","cn1":50000,"tp2":"cu","vl2":"GO","cn2":5000},{"id":"rt1","num":13,"totEp":778,"tp1":"cu","vl1":"GO","cn1":65000,"tp2":"cu","vl2":"GO","cn2":6500},{"id":"rt1","num":14,"totEp":1278,"tp1":"cu","vl1":"EN","cn1":750,"tp2":"cu","vl2":"EN","cn2":75},{"id":"rt1","num":15,"totEp":1398,"tp1":"cu","vl1":"GO","cn1":100000,"tp2":"cu","vl2":"GO","cn2":10000},{"id":"rt1","num":16,"totEp":1598,"tp1":"cu","vl1":"GO","cn1":120000,"tp2":"cu","vl2":"GO","cn2":12000},{"id":"rt1","num":17,"totEp":1748,"tp1":"cu","vl1":"GO","cn1":115000,"tp2":"cu","vl2":"GO","cn2":11500},{"id":"rt1","num":18,"totEp":2548,"tp1":"cu","vl1":"EN","cn1":1200,"tp2":"cu","vl2":"EN","cn2":120},{"id":"rt1","num":19,"totEp":2698,"tp1":"cu","vl1":"GO","cn1":135000,"tp2":"cu","vl2":"GO","cn2":13500},{"id":"rt1","num":20,"totEp":2948,"tp1":"cu","vl1":"GO","cn1":150000,"tp2":"cu","vl2":"GO","cn2":15000},{"id":"rt1","num":21,"totEp":4248,"tp1":"cu","vl1":"EN","cn1":2100,"tp2":"cu","vl2":"EN","cn2":210},{"id":"rt1","num":22,"totEp":4308,"tp1":"cu","vl1":"GO","cn1":110000,"tp2":"cu","vl2":"GO","cn2":11000},{"id":"rt1","num":23,"totEp":4658,"tp1":"cu","vl1":"GO","cn1":175000,"tp2":"cu","vl2":"GO","cn2":17500},{"id":"rt1","num":24,"totEp":4898,"tp1":"cu","vl1":"GO","cn1":145000,"tp2":"cu","vl2":"GO","cn2":14500},{"id":"rt1","num":25,"totEp":6698,"tp1":"cu","vl1":"EN","cn1":2900,"tp2":"cu","vl2":"EN","cn2":290},{"id":"rt1","num":26,"totEp":6898,"tp1":"cu","vl1":"GO","cn1":200000,"tp2":"cu","vl2":"GO","cn2":20000},{"id":"rt1","num":27,"totEp":7298,"tp1":"cu","vl1":"GO","cn1":250000,"tp2":"cu","vl2":"GO","cn2":25000},{"id":"rt1","num":28,"totEp":9698,"tp1":"cu","vl1":"EN","cn1":4000,"tp2":"cu","vl2":"EN","cn2":400},{"id":"rt1","num":29,"totEp":10048,"tp1":"cu","vl1":"GO","cn1":300000,"tp2":"cu","vl2":"GO","cn2":30000},{"id":"rt1","num":30,"totEp":10498,"tp1":"cu","vl1":"GO","cn1":325000,"tp2":"cu","vl2":"GO","cn2":32500},{"id":"rt1","num":31,"totEp":13698,"tp1":"cu","vl1":"EN","cn1":4500,"tp2":"cu","vl2":"EN","cn2":450},{"id":"rt1","num":32,"totEp":14198,"tp1":"cu","vl1":"GO","cn1":375000,"tp2":"cu","vl2":"GO","cn2":37500},{"id":"rt1","num":33,"totEp":18698,"tp1":"cu","vl1":"EN","cn1":5750,"tp2":"cu","vl2":"EN","cn2":575},{"id":"rt1","num":34,"totEp":19028,"tp1":"cu","vl1":"GO","cn1":275000,"tp2":"cu","vl2":"GO","cn2":27500},{"id":"rt1","num":35,"totEp":19478,"tp1":"cu","vl1":"GO","cn1":350000,"tp2":"cu","vl2":"GO","cn2":35000},{"id":"rt2","num":1,"totEp":9,"tp1":"cu","vl1":"EN","cn1":120,"tp2":"cu","vl2":"EN","cn2":12},{"id":"rt2","num":2,"totEp":19,"tp1":"cu","vl1":"GO","cn1":5000,"tp2":"cu","vl2":"GO","cn2":500},{"id":"rt2","num":3,"totEp":34,"tp1":"cu","vl1":"GO","cn1":7500,"tp2":"cu","vl2":"GO","cn2":750},{"id":"rt2","num":4,"totEp":59,"tp1":"cu","vl1":"EN","cn1":120,"tp2":"cu","vl2":"EN","cn2":12},{"id":"rt2","num":5,"totEp":79,"tp1":"cu","vl1":"GO","cn1":10000,"tp2":"cu","vl2":"GO","cn2":1000},{"id":"rt2","num":6,"totEp":104,"tp1":"cu","vl1":"GO","cn1":15000,"tp2":"cu","vl2":"GO","cn2":1500},{"id":"rt2","num":7,"totEp":179,"tp1":"cu","vl1":"EN","cn1":170,"tp2":"cu","vl2":"EN","cn2":17},{"id":"rt2","num":8,"totEp":264,"tp1":"cu","vl1":"GO","cn1":20000,"tp2":"cu","vl2":"GO","cn2":2000},{"id":"rt2","num":9,"totEp":329,"tp1":"cu","vl1":"GO","cn1":25000,"tp2":"cu","vl2":"GO","cn2":2500},{"id":"rt2","num":10,"totEp":379,"tp1":"cu","vl1":"GO","cn1":22500,"tp2":"cu","vl2":"GO","cn2":2250},{"id":"rt2","num":11,"totEp":559,"tp1":"cu","vl1":"EN","cn1":300,"tp2":"cu","vl2":"EN","cn2":30},{"id":"rt2","num":12,"totEp":659,"tp1":"cu","vl1":"GO","cn1":50000,"tp2":"cu","vl2":"GO","cn2":5000},{"id":"rt2","num":13,"totEp":779,"tp1":"cu","vl1":"GO","cn1":65000,"tp2":"cu","vl2":"GO","cn2":6500},{"id":"rt2","num":14,"totEp":1279,"tp1":"cu","vl1":"EN","cn1":750,"tp2":"cu","vl2":"EN","cn2":75},{"id":"rt2","num":15,"totEp":1399,"tp1":"cu","vl1":"GO","cn1":100000,"tp2":"cu","vl2":"GO","cn2":10000},{"id":"rt2","num":16,"totEp":1599,"tp1":"cu","vl1":"GO","cn1":120000,"tp2":"cu","vl2":"GO","cn2":12000},{"id":"rt2","num":17,"totEp":1749,"tp1":"cu","vl1":"GO","cn1":115000,"tp2":"cu","vl2":"GO","cn2":11500},{"id":"rt2","num":18,"totEp":2549,"tp1":"cu","vl1":"EN","cn1":1200,"tp2":"cu","vl2":"EN","cn2":120},{"id":"rt2","num":19,"totEp":2699,"tp1":"cu","vl1":"GO","cn1":135000,"tp2":"cu","vl2":"GO","cn2":13500},{"id":"rt2","num":20,"totEp":2949,"tp1":"cu","vl1":"GO","cn1":150000,"tp2":"cu","vl2":"GO","cn2":15000},{"id":"rt2","num":21,"totEp":4249,"tp1":"cu","vl1":"EN","cn1":2100,"tp2":"cu","vl2":"EN","cn2":210},{"id":"rt2","num":22,"totEp":4309,"tp1":"cu","vl1":"GO","cn1":110000,"tp2":"cu","vl2":"GO","cn2":11000},{"id":"rt2","num":23,"totEp":4659,"tp1":"cu","vl1":"GO","cn1":175000,"tp2":"cu","vl2":"GO","cn2":17500},{"id":"rt2","num":24,"totEp":4899,"tp1":"cu","vl1":"GO","cn1":145000,"tp2":"cu","vl2":"GO","cn2":14500},{"id":"rt2","num":25,"totEp":6699,"tp1":"cu","vl1":"EN","cn1":2900,"tp2":"cu","vl2":"EN","cn2":290},{"id":"rt2","num":26,"totEp":6899,"tp1":"cu","vl1":"GO","cn1":200000,"tp2":"cu","vl2":"GO","cn2":20000},{"id":"rt2","num":27,"totEp":7299,"tp1":"cu","vl1":"GO","cn1":250000,"tp2":"cu","vl2":"GO","cn2":25000},{"id":"rt2","num":28,"totEp":9699,"tp1":"cu","vl1":"EN","cn1":4000,"tp2":"cu","vl2":"EN","cn2":400},{"id":"rt2","num":29,"totEp":10049,"tp1":"cu","vl1":"GO","cn1":300000,"tp2":"cu","vl2":"GO","cn2":30000},{"id":"rt2","num":30,"totEp":10499,"tp1":"cu","vl1":"GO","cn1":325000,"tp2":"cu","vl2":"GO","cn2":32500},{"id":"rt2","num":31,"totEp":13699,"tp1":"cu","vl1":"EN","cn1":4500,"tp2":"cu","vl2":"EN","cn2":450},{"id":"rt2","num":32,"totEp":14199,"tp1":"cu","vl1":"GO","cn1":375000,"tp2":"cu","vl2":"GO","cn2":37500},{"id":"rt2","num":33,"totEp":18699,"tp1":"cu","vl1":"EN","cn1":5750,"tp2":"cu","vl2":"EN","cn2":575},{"id":"rt2","num":34,"totEp":19029,"tp1":"cu","vl1":"GO","cn1":275000,"tp2":"cu","vl2":"GO","cn2":27500},{"id":"rt2","num":35,"totEp":19479,"tp1":"cu","vl1":"GO","cn1":350000,"tp2":"cu","vl2":"GO","cn2":35000},{"id":"rt2","num":36,"totEp":25279,"tp1":"cu","vl1":"EN","cn1":6400,"tp2":"cu","vl2":"EN","cn2":640},{"id":"rt2","num":37,"totEp":25399,"tp1":"cu","vl1":"GO","cn1":195000,"tp2":"cu","vl2":"GO","cn2":19500},{"id":"rt2","num":38,"totEp":25949,"tp1":"cu","vl1":"GO","cn1":450000,"tp2":"cu","vl2":"GO","cn2":45000},{"id":"rt2","num":39,"totEp":32649,"tp1":"cu","vl1":"EN","cn1":7200,"tp2":"cu","vl2":"EN","cn2":720},{"id":"rt2","num":40,"totEp":33249,"tp1":"cu","vl1":"GO","cn1":420000,"tp2":"cu","vl2":"GO","cn2":42000},{"id":"rt2","num":41,"totEp":33499,"tp1":"cu","vl1":"GO","cn1":280000,"tp2":"cu","vl2":"GO","cn2":28000},{"id":"rt2","num":42,"totEp":33919,"tp1":"cu","vl1":"GO","cn1":365000,"tp2":"cu","vl2":"GO","cn2":36500},{"id":"rt2","num":43,"totEp":41819,"tp1":"cu","vl1":"EN","cn1":8800,"tp2":"cu","vl2":"EN","cn2":880},{"id":"rt2","num":44,"totEp":41969,"tp1":"cu","vl1":"GO","cn1":275000,"tp2":"cu","vl2":"GO","cn2":27500},{"id":"rt2","num":45,"totEp":42519,"tp1":"cu","vl1":"GO","cn1":450000,"tp2":"cu","vl2":"GO","cn2":45000},{"id":"rt2","num":46,"totEp":51219,"tp1":"cu","vl1":"EN","cn1":9500,"tp2":"cu","vl2":"EN","cn2":950},{"id":"rt3","num":1,"totEp":6,"tp1":"cu","vl1":"EN","cn1":120,"tp2":"cu","vl2":"EN","cn2":12},{"id":"rt3","num":2,"totEp":16,"tp1":"cu","vl1":"GO","cn1":5000,"tp2":"cu","vl2":"GO","cn2":500},{"id":"rt3","num":3,"totEp":31,"tp1":"cu","vl1":"GO","cn1":7500,"tp2":"cu","vl2":"GO","cn2":750},{"id":"rt3","num":4,"totEp":56,"tp1":"cu","vl1":"EN","cn1":120,"tp2":"cu","vl2":"EN","cn2":12},{"id":"rt3","num":5,"totEp":76,"tp1":"cu","vl1":"GO","cn1":10000,"tp2":"cu","vl2":"GO","cn2":1000},{"id":"rt3","num":6,"totEp":101,"tp1":"cu","vl1":"GO","cn1":15000,"tp2":"cu","vl2":"GO","cn2":1500},{"id":"rt3","num":7,"totEp":176,"tp1":"cu","vl1":"EN","cn1":170,"tp2":"cu","vl2":"EN","cn2":17},{"id":"rt3","num":8,"totEp":261,"tp1":"cu","vl1":"GO","cn1":20000,"tp2":"cu","vl2":"GO","cn2":2000},{"id":"rt3","num":9,"totEp":326,"tp1":"cu","vl1":"GO","cn1":25000,"tp2":"cu","vl2":"GO","cn2":2500},{"id":"rt3","num":10,"totEp":376,"tp1":"cu","vl1":"GO","cn1":22500,"tp2":"cu","vl2":"GO","cn2":2250},{"id":"rt3","num":11,"totEp":556,"tp1":"cu","vl1":"EN","cn1":300,"tp2":"cu","vl2":"EN","cn2":30},{"id":"rt3","num":12,"totEp":656,"tp1":"cu","vl1":"GO","cn1":50000,"tp2":"cu","vl2":"GO","cn2":5000},{"id":"rt3","num":13,"totEp":776,"tp1":"cu","vl1":"GO","cn1":65000,"tp2":"cu","vl2":"GO","cn2":6500},{"id":"rt3","num":14,"totEp":1276,"tp1":"cu","vl1":"EN","cn1":750,"tp2":"cu","vl2":"EN","cn2":75},{"id":"rt3","num":15,"totEp":1396,"tp1":"cu","vl1":"GO","cn1":100000,"tp2":"cu","vl2":"GO","cn2":10000},{"id":"rt3","num":16,"totEp":1596,"tp1":"cu","vl1":"GO","cn1":120000,"tp2":"cu","vl2":"GO","cn2":12000},{"id":"rt3","num":17,"totEp":1746,"tp1":"cu","vl1":"GO","cn1":115000,"tp2":"cu","vl2":"GO","cn2":11500},{"id":"rt3","num":18,"totEp":2546,"tp1":"cu","vl1":"EN","cn1":1200,"tp2":"cu","vl2":"EN","cn2":120},{"id":"rt3","num":19,"totEp":2696,"tp1":"cu","vl1":"GO","cn1":135000,"tp2":"cu","vl2":"GO","cn2":13500},{"id":"rt3","num":20,"totEp":2946,"tp1":"cu","vl1":"GO","cn1":150000,"tp2":"cu","vl2":"GO","cn2":15000},{"id":"rt3","num":21,"totEp":4246,"tp1":"cu","vl1":"EN","cn1":2100,"tp2":"cu","vl2":"EN","cn2":210},{"id":"rt3","num":22,"totEp":4306,"tp1":"cu","vl1":"GO","cn1":110000,"tp2":"cu","vl2":"GO","cn2":11000},{"id":"rt3","num":23,"totEp":4656,"tp1":"cu","vl1":"GO","cn1":175000,"tp2":"cu","vl2":"GO","cn2":17500},{"id":"rt3","num":24,"totEp":4896,"tp1":"cu","vl1":"GO","cn1":145000,"tp2":"cu","vl2":"GO","cn2":14500},{"id":"rt3","num":25,"totEp":6696,"tp1":"cu","vl1":"EN","cn1":2900,"tp2":"cu","vl2":"EN","cn2":290},{"id":"rt3","num":26,"totEp":6896,"tp1":"cu","vl1":"GO","cn1":200000,"tp2":"cu","vl2":"GO","cn2":20000},{"id":"rt3","num":27,"totEp":7296,"tp1":"cu","vl1":"GO","cn1":250000,"tp2":"cu","vl2":"GO","cn2":25000},{"id":"rt3","num":28,"totEp":9696,"tp1":"cu","vl1":"EN","cn1":4000,"tp2":"cu","vl2":"EN","cn2":400},{"id":"rt3","num":29,"totEp":10046,"tp1":"cu","vl1":"GO","cn1":300000,"tp2":"cu","vl2":"GO","cn2":30000},{"id":"rt3","num":30,"totEp":10496,"tp1":"cu","vl1":"GO","cn1":325000,"tp2":"cu","vl2":"GO","cn2":32500},{"id":"rt3","num":31,"totEp":13696,"tp1":"cu","vl1":"EN","cn1":4500,"tp2":"cu","vl2":"EN","cn2":450},{"id":"rt3","num":32,"totEp":14196,"tp1":"cu","vl1":"GO","cn1":375000,"tp2":"cu","vl2":"GO","cn2":37500},{"id":"rt3","num":33,"totEp":18696,"tp1":"cu","vl1":"EN","cn1":5750,"tp2":"cu","vl2":"EN","cn2":575},{"id":"rt3","num":34,"totEp":19026,"tp1":"cu","vl1":"GO","cn1":275000,"tp2":"cu","vl2":"GO","cn2":27500},{"id":"rt3","num":35,"totEp":19476,"tp1":"cu","vl1":"GO","cn1":350000,"tp2":"cu","vl2":"GO","cn2":35000},{"id":"rt3","num":36,"totEp":25276,"tp1":"cu","vl1":"EN","cn1":6400,"tp2":"cu","vl2":"EN","cn2":640},{"id":"rt3","num":37,"totEp":25396,"tp1":"cu","vl1":"GO","cn1":195000,"tp2":"cu","vl2":"GO","cn2":19500},{"id":"rt3","num":38,"totEp":25946,"tp1":"cu","vl1":"GO","cn1":450000,"tp2":"cu","vl2":"GO","cn2":45000},{"id":"rt3","num":39,"totEp":32646,"tp1":"cu","vl1":"EN","cn1":7200,"tp2":"cu","vl2":"EN","cn2":720},{"id":"rt3","num":40,"totEp":33246,"tp1":"cu","vl1":"GO","cn1":420000,"tp2":"cu","vl2":"GO","cn2":42000},{"id":"rt3","num":41,"totEp":33496,"tp1":"cu","vl1":"GO","cn1":280000,"tp2":"cu","vl2":"GO","cn2":28000},{"id":"rt3","num":42,"totEp":33916,"tp1":"cu","vl1":"GO","cn1":365000,"tp2":"cu","vl2":"GO","cn2":36500},{"id":"rt3","num":43,"totEp":41816,"tp1":"cu","vl1":"EN","cn1":8800,"tp2":"cu","vl2":"EN","cn2":880},{"id":"rt3","num":44,"totEp":41966,"tp1":"cu","vl1":"GO","cn1":275000,"tp2":"cu","vl2":"GO","cn2":27500},{"id":"rt3","num":45,"totEp":42516,"tp1":"cu","vl1":"GO","cn1":450000,"tp2":"cu","vl2":"GO","cn2":45000},{"id":"rt3","num":46,"totEp":51216,"tp1":"cu","vl1":"EN","cn1":9500,"tp2":"cu","vl2":"EN","cn2":950},{"id":"rt3","num":47,"totEp":51436,"tp1":"cu","vl1":"GO","cn1":350000,"tp2":"cu","vl2":"GO","cn2":35000},{"id":"rt3","num":48,"totEp":51811,"tp1":"cu","vl1":"GO","cn1":475000,"tp2":"cu","vl2":"GO","cn2":47500},{"id":"rt3","num":49,"totEp":61711,"tp1":"cu","vl1":"EN","cn1":12000,"tp2":"cu","vl2":"EN","cn2":1200},{"id":"rt3","num":50,"totEp":62161,"tp1":"cu","vl1":"GO","cn1":550000,"tp2":"cu","vl2":"GO","cn2":55000},{"id":"rt3","num":51,"totEp":62781,"tp1":"cu","vl1":"GO","cn1":675000,"tp2":"cu","vl2":"GO","cn2":67500},{"id":"rt3","num":52,"totEp":74281,"tp1":"cu","vl1":"EN","cn1":13500,"tp2":"cu","vl2":"EN","cn2":1350},{"id":"rt3","num":53,"totEp":74401,"tp1":"cu","vl1":"GO","cn1":325000,"tp2":"cu","vl2":"GO","cn2":32500},{"id":"rt3","num":54,"totEp":75201,"tp1":"cu","vl1":"GO","cn1":750000,"tp2":"cu","vl2":"GO","cn2":75000},{"id":"rt3","num":55,"totEp":89701,"tp1":"cu","vl1":"EN","cn1":16500,"tp2":"cu","vl2":"EN","cn2":1650},{"id":"rt3","num":56,"totEp":90276,"tp1":"cu","vl1":"GO","cn1":450000,"tp2":"cu","vl2":"GO","cn2":45000},{"id":"rt3","num":57,"totEp":91176,"tp1":"cu","vl1":"GO","cn1":800000,"tp2":"cu","vl2":"GO","cn2":80000},{"id":"rt3","num":58,"totEp":110876,"tp1":"cu","vl1":"EN","cn1":21000,"tp2":"cu","vl2":"EN","cn2":2100},{"id":"rt4","num":1,"totEp":7,"tp1":"cu","vl1":"EN","cn1":120,"tp2":"cu","vl2":"EN","cn2":12},{"id":"rt4","num":2,"totEp":17,"tp1":"cu","vl1":"GO","cn1":5000,"tp2":"cu","vl2":"GO","cn2":500},{"id":"rt4","num":3,"totEp":32,"tp1":"cu","vl1":"GO","cn1":7500,"tp2":"cu","vl2":"GO","cn2":750},{"id":"rt4","num":4,"totEp":57,"tp1":"cu","vl1":"EN","cn1":120,"tp2":"cu","vl2":"EN","cn2":12},{"id":"rt4","num":5,"totEp":77,"tp1":"cu","vl1":"GO","cn1":10000,"tp2":"cu","vl2":"GO","cn2":1000},{"id":"rt4","num":6,"totEp":102,"tp1":"cu","vl1":"GO","cn1":15000,"tp2":"cu","vl2":"GO","cn2":1500},{"id":"rt4","num":7,"totEp":177,"tp1":"cu","vl1":"EN","cn1":170,"tp2":"cu","vl2":"EN","cn2":17},{"id":"rt4","num":8,"totEp":262,"tp1":"cu","vl1":"GO","cn1":20000,"tp2":"cu","vl2":"GO","cn2":2000},{"id":"rt4","num":9,"totEp":327,"tp1":"cu","vl1":"GO","cn1":25000,"tp2":"cu","vl2":"GO","cn2":2500},{"id":"rt4","num":10,"totEp":377,"tp1":"cu","vl1":"GO","cn1":22500,"tp2":"cu","vl2":"GO","cn2":2250},{"id":"rt4","num":11,"totEp":557,"tp1":"cu","vl1":"EN","cn1":300,"tp2":"cu","vl2":"EN","cn2":30},{"id":"rt4","num":12,"totEp":657,"tp1":"cu","vl1":"GO","cn1":50000,"tp2":"cu","vl2":"GO","cn2":5000},{"id":"rt4","num":13,"totEp":777,"tp1":"cu","vl1":"GO","cn1":65000,"tp2":"cu","vl2":"GO","cn2":6500},{"id":"rt4","num":14,"totEp":1277,"tp1":"cu","vl1":"EN","cn1":750,"tp2":"cu","vl2":"EN","cn2":75},{"id":"rt4","num":15,"totEp":1397,"tp1":"cu","vl1":"GO","cn1":100000,"tp2":"cu","vl2":"GO","cn2":10000},{"id":"rt4","num":16,"totEp":1597,"tp1":"cu","vl1":"GO","cn1":120000,"tp2":"cu","vl2":"GO","cn2":12000},{"id":"rt4","num":17,"totEp":1747,"tp1":"cu","vl1":"GO","cn1":115000,"tp2":"cu","vl2":"GO","cn2":11500},{"id":"rt4","num":18,"totEp":2547,"tp1":"cu","vl1":"EN","cn1":1200,"tp2":"cu","vl2":"EN","cn2":120},{"id":"rt4","num":19,"totEp":2697,"tp1":"cu","vl1":"GO","cn1":135000,"tp2":"cu","vl2":"GO","cn2":13500},{"id":"rt4","num":20,"totEp":2947,"tp1":"cu","vl1":"GO","cn1":150000,"tp2":"cu","vl2":"GO","cn2":15000},{"id":"rt4","num":21,"totEp":4247,"tp1":"cu","vl1":"EN","cn1":2100,"tp2":"cu","vl2":"EN","cn2":210},{"id":"rt4","num":22,"totEp":4307,"tp1":"cu","vl1":"GO","cn1":110000,"tp2":"cu","vl2":"GO","cn2":11000},{"id":"rt4","num":23,"totEp":4657,"tp1":"cu","vl1":"GO","cn1":175000,"tp2":"cu","vl2":"GO","cn2":17500},{"id":"rt4","num":24,"totEp":4897,"tp1":"cu","vl1":"GO","cn1":145000,"tp2":"cu","vl2":"GO","cn2":14500},{"id":"rt4","num":25,"totEp":6697,"tp1":"cu","vl1":"EN","cn1":2900,"tp2":"cu","vl2":"EN","cn2":290},{"id":"rt4","num":26,"totEp":6897,"tp1":"cu","vl1":"GO","cn1":200000,"tp2":"cu","vl2":"GO","cn2":20000},{"id":"rt4","num":27,"totEp":7297,"tp1":"cu","vl1":"GO","cn1":250000,"tp2":"cu","vl2":"GO","cn2":25000},{"id":"rt4","num":28,"totEp":9697,"tp1":"cu","vl1":"EN","cn1":4000,"tp2":"cu","vl2":"EN","cn2":400},{"id":"rt4","num":29,"totEp":10047,"tp1":"cu","vl1":"GO","cn1":300000,"tp2":"cu","vl2":"GO","cn2":30000},{"id":"rt4","num":30,"totEp":10497,"tp1":"cu","vl1":"GO","cn1":325000,"tp2":"cu","vl2":"GO","cn2":32500},{"id":"rt4","num":31,"totEp":13697,"tp1":"cu","vl1":"EN","cn1":4500,"tp2":"cu","vl2":"EN","cn2":450},{"id":"rt4","num":32,"totEp":14197,"tp1":"cu","vl1":"GO","cn1":375000,"tp2":"cu","vl2":"GO","cn2":37500},{"id":"rt4","num":33,"totEp":18697,"tp1":"cu","vl1":"EN","cn1":5750,"tp2":"cu","vl2":"EN","cn2":575},{"id":"rt4","num":34,"totEp":19027,"tp1":"cu","vl1":"GO","cn1":275000,"tp2":"cu","vl2":"GO","cn2":27500},{"id":"rt4","num":35,"totEp":19477,"tp1":"cu","vl1":"GO","cn1":350000,"tp2":"cu","vl2":"GO","cn2":35000},{"id":"rt4","num":36,"totEp":25277,"tp1":"cu","vl1":"EN","cn1":6400,"tp2":"cu","vl2":"EN","cn2":640},{"id":"rt4","num":37,"totEp":25397,"tp1":"cu","vl1":"GO","cn1":195000,"tp2":"cu","vl2":"GO","cn2":19500},{"id":"rt4","num":38,"totEp":25947,"tp1":"cu","vl1":"GO","cn1":450000,"tp2":"cu","vl2":"GO","cn2":45000},{"id":"rt4","num":39,"totEp":32647,"tp1":"cu","vl1":"EN","cn1":7200,"tp2":"cu","vl2":"EN","cn2":720},{"id":"rt4","num":40,"totEp":33247,"tp1":"cu","vl1":"GO","cn1":420000,"tp2":"cu","vl2":"GO","cn2":42000},{"id":"rt5","num":1,"totEp":8,"tp1":"cu","vl1":"EN","cn1":120,"tp2":"cu","vl2":"EN","cn2":12},{"id":"rt5","num":2,"totEp":18,"tp1":"cu","vl1":"GO","cn1":5000,"tp2":"cu","vl2":"GO","cn2":500},{"id":"rt5","num":3,"totEp":33,"tp1":"cu","vl1":"GO","cn1":7500,"tp2":"cu","vl2":"GO","cn2":750},{"id":"rt5","num":4,"totEp":58,"tp1":"cu","vl1":"EN","cn1":120,"tp2":"cu","vl2":"EN","cn2":12},{"id":"rt5","num":5,"totEp":78,"tp1":"cu","vl1":"GO","cn1":10000,"tp2":"cu","vl2":"GO","cn2":1000},{"id":"rt5","num":6,"totEp":103,"tp1":"cu","vl1":"GO","cn1":15000,"tp2":"cu","vl2":"GO","cn2":1500},{"id":"rt5","num":7,"totEp":178,"tp1":"cu","vl1":"EN","cn1":170,"tp2":"cu","vl2":"EN","cn2":17},{"id":"rt5","num":8,"totEp":263,"tp1":"cu","vl1":"GO","cn1":20000,"tp2":"cu","vl2":"GO","cn2":2000},{"id":"rt5","num":9,"totEp":328,"tp1":"cu","vl1":"GO","cn1":25000,"tp2":"cu","vl2":"GO","cn2":2500},{"id":"rt5","num":10,"totEp":378,"tp1":"cu","vl1":"GO","cn1":22500,"tp2":"cu","vl2":"GO","cn2":2250},{"id":"rt5","num":11,"totEp":558,"tp1":"cu","vl1":"EN","cn1":300,"tp2":"cu","vl2":"EN","cn2":30},{"id":"rt5","num":12,"totEp":658,"tp1":"cu","vl1":"GO","cn1":50000,"tp2":"cu","vl2":"GO","cn2":5000},{"id":"rt5","num":13,"totEp":778,"tp1":"cu","vl1":"GO","cn1":65000,"tp2":"cu","vl2":"GO","cn2":6500},{"id":"rt5","num":14,"totEp":1278,"tp1":"cu","vl1":"EN","cn1":750,"tp2":"cu","vl2":"EN","cn2":75},{"id":"rt5","num":15,"totEp":1398,"tp1":"cu","vl1":"GO","cn1":100000,"tp2":"cu","vl2":"GO","cn2":10000},{"id":"rt5","num":16,"totEp":1598,"tp1":"cu","vl1":"GO","cn1":120000,"tp2":"cu","vl2":"GO","cn2":12000},{"id":"rt5","num":17,"totEp":1748,"tp1":"cu","vl1":"GO","cn1":115000,"tp2":"cu","vl2":"GO","cn2":11500},{"id":"rt5","num":18,"totEp":2548,"tp1":"cu","vl1":"EN","cn1":1200,"tp2":"cu","vl2":"EN","cn2":120},{"id":"rt5","num":19,"totEp":2698,"tp1":"cu","vl1":"GO","cn1":135000,"tp2":"cu","vl2":"GO","cn2":13500},{"id":"rt5","num":20,"totEp":2948,"tp1":"cu","vl1":"GO","cn1":150000,"tp2":"cu","vl2":"GO","cn2":15000},{"id":"rt5","num":21,"totEp":4248,"tp1":"cu","vl1":"EN","cn1":2100,"tp2":"cu","vl2":"EN","cn2":210},{"id":"rt5","num":22,"totEp":4308,"tp1":"cu","vl1":"GO","cn1":110000,"tp2":"cu","vl2":"GO","cn2":11000},{"id":"rt5","num":23,"totEp":4658,"tp1":"cu","vl1":"GO","cn1":175000,"tp2":"cu","vl2":"GO","cn2":17500},{"id":"rt5","num":24,"totEp":4898,"tp1":"cu","vl1":"GO","cn1":145000,"tp2":"cu","vl2":"GO","cn2":14500},{"id":"rt5","num":25,"totEp":6698,"tp1":"cu","vl1":"EN","cn1":2900,"tp2":"cu","vl2":"EN","cn2":290},{"id":"rt5","num":26,"totEp":6898,"tp1":"cu","vl1":"GO","cn1":200000,"tp2":"cu","vl2":"GO","cn2":20000},{"id":"rt5","num":27,"totEp":7298,"tp1":"cu","vl1":"GO","cn1":250000,"tp2":"cu","vl2":"GO","cn2":25000},{"id":"rt5","num":28,"totEp":9698,"tp1":"cu","vl1":"EN","cn1":4000,"tp2":"cu","vl2":"EN","cn2":400},{"id":"rt5","num":29,"totEp":10048,"tp1":"cu","vl1":"GO","cn1":300000,"tp2":"cu","vl2":"GO","cn2":30000},{"id":"rt5","num":30,"totEp":10498,"tp1":"cu","vl1":"GO","cn1":325000,"tp2":"cu","vl2":"GO","cn2":32500},{"id":"rt5","num":31,"totEp":13698,"tp1":"cu","vl1":"EN","cn1":4500,"tp2":"cu","vl2":"EN","cn2":450},{"id":"rt5","num":32,"totEp":14198,"tp1":"cu","vl1":"GO","cn1":375000,"tp2":"cu","vl2":"GO","cn2":37500},{"id":"rt5","num":33,"totEp":18698,"tp1":"cu","vl1":"EN","cn1":5750,"tp2":"cu","vl2":"EN","cn2":575},{"id":"rt5","num":34,"totEp":19028,"tp1":"cu","vl1":"GO","cn1":275000,"tp2":"cu","vl2":"GO","cn2":27500},{"id":"rt5","num":35,"totEp":19478,"tp1":"cu","vl1":"GO","cn1":350000,"tp2":"cu","vl2":"GO","cn2":35000},{"id":"rt5","num":36,"totEp":25278,"tp1":"cu","vl1":"EN","cn1":6400,"tp2":"cu","vl2":"EN","cn2":640},{"id":"rt5","num":37,"totEp":25398,"tp1":"cu","vl1":"GO","cn1":195000,"tp2":"cu","vl2":"GO","cn2":19500},{"id":"rt5","num":38,"totEp":25948,"tp1":"cu","vl1":"GO","cn1":450000,"tp2":"cu","vl2":"GO","cn2":45000},{"id":"rt5","num":39,"totEp":32648,"tp1":"cu","vl1":"EN","cn1":7200,"tp2":"cu","vl2":"EN","cn2":720},{"id":"rt5","num":40,"totEp":33248,"tp1":"cu","vl1":"GO","cn1":420000,"tp2":"cu","vl2":"GO","cn2":42000},{"id":"rt6","num":1,"totEp":6,"tp1":"cu","vl1":"EN","cn1":120,"tp2":"cu","vl2":"EN","cn2":12},{"id":"rt6","num":2,"totEp":16,"tp1":"cu","vl1":"GO","cn1":5000,"tp2":"cu","vl2":"GO","cn2":500},{"id":"rt6","num":3,"totEp":31,"tp1":"cu","vl1":"GO","cn1":7500,"tp2":"cu","vl2":"GO","cn2":750},{"id":"rt6","num":4,"totEp":56,"tp1":"cu","vl1":"EN","cn1":120,"tp2":"cu","vl2":"EN","cn2":12},{"id":"rt6","num":5,"totEp":76,"tp1":"cu","vl1":"GO","cn1":10000,"tp2":"cu","vl2":"GO","cn2":1000},{"id":"rt6","num":6,"totEp":101,"tp1":"cu","vl1":"GO","cn1":15000,"tp2":"cu","vl2":"GO","cn2":1500},{"id":"rt6","num":7,"totEp":176,"tp1":"cu","vl1":"EN","cn1":170,"tp2":"cu","vl2":"EN","cn2":17},{"id":"rt6","num":8,"totEp":261,"tp1":"cu","vl1":"GO","cn1":20000,"tp2":"cu","vl2":"GO","cn2":2000},{"id":"rt6","num":9,"totEp":326,"tp1":"cu","vl1":"GO","cn1":25000,"tp2":"cu","vl2":"GO","cn2":2500},{"id":"rt6","num":10,"totEp":376,"tp1":"cu","vl1":"GO","cn1":22500,"tp2":"cu","vl2":"GO","cn2":2250},{"id":"rt6","num":11,"totEp":556,"tp1":"cu","vl1":"EN","cn1":300,"tp2":"cu","vl2":"EN","cn2":30},{"id":"rt6","num":12,"totEp":656,"tp1":"cu","vl1":"GO","cn1":50000,"tp2":"cu","vl2":"GO","cn2":5000},{"id":"rt6","num":13,"totEp":776,"tp1":"cu","vl1":"GO","cn1":65000,"tp2":"cu","vl2":"GO","cn2":6500},{"id":"rt6","num":14,"totEp":1276,"tp1":"cu","vl1":"EN","cn1":750,"tp2":"cu","vl2":"EN","cn2":75},{"id":"rt6","num":15,"totEp":1396,"tp1":"cu","vl1":"GO","cn1":100000,"tp2":"cu","vl2":"GO","cn2":10000},{"id":"rt6","num":16,"totEp":1596,"tp1":"cu","vl1":"GO","cn1":120000,"tp2":"cu","vl2":"GO","cn2":12000},{"id":"rt6","num":17,"totEp":1746,"tp1":"cu","vl1":"GO","cn1":115000,"tp2":"cu","vl2":"GO","cn2":11500},{"id":"rt6","num":18,"totEp":2546,"tp1":"cu","vl1":"EN","cn1":1200,"tp2":"cu","vl2":"EN","cn2":120},{"id":"rt6","num":19,"totEp":2696,"tp1":"cu","vl1":"GO","cn1":135000,"tp2":"cu","vl2":"GO","cn2":13500},{"id":"rt6","num":20,"totEp":2946,"tp1":"cu","vl1":"GO","cn1":150000,"tp2":"cu","vl2":"GO","cn2":15000},{"id":"rt6","num":21,"totEp":4246,"tp1":"cu","vl1":"EN","cn1":2100,"tp2":"cu","vl2":"EN","cn2":210},{"id":"rt6","num":22,"totEp":4306,"tp1":"cu","vl1":"GO","cn1":110000,"tp2":"cu","vl2":"GO","cn2":11000},{"id":"rt6","num":23,"totEp":4656,"tp1":"cu","vl1":"GO","cn1":175000,"tp2":"cu","vl2":"GO","cn2":17500},{"id":"rt6","num":24,"totEp":4896,"tp1":"cu","vl1":"GO","cn1":145000,"tp2":"cu","vl2":"GO","cn2":14500},{"id":"rt6","num":25,"totEp":6696,"tp1":"cu","vl1":"EN","cn1":2900,"tp2":"cu","vl2":"EN","cn2":290},{"id":"rt6","num":26,"totEp":6896,"tp1":"cu","vl1":"GO","cn1":200000,"tp2":"cu","vl2":"GO","cn2":20000},{"id":"rt6","num":27,"totEp":7296,"tp1":"cu","vl1":"GO","cn1":250000,"tp2":"cu","vl2":"GO","cn2":25000},{"id":"rt6","num":28,"totEp":9696,"tp1":"cu","vl1":"EN","cn1":4000,"tp2":"cu","vl2":"EN","cn2":400},{"id":"rt6","num":29,"totEp":10046,"tp1":"cu","vl1":"GO","cn1":300000,"tp2":"cu","vl2":"GO","cn2":30000},{"id":"rt6","num":30,"totEp":10496,"tp1":"cu","vl1":"GO","cn1":325000,"tp2":"cu","vl2":"GO","cn2":32500},{"id":"rt6","num":31,"totEp":13696,"tp1":"cu","vl1":"EN","cn1":4500,"tp2":"cu","vl2":"EN","cn2":450},{"id":"rt6","num":32,"totEp":14196,"tp1":"cu","vl1":"GO","cn1":375000,"tp2":"cu","vl2":"GO","cn2":37500},{"id":"rt6","num":33,"totEp":18696,"tp1":"cu","vl1":"EN","cn1":5750,"tp2":"cu","vl2":"EN","cn2":575},{"id":"rt6","num":34,"totEp":19026,"tp1":"cu","vl1":"GO","cn1":275000,"tp2":"cu","vl2":"GO","cn2":27500},{"id":"rt6","num":35,"totEp":19476,"tp1":"cu","vl1":"GO","cn1":350000,"tp2":"cu","vl2":"GO","cn2":35000},{"id":"rt6","num":36,"totEp":25276,"tp1":"cu","vl1":"EN","cn1":6400,"tp2":"cu","vl2":"EN","cn2":640},{"id":"rt6","num":37,"totEp":25396,"tp1":"cu","vl1":"GO","cn1":195000,"tp2":"cu","vl2":"GO","cn2":19500},{"id":"rt6","num":38,"totEp":25946,"tp1":"cu","vl1":"GO","cn1":450000,"tp2":"cu","vl2":"GO","cn2":45000},{"id":"rt6","num":39,"totEp":32646,"tp1":"cu","vl1":"EN","cn1":7200,"tp2":"cu","vl2":"EN","cn2":720},{"id":"rt6","num":40,"totEp":33246,"tp1":"cu","vl1":"GO","cn1":420000,"tp2":"cu","vl2":"GO","cn2":42000},{"id":"rt7","num":1,"totEp":7,"tp1":"cu","vl1":"EN","cn1":120,"tp2":"cu","vl2":"EN","cn2":12},{"id":"rt7","num":2,"totEp":17,"tp1":"cu","vl1":"GO","cn1":5000,"tp2":"cu","vl2":"GO","cn2":500},{"id":"rt7","num":3,"totEp":32,"tp1":"cu","vl1":"GO","cn1":7500,"tp2":"cu","vl2":"GO","cn2":750},{"id":"rt7","num":4,"totEp":57,"tp1":"cu","vl1":"EN","cn1":120,"tp2":"cu","vl2":"EN","cn2":12},{"id":"rt7","num":5,"totEp":77,"tp1":"cu","vl1":"GO","cn1":10000,"tp2":"cu","vl2":"GO","cn2":1000},{"id":"rt7","num":6,"totEp":102,"tp1":"cu","vl1":"GO","cn1":15000,"tp2":"cu","vl2":"GO","cn2":1500},{"id":"rt7","num":7,"totEp":177,"tp1":"cu","vl1":"EN","cn1":170,"tp2":"cu","vl2":"EN","cn2":17},{"id":"rt7","num":8,"totEp":262,"tp1":"cu","vl1":"GO","cn1":20000,"tp2":"cu","vl2":"GO","cn2":2000},{"id":"rt7","num":9,"totEp":327,"tp1":"cu","vl1":"GO","cn1":25000,"tp2":"cu","vl2":"GO","cn2":2500},{"id":"rt7","num":10,"totEp":377,"tp1":"cu","vl1":"GO","cn1":22500,"tp2":"cu","vl2":"GO","cn2":2250},{"id":"rt7","num":11,"totEp":557,"tp1":"cu","vl1":"EN","cn1":300,"tp2":"cu","vl2":"EN","cn2":30},{"id":"rt7","num":12,"totEp":657,"tp1":"cu","vl1":"GO","cn1":50000,"tp2":"cu","vl2":"GO","cn2":5000},{"id":"rt7","num":13,"totEp":777,"tp1":"cu","vl1":"GO","cn1":65000,"tp2":"cu","vl2":"GO","cn2":6500},{"id":"rt7","num":14,"totEp":1277,"tp1":"cu","vl1":"EN","cn1":750,"tp2":"cu","vl2":"EN","cn2":75},{"id":"rt7","num":15,"totEp":1397,"tp1":"cu","vl1":"GO","cn1":100000,"tp2":"cu","vl2":"GO","cn2":10000},{"id":"rt7","num":16,"totEp":1597,"tp1":"cu","vl1":"GO","cn1":120000,"tp2":"cu","vl2":"GO","cn2":12000},{"id":"rt7","num":17,"totEp":1747,"tp1":"cu","vl1":"GO","cn1":115000,"tp2":"cu","vl2":"GO","cn2":11500},{"id":"rt7","num":18,"totEp":2547,"tp1":"cu","vl1":"EN","cn1":1200,"tp2":"cu","vl2":"EN","cn2":120},{"id":"rt7","num":19,"totEp":2697,"tp1":"cu","vl1":"GO","cn1":135000,"tp2":"cu","vl2":"GO","cn2":13500},{"id":"rt7","num":20,"totEp":2947,"tp1":"cu","vl1":"GO","cn1":150000,"tp2":"cu","vl2":"GO","cn2":15000},{"id":"rt7","num":21,"totEp":4247,"tp1":"cu","vl1":"EN","cn1":2100,"tp2":"cu","vl2":"EN","cn2":210},{"id":"rt7","num":22,"totEp":4307,"tp1":"cu","vl1":"GO","cn1":110000,"tp2":"cu","vl2":"GO","cn2":11000},{"id":"rt7","num":23,"totEp":4657,"tp1":"cu","vl1":"GO","cn1":175000,"tp2":"cu","vl2":"GO","cn2":17500},{"id":"rt7","num":24,"totEp":4897,"tp1":"cu","vl1":"GO","cn1":145000,"tp2":"cu","vl2":"GO","cn2":14500},{"id":"rt7","num":25,"totEp":6697,"tp1":"cu","vl1":"EN","cn1":2900,"tp2":"cu","vl2":"EN","cn2":290},{"id":"rt7","num":26,"totEp":6897,"tp1":"cu","vl1":"GO","cn1":200000,"tp2":"cu","vl2":"GO","cn2":20000},{"id":"rt7","num":27,"totEp":7297,"tp1":"cu","vl1":"GO","cn1":250000,"tp2":"cu","vl2":"GO","cn2":25000},{"id":"rt7","num":28,"totEp":9697,"tp1":"cu","vl1":"EN","cn1":4000,"tp2":"cu","vl2":"EN","cn2":400},{"id":"rt7","num":29,"totEp":10047,"tp1":"cu","vl1":"GO","cn1":300000,"tp2":"cu","vl2":"GO","cn2":30000},{"id":"rt7","num":30,"totEp":10497,"tp1":"cu","vl1":"GO","cn1":325000,"tp2":"cu","vl2":"GO","cn2":32500},{"id":"rt7","num":31,"totEp":13697,"tp1":"cu","vl1":"EN","cn1":4500,"tp2":"cu","vl2":"EN","cn2":450},</v>
      </c>
      <c r="Y613" t="str">
        <f t="shared" ca="1" si="213"/>
        <v>{"id":"nw4","num":40,"totEp":33247,"tp1":"cu","vl1":"GO","cn1":420000,"tp2":"cu","vl2":"GO","cn2":42000}</v>
      </c>
      <c r="Z613">
        <f t="shared" ca="1" si="214"/>
        <v>104</v>
      </c>
      <c r="AA613">
        <f t="shared" ca="1" si="215"/>
        <v>29393</v>
      </c>
      <c r="AB613">
        <f t="shared" ca="1" si="216"/>
        <v>2</v>
      </c>
      <c r="AC613" t="str">
        <f t="shared" ca="1" si="217"/>
        <v>,{"id":"rt7","num":32,"totEp":14197,"tp1":"cu","vl1":"GO","cn1":375000,"tp2":"cu","vl2":"GO","cn2":37500},{"id":"rt7","num":33,"totEp":18697,"tp1":"cu","vl1":"EN","cn1":5750,"tp2":"cu","vl2":"EN","cn2":575},{"id":"rt7","num":34,"totEp":19027,"tp1":"cu","vl1":"GO","cn1":275000,"tp2":"cu","vl2":"GO","cn2":27500},{"id":"rt7","num":35,"totEp":19477,"tp1":"cu","vl1":"GO","cn1":350000,"tp2":"cu","vl2":"GO","cn2":35000},{"id":"rt7","num":36,"totEp":25277,"tp1":"cu","vl1":"EN","cn1":6400,"tp2":"cu","vl2":"EN","cn2":640},{"id":"rt7","num":37,"totEp":25397,"tp1":"cu","vl1":"GO","cn1":195000,"tp2":"cu","vl2":"GO","cn2":19500},{"id":"rt7","num":38,"totEp":25947,"tp1":"cu","vl1":"GO","cn1":450000,"tp2":"cu","vl2":"GO","cn2":45000},{"id":"rt7","num":39,"totEp":32647,"tp1":"cu","vl1":"EN","cn1":7200,"tp2":"cu","vl2":"EN","cn2":720},{"id":"rt7","num":40,"totEp":33247,"tp1":"cu","vl1":"GO","cn1":420000,"tp2":"cu","vl2":"GO","cn2":42000},{"id":"rt8","num":1,"totEp":5,"tp1":"cu","vl1":"EN","cn1":120,"tp2":"cu","vl2":"EN","cn2":12},{"id":"rt8","num":2,"totEp":15,"tp1":"cu","vl1":"GO","cn1":5000,"tp2":"cu","vl2":"GO","cn2":500},{"id":"rt8","num":3,"totEp":30,"tp1":"cu","vl1":"GO","cn1":7500,"tp2":"cu","vl2":"GO","cn2":750},{"id":"rt8","num":4,"totEp":55,"tp1":"cu","vl1":"EN","cn1":120,"tp2":"cu","vl2":"EN","cn2":12},{"id":"rt8","num":5,"totEp":75,"tp1":"cu","vl1":"GO","cn1":10000,"tp2":"cu","vl2":"GO","cn2":1000},{"id":"rt8","num":6,"totEp":100,"tp1":"cu","vl1":"GO","cn1":15000,"tp2":"cu","vl2":"GO","cn2":1500},{"id":"rt8","num":7,"totEp":175,"tp1":"cu","vl1":"EN","cn1":170,"tp2":"cu","vl2":"EN","cn2":17},{"id":"rt8","num":8,"totEp":260,"tp1":"cu","vl1":"GO","cn1":20000,"tp2":"cu","vl2":"GO","cn2":2000},{"id":"rt8","num":9,"totEp":325,"tp1":"cu","vl1":"GO","cn1":25000,"tp2":"cu","vl2":"GO","cn2":2500},{"id":"rt8","num":10,"totEp":375,"tp1":"cu","vl1":"GO","cn1":22500,"tp2":"cu","vl2":"GO","cn2":2250},{"id":"rt8","num":11,"totEp":555,"tp1":"cu","vl1":"EN","cn1":300,"tp2":"cu","vl2":"EN","cn2":30},{"id":"rt8","num":12,"totEp":655,"tp1":"cu","vl1":"GO","cn1":50000,"tp2":"cu","vl2":"GO","cn2":5000},{"id":"rt8","num":13,"totEp":775,"tp1":"cu","vl1":"GO","cn1":65000,"tp2":"cu","vl2":"GO","cn2":6500},{"id":"rt8","num":14,"totEp":1275,"tp1":"cu","vl1":"EN","cn1":750,"tp2":"cu","vl2":"EN","cn2":75},{"id":"rt8","num":15,"totEp":1395,"tp1":"cu","vl1":"GO","cn1":100000,"tp2":"cu","vl2":"GO","cn2":10000},{"id":"rt8","num":16,"totEp":1595,"tp1":"cu","vl1":"GO","cn1":120000,"tp2":"cu","vl2":"GO","cn2":12000},{"id":"rt8","num":17,"totEp":1745,"tp1":"cu","vl1":"GO","cn1":115000,"tp2":"cu","vl2":"GO","cn2":11500},{"id":"rt8","num":18,"totEp":2545,"tp1":"cu","vl1":"EN","cn1":1200,"tp2":"cu","vl2":"EN","cn2":120},{"id":"rt8","num":19,"totEp":2695,"tp1":"cu","vl1":"GO","cn1":135000,"tp2":"cu","vl2":"GO","cn2":13500},{"id":"rt8","num":20,"totEp":2945,"tp1":"cu","vl1":"GO","cn1":150000,"tp2":"cu","vl2":"GO","cn2":15000},{"id":"rt8","num":21,"totEp":4245,"tp1":"cu","vl1":"EN","cn1":2100,"tp2":"cu","vl2":"EN","cn2":210},{"id":"rt8","num":22,"totEp":4305,"tp1":"cu","vl1":"GO","cn1":110000,"tp2":"cu","vl2":"GO","cn2":11000},{"id":"rt8","num":23,"totEp":4655,"tp1":"cu","vl1":"GO","cn1":175000,"tp2":"cu","vl2":"GO","cn2":17500},{"id":"rt8","num":24,"totEp":4895,"tp1":"cu","vl1":"GO","cn1":145000,"tp2":"cu","vl2":"GO","cn2":14500},{"id":"rt8","num":25,"totEp":6695,"tp1":"cu","vl1":"EN","cn1":2900,"tp2":"cu","vl2":"EN","cn2":290},{"id":"rt8","num":26,"totEp":6895,"tp1":"cu","vl1":"GO","cn1":200000,"tp2":"cu","vl2":"GO","cn2":20000},{"id":"rt8","num":27,"totEp":7295,"tp1":"cu","vl1":"GO","cn1":250000,"tp2":"cu","vl2":"GO","cn2":25000},{"id":"rt8","num":28,"totEp":9695,"tp1":"cu","vl1":"EN","cn1":4000,"tp2":"cu","vl2":"EN","cn2":400},{"id":"rt8","num":29,"totEp":10045,"tp1":"cu","vl1":"GO","cn1":300000,"tp2":"cu","vl2":"GO","cn2":30000},{"id":"rt8","num":30,"totEp":10495,"tp1":"cu","vl1":"GO","cn1":325000,"tp2":"cu","vl2":"GO","cn2":32500},{"id":"rt8","num":31,"totEp":13695,"tp1":"cu","vl1":"EN","cn1":4500,"tp2":"cu","vl2":"EN","cn2":450},{"id":"rt8","num":32,"totEp":14195,"tp1":"cu","vl1":"GO","cn1":375000,"tp2":"cu","vl2":"GO","cn2":37500},{"id":"rt8","num":33,"totEp":18695,"tp1":"cu","vl1":"EN","cn1":5750,"tp2":"cu","vl2":"EN","cn2":575},{"id":"rt8","num":34,"totEp":19025,"tp1":"cu","vl1":"GO","cn1":275000,"tp2":"cu","vl2":"GO","cn2":27500},{"id":"rt8","num":35,"totEp":19475,"tp1":"cu","vl1":"GO","cn1":350000,"tp2":"cu","vl2":"GO","cn2":35000},{"id":"rt8","num":36,"totEp":25275,"tp1":"cu","vl1":"EN","cn1":6400,"tp2":"cu","vl2":"EN","cn2":640},{"id":"rt8","num":37,"totEp":25395,"tp1":"cu","vl1":"GO","cn1":195000,"tp2":"cu","vl2":"GO","cn2":19500},{"id":"rt8","num":38,"totEp":25945,"tp1":"cu","vl1":"GO","cn1":450000,"tp2":"cu","vl2":"GO","cn2":45000},{"id":"rt8","num":39,"totEp":32645,"tp1":"cu","vl1":"EN","cn1":7200,"tp2":"cu","vl2":"EN","cn2":720},{"id":"rt8","num":40,"totEp":33245,"tp1":"cu","vl1":"GO","cn1":420000,"tp2":"cu","vl2":"GO","cn2":42000},{"id":"rt9","num":1,"totEp":7,"tp1":"cu","vl1":"EN","cn1":120,"tp2":"cu","vl2":"EN","cn2":12},{"id":"rt9","num":2,"totEp":17,"tp1":"cu","vl1":"GO","cn1":5000,"tp2":"cu","vl2":"GO","cn2":500},{"id":"rt9","num":3,"totEp":32,"tp1":"cu","vl1":"GO","cn1":7500,"tp2":"cu","vl2":"GO","cn2":750},{"id":"rt9","num":4,"totEp":57,"tp1":"cu","vl1":"EN","cn1":120,"tp2":"cu","vl2":"EN","cn2":12},{"id":"rt9","num":5,"totEp":77,"tp1":"cu","vl1":"GO","cn1":10000,"tp2":"cu","vl2":"GO","cn2":1000},{"id":"rt9","num":6,"totEp":102,"tp1":"cu","vl1":"GO","cn1":15000,"tp2":"cu","vl2":"GO","cn2":1500},{"id":"rt9","num":7,"totEp":177,"tp1":"cu","vl1":"EN","cn1":170,"tp2":"cu","vl2":"EN","cn2":17},{"id":"rt9","num":8,"totEp":262,"tp1":"cu","vl1":"GO","cn1":20000,"tp2":"cu","vl2":"GO","cn2":2000},{"id":"rt9","num":9,"totEp":327,"tp1":"cu","vl1":"GO","cn1":25000,"tp2":"cu","vl2":"GO","cn2":2500},{"id":"rt9","num":10,"totEp":377,"tp1":"cu","vl1":"GO","cn1":22500,"tp2":"cu","vl2":"GO","cn2":2250},{"id":"rt9","num":11,"totEp":557,"tp1":"cu","vl1":"EN","cn1":300,"tp2":"cu","vl2":"EN","cn2":30},{"id":"rt9","num":12,"totEp":657,"tp1":"cu","vl1":"GO","cn1":50000,"tp2":"cu","vl2":"GO","cn2":5000},{"id":"rt9","num":13,"totEp":777,"tp1":"cu","vl1":"GO","cn1":65000,"tp2":"cu","vl2":"GO","cn2":6500},{"id":"rt9","num":14,"totEp":1277,"tp1":"cu","vl1":"EN","cn1":750,"tp2":"cu","vl2":"EN","cn2":75},{"id":"rt9","num":15,"totEp":1397,"tp1":"cu","vl1":"GO","cn1":100000,"tp2":"cu","vl2":"GO","cn2":10000},{"id":"rt9","num":16,"totEp":1597,"tp1":"cu","vl1":"GO","cn1":120000,"tp2":"cu","vl2":"GO","cn2":12000},{"id":"rt9","num":17,"totEp":1747,"tp1":"cu","vl1":"GO","cn1":115000,"tp2":"cu","vl2":"GO","cn2":11500},{"id":"rt9","num":18,"totEp":2547,"tp1":"cu","vl1":"EN","cn1":1200,"tp2":"cu","vl2":"EN","cn2":120},{"id":"rt9","num":19,"totEp":2697,"tp1":"cu","vl1":"GO","cn1":135000,"tp2":"cu","vl2":"GO","cn2":13500},{"id":"rt9","num":20,"totEp":2947,"tp1":"cu","vl1":"GO","cn1":150000,"tp2":"cu","vl2":"GO","cn2":15000},{"id":"rt9","num":21,"totEp":4247,"tp1":"cu","vl1":"EN","cn1":2100,"tp2":"cu","vl2":"EN","cn2":210},{"id":"rt9","num":22,"totEp":4307,"tp1":"cu","vl1":"GO","cn1":110000,"tp2":"cu","vl2":"GO","cn2":11000},{"id":"rt9","num":23,"totEp":4657,"tp1":"cu","vl1":"GO","cn1":175000,"tp2":"cu","vl2":"GO","cn2":17500},{"id":"rt9","num":24,"totEp":4897,"tp1":"cu","vl1":"GO","cn1":145000,"tp2":"cu","vl2":"GO","cn2":14500},{"id":"rt9","num":25,"totEp":6697,"tp1":"cu","vl1":"EN","cn1":2900,"tp2":"cu","vl2":"EN","cn2":290},{"id":"rt9","num":26,"totEp":6897,"tp1":"cu","vl1":"GO","cn1":200000,"tp2":"cu","vl2":"GO","cn2":20000},{"id":"rt9","num":27,"totEp":7297,"tp1":"cu","vl1":"GO","cn1":250000,"tp2":"cu","vl2":"GO","cn2":25000},{"id":"rt9","num":28,"totEp":9697,"tp1":"cu","vl1":"EN","cn1":4000,"tp2":"cu","vl2":"EN","cn2":400},{"id":"rt9","num":29,"totEp":10047,"tp1":"cu","vl1":"GO","cn1":300000,"tp2":"cu","vl2":"GO","cn2":30000},{"id":"rt9","num":30,"totEp":10497,"tp1":"cu","vl1":"GO","cn1":325000,"tp2":"cu","vl2":"GO","cn2":32500},{"id":"rt9","num":31,"totEp":13697,"tp1":"cu","vl1":"EN","cn1":4500,"tp2":"cu","vl2":"EN","cn2":450},{"id":"rt9","num":32,"totEp":14197,"tp1":"cu","vl1":"GO","cn1":375000,"tp2":"cu","vl2":"GO","cn2":37500},{"id":"rt9","num":33,"totEp":18697,"tp1":"cu","vl1":"EN","cn1":5750,"tp2":"cu","vl2":"EN","cn2":575},{"id":"rt9","num":34,"totEp":19027,"tp1":"cu","vl1":"GO","cn1":275000,"tp2":"cu","vl2":"GO","cn2":27500},{"id":"rt9","num":35,"totEp":19477,"tp1":"cu","vl1":"GO","cn1":350000,"tp2":"cu","vl2":"GO","cn2":35000},{"id":"rt9","num":36,"totEp":25277,"tp1":"cu","vl1":"EN","cn1":6400,"tp2":"cu","vl2":"EN","cn2":640},{"id":"rt9","num":37,"totEp":25397,"tp1":"cu","vl1":"GO","cn1":195000,"tp2":"cu","vl2":"GO","cn2":19500},{"id":"rt9","num":38,"totEp":25947,"tp1":"cu","vl1":"GO","cn1":450000,"tp2":"cu","vl2":"GO","cn2":45000},{"id":"rt9","num":39,"totEp":32647,"tp1":"cu","vl1":"EN","cn1":7200,"tp2":"cu","vl2":"EN","cn2":720},{"id":"rt9","num":40,"totEp":33247,"tp1":"cu","vl1":"GO","cn1":420000,"tp2":"cu","vl2":"GO","cn2":42000},{"id":"rt10","num":1,"totEp":7,"tp1":"cu","vl1":"EN","cn1":120,"tp2":"cu","vl2":"EN","cn2":12},{"id":"rt10","num":2,"totEp":17,"tp1":"cu","vl1":"GO","cn1":5000,"tp2":"cu","vl2":"GO","cn2":500},{"id":"rt10","num":3,"totEp":32,"tp1":"cu","vl1":"GO","cn1":7500,"tp2":"cu","vl2":"GO","cn2":750},{"id":"rt10","num":4,"totEp":57,"tp1":"cu","vl1":"EN","cn1":120,"tp2":"cu","vl2":"EN","cn2":12},{"id":"rt10","num":5,"totEp":77,"tp1":"cu","vl1":"GO","cn1":10000,"tp2":"cu","vl2":"GO","cn2":1000},{"id":"rt10","num":6,"totEp":102,"tp1":"cu","vl1":"GO","cn1":15000,"tp2":"cu","vl2":"GO","cn2":1500},{"id":"rt10","num":7,"totEp":177,"tp1":"cu","vl1":"EN","cn1":170,"tp2":"cu","vl2":"EN","cn2":17},{"id":"rt10","num":8,"totEp":262,"tp1":"cu","vl1":"GO","cn1":20000,"tp2":"cu","vl2":"GO","cn2":2000},{"id":"rt10","num":9,"totEp":327,"tp1":"cu","vl1":"GO","cn1":25000,"tp2":"cu","vl2":"GO","cn2":2500},{"id":"rt10","num":10,"totEp":377,"tp1":"cu","vl1":"GO","cn1":22500,"tp2":"cu","vl2":"GO","cn2":2250},{"id":"rt10","num":11,"totEp":557,"tp1":"cu","vl1":"EN","cn1":300,"tp2":"cu","vl2":"EN","cn2":30},{"id":"rt10","num":12,"totEp":657,"tp1":"cu","vl1":"GO","cn1":50000,"tp2":"cu","vl2":"GO","cn2":5000},{"id":"rt10","num":13,"totEp":777,"tp1":"cu","vl1":"GO","cn1":65000,"tp2":"cu","vl2":"GO","cn2":6500},{"id":"rt10","num":14,"totEp":1277,"tp1":"cu","vl1":"EN","cn1":750,"tp2":"cu","vl2":"EN","cn2":75},{"id":"rt10","num":15,"totEp":1397,"tp1":"cu","vl1":"GO","cn1":100000,"tp2":"cu","vl2":"GO","cn2":10000},{"id":"rt10","num":16,"totEp":1597,"tp1":"cu","vl1":"GO","cn1":120000,"tp2":"cu","vl2":"GO","cn2":12000},{"id":"rt10","num":17,"totEp":1747,"tp1":"cu","vl1":"GO","cn1":115000,"tp2":"cu","vl2":"GO","cn2":11500},{"id":"rt10","num":18,"totEp":2547,"tp1":"cu","vl1":"EN","cn1":1200,"tp2":"cu","vl2":"EN","cn2":120},{"id":"rt10","num":19,"totEp":2697,"tp1":"cu","vl1":"GO","cn1":135000,"tp2":"cu","vl2":"GO","cn2":13500},{"id":"rt10","num":20,"totEp":2947,"tp1":"cu","vl1":"GO","cn1":150000,"tp2":"cu","vl2":"GO","cn2":15000},{"id":"rt10","num":21,"totEp":4247,"tp1":"cu","vl1":"EN","cn1":2100,"tp2":"cu","vl2":"EN","cn2":210},{"id":"rt10","num":22,"totEp":4307,"tp1":"cu","vl1":"GO","cn1":110000,"tp2":"cu","vl2":"GO","cn2":11000},{"id":"rt10","num":23,"totEp":4657,"tp1":"cu","vl1":"GO","cn1":175000,"tp2":"cu","vl2":"GO","cn2":17500},{"id":"rt10","num":24,"totEp":4897,"tp1":"cu","vl1":"GO","cn1":145000,"tp2":"cu","vl2":"GO","cn2":14500},{"id":"rt10","num":25,"totEp":6697,"tp1":"cu","vl1":"EN","cn1":2900,"tp2":"cu","vl2":"EN","cn2":290},{"id":"rt10","num":26,"totEp":6897,"tp1":"cu","vl1":"GO","cn1":200000,"tp2":"cu","vl2":"GO","cn2":20000},{"id":"rt10","num":27,"totEp":7297,"tp1":"cu","vl1":"GO","cn1":250000,"tp2":"cu","vl2":"GO","cn2":25000},{"id":"rt10","num":28,"totEp":9697,"tp1":"cu","vl1":"EN","cn1":4000,"tp2":"cu","vl2":"EN","cn2":400},{"id":"rt10","num":29,"totEp":10047,"tp1":"cu","vl1":"GO","cn1":300000,"tp2":"cu","vl2":"GO","cn2":30000},{"id":"rt10","num":30,"totEp":10497,"tp1":"cu","vl1":"GO","cn1":325000,"tp2":"cu","vl2":"GO","cn2":32500},{"id":"rt10","num":31,"totEp":13697,"tp1":"cu","vl1":"EN","cn1":4500,"tp2":"cu","vl2":"EN","cn2":450},{"id":"rt10","num":32,"totEp":14197,"tp1":"cu","vl1":"GO","cn1":375000,"tp2":"cu","vl2":"GO","cn2":37500},{"id":"rt10","num":33,"totEp":18697,"tp1":"cu","vl1":"EN","cn1":5750,"tp2":"cu","vl2":"EN","cn2":575},{"id":"rt10","num":34,"totEp":19027,"tp1":"cu","vl1":"GO","cn1":275000,"tp2":"cu","vl2":"GO","cn2":27500},{"id":"rt10","num":35,"totEp":19477,"tp1":"cu","vl1":"GO","cn1":350000,"tp2":"cu","vl2":"GO","cn2":35000},{"id":"rt10","num":36,"totEp":25277,"tp1":"cu","vl1":"EN","cn1":6400,"tp2":"cu","vl2":"EN","cn2":640},{"id":"rt10","num":37,"totEp":25397,"tp1":"cu","vl1":"GO","cn1":195000,"tp2":"cu","vl2":"GO","cn2":19500},{"id":"rt10","num":38,"totEp":25947,"tp1":"cu","vl1":"GO","cn1":450000,"tp2":"cu","vl2":"GO","cn2":45000},{"id":"rt10","num":39,"totEp":32647,"tp1":"cu","vl1":"EN","cn1":7200,"tp2":"cu","vl2":"EN","cn2":720},{"id":"rt10","num":40,"totEp":33247,"tp1":"cu","vl1":"GO","cn1":420000,"tp2":"cu","vl2":"GO","cn2":42000},{"id":"nw1","num":1,"totEp":7,"tp1":"cu","vl1":"EN","cn1":120,"tp2":"cu","vl2":"EN","cn2":12},{"id":"nw1","num":2,"totEp":17,"tp1":"cu","vl1":"GO","cn1":5000,"tp2":"cu","vl2":"GO","cn2":500},{"id":"nw1","num":3,"totEp":32,"tp1":"cu","vl1":"GO","cn1":7500,"tp2":"cu","vl2":"GO","cn2":750},{"id":"nw1","num":4,"totEp":57,"tp1":"cu","vl1":"EN","cn1":120,"tp2":"cu","vl2":"EN","cn2":12},{"id":"nw1","num":5,"totEp":77,"tp1":"cu","vl1":"GO","cn1":10000,"tp2":"cu","vl2":"GO","cn2":1000},{"id":"nw1","num":6,"totEp":102,"tp1":"cu","vl1":"GO","cn1":15000,"tp2":"cu","vl2":"GO","cn2":1500},{"id":"nw1","num":7,"totEp":177,"tp1":"cu","vl1":"EN","cn1":170,"tp2":"cu","vl2":"EN","cn2":17},{"id":"nw1","num":8,"totEp":262,"tp1":"cu","vl1":"GO","cn1":20000,"tp2":"cu","vl2":"GO","cn2":2000},{"id":"nw1","num":9,"totEp":327,"tp1":"cu","vl1":"GO","cn1":25000,"tp2":"cu","vl2":"GO","cn2":2500},{"id":"nw1","num":10,"totEp":377,"tp1":"cu","vl1":"GO","cn1":22500,"tp2":"cu","vl2":"GO","cn2":2250},{"id":"nw1","num":11,"totEp":557,"tp1":"cu","vl1":"EN","cn1":300,"tp2":"cu","vl2":"EN","cn2":30},{"id":"nw1","num":12,"totEp":657,"tp1":"cu","vl1":"GO","cn1":50000,"tp2":"cu","vl2":"GO","cn2":5000},{"id":"nw1","num":13,"totEp":777,"tp1":"cu","vl1":"GO","cn1":65000,"tp2":"cu","vl2":"GO","cn2":6500},{"id":"nw1","num":14,"totEp":1277,"tp1":"cu","vl1":"EN","cn1":750,"tp2":"cu","vl2":"EN","cn2":75},{"id":"nw1","num":15,"totEp":1397,"tp1":"cu","vl1":"GO","cn1":100000,"tp2":"cu","vl2":"GO","cn2":10000},{"id":"nw1","num":16,"totEp":1597,"tp1":"cu","vl1":"GO","cn1":120000,"tp2":"cu","vl2":"GO","cn2":12000},{"id":"nw1","num":17,"totEp":1747,"tp1":"cu","vl1":"GO","cn1":115000,"tp2":"cu","vl2":"GO","cn2":11500},{"id":"nw1","num":18,"totEp":2547,"tp1":"cu","vl1":"EN","cn1":1200,"tp2":"cu","vl2":"EN","cn2":120},{"id":"nw1","num":19,"totEp":2697,"tp1":"cu","vl1":"GO","cn1":135000,"tp2":"cu","vl2":"GO","cn2":13500},{"id":"nw1","num":20,"totEp":2947,"tp1":"cu","vl1":"GO","cn1":150000,"tp2":"cu","vl2":"GO","cn2":15000},{"id":"nw1","num":21,"totEp":4247,"tp1":"cu","vl1":"EN","cn1":2100,"tp2":"cu","vl2":"EN","cn2":210},{"id":"nw1","num":22,"totEp":4307,"tp1":"cu","vl1":"GO","cn1":110000,"tp2":"cu","vl2":"GO","cn2":11000},{"id":"nw1","num":23,"totEp":4657,"tp1":"cu","vl1":"GO","cn1":175000,"tp2":"cu","vl2":"GO","cn2":17500},{"id":"nw1","num":24,"totEp":4897,"tp1":"cu","vl1":"GO","cn1":145000,"tp2":"cu","vl2":"GO","cn2":14500},{"id":"nw1","num":25,"totEp":6697,"tp1":"cu","vl1":"EN","cn1":2900,"tp2":"cu","vl2":"EN","cn2":290},{"id":"nw1","num":26,"totEp":6897,"tp1":"cu","vl1":"GO","cn1":200000,"tp2":"cu","vl2":"GO","cn2":20000},{"id":"nw1","num":27,"totEp":7297,"tp1":"cu","vl1":"GO","cn1":250000,"tp2":"cu","vl2":"GO","cn2":25000},{"id":"nw1","num":28,"totEp":9697,"tp1":"cu","vl1":"EN","cn1":4000,"tp2":"cu","vl2":"EN","cn2":400},{"id":"nw1","num":29,"totEp":10047,"tp1":"cu","vl1":"GO","cn1":300000,"tp2":"cu","vl2":"GO","cn2":30000},{"id":"nw1","num":30,"totEp":10497,"tp1":"cu","vl1":"GO","cn1":325000,"tp2":"cu","vl2":"GO","cn2":32500},{"id":"nw1","num":31,"totEp":13697,"tp1":"cu","vl1":"EN","cn1":4500,"tp2":"cu","vl2":"EN","cn2":450},{"id":"nw1","num":32,"totEp":14197,"tp1":"cu","vl1":"GO","cn1":375000,"tp2":"cu","vl2":"GO","cn2":37500},{"id":"nw1","num":33,"totEp":18697,"tp1":"cu","vl1":"EN","cn1":5750,"tp2":"cu","vl2":"EN","cn2":575},{"id":"nw1","num":34,"totEp":19027,"tp1":"cu","vl1":"GO","cn1":275000,"tp2":"cu","vl2":"GO","cn2":27500},{"id":"nw1","num":35,"totEp":19477,"tp1":"cu","vl1":"GO","cn1":350000,"tp2":"cu","vl2":"GO","cn2":35000},{"id":"nw1","num":36,"totEp":25277,"tp1":"cu","vl1":"EN","cn1":6400,"tp2":"cu","vl2":"EN","cn2":640},{"id":"nw1","num":37,"totEp":25397,"tp1":"cu","vl1":"GO","cn1":195000,"tp2":"cu","vl2":"GO","cn2":19500},{"id":"nw1","num":38,"totEp":25947,"tp1":"cu","vl1":"GO","cn1":450000,"tp2":"cu","vl2":"GO","cn2":45000},{"id":"nw1","num":39,"totEp":32647,"tp1":"cu","vl1":"EN","cn1":7200,"tp2":"cu","vl2":"EN","cn2":720},{"id":"nw1","num":40,"totEp":33247,"tp1":"cu","vl1":"GO","cn1":420000,"tp2":"cu","vl2":"GO","cn2":42000},{"id":"nw2","num":1,"totEp":7,"tp1":"cu","vl1":"EN","cn1":120,"tp2":"cu","vl2":"EN","cn2":12},{"id":"nw2","num":2,"totEp":17,"tp1":"cu","vl1":"GO","cn1":5000,"tp2":"cu","vl2":"GO","cn2":500},{"id":"nw2","num":3,"totEp":32,"tp1":"cu","vl1":"GO","cn1":7500,"tp2":"cu","vl2":"GO","cn2":750},{"id":"nw2","num":4,"totEp":57,"tp1":"cu","vl1":"EN","cn1":120,"tp2":"cu","vl2":"EN","cn2":12},{"id":"nw2","num":5,"totEp":77,"tp1":"cu","vl1":"GO","cn1":10000,"tp2":"cu","vl2":"GO","cn2":1000},{"id":"nw2","num":6,"totEp":102,"tp1":"cu","vl1":"GO","cn1":15000,"tp2":"cu","vl2":"GO","cn2":1500},{"id":"nw2","num":7,"totEp":177,"tp1":"cu","vl1":"EN","cn1":170,"tp2":"cu","vl2":"EN","cn2":17},{"id":"nw2","num":8,"totEp":262,"tp1":"cu","vl1":"GO","cn1":20000,"tp2":"cu","vl2":"GO","cn2":2000},{"id":"nw2","num":9,"totEp":327,"tp1":"cu","vl1":"GO","cn1":25000,"tp2":"cu","vl2":"GO","cn2":2500},{"id":"nw2","num":10,"totEp":377,"tp1":"cu","vl1":"GO","cn1":22500,"tp2":"cu","vl2":"GO","cn2":2250},{"id":"nw2","num":11,"totEp":557,"tp1":"cu","vl1":"EN","cn1":300,"tp2":"cu","vl2":"EN","cn2":30},{"id":"nw2","num":12,"totEp":657,"tp1":"cu","vl1":"GO","cn1":50000,"tp2":"cu","vl2":"GO","cn2":5000},{"id":"nw2","num":13,"totEp":777,"tp1":"cu","vl1":"GO","cn1":65000,"tp2":"cu","vl2":"GO","cn2":6500},{"id":"nw2","num":14,"totEp":1277,"tp1":"cu","vl1":"EN","cn1":750,"tp2":"cu","vl2":"EN","cn2":75},{"id":"nw2","num":15,"totEp":1397,"tp1":"cu","vl1":"GO","cn1":100000,"tp2":"cu","vl2":"GO","cn2":10000},{"id":"nw2","num":16,"totEp":1597,"tp1":"cu","vl1":"GO","cn1":120000,"tp2":"cu","vl2":"GO","cn2":12000},{"id":"nw2","num":17,"totEp":1747,"tp1":"cu","vl1":"GO","cn1":115000,"tp2":"cu","vl2":"GO","cn2":11500},{"id":"nw2","num":18,"totEp":2547,"tp1":"cu","vl1":"EN","cn1":1200,"tp2":"cu","vl2":"EN","cn2":120},{"id":"nw2","num":19,"totEp":2697,"tp1":"cu","vl1":"GO","cn1":135000,"tp2":"cu","vl2":"GO","cn2":13500},{"id":"nw2","num":20,"totEp":2947,"tp1":"cu","vl1":"GO","cn1":150000,"tp2":"cu","vl2":"GO","cn2":15000},{"id":"nw2","num":21,"totEp":4247,"tp1":"cu","vl1":"EN","cn1":2100,"tp2":"cu","vl2":"EN","cn2":210},{"id":"nw2","num":22,"totEp":4307,"tp1":"cu","vl1":"GO","cn1":110000,"tp2":"cu","vl2":"GO","cn2":11000},{"id":"nw2","num":23,"totEp":4657,"tp1":"cu","vl1":"GO","cn1":175000,"tp2":"cu","vl2":"GO","cn2":17500},{"id":"nw2","num":24,"totEp":4897,"tp1":"cu","vl1":"GO","cn1":145000,"tp2":"cu","vl2":"GO","cn2":14500},{"id":"nw2","num":25,"totEp":6697,"tp1":"cu","vl1":"EN","cn1":2900,"tp2":"cu","vl2":"EN","cn2":290},{"id":"nw2","num":26,"totEp":6897,"tp1":"cu","vl1":"GO","cn1":200000,"tp2":"cu","vl2":"GO","cn2":20000},{"id":"nw2","num":27,"totEp":7297,"tp1":"cu","vl1":"GO","cn1":250000,"tp2":"cu","vl2":"GO","cn2":25000},{"id":"nw2","num":28,"totEp":9697,"tp1":"cu","vl1":"EN","cn1":4000,"tp2":"cu","vl2":"EN","cn2":400},{"id":"nw2","num":29,"totEp":10047,"tp1":"cu","vl1":"GO","cn1":300000,"tp2":"cu","vl2":"GO","cn2":30000},{"id":"nw2","num":30,"totEp":10497,"tp1":"cu","vl1":"GO","cn1":325000,"tp2":"cu","vl2":"GO","cn2":32500},{"id":"nw2","num":31,"totEp":13697,"tp1":"cu","vl1":"EN","cn1":4500,"tp2":"cu","vl2":"EN","cn2":450},{"id":"nw2","num":32,"totEp":14197,"tp1":"cu","vl1":"GO","cn1":375000,"tp2":"cu","vl2":"GO","cn2":37500},{"id":"nw2","num":33,"totEp":18697,"tp1":"cu","vl1":"EN","cn1":5750,"tp2":"cu","vl2":"EN","cn2":575},{"id":"nw2","num":34,"totEp":19027,"tp1":"cu","vl1":"GO","cn1":275000,"tp2":"cu","vl2":"GO","cn2":27500},{"id":"nw2","num":35,"totEp":19477,"tp1":"cu","vl1":"GO","cn1":350000,"tp2":"cu","vl2":"GO","cn2":35000},{"id":"nw2","num":36,"totEp":25277,"tp1":"cu","vl1":"EN","cn1":6400,"tp2":"cu","vl2":"EN","cn2":640},{"id":"nw2","num":37,"totEp":25397,"tp1":"cu","vl1":"GO","cn1":195000,"tp2":"cu","vl2":"GO","cn2":19500},{"id":"nw2","num":38,"totEp":25947,"tp1":"cu","vl1":"GO","cn1":450000,"tp2":"cu","vl2":"GO","cn2":45000},{"id":"nw2","num":39,"totEp":32647,"tp1":"cu","vl1":"EN","cn1":7200,"tp2":"cu","vl2":"EN","cn2":720},{"id":"nw2","num":40,"totEp":33247,"tp1":"cu","vl1":"GO","cn1":420000,"tp2":"cu","vl2":"GO","cn2":42000},{"id":"nw3","num":1,"totEp":7,"tp1":"cu","vl1":"EN","cn1":120,"tp2":"cu","vl2":"EN","cn2":12},{"id":"nw3","num":2,"totEp":17,"tp1":"cu","vl1":"GO","cn1":5000,"tp2":"cu","vl2":"GO","cn2":500},{"id":"nw3","num":3,"totEp":32,"tp1":"cu","vl1":"GO","cn1":7500,"tp2":"cu","vl2":"GO","cn2":750},{"id":"nw3","num":4,"totEp":57,"tp1":"cu","vl1":"EN","cn1":120,"tp2":"cu","vl2":"EN","cn2":12},{"id":"nw3","num":5,"totEp":77,"tp1":"cu","vl1":"GO","cn1":10000,"tp2":"cu","vl2":"GO","cn2":1000},{"id":"nw3","num":6,"totEp":102,"tp1":"cu","vl1":"GO","cn1":15000,"tp2":"cu","vl2":"GO","cn2":1500},{"id":"nw3","num":7,"totEp":177,"tp1":"cu","vl1":"EN","cn1":170,"tp2":"cu","vl2":"EN","cn2":17},{"id":"nw3","num":8,"totEp":262,"tp1":"cu","vl1":"GO","cn1":20000,"tp2":"cu","vl2":"GO","cn2":2000},{"id":"nw3","num":9,"totEp":327,"tp1":"cu","vl1":"GO","cn1":25000,"tp2":"cu","vl2":"GO","cn2":2500},{"id":"nw3","num":10,"totEp":377,"tp1":"cu","vl1":"GO","cn1":22500,"tp2":"cu","vl2":"GO","cn2":2250},{"id":"nw3","num":11,"totEp":557,"tp1":"cu","vl1":"EN","cn1":300,"tp2":"cu","vl2":"EN","cn2":30},{"id":"nw3","num":12,"totEp":657,"tp1":"cu","vl1":"GO","cn1":50000,"tp2":"cu","vl2":"GO","cn2":5000},{"id":"nw3","num":13,"totEp":777,"tp1":"cu","vl1":"GO","cn1":65000,"tp2":"cu","vl2":"GO","cn2":6500},{"id":"nw3","num":14,"totEp":1277,"tp1":"cu","vl1":"EN","cn1":750,"tp2":"cu","vl2":"EN","cn2":75},{"id":"nw3","num":15,"totEp":1397,"tp1":"cu","vl1":"GO","cn1":100000,"tp2":"cu","vl2":"GO","cn2":10000},{"id":"nw3","num":16,"totEp":1597,"tp1":"cu","vl1":"GO","cn1":120000,"tp2":"cu","vl2":"GO","cn2":12000},{"id":"nw3","num":17,"totEp":1747,"tp1":"cu","vl1":"GO","cn1":115000,"tp2":"cu","vl2":"GO","cn2":11500},{"id":"nw3","num":18,"totEp":2547,"tp1":"cu","vl1":"EN","cn1":1200,"tp2":"cu","vl2":"EN","cn2":120},{"id":"nw3","num":19,"totEp":2697,"tp1":"cu","vl1":"GO","cn1":135000,"tp2":"cu","vl2":"GO","cn2":13500},{"id":"nw3","num":20,"totEp":2947,"tp1":"cu","vl1":"GO","cn1":150000,"tp2":"cu","vl2":"GO","cn2":15000},{"id":"nw3","num":21,"totEp":4247,"tp1":"cu","vl1":"EN","cn1":2100,"tp2":"cu","vl2":"EN","cn2":210},{"id":"nw3","num":22,"totEp":4307,"tp1":"cu","vl1":"GO","cn1":110000,"tp2":"cu","vl2":"GO","cn2":11000},{"id":"nw3","num":23,"totEp":4657,"tp1":"cu","vl1":"GO","cn1":175000,"tp2":"cu","vl2":"GO","cn2":17500},{"id":"nw3","num":24,"totEp":4897,"tp1":"cu","vl1":"GO","cn1":145000,"tp2":"cu","vl2":"GO","cn2":14500},{"id":"nw3","num":25,"totEp":6697,"tp1":"cu","vl1":"EN","cn1":2900,"tp2":"cu","vl2":"EN","cn2":290},{"id":"nw3","num":26,"totEp":6897,"tp1":"cu","vl1":"GO","cn1":200000,"tp2":"cu","vl2":"GO","cn2":20000},{"id":"nw3","num":27,"totEp":7297,"tp1":"cu","vl1":"GO","cn1":250000,"tp2":"cu","vl2":"GO","cn2":25000},{"id":"nw3","num":28,"totEp":9697,"tp1":"cu","vl1":"EN","cn1":4000,"tp2":"cu","vl2":"EN","cn2":400},{"id":"nw3","num":29,"totEp":10047,"tp1":"cu","vl1":"GO","cn1":300000,"tp2":"cu","vl2":"GO","cn2":30000},{"id":"nw3","num":30,"totEp":10497,"tp1":"cu","vl1":"GO","cn1":325000,"tp2":"cu","vl2":"GO","cn2":32500},{"id":"nw3","num":31,"totEp":13697,"tp1":"cu","vl1":"EN","cn1":4500,"tp2":"cu","vl2":"EN","cn2":450},{"id":"nw3","num":32,"totEp":14197,"tp1":"cu","vl1":"GO","cn1":375000,"tp2":"cu","vl2":"GO","cn2":37500},{"id":"nw3","num":33,"totEp":18697,"tp1":"cu","vl1":"EN","cn1":5750,"tp2":"cu","vl2":"EN","cn2":575},{"id":"nw3","num":34,"totEp":19027,"tp1":"cu","vl1":"GO","cn1":275000,"tp2":"cu","vl2":"GO","cn2":27500},{"id":"nw3","num":35,"totEp":19477,"tp1":"cu","vl1":"GO","cn1":350000,"tp2":"cu","vl2":"GO","cn2":35000},{"id":"nw3","num":36,"totEp":25277,"tp1":"cu","vl1":"EN","cn1":6400,"tp2":"cu","vl2":"EN","cn2":640},{"id":"nw3","num":37,"totEp":25397,"tp1":"cu","vl1":"GO","cn1":195000,"tp2":"cu","vl2":"GO","cn2":19500},{"id":"nw3","num":38,"totEp":25947,"tp1":"cu","vl1":"GO","cn1":450000,"tp2":"cu","vl2":"GO","cn2":45000},{"id":"nw3","num":39,"totEp":32647,"tp1":"cu","vl1":"EN","cn1":7200,"tp2":"cu","vl2":"EN","cn2":720},{"id":"nw3","num":40,"totEp":33247,"tp1":"cu","vl1":"GO","cn1":420000,"tp2":"cu","vl2":"GO","cn2":42000},{"id":"nw4","num":1,"totEp":7,"tp1":"cu","vl1":"EN","cn1":120,"tp2":"cu","vl2":"EN","cn2":12},{"id":"nw4","num":2,"totEp":17,"tp1":"cu","vl1":"GO","cn1":5000,"tp2":"cu","vl2":"GO","cn2":500},{"id":"nw4","num":3,"totEp":32,"tp1":"cu","vl1":"GO","cn1":7500,"tp2":"cu","vl2":"GO","cn2":750},{"id":"nw4","num":4,"totEp":57,"tp1":"cu","vl1":"EN","cn1":120,"tp2":"cu","vl2":"EN","cn2":12},{"id":"nw4","num":5,"totEp":77,"tp1":"cu","vl1":"GO","cn1":10000,"tp2":"cu","vl2":"GO","cn2":1000},{"id":"nw4","num":6,"totEp":102,"tp1":"cu","vl1":"GO","cn1":15000,"tp2":"cu","vl2":"GO","cn2":1500},{"id":"nw4","num":7,"totEp":177,"tp1":"cu","vl1":"EN","cn1":170,"tp2":"cu","vl2":"EN","cn2":17},{"id":"nw4","num":8,"totEp":262,"tp1":"cu","vl1":"GO","cn1":20000,"tp2":"cu","vl2":"GO","cn2":2000},{"id":"nw4","num":9,"totEp":327,"tp1":"cu","vl1":"GO","cn1":25000,"tp2":"cu","vl2":"GO","cn2":2500},{"id":"nw4","num":10,"totEp":377,"tp1":"cu","vl1":"GO","cn1":22500,"tp2":"cu","vl2":"GO","cn2":2250},{"id":"nw4","num":11,"totEp":557,"tp1":"cu","vl1":"EN","cn1":300,"tp2":"cu","vl2":"EN","cn2":30},{"id":"nw4","num":12,"totEp":657,"tp1":"cu","vl1":"GO","cn1":50000,"tp2":"cu","vl2":"GO","cn2":5000},{"id":"nw4","num":13,"totEp":777,"tp1":"cu","vl1":"GO","cn1":65000,"tp2":"cu","vl2":"GO","cn2":6500},{"id":"nw4","num":14,"totEp":1277,"tp1":"cu","vl1":"EN","cn1":750,"tp2":"cu","vl2":"EN","cn2":75},{"id":"nw4","num":15,"totEp":1397,"tp1":"cu","vl1":"GO","cn1":100000,"tp2":"cu","vl2":"GO","cn2":10000},{"id":"nw4","num":16,"totEp":1597,"tp1":"cu","vl1":"GO","cn1":120000,"tp2":"cu","vl2":"GO","cn2":12000},{"id":"nw4","num":17,"totEp":1747,"tp1":"cu","vl1":"GO","cn1":115000,"tp2":"cu","vl2":"GO","cn2":11500},{"id":"nw4","num":18,"totEp":2547,"tp1":"cu","vl1":"EN","cn1":1200,"tp2":"cu","vl2":"EN","cn2":120},{"id":"nw4","num":19,"totEp":2697,"tp1":"cu","vl1":"GO","cn1":135000,"tp2":"cu","vl2":"GO","cn2":13500},{"id":"nw4","num":20,"totEp":2947,"tp1":"cu","vl1":"GO","cn1":150000,"tp2":"cu","vl2":"GO","cn2":15000},{"id":"nw4","num":21,"totEp":4247,"tp1":"cu","vl1":"EN","cn1":2100,"tp2":"cu","vl2":"EN","cn2":210},{"id":"nw4","num":22,"totEp":4307,"tp1":"cu","vl1":"GO","cn1":110000,"tp2":"cu","vl2":"GO","cn2":11000},{"id":"nw4","num":23,"totEp":4657,"tp1":"cu","vl1":"GO","cn1":175000,"tp2":"cu","vl2":"GO","cn2":17500},{"id":"nw4","num":24,"totEp":4897,"tp1":"cu","vl1":"GO","cn1":145000,"tp2":"cu","vl2":"GO","cn2":14500},{"id":"nw4","num":25,"totEp":6697,"tp1":"cu","vl1":"EN","cn1":2900,"tp2":"cu","vl2":"EN","cn2":290},{"id":"nw4","num":26,"totEp":6897,"tp1":"cu","vl1":"GO","cn1":200000,"tp2":"cu","vl2":"GO","cn2":20000},{"id":"nw4","num":27,"totEp":7297,"tp1":"cu","vl1":"GO","cn1":250000,"tp2":"cu","vl2":"GO","cn2":25000},{"id":"nw4","num":28,"totEp":9697,"tp1":"cu","vl1":"EN","cn1":4000,"tp2":"cu","vl2":"EN","cn2":400},{"id":"nw4","num":29,"totEp":10047,"tp1":"cu","vl1":"GO","cn1":300000,"tp2":"cu","vl2":"GO","cn2":30000},{"id":"nw4","num":30,"totEp":10497,"tp1":"cu","vl1":"GO","cn1":325000,"tp2":"cu","vl2":"GO","cn2":32500},{"id":"nw4","num":31,"totEp":13697,"tp1":"cu","vl1":"EN","cn1":4500,"tp2":"cu","vl2":"EN","cn2":450},{"id":"nw4","num":32,"totEp":14197,"tp1":"cu","vl1":"GO","cn1":375000,"tp2":"cu","vl2":"GO","cn2":37500},{"id":"nw4","num":33,"totEp":18697,"tp1":"cu","vl1":"EN","cn1":5750,"tp2":"cu","vl2":"EN","cn2":575},{"id":"nw4","num":34,"totEp":19027,"tp1":"cu","vl1":"GO","cn1":275000,"tp2":"cu","vl2":"GO","cn2":27500},{"id":"nw4","num":35,"totEp":19477,"tp1":"cu","vl1":"GO","cn1":350000,"tp2":"cu","vl2":"GO","cn2":35000},{"id":"nw4","num":36,"totEp":25277,"tp1":"cu","vl1":"EN","cn1":6400,"tp2":"cu","vl2":"EN","cn2":640},{"id":"nw4","num":37,"totEp":25397,"tp1":"cu","vl1":"GO","cn1":195000,"tp2":"cu","vl2":"GO","cn2":19500},{"id":"nw4","num":38,"totEp":25947,"tp1":"cu","vl1":"GO","cn1":450000,"tp2":"cu","vl2":"GO","cn2":45000},{"id":"nw4","num":39,"totEp":32647,"tp1":"cu","vl1":"EN","cn1":7200,"tp2":"cu","vl2":"EN","cn2":720},{"id":"nw4","num":40,"totEp":33247,"tp1":"cu","vl1":"GO","cn1":420000,"tp2":"cu","vl2":"GO","cn2":42000}</v>
      </c>
      <c r="AD613">
        <f t="shared" ca="1" si="218"/>
        <v>1</v>
      </c>
    </row>
  </sheetData>
  <autoFilter ref="A1:AD613" xr:uid="{D2F68268-BCC5-463A-AA9E-1F9126D7E42C}"/>
  <phoneticPr fontId="1" type="noConversion"/>
  <dataValidations count="1">
    <dataValidation type="list" allowBlank="1" showInputMessage="1" showErrorMessage="1" sqref="J2:J613 O2:O613" xr:uid="{A7C2FCB2-BD21-42F2-8295-F4B7FEAA6BED}">
      <formula1>OFFSET(INDIRECT("$A$1"),1,MATCH(J$1&amp;"_Verify",INDIRECT("$1:$1"),0)-1,COUNTA(OFFSET(INDIRECT("$A:$A"),0,MATCH(J$1&amp;"_Verify",INDIRECT("$1:$1"),0)-1))-1,1)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2022-09-06T06:00:43Z</dcterms:modified>
</cp:coreProperties>
</file>