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069BF5B-5477-4EC5-A0BF-0CB1002588DF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J34" i="2"/>
  <c r="C33" i="2"/>
  <c r="C34" i="2"/>
  <c r="I34" i="2"/>
  <c r="M34" i="2" s="1"/>
  <c r="J32" i="2"/>
  <c r="I32" i="2"/>
  <c r="J22" i="2"/>
  <c r="I22" i="2"/>
  <c r="I2" i="2"/>
  <c r="J2" i="2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2"/>
  <c r="AA5" i="1"/>
  <c r="AA4" i="1"/>
  <c r="AA3" i="1"/>
  <c r="AA2" i="1"/>
  <c r="N34" i="2" l="1"/>
  <c r="O34" i="2"/>
  <c r="M32" i="2"/>
  <c r="M2" i="2"/>
  <c r="N22" i="2"/>
  <c r="O32" i="2"/>
  <c r="N32" i="2"/>
  <c r="O22" i="2"/>
  <c r="L34" i="2"/>
  <c r="M22" i="2"/>
  <c r="Q34" i="2"/>
  <c r="N2" i="2"/>
  <c r="O2" i="2"/>
  <c r="L32" i="2"/>
  <c r="L22" i="2"/>
  <c r="R2" i="2" l="1"/>
  <c r="Q32" i="2"/>
  <c r="Q2" i="2"/>
  <c r="Q22" i="2"/>
  <c r="R32" i="2"/>
  <c r="R22" i="2"/>
  <c r="R34" i="2"/>
  <c r="L2" i="2"/>
  <c r="C21" i="2" l="1"/>
  <c r="C20" i="2"/>
  <c r="C19" i="2"/>
  <c r="C18" i="2"/>
  <c r="C17" i="2"/>
  <c r="C16" i="2"/>
  <c r="C15" i="2"/>
  <c r="C14" i="2"/>
  <c r="C13" i="2"/>
  <c r="C12" i="2"/>
  <c r="C11" i="2"/>
  <c r="C10" i="2"/>
  <c r="C31" i="2"/>
  <c r="C30" i="2"/>
  <c r="C29" i="2"/>
  <c r="C28" i="2"/>
  <c r="C27" i="2"/>
  <c r="C26" i="2"/>
  <c r="C25" i="2"/>
  <c r="D18" i="2"/>
  <c r="D19" i="2"/>
  <c r="D21" i="2"/>
  <c r="D20" i="2"/>
  <c r="D17" i="2"/>
  <c r="D13" i="2"/>
  <c r="D14" i="2"/>
  <c r="D10" i="2"/>
  <c r="D11" i="2"/>
  <c r="D15" i="2"/>
  <c r="D16" i="2"/>
  <c r="D12" i="2"/>
  <c r="D31" i="2"/>
  <c r="D28" i="2"/>
  <c r="D29" i="2"/>
  <c r="D30" i="2"/>
  <c r="D25" i="2"/>
  <c r="D26" i="2"/>
  <c r="D27" i="2"/>
  <c r="Y4" i="1"/>
  <c r="Y2" i="1"/>
  <c r="Y3" i="1"/>
  <c r="Y5" i="1"/>
  <c r="O14" i="1" l="1"/>
  <c r="W14" i="1" s="1"/>
  <c r="N14" i="1"/>
  <c r="V14" i="1" s="1"/>
  <c r="M14" i="1"/>
  <c r="U14" i="1" s="1"/>
  <c r="L14" i="1"/>
  <c r="T14" i="1" s="1"/>
  <c r="K14" i="1"/>
  <c r="S14" i="1" s="1"/>
  <c r="J14" i="1"/>
  <c r="R14" i="1" s="1"/>
  <c r="O13" i="1"/>
  <c r="W13" i="1" s="1"/>
  <c r="N13" i="1"/>
  <c r="V13" i="1" s="1"/>
  <c r="M13" i="1"/>
  <c r="U13" i="1" s="1"/>
  <c r="L13" i="1"/>
  <c r="T13" i="1" s="1"/>
  <c r="K13" i="1"/>
  <c r="S13" i="1" s="1"/>
  <c r="J13" i="1"/>
  <c r="R13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R12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R11" i="1" s="1"/>
  <c r="O10" i="1"/>
  <c r="W10" i="1" s="1"/>
  <c r="N10" i="1"/>
  <c r="V10" i="1" s="1"/>
  <c r="M10" i="1"/>
  <c r="U10" i="1" s="1"/>
  <c r="L10" i="1"/>
  <c r="T10" i="1" s="1"/>
  <c r="K10" i="1"/>
  <c r="S10" i="1" s="1"/>
  <c r="J10" i="1"/>
  <c r="R10" i="1" s="1"/>
  <c r="O9" i="1"/>
  <c r="W9" i="1" s="1"/>
  <c r="N9" i="1"/>
  <c r="V9" i="1" s="1"/>
  <c r="M9" i="1"/>
  <c r="U9" i="1" s="1"/>
  <c r="L9" i="1"/>
  <c r="T9" i="1" s="1"/>
  <c r="K9" i="1"/>
  <c r="S9" i="1" s="1"/>
  <c r="J9" i="1"/>
  <c r="R9" i="1" s="1"/>
  <c r="O8" i="1"/>
  <c r="W8" i="1" s="1"/>
  <c r="N8" i="1"/>
  <c r="V8" i="1" s="1"/>
  <c r="M8" i="1"/>
  <c r="U8" i="1" s="1"/>
  <c r="L8" i="1"/>
  <c r="T8" i="1" s="1"/>
  <c r="K8" i="1"/>
  <c r="S8" i="1" s="1"/>
  <c r="J8" i="1"/>
  <c r="R8" i="1" s="1"/>
  <c r="O7" i="1"/>
  <c r="W7" i="1" s="1"/>
  <c r="N7" i="1"/>
  <c r="V7" i="1" s="1"/>
  <c r="M7" i="1"/>
  <c r="U7" i="1" s="1"/>
  <c r="L7" i="1"/>
  <c r="T7" i="1" s="1"/>
  <c r="K7" i="1"/>
  <c r="S7" i="1" s="1"/>
  <c r="J7" i="1"/>
  <c r="R7" i="1" s="1"/>
  <c r="O6" i="1"/>
  <c r="W6" i="1" s="1"/>
  <c r="N6" i="1"/>
  <c r="V6" i="1" s="1"/>
  <c r="M6" i="1"/>
  <c r="U6" i="1" s="1"/>
  <c r="L6" i="1"/>
  <c r="T6" i="1" s="1"/>
  <c r="K6" i="1"/>
  <c r="S6" i="1" s="1"/>
  <c r="J6" i="1"/>
  <c r="R6" i="1" s="1"/>
  <c r="O5" i="1"/>
  <c r="W5" i="1" s="1"/>
  <c r="N5" i="1"/>
  <c r="V5" i="1" s="1"/>
  <c r="M5" i="1"/>
  <c r="U5" i="1" s="1"/>
  <c r="L5" i="1"/>
  <c r="T5" i="1" s="1"/>
  <c r="K5" i="1"/>
  <c r="S5" i="1" s="1"/>
  <c r="J5" i="1"/>
  <c r="R5" i="1" s="1"/>
  <c r="O4" i="1"/>
  <c r="W4" i="1" s="1"/>
  <c r="N4" i="1"/>
  <c r="V4" i="1" s="1"/>
  <c r="M4" i="1"/>
  <c r="U4" i="1" s="1"/>
  <c r="L4" i="1"/>
  <c r="T4" i="1" s="1"/>
  <c r="K4" i="1"/>
  <c r="S4" i="1" s="1"/>
  <c r="J4" i="1"/>
  <c r="R4" i="1" s="1"/>
  <c r="O3" i="1"/>
  <c r="W3" i="1" s="1"/>
  <c r="N3" i="1"/>
  <c r="V3" i="1" s="1"/>
  <c r="M3" i="1"/>
  <c r="U3" i="1" s="1"/>
  <c r="L3" i="1"/>
  <c r="T3" i="1" s="1"/>
  <c r="K3" i="1"/>
  <c r="S3" i="1" s="1"/>
  <c r="J3" i="1"/>
  <c r="R3" i="1" s="1"/>
  <c r="O2" i="1"/>
  <c r="W2" i="1" s="1"/>
  <c r="N2" i="1"/>
  <c r="V2" i="1" s="1"/>
  <c r="M2" i="1"/>
  <c r="U2" i="1" s="1"/>
  <c r="L2" i="1"/>
  <c r="T2" i="1" s="1"/>
  <c r="K2" i="1"/>
  <c r="S2" i="1" s="1"/>
  <c r="J2" i="1"/>
  <c r="R2" i="1" s="1"/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G14" i="1"/>
  <c r="C32" i="2" l="1"/>
  <c r="C24" i="2"/>
  <c r="C23" i="2"/>
  <c r="C22" i="2"/>
  <c r="C9" i="2"/>
  <c r="C8" i="2"/>
  <c r="C7" i="2"/>
  <c r="C6" i="2"/>
  <c r="C5" i="2"/>
  <c r="C4" i="2"/>
  <c r="C3" i="2"/>
  <c r="C2" i="2"/>
  <c r="D3" i="2"/>
  <c r="D23" i="2"/>
  <c r="D5" i="2"/>
  <c r="D32" i="2"/>
  <c r="D9" i="2"/>
  <c r="D8" i="2"/>
  <c r="D24" i="2"/>
  <c r="D4" i="2"/>
  <c r="D22" i="2"/>
  <c r="D2" i="2"/>
  <c r="D6" i="2"/>
  <c r="D7" i="2"/>
  <c r="D34" i="2"/>
  <c r="P22" i="2" l="1"/>
  <c r="P32" i="2"/>
  <c r="P34" i="2"/>
  <c r="P2" i="2"/>
  <c r="G13" i="1" l="1"/>
  <c r="F12" i="1"/>
  <c r="G12" i="1" s="1"/>
  <c r="F4" i="1"/>
  <c r="G4" i="1" s="1"/>
  <c r="F5" i="1"/>
  <c r="G5" i="1" s="1"/>
  <c r="G11" i="1"/>
  <c r="G10" i="1"/>
  <c r="G9" i="1"/>
  <c r="G8" i="1"/>
  <c r="G7" i="1"/>
  <c r="G6" i="1"/>
  <c r="G3" i="1"/>
  <c r="G2" i="1"/>
  <c r="K32" i="2" l="1"/>
  <c r="K22" i="2"/>
  <c r="K2" i="2"/>
  <c r="J3" i="2" l="1"/>
  <c r="I3" i="2"/>
  <c r="J23" i="2"/>
  <c r="I23" i="2"/>
  <c r="J33" i="2"/>
  <c r="I33" i="2"/>
  <c r="M33" i="2" l="1"/>
  <c r="O33" i="2"/>
  <c r="R33" i="2" s="1"/>
  <c r="N33" i="2"/>
  <c r="Q33" i="2" s="1"/>
  <c r="N23" i="2"/>
  <c r="Q23" i="2" s="1"/>
  <c r="O23" i="2"/>
  <c r="R23" i="2" s="1"/>
  <c r="M23" i="2"/>
  <c r="K23" i="2"/>
  <c r="J24" i="2" s="1"/>
  <c r="K33" i="2"/>
  <c r="O3" i="2"/>
  <c r="R3" i="2" s="1"/>
  <c r="N3" i="2"/>
  <c r="Q3" i="2" s="1"/>
  <c r="M3" i="2"/>
  <c r="K3" i="2"/>
  <c r="J4" i="2" s="1"/>
  <c r="L33" i="2"/>
  <c r="L3" i="2"/>
  <c r="L23" i="2"/>
  <c r="P23" i="2" l="1"/>
  <c r="P3" i="2"/>
  <c r="P33" i="2"/>
  <c r="I4" i="2"/>
  <c r="I24" i="2"/>
  <c r="K24" i="2" s="1"/>
  <c r="J25" i="2" s="1"/>
  <c r="K4" i="2" l="1"/>
  <c r="M4" i="2"/>
  <c r="O4" i="2"/>
  <c r="R4" i="2" s="1"/>
  <c r="N4" i="2"/>
  <c r="Q4" i="2" s="1"/>
  <c r="M24" i="2"/>
  <c r="N24" i="2"/>
  <c r="Q24" i="2" s="1"/>
  <c r="O24" i="2"/>
  <c r="R24" i="2" s="1"/>
  <c r="I25" i="2"/>
  <c r="L4" i="2"/>
  <c r="L24" i="2"/>
  <c r="P24" i="2" l="1"/>
  <c r="P4" i="2"/>
  <c r="I5" i="2"/>
  <c r="J5" i="2"/>
  <c r="K5" i="2" s="1"/>
  <c r="N25" i="2"/>
  <c r="Q25" i="2" s="1"/>
  <c r="M25" i="2"/>
  <c r="O25" i="2"/>
  <c r="R25" i="2" s="1"/>
  <c r="K25" i="2"/>
  <c r="J26" i="2" s="1"/>
  <c r="L25" i="2"/>
  <c r="P25" i="2" l="1"/>
  <c r="I6" i="2"/>
  <c r="J6" i="2"/>
  <c r="N5" i="2"/>
  <c r="Q5" i="2" s="1"/>
  <c r="O5" i="2"/>
  <c r="R5" i="2" s="1"/>
  <c r="M5" i="2"/>
  <c r="I26" i="2"/>
  <c r="K26" i="2" s="1"/>
  <c r="J27" i="2" s="1"/>
  <c r="L5" i="2"/>
  <c r="P5" i="2" l="1"/>
  <c r="N6" i="2"/>
  <c r="Q6" i="2" s="1"/>
  <c r="K6" i="2"/>
  <c r="O26" i="2"/>
  <c r="R26" i="2" s="1"/>
  <c r="N26" i="2"/>
  <c r="Q26" i="2" s="1"/>
  <c r="M26" i="2"/>
  <c r="I27" i="2"/>
  <c r="M6" i="2"/>
  <c r="O6" i="2"/>
  <c r="R6" i="2" s="1"/>
  <c r="L26" i="2"/>
  <c r="L6" i="2"/>
  <c r="P6" i="2" l="1"/>
  <c r="P26" i="2"/>
  <c r="I7" i="2"/>
  <c r="J7" i="2"/>
  <c r="O27" i="2"/>
  <c r="R27" i="2" s="1"/>
  <c r="M27" i="2"/>
  <c r="N27" i="2"/>
  <c r="Q27" i="2" s="1"/>
  <c r="K27" i="2"/>
  <c r="J28" i="2" s="1"/>
  <c r="L27" i="2"/>
  <c r="K7" i="2" l="1"/>
  <c r="I8" i="2" s="1"/>
  <c r="P27" i="2"/>
  <c r="O7" i="2"/>
  <c r="R7" i="2" s="1"/>
  <c r="M7" i="2"/>
  <c r="N7" i="2"/>
  <c r="Q7" i="2" s="1"/>
  <c r="I28" i="2"/>
  <c r="K28" i="2" s="1"/>
  <c r="J29" i="2" s="1"/>
  <c r="L7" i="2"/>
  <c r="J8" i="2" l="1"/>
  <c r="K8" i="2" s="1"/>
  <c r="J9" i="2" s="1"/>
  <c r="P7" i="2"/>
  <c r="M28" i="2"/>
  <c r="O28" i="2"/>
  <c r="R28" i="2" s="1"/>
  <c r="N28" i="2"/>
  <c r="Q28" i="2" s="1"/>
  <c r="I29" i="2"/>
  <c r="L28" i="2"/>
  <c r="O8" i="2" l="1"/>
  <c r="R8" i="2" s="1"/>
  <c r="N8" i="2"/>
  <c r="Q8" i="2" s="1"/>
  <c r="M8" i="2"/>
  <c r="I9" i="2"/>
  <c r="K9" i="2" s="1"/>
  <c r="P28" i="2"/>
  <c r="K29" i="2"/>
  <c r="J30" i="2" s="1"/>
  <c r="M29" i="2"/>
  <c r="O29" i="2"/>
  <c r="R29" i="2" s="1"/>
  <c r="N29" i="2"/>
  <c r="Q29" i="2" s="1"/>
  <c r="M9" i="2"/>
  <c r="L8" i="2"/>
  <c r="L9" i="2"/>
  <c r="L29" i="2"/>
  <c r="N9" i="2" l="1"/>
  <c r="Q9" i="2" s="1"/>
  <c r="O9" i="2"/>
  <c r="R9" i="2" s="1"/>
  <c r="P8" i="2"/>
  <c r="P29" i="2"/>
  <c r="P9" i="2"/>
  <c r="I10" i="2"/>
  <c r="J10" i="2"/>
  <c r="I30" i="2"/>
  <c r="O30" i="2" l="1"/>
  <c r="R30" i="2" s="1"/>
  <c r="N30" i="2"/>
  <c r="Q30" i="2" s="1"/>
  <c r="M30" i="2"/>
  <c r="K30" i="2"/>
  <c r="J31" i="2" s="1"/>
  <c r="M10" i="2"/>
  <c r="K10" i="2"/>
  <c r="J11" i="2" s="1"/>
  <c r="O10" i="2"/>
  <c r="R10" i="2" s="1"/>
  <c r="N10" i="2"/>
  <c r="Q10" i="2" s="1"/>
  <c r="L30" i="2"/>
  <c r="L10" i="2"/>
  <c r="I11" i="2" l="1"/>
  <c r="N11" i="2" s="1"/>
  <c r="Q11" i="2" s="1"/>
  <c r="P10" i="2"/>
  <c r="P30" i="2"/>
  <c r="M11" i="2"/>
  <c r="O11" i="2"/>
  <c r="R11" i="2" s="1"/>
  <c r="I31" i="2"/>
  <c r="K31" i="2" s="1"/>
  <c r="K11" i="2"/>
  <c r="J12" i="2" s="1"/>
  <c r="L11" i="2"/>
  <c r="P11" i="2" l="1"/>
  <c r="N31" i="2"/>
  <c r="Q31" i="2" s="1"/>
  <c r="M31" i="2"/>
  <c r="O31" i="2"/>
  <c r="R31" i="2" s="1"/>
  <c r="I12" i="2"/>
  <c r="L31" i="2"/>
  <c r="P31" i="2" l="1"/>
  <c r="M12" i="2"/>
  <c r="O12" i="2"/>
  <c r="R12" i="2" s="1"/>
  <c r="N12" i="2"/>
  <c r="Q12" i="2" s="1"/>
  <c r="K12" i="2"/>
  <c r="J13" i="2" s="1"/>
  <c r="L12" i="2"/>
  <c r="I13" i="2" l="1"/>
  <c r="M13" i="2" s="1"/>
  <c r="P12" i="2"/>
  <c r="L13" i="2"/>
  <c r="N13" i="2" l="1"/>
  <c r="Q13" i="2" s="1"/>
  <c r="O13" i="2"/>
  <c r="R13" i="2" s="1"/>
  <c r="K13" i="2"/>
  <c r="J14" i="2" s="1"/>
  <c r="P13" i="2"/>
  <c r="I14" i="2" l="1"/>
  <c r="M14" i="2" l="1"/>
  <c r="N14" i="2"/>
  <c r="Q14" i="2" s="1"/>
  <c r="O14" i="2"/>
  <c r="R14" i="2" s="1"/>
  <c r="K14" i="2"/>
  <c r="J15" i="2" s="1"/>
  <c r="L14" i="2"/>
  <c r="P14" i="2" l="1"/>
  <c r="I15" i="2"/>
  <c r="N15" i="2" l="1"/>
  <c r="Q15" i="2" s="1"/>
  <c r="O15" i="2"/>
  <c r="R15" i="2" s="1"/>
  <c r="M15" i="2"/>
  <c r="K15" i="2"/>
  <c r="J16" i="2" s="1"/>
  <c r="L15" i="2"/>
  <c r="P15" i="2" l="1"/>
  <c r="I16" i="2"/>
  <c r="M16" i="2" l="1"/>
  <c r="O16" i="2"/>
  <c r="R16" i="2" s="1"/>
  <c r="N16" i="2"/>
  <c r="Q16" i="2" s="1"/>
  <c r="K16" i="2"/>
  <c r="J17" i="2" s="1"/>
  <c r="L16" i="2"/>
  <c r="P16" i="2" l="1"/>
  <c r="I17" i="2"/>
  <c r="N17" i="2" l="1"/>
  <c r="Q17" i="2" s="1"/>
  <c r="O17" i="2"/>
  <c r="R17" i="2" s="1"/>
  <c r="M17" i="2"/>
  <c r="K17" i="2"/>
  <c r="J18" i="2" s="1"/>
  <c r="L17" i="2"/>
  <c r="P17" i="2" l="1"/>
  <c r="I18" i="2"/>
  <c r="N18" i="2" l="1"/>
  <c r="Q18" i="2" s="1"/>
  <c r="O18" i="2"/>
  <c r="R18" i="2" s="1"/>
  <c r="M18" i="2"/>
  <c r="K18" i="2"/>
  <c r="J19" i="2" s="1"/>
  <c r="L18" i="2"/>
  <c r="P18" i="2" l="1"/>
  <c r="I19" i="2"/>
  <c r="O19" i="2" l="1"/>
  <c r="R19" i="2" s="1"/>
  <c r="M19" i="2"/>
  <c r="N19" i="2"/>
  <c r="Q19" i="2" s="1"/>
  <c r="K19" i="2"/>
  <c r="J20" i="2" s="1"/>
  <c r="L19" i="2"/>
  <c r="P19" i="2" l="1"/>
  <c r="I20" i="2"/>
  <c r="O20" i="2" l="1"/>
  <c r="R20" i="2" s="1"/>
  <c r="N20" i="2"/>
  <c r="Q20" i="2" s="1"/>
  <c r="M20" i="2"/>
  <c r="K20" i="2"/>
  <c r="J21" i="2" s="1"/>
  <c r="L20" i="2"/>
  <c r="P20" i="2" l="1"/>
  <c r="I21" i="2"/>
  <c r="O21" i="2" l="1"/>
  <c r="R21" i="2" s="1"/>
  <c r="M21" i="2"/>
  <c r="N21" i="2"/>
  <c r="Q21" i="2" s="1"/>
  <c r="K21" i="2"/>
  <c r="L21" i="2"/>
  <c r="P21" i="2" l="1"/>
</calcChain>
</file>

<file path=xl/sharedStrings.xml><?xml version="1.0" encoding="utf-8"?>
<sst xmlns="http://schemas.openxmlformats.org/spreadsheetml/2006/main" count="148" uniqueCount="99">
  <si>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</si>
  <si>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</si>
  <si>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</si>
  <si>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</si>
  <si>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</si>
  <si>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</si>
  <si>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</si>
  <si>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</si>
  <si>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</si>
  <si>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</si>
  <si>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</si>
  <si>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</si>
  <si>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</si>
  <si>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</si>
  <si>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</si>
  <si>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</si>
  <si>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</si>
  <si>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</si>
  <si>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</si>
  <si>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</si>
  <si>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</si>
  <si>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</si>
  <si>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</si>
  <si>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</si>
  <si>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</si>
  <si>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</si>
  <si>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</si>
  <si>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</si>
  <si>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</si>
  <si>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</si>
  <si>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</si>
  <si>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</si>
  <si>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</si>
  <si>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</si>
  <si>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</si>
  <si>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</si>
  <si>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</si>
  <si>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</si>
  <si>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</si>
  <si>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</si>
  <si>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</si>
  <si>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</si>
  <si>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</si>
  <si>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</si>
  <si>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</si>
  <si>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</si>
  <si>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</si>
  <si>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</si>
  <si>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</si>
  <si>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</si>
  <si>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</si>
  <si>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</si>
  <si>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</si>
  <si>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</si>
  <si>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</si>
  <si>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</si>
  <si>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</si>
  <si>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</si>
  <si>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</si>
  <si>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</si>
  <si>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</si>
  <si>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</si>
  <si>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</si>
  <si>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ev12</t>
    <phoneticPr fontId="1" type="noConversion"/>
  </si>
  <si>
    <t>하드코딩. 프로그램이 제어</t>
  </si>
  <si>
    <t>로그인</t>
  </si>
  <si>
    <t>보스에서 패배</t>
  </si>
  <si>
    <t>스핀 다 소모</t>
  </si>
  <si>
    <t>referEvent|String</t>
    <phoneticPr fontId="1" type="noConversion"/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</si>
  <si>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</si>
  <si>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</si>
  <si>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</si>
  <si>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</si>
  <si>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</si>
  <si>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</si>
  <si>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</si>
  <si>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</si>
  <si>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</si>
  <si>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</si>
  <si>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</si>
  <si>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</si>
  <si>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</si>
  <si>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</si>
  <si>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</si>
  <si>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</si>
  <si>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</si>
  <si>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</si>
  <si>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refer검증</t>
    <phoneticPr fontId="1" type="noConversion"/>
  </si>
  <si>
    <t>productId연결</t>
    <phoneticPr fontId="1" type="noConversion"/>
  </si>
  <si>
    <t>Ev4_Conti1</t>
    <phoneticPr fontId="1" type="noConversion"/>
  </si>
  <si>
    <t>Ev3_OneOfThree1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</si>
  <si>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</si>
  <si>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</si>
  <si>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</si>
  <si>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BigBoost</t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</si>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</sst>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</row>
        <row r="2">
          <cell r="A2" t="str">
            <v>Research0</v>
          </cell>
        </row>
        <row r="3">
          <cell r="A3" t="str">
            <v>Research5</v>
          </cell>
        </row>
        <row r="4">
          <cell r="A4" t="str">
            <v>Research15</v>
          </cell>
        </row>
        <row r="5">
          <cell r="A5" t="str">
            <v>Research25</v>
          </cell>
        </row>
        <row r="6">
          <cell r="A6" t="str">
            <v>Research35</v>
          </cell>
        </row>
        <row r="7">
          <cell r="A7" t="str">
            <v>Research45</v>
          </cell>
        </row>
        <row r="8">
          <cell r="A8" t="str">
            <v>Research55</v>
          </cell>
        </row>
        <row r="9">
          <cell r="A9" t="str">
            <v>Research65</v>
          </cell>
        </row>
        <row r="10">
          <cell r="A10" t="str">
            <v>Research75</v>
          </cell>
        </row>
        <row r="11">
          <cell r="A11" t="str">
            <v>LevelPass</v>
          </cell>
        </row>
        <row r="12">
          <cell r="A12" t="str">
            <v>BigBoost</v>
          </cell>
        </row>
        <row r="13">
          <cell r="A13" t="str">
            <v>Ev5_OnePlusTwo1</v>
          </cell>
        </row>
        <row r="14">
          <cell r="A14" t="str">
            <v>Ev5_OnePlusTwo2</v>
          </cell>
        </row>
        <row r="15">
          <cell r="A15" t="str">
            <v>Ev5_OnePlusTwo3</v>
          </cell>
        </row>
        <row r="16">
          <cell r="A16" t="str">
            <v>Ev3_OneOfThree1</v>
          </cell>
        </row>
        <row r="17">
          <cell r="A17" t="str">
            <v>Ev3_OneOfThree2</v>
          </cell>
        </row>
        <row r="18">
          <cell r="A18" t="str">
            <v>Ev3_OneOfThree3</v>
          </cell>
        </row>
        <row r="19">
          <cell r="A19" t="str">
            <v>Ev4_Conti1</v>
          </cell>
        </row>
        <row r="20">
          <cell r="A20" t="str">
            <v>Ev4_Conti2</v>
          </cell>
        </row>
        <row r="21">
          <cell r="A21" t="str">
            <v>Ev4_Conti3</v>
          </cell>
        </row>
        <row r="22">
          <cell r="A22" t="str">
            <v>Ev4_Conti4</v>
          </cell>
        </row>
        <row r="23">
          <cell r="A23" t="str">
            <v>Ev4_Conti5</v>
          </cell>
        </row>
        <row r="24">
          <cell r="A24" t="str">
            <v>Ev4_Conti6</v>
          </cell>
        </row>
        <row r="25">
          <cell r="A25" t="str">
            <v>Ev4_Conti7</v>
          </cell>
        </row>
        <row r="26">
          <cell r="A26" t="str">
            <v>Ev4_Conti8</v>
          </cell>
        </row>
        <row r="27">
          <cell r="A27" t="str">
            <v>Ev6_Disco1</v>
          </cell>
        </row>
        <row r="28">
          <cell r="A28" t="str">
            <v>Ev6_Disco2</v>
          </cell>
        </row>
        <row r="29">
          <cell r="A29" t="str">
            <v>Ev6_Disco3</v>
          </cell>
        </row>
        <row r="30">
          <cell r="A30" t="str">
            <v>Ev6_Disco4</v>
          </cell>
        </row>
        <row r="31">
          <cell r="A31" t="str">
            <v>Ev7_Summer1</v>
          </cell>
        </row>
        <row r="32">
          <cell r="A32" t="str">
            <v>Ev7_Summer2</v>
          </cell>
        </row>
        <row r="33">
          <cell r="A33" t="str">
            <v>Ev7_Summer3</v>
          </cell>
        </row>
        <row r="34">
          <cell r="A34" t="str">
            <v>Ev7_Summer4</v>
          </cell>
        </row>
        <row r="35">
          <cell r="A35" t="str">
            <v>Ev7_Summer5</v>
          </cell>
        </row>
        <row r="36">
          <cell r="A36" t="str">
            <v>Ev7_Summer6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I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RowHeight="16.5" outlineLevelCol="1"/>
  <cols>
    <col min="2" max="3" width="26.5" customWidth="1" outlineLevel="1"/>
    <col min="5" max="5" width="9" customWidth="1" outlineLevel="1"/>
    <col min="6" max="6" width="9" customWidth="1"/>
    <col min="7" max="7" width="9" customWidth="1" outlineLevel="1"/>
    <col min="8" max="8" width="9" customWidth="1"/>
    <col min="9" max="9" width="9" customWidth="1" outlineLevel="1"/>
    <col min="10" max="10" width="5.5" customWidth="1" outlineLevel="1"/>
    <col min="11" max="11" width="3.875" customWidth="1" outlineLevel="1"/>
    <col min="12" max="12" width="3.5" customWidth="1" outlineLevel="1"/>
    <col min="13" max="13" width="5.5" customWidth="1" outlineLevel="1"/>
    <col min="14" max="14" width="4.125" customWidth="1" outlineLevel="1"/>
    <col min="15" max="15" width="3.625" customWidth="1" outlineLevel="1"/>
    <col min="16" max="16" width="11.75" customWidth="1" outlineLevel="1"/>
    <col min="17" max="17" width="11.125" customWidth="1" outlineLevel="1"/>
    <col min="24" max="24" width="9" customWidth="1" outlineLevel="1"/>
    <col min="25" max="25" width="9" customWidth="1"/>
    <col min="26" max="26" width="9" customWidth="1" outlineLevel="1"/>
    <col min="27" max="28" width="9" customWidth="1"/>
    <col min="30" max="30" width="9" customWidth="1" outlineLevel="1"/>
    <col min="32" max="32" width="26.5" customWidth="1" outlineLevel="1"/>
    <col min="33" max="33" width="9" customWidth="1" outlineLevel="1"/>
    <col min="35" max="35" width="9" customWidth="1" outlineLevel="1"/>
  </cols>
  <sheetData>
    <row r="1" spans="1:35" ht="27" customHeight="1">
      <c r="A1" t="s">
        <v>19</v>
      </c>
      <c r="B1" t="s">
        <v>12</v>
      </c>
      <c r="C1" t="s">
        <v>16</v>
      </c>
      <c r="D1" t="s">
        <v>68</v>
      </c>
      <c r="E1" t="s">
        <v>87</v>
      </c>
      <c r="F1" t="s">
        <v>20</v>
      </c>
      <c r="G1" t="s">
        <v>21</v>
      </c>
      <c r="H1" t="s">
        <v>86</v>
      </c>
      <c r="I1" t="s">
        <v>21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83</v>
      </c>
      <c r="AA1" t="s">
        <v>97</v>
      </c>
      <c r="AB1" t="s">
        <v>96</v>
      </c>
      <c r="AD1" t="s">
        <v>37</v>
      </c>
      <c r="AF1" t="s">
        <v>85</v>
      </c>
      <c r="AG1" t="s">
        <v>26</v>
      </c>
      <c r="AI1" t="s">
        <v>47</v>
      </c>
    </row>
    <row r="2" spans="1:35">
      <c r="A2" t="s">
        <v>0</v>
      </c>
      <c r="B2" t="s">
        <v>58</v>
      </c>
      <c r="C2" t="s">
        <v>38</v>
      </c>
      <c r="E2" t="str">
        <f>IF(ISBLANK(D2),"",
IF(C2=VLOOKUP(D2,A:C,MATCH($C$1,$A$1:$C$1,0),0),"","타입다름"))</f>
        <v/>
      </c>
      <c r="F2">
        <v>300</v>
      </c>
      <c r="G2" t="str">
        <f t="shared" ref="G2:I14" si="0">IF(F2/60/60/24*1&gt;=1,INT(F2/60/60/24)&amp;"d","")
&amp;IF(INT(MOD(F2/60/60,24))&gt;0,INT(MOD(F2/60/60,24))&amp;"h","")
&amp;IF(INT(MOD(F2/60,60))&gt;0,INT(MOD(F2/60,60))&amp;"m","")
&amp;IF(INT(MOD(F2,60))&gt;0,INT(MOD(F2,60))&amp;"s","")</f>
        <v>5m</v>
      </c>
      <c r="H2">
        <v>86400</v>
      </c>
      <c r="I2" t="str">
        <f t="shared" si="0"/>
        <v>1d</v>
      </c>
      <c r="J2" t="str">
        <f t="shared" ref="J2:J14" si="1">IF(ISBLANK($P2),"",YEAR($P2))</f>
        <v/>
      </c>
      <c r="K2" t="str">
        <f t="shared" ref="K2:K14" si="2">IF(ISBLANK($P2),"",MONTH($P2))</f>
        <v/>
      </c>
      <c r="L2" t="str">
        <f t="shared" ref="L2:L14" si="3">IF(ISBLANK($P2),"",DAY($P2))</f>
        <v/>
      </c>
      <c r="M2" t="str">
        <f t="shared" ref="M2:M14" si="4">IF(ISBLANK($Q2),"",YEAR($Q2+1))</f>
        <v/>
      </c>
      <c r="N2" t="str">
        <f t="shared" ref="N2:N14" si="5">IF(ISBLANK($Q2),"",MONTH($Q2+1))</f>
        <v/>
      </c>
      <c r="O2" t="str">
        <f t="shared" ref="O2:O14" si="6">IF(ISBLANK($Q2),"",DAY($Q2+1))</f>
        <v/>
      </c>
      <c r="P2" s="3"/>
      <c r="Q2" s="3"/>
      <c r="R2" t="str">
        <f>J2</f>
        <v/>
      </c>
      <c r="S2" t="str">
        <f t="shared" ref="S2:W14" si="7">K2</f>
        <v/>
      </c>
      <c r="T2" t="str">
        <f t="shared" si="7"/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">
        <v>67</v>
      </c>
      <c r="Y2" s="4">
        <f t="shared" ref="Y2:AA14" ca="1" si="8">VLOOKUP(X2,OFFSET(INDIRECT("$A:$B"),0,MATCH(X$1&amp;"_Verify",INDIRECT("$1:$1"),0)-1),2,0)</f>
        <v>3</v>
      </c>
      <c r="Z2" t="s">
        <v>64</v>
      </c>
      <c r="AA2" s="4">
        <f t="shared" ca="1" si="8"/>
        <v>0</v>
      </c>
      <c r="AB2" s="4">
        <v>0.33329999999999999</v>
      </c>
      <c r="AD2" t="s">
        <v>39</v>
      </c>
      <c r="AF2" t="s">
        <v>64</v>
      </c>
      <c r="AG2">
        <v>0</v>
      </c>
      <c r="AI2" t="s">
        <v>45</v>
      </c>
    </row>
    <row r="3" spans="1:35">
      <c r="A3" t="s">
        <v>1</v>
      </c>
      <c r="B3" t="s">
        <v>59</v>
      </c>
      <c r="C3" t="s">
        <v>38</v>
      </c>
      <c r="E3" t="str">
        <f t="shared" ref="E3:E14" si="9">IF(ISBLANK(D3),"",
IF(C3=VLOOKUP(D3,A:C,MATCH($C$1,$A$1:$C$1,0),0),"","타입다름"))</f>
        <v/>
      </c>
      <c r="F3">
        <v>300</v>
      </c>
      <c r="G3" t="str">
        <f t="shared" si="0"/>
        <v>5m</v>
      </c>
      <c r="I3" t="str">
        <f t="shared" si="0"/>
        <v/>
      </c>
      <c r="J3" t="str">
        <f t="shared" si="1"/>
        <v/>
      </c>
      <c r="K3" t="str">
        <f t="shared" si="2"/>
        <v/>
      </c>
      <c r="L3" t="str">
        <f t="shared" si="3"/>
        <v/>
      </c>
      <c r="M3" t="str">
        <f t="shared" si="4"/>
        <v/>
      </c>
      <c r="N3" t="str">
        <f t="shared" si="5"/>
        <v/>
      </c>
      <c r="O3" t="str">
        <f t="shared" si="6"/>
        <v/>
      </c>
      <c r="P3" s="3"/>
      <c r="Q3" s="3"/>
      <c r="R3" t="str">
        <f t="shared" ref="R3:R14" si="10">J3</f>
        <v/>
      </c>
      <c r="S3" t="str">
        <f t="shared" si="7"/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">
        <v>64</v>
      </c>
      <c r="Y3" s="4">
        <f t="shared" ca="1" si="8"/>
        <v>0</v>
      </c>
      <c r="Z3" t="s">
        <v>64</v>
      </c>
      <c r="AA3" s="4">
        <f t="shared" ca="1" si="8"/>
        <v>0</v>
      </c>
      <c r="AB3" s="4">
        <v>0.5</v>
      </c>
      <c r="AD3" t="s">
        <v>41</v>
      </c>
      <c r="AF3" t="s">
        <v>65</v>
      </c>
      <c r="AG3">
        <v>1</v>
      </c>
      <c r="AI3" t="s">
        <v>46</v>
      </c>
    </row>
    <row r="4" spans="1:35">
      <c r="A4" t="s">
        <v>2</v>
      </c>
      <c r="B4" t="s">
        <v>57</v>
      </c>
      <c r="C4" t="s">
        <v>42</v>
      </c>
      <c r="E4" t="str">
        <f t="shared" si="9"/>
        <v/>
      </c>
      <c r="F4">
        <f>50*60*60</f>
        <v>180000</v>
      </c>
      <c r="G4" t="str">
        <f t="shared" si="0"/>
        <v>2d2h</v>
      </c>
      <c r="H4">
        <v>691200</v>
      </c>
      <c r="I4" t="str">
        <f t="shared" si="0"/>
        <v>8d</v>
      </c>
      <c r="J4">
        <f t="shared" si="1"/>
        <v>2022</v>
      </c>
      <c r="K4">
        <f t="shared" si="2"/>
        <v>9</v>
      </c>
      <c r="L4">
        <f t="shared" si="3"/>
        <v>1</v>
      </c>
      <c r="M4">
        <f t="shared" si="4"/>
        <v>2022</v>
      </c>
      <c r="N4">
        <f t="shared" si="5"/>
        <v>9</v>
      </c>
      <c r="O4">
        <f t="shared" si="6"/>
        <v>16</v>
      </c>
      <c r="P4" s="3">
        <v>44805</v>
      </c>
      <c r="Q4" s="3">
        <v>44819</v>
      </c>
      <c r="R4">
        <f t="shared" si="10"/>
        <v>2022</v>
      </c>
      <c r="S4">
        <f t="shared" si="7"/>
        <v>9</v>
      </c>
      <c r="T4">
        <f t="shared" si="7"/>
        <v>1</v>
      </c>
      <c r="U4">
        <f t="shared" si="7"/>
        <v>2022</v>
      </c>
      <c r="V4">
        <f t="shared" si="7"/>
        <v>9</v>
      </c>
      <c r="W4">
        <f t="shared" si="7"/>
        <v>16</v>
      </c>
      <c r="X4" t="s">
        <v>65</v>
      </c>
      <c r="Y4" s="4">
        <f t="shared" ca="1" si="8"/>
        <v>1</v>
      </c>
      <c r="Z4" t="s">
        <v>98</v>
      </c>
      <c r="AA4" s="4">
        <f t="shared" ca="1" si="8"/>
        <v>4</v>
      </c>
      <c r="AB4" s="4">
        <v>1</v>
      </c>
      <c r="AD4" t="s">
        <v>43</v>
      </c>
      <c r="AF4" t="s">
        <v>66</v>
      </c>
      <c r="AG4">
        <v>2</v>
      </c>
    </row>
    <row r="5" spans="1:35">
      <c r="A5" t="s">
        <v>3</v>
      </c>
      <c r="B5" t="s">
        <v>13</v>
      </c>
      <c r="C5" t="s">
        <v>40</v>
      </c>
      <c r="E5" t="str">
        <f t="shared" si="9"/>
        <v/>
      </c>
      <c r="F5">
        <f>50*60*60</f>
        <v>180000</v>
      </c>
      <c r="G5" t="str">
        <f t="shared" si="0"/>
        <v>2d2h</v>
      </c>
      <c r="H5">
        <v>172800</v>
      </c>
      <c r="I5" t="str">
        <f t="shared" si="0"/>
        <v>2d</v>
      </c>
      <c r="J5">
        <f t="shared" si="1"/>
        <v>2022</v>
      </c>
      <c r="K5">
        <f t="shared" si="2"/>
        <v>9</v>
      </c>
      <c r="L5">
        <f t="shared" si="3"/>
        <v>12</v>
      </c>
      <c r="M5">
        <f t="shared" si="4"/>
        <v>2022</v>
      </c>
      <c r="N5">
        <f t="shared" si="5"/>
        <v>9</v>
      </c>
      <c r="O5">
        <f t="shared" si="6"/>
        <v>28</v>
      </c>
      <c r="P5" s="3">
        <v>44816</v>
      </c>
      <c r="Q5" s="3">
        <v>44831</v>
      </c>
      <c r="R5">
        <f t="shared" si="10"/>
        <v>2022</v>
      </c>
      <c r="S5">
        <f t="shared" si="7"/>
        <v>9</v>
      </c>
      <c r="T5">
        <f t="shared" si="7"/>
        <v>12</v>
      </c>
      <c r="U5">
        <f t="shared" si="7"/>
        <v>2022</v>
      </c>
      <c r="V5">
        <f t="shared" si="7"/>
        <v>9</v>
      </c>
      <c r="W5">
        <f t="shared" si="7"/>
        <v>28</v>
      </c>
      <c r="X5" t="s">
        <v>65</v>
      </c>
      <c r="Y5" s="4">
        <f t="shared" ca="1" si="8"/>
        <v>1</v>
      </c>
      <c r="Z5" t="s">
        <v>98</v>
      </c>
      <c r="AA5" s="4">
        <f t="shared" ca="1" si="8"/>
        <v>4</v>
      </c>
      <c r="AB5" s="4">
        <v>1</v>
      </c>
      <c r="AD5" t="s">
        <v>51</v>
      </c>
      <c r="AF5" t="s">
        <v>67</v>
      </c>
      <c r="AG5">
        <v>3</v>
      </c>
    </row>
    <row r="6" spans="1:35">
      <c r="A6" t="s">
        <v>4</v>
      </c>
      <c r="C6" t="s">
        <v>50</v>
      </c>
      <c r="E6" t="str">
        <f t="shared" si="9"/>
        <v/>
      </c>
      <c r="F6">
        <v>600</v>
      </c>
      <c r="G6" t="str">
        <f t="shared" si="0"/>
        <v>10m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  <c r="M6" t="str">
        <f t="shared" si="4"/>
        <v/>
      </c>
      <c r="N6" t="str">
        <f t="shared" si="5"/>
        <v/>
      </c>
      <c r="O6" t="str">
        <f t="shared" si="6"/>
        <v/>
      </c>
      <c r="P6" s="3"/>
      <c r="Q6" s="3"/>
      <c r="R6" t="str">
        <f t="shared" si="10"/>
        <v/>
      </c>
      <c r="S6" t="str">
        <f t="shared" si="7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 t="str">
        <f t="shared" si="7"/>
        <v/>
      </c>
      <c r="AA6" s="4"/>
      <c r="AD6" t="s">
        <v>56</v>
      </c>
      <c r="AF6" t="s">
        <v>98</v>
      </c>
      <c r="AG6">
        <v>4</v>
      </c>
    </row>
    <row r="7" spans="1:35">
      <c r="A7" t="s">
        <v>5</v>
      </c>
      <c r="C7" t="s">
        <v>52</v>
      </c>
      <c r="E7" t="str">
        <f t="shared" si="9"/>
        <v/>
      </c>
      <c r="F7">
        <v>600</v>
      </c>
      <c r="G7" t="str">
        <f t="shared" si="0"/>
        <v>10m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s="3"/>
      <c r="Q7" s="3"/>
      <c r="R7" t="str">
        <f t="shared" si="10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AA7" s="4"/>
      <c r="AD7" t="s">
        <v>44</v>
      </c>
    </row>
    <row r="8" spans="1:35">
      <c r="A8" t="s">
        <v>6</v>
      </c>
      <c r="C8" t="s">
        <v>55</v>
      </c>
      <c r="E8" t="str">
        <f t="shared" si="9"/>
        <v/>
      </c>
      <c r="F8">
        <v>600</v>
      </c>
      <c r="G8" t="str">
        <f t="shared" si="0"/>
        <v>10m</v>
      </c>
      <c r="I8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s="3"/>
      <c r="Q8" s="3"/>
      <c r="R8" t="str">
        <f t="shared" si="10"/>
        <v/>
      </c>
      <c r="S8" t="str">
        <f t="shared" si="7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AA8" s="4"/>
      <c r="AD8" t="s">
        <v>60</v>
      </c>
    </row>
    <row r="9" spans="1:35">
      <c r="A9" t="s">
        <v>7</v>
      </c>
      <c r="E9" t="str">
        <f t="shared" si="9"/>
        <v/>
      </c>
      <c r="F9">
        <v>600</v>
      </c>
      <c r="G9" t="str">
        <f t="shared" si="0"/>
        <v>10m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s="3"/>
      <c r="Q9" s="3"/>
      <c r="R9" t="str">
        <f t="shared" si="10"/>
        <v/>
      </c>
      <c r="S9" t="str">
        <f t="shared" si="7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AA9" s="4"/>
      <c r="AD9" t="s">
        <v>48</v>
      </c>
    </row>
    <row r="10" spans="1:35">
      <c r="A10" t="s">
        <v>8</v>
      </c>
      <c r="E10" t="str">
        <f t="shared" si="9"/>
        <v/>
      </c>
      <c r="F10">
        <v>600</v>
      </c>
      <c r="G10" t="str">
        <f t="shared" si="0"/>
        <v>10m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s="3"/>
      <c r="Q10" s="3"/>
      <c r="R10" t="str">
        <f t="shared" si="10"/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AA10" s="4"/>
      <c r="AD10" t="s">
        <v>61</v>
      </c>
    </row>
    <row r="11" spans="1:35">
      <c r="A11" t="s">
        <v>9</v>
      </c>
      <c r="E11" t="str">
        <f t="shared" si="9"/>
        <v/>
      </c>
      <c r="F11">
        <v>600</v>
      </c>
      <c r="G11" t="str">
        <f t="shared" si="0"/>
        <v>10m</v>
      </c>
      <c r="I11" t="str">
        <f t="shared" si="0"/>
        <v/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s="3"/>
      <c r="Q11" s="3"/>
      <c r="R11" t="str">
        <f t="shared" si="10"/>
        <v/>
      </c>
      <c r="S11" t="str">
        <f t="shared" si="7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AA11" s="4"/>
      <c r="AD11" t="s">
        <v>49</v>
      </c>
    </row>
    <row r="12" spans="1:35">
      <c r="A12" t="s">
        <v>10</v>
      </c>
      <c r="B12" t="s">
        <v>15</v>
      </c>
      <c r="C12" t="s">
        <v>40</v>
      </c>
      <c r="E12" t="str">
        <f t="shared" si="9"/>
        <v/>
      </c>
      <c r="F12">
        <f>50*60*60</f>
        <v>180000</v>
      </c>
      <c r="G12" t="str">
        <f t="shared" si="0"/>
        <v>2d2h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/>
      </c>
      <c r="P12" s="3"/>
      <c r="Q12" s="3"/>
      <c r="R12" t="str">
        <f t="shared" si="10"/>
        <v/>
      </c>
      <c r="S12" t="str">
        <f t="shared" si="7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AA12" s="4"/>
      <c r="AD12" t="s">
        <v>53</v>
      </c>
    </row>
    <row r="13" spans="1:35">
      <c r="A13" t="s">
        <v>11</v>
      </c>
      <c r="E13" t="str">
        <f t="shared" si="9"/>
        <v/>
      </c>
      <c r="F13">
        <v>600</v>
      </c>
      <c r="G13" t="str">
        <f t="shared" si="0"/>
        <v>10m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s="3"/>
      <c r="Q13" s="3"/>
      <c r="R13" t="str">
        <f t="shared" si="10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AA13" s="4"/>
      <c r="AD13" t="s">
        <v>54</v>
      </c>
    </row>
    <row r="14" spans="1:35">
      <c r="A14" t="s">
        <v>62</v>
      </c>
      <c r="D14" t="s">
        <v>63</v>
      </c>
      <c r="E14" t="str">
        <f t="shared" si="9"/>
        <v/>
      </c>
      <c r="F14">
        <v>420</v>
      </c>
      <c r="G14" t="str">
        <f t="shared" si="0"/>
        <v>7m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s="3"/>
      <c r="Q14" s="3"/>
      <c r="R14" t="str">
        <f t="shared" si="10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AA14" s="4"/>
    </row>
  </sheetData>
  <phoneticPr fontId="1" type="noConversion"/>
  <conditionalFormatting sqref="P1:Q1048576">
    <cfRule type="expression" dxfId="0" priority="1">
      <formula>$Q1&lt;TODAY()</formula>
    </cfRule>
  </conditionalFormatting>
  <dataValidations count="1">
    <dataValidation type="list" allowBlank="1" showInputMessage="1" showErrorMessage="1" sqref="X2:X5 C2:C14 Z2:Z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3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W25" sqref="W25"/>
    </sheetView>
  </sheetViews>
  <sheetFormatPr defaultRowHeight="16.5" outlineLevelCol="1"/>
  <cols>
    <col min="3" max="3" width="24.625" hidden="1" customWidth="1" outlineLevel="1"/>
    <col min="4" max="4" width="3.5" hidden="1" customWidth="1" outlineLevel="1"/>
    <col min="5" max="5" width="9" hidden="1" customWidth="1" outlineLevel="1"/>
    <col min="6" max="6" width="23.875" hidden="1" customWidth="1" outlineLevel="1"/>
    <col min="7" max="7" width="9" hidden="1" customWidth="1" outlineLevel="1"/>
    <col min="8" max="8" width="13.125" hidden="1" customWidth="1" outlineLevel="1"/>
    <col min="9" max="15" width="9" hidden="1" customWidth="1" outlineLevel="1"/>
    <col min="16" max="16" width="9" collapsed="1"/>
    <col min="20" max="21" width="9" hidden="1" customWidth="1" outlineLevel="1"/>
    <col min="22" max="22" width="9" collapsed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88</v>
      </c>
      <c r="I1" s="1" t="s">
        <v>91</v>
      </c>
      <c r="J1" s="1" t="s">
        <v>92</v>
      </c>
      <c r="K1" s="1" t="s">
        <v>93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34" ca="1" si="0">IF(ISBLANK(E2),"",
VLOOKUP(E2,OFFSET(INDIRECT("$A:$B"),0,MATCH(E$1&amp;"_Verify",INDIRECT("$1:$1"),0)-1),2,0)
)</f>
        <v/>
      </c>
      <c r="H2" t="s">
        <v>89</v>
      </c>
      <c r="I2">
        <f ca="1">IF(ISBLANK(OFFSET($H2,-($B2-1),0)),"",
IF($B2=1,MATCH(OFFSET($H2,-($B2-1),0),[1]ShopProductTable!$A:$A,0),
OFFSET(I2,-1,0)+OFFSET(K2,-1,0)
))</f>
        <v>19</v>
      </c>
      <c r="J2">
        <f t="shared" ref="J2:J33" ca="1" si="1">IF($B2=1,8,
IF(OFFSET(K2,-1,0)=1,8,
OFFSET(J2,-1,0)+4))</f>
        <v>8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19</v>
      </c>
      <c r="J3">
        <f t="shared" ca="1" si="1"/>
        <v>12</v>
      </c>
      <c r="K3">
        <f ca="1">IF($J3-1+4=28,1,
IF(LEN(OFFSET([1]ShopProductTable!$A$1,$I3-1,$J3-1+4))=0,1,0))</f>
        <v>0</v>
      </c>
      <c r="L3" t="str">
        <f t="shared" ref="L3:L21" ca="1" si="2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34" ca="1" si="3">IF(LEN(D3)&lt;&gt;0,D3,
IF(LEN(L3)&lt;&gt;0,L3,""))</f>
        <v>cu</v>
      </c>
      <c r="Q3" t="str">
        <f t="shared" ref="Q3:Q34" ca="1" si="4">IF(LEN(F3)&lt;&gt;0,F3,
IF(LEN(N3)&lt;&gt;0,N3,""))</f>
        <v>GO</v>
      </c>
      <c r="R3">
        <f t="shared" ref="R3:R34" ca="1" si="5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19</v>
      </c>
      <c r="J4">
        <f t="shared" ca="1" si="1"/>
        <v>16</v>
      </c>
      <c r="K4">
        <f ca="1">IF($J4-1+4=28,1,
IF(LEN(OFFSET([1]ShopProductTable!$A$1,$I4-1,$J4-1+4))=0,1,0))</f>
        <v>1</v>
      </c>
      <c r="L4" t="str">
        <f t="shared" ca="1" si="2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3"/>
        <v>cu</v>
      </c>
      <c r="Q4" t="str">
        <f t="shared" ca="1" si="4"/>
        <v>EN</v>
      </c>
      <c r="R4">
        <f t="shared" ca="1" si="5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20</v>
      </c>
      <c r="J5">
        <f t="shared" ca="1" si="1"/>
        <v>8</v>
      </c>
      <c r="K5">
        <f ca="1">IF($J5-1+4=28,1,
IF(LEN(OFFSET([1]ShopProductTable!$A$1,$I5-1,$J5-1+4))=0,1,0))</f>
        <v>1</v>
      </c>
      <c r="L5" t="str">
        <f t="shared" ca="1" si="2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3"/>
        <v>cu</v>
      </c>
      <c r="Q5" t="str">
        <f t="shared" ca="1" si="4"/>
        <v>EN</v>
      </c>
      <c r="R5">
        <f t="shared" ca="1" si="5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21</v>
      </c>
      <c r="J6">
        <f t="shared" ca="1" si="1"/>
        <v>8</v>
      </c>
      <c r="K6">
        <f ca="1">IF($J6-1+4=28,1,
IF(LEN(OFFSET([1]ShopProductTable!$A$1,$I6-1,$J6-1+4))=0,1,0))</f>
        <v>0</v>
      </c>
      <c r="L6" t="str">
        <f t="shared" ca="1" si="2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3"/>
        <v>cu</v>
      </c>
      <c r="Q6" t="str">
        <f t="shared" ca="1" si="4"/>
        <v>GO</v>
      </c>
      <c r="R6">
        <f t="shared" ca="1" si="5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21</v>
      </c>
      <c r="J7">
        <f t="shared" ca="1" si="1"/>
        <v>12</v>
      </c>
      <c r="K7">
        <f ca="1">IF($J7-1+4=28,1,
IF(LEN(OFFSET([1]ShopProductTable!$A$1,$I7-1,$J7-1+4))=0,1,0))</f>
        <v>0</v>
      </c>
      <c r="L7" t="str">
        <f t="shared" ca="1" si="2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3"/>
        <v>cu</v>
      </c>
      <c r="Q7" t="str">
        <f t="shared" ca="1" si="4"/>
        <v>EN</v>
      </c>
      <c r="R7">
        <f t="shared" ca="1" si="5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21</v>
      </c>
      <c r="J8">
        <f t="shared" ca="1" si="1"/>
        <v>16</v>
      </c>
      <c r="K8">
        <f ca="1">IF($J8-1+4=28,1,
IF(LEN(OFFSET([1]ShopProductTable!$A$1,$I8-1,$J8-1+4))=0,1,0))</f>
        <v>0</v>
      </c>
      <c r="L8" t="str">
        <f t="shared" ca="1" si="2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3"/>
        <v>cu</v>
      </c>
      <c r="Q8" t="str">
        <f t="shared" ca="1" si="4"/>
        <v>GO</v>
      </c>
      <c r="R8">
        <f t="shared" ca="1" si="5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21</v>
      </c>
      <c r="J9">
        <f t="shared" ca="1" si="1"/>
        <v>20</v>
      </c>
      <c r="K9">
        <f ca="1">IF($J9-1+4=28,1,
IF(LEN(OFFSET([1]ShopProductTable!$A$1,$I9-1,$J9-1+4))=0,1,0))</f>
        <v>1</v>
      </c>
      <c r="L9" t="str">
        <f t="shared" ca="1" si="2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3"/>
        <v>cu</v>
      </c>
      <c r="Q9" t="str">
        <f t="shared" ca="1" si="4"/>
        <v>EN</v>
      </c>
      <c r="R9">
        <f t="shared" ca="1" si="5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6" ca="1" si="6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22</v>
      </c>
      <c r="J10">
        <f t="shared" ca="1" si="1"/>
        <v>8</v>
      </c>
      <c r="K10">
        <f ca="1">IF($J10-1+4=28,1,
IF(LEN(OFFSET([1]ShopProductTable!$A$1,$I10-1,$J10-1+4))=0,1,0))</f>
        <v>0</v>
      </c>
      <c r="L10" t="str">
        <f t="shared" ca="1" si="2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3"/>
        <v>cu</v>
      </c>
      <c r="Q10" t="str">
        <f t="shared" ca="1" si="4"/>
        <v>EN</v>
      </c>
      <c r="R10">
        <f t="shared" ca="1" si="5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6"/>
        <v/>
      </c>
      <c r="I11">
        <f ca="1">IF(ISBLANK(OFFSET($H11,-($B11-1),0)),"",
IF($B11=1,MATCH(OFFSET($H11,-($B11-1),0),[1]ShopProductTable!$A:$A,0),
OFFSET(I11,-1,0)+OFFSET(K11,-1,0)
))</f>
        <v>22</v>
      </c>
      <c r="J11">
        <f t="shared" ca="1" si="1"/>
        <v>12</v>
      </c>
      <c r="K11">
        <f ca="1">IF($J11-1+4=28,1,
IF(LEN(OFFSET([1]ShopProductTable!$A$1,$I11-1,$J11-1+4))=0,1,0))</f>
        <v>1</v>
      </c>
      <c r="L11" t="str">
        <f t="shared" ca="1" si="2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3"/>
        <v>cu</v>
      </c>
      <c r="Q11" t="str">
        <f t="shared" ca="1" si="4"/>
        <v>GO</v>
      </c>
      <c r="R11">
        <f t="shared" ca="1" si="5"/>
        <v>20000</v>
      </c>
    </row>
    <row r="12" spans="1:21">
      <c r="A12" t="s">
        <v>3</v>
      </c>
      <c r="B12">
        <v>11</v>
      </c>
      <c r="C12" t="str">
        <f>VLOOKUP(A12,EventTypeTable!A:B,MATCH(EventTypeTable!$B$1,EventTypeTable!$A$1:$B$1,0),0)</f>
        <v>연속구매1</v>
      </c>
      <c r="D12" t="str">
        <f t="shared" ca="1" si="6"/>
        <v/>
      </c>
      <c r="I12">
        <f ca="1">IF(ISBLANK(OFFSET($H12,-($B12-1),0)),"",
IF($B12=1,MATCH(OFFSET($H12,-($B12-1),0),[1]ShopProductTable!$A:$A,0),
OFFSET(I12,-1,0)+OFFSET(K12,-1,0)
))</f>
        <v>23</v>
      </c>
      <c r="J12">
        <f t="shared" ca="1" si="1"/>
        <v>8</v>
      </c>
      <c r="K12">
        <f ca="1">IF($J12-1+4=28,1,
IF(LEN(OFFSET([1]ShopProductTable!$A$1,$I12-1,$J12-1+4))=0,1,0))</f>
        <v>0</v>
      </c>
      <c r="L12" t="str">
        <f t="shared" ca="1" si="2"/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80</v>
      </c>
      <c r="P12" t="str">
        <f t="shared" ca="1" si="3"/>
        <v>cu</v>
      </c>
      <c r="Q12" t="str">
        <f t="shared" ca="1" si="4"/>
        <v>EN</v>
      </c>
      <c r="R12">
        <f t="shared" ca="1" si="5"/>
        <v>80</v>
      </c>
    </row>
    <row r="13" spans="1:21">
      <c r="A13" t="s">
        <v>3</v>
      </c>
      <c r="B13">
        <v>12</v>
      </c>
      <c r="C13" t="str">
        <f>VLOOKUP(A13,EventTypeTable!A:B,MATCH(EventTypeTable!$B$1,EventTypeTable!$A$1:$B$1,0),0)</f>
        <v>연속구매1</v>
      </c>
      <c r="D13" t="str">
        <f t="shared" ca="1" si="6"/>
        <v/>
      </c>
      <c r="I13">
        <f ca="1">IF(ISBLANK(OFFSET($H13,-($B13-1),0)),"",
IF($B13=1,MATCH(OFFSET($H13,-($B13-1),0),[1]ShopProductTable!$A:$A,0),
OFFSET(I13,-1,0)+OFFSET(K13,-1,0)
))</f>
        <v>23</v>
      </c>
      <c r="J13">
        <f t="shared" ca="1" si="1"/>
        <v>12</v>
      </c>
      <c r="K13">
        <f ca="1">IF($J13-1+4=28,1,
IF(LEN(OFFSET([1]ShopProductTable!$A$1,$I13-1,$J13-1+4))=0,1,0))</f>
        <v>0</v>
      </c>
      <c r="L13" t="str">
        <f t="shared" ca="1" si="2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10000</v>
      </c>
      <c r="P13" t="str">
        <f t="shared" ca="1" si="3"/>
        <v>cu</v>
      </c>
      <c r="Q13" t="str">
        <f t="shared" ca="1" si="4"/>
        <v>GO</v>
      </c>
      <c r="R13">
        <f t="shared" ca="1" si="5"/>
        <v>10000</v>
      </c>
    </row>
    <row r="14" spans="1:21">
      <c r="A14" t="s">
        <v>3</v>
      </c>
      <c r="B14">
        <v>13</v>
      </c>
      <c r="C14" t="str">
        <f>VLOOKUP(A14,EventTypeTable!A:B,MATCH(EventTypeTable!$B$1,EventTypeTable!$A$1:$B$1,0),0)</f>
        <v>연속구매1</v>
      </c>
      <c r="D14" t="str">
        <f t="shared" ca="1" si="6"/>
        <v/>
      </c>
      <c r="I14">
        <f ca="1">IF(ISBLANK(OFFSET($H14,-($B14-1),0)),"",
IF($B14=1,MATCH(OFFSET($H14,-($B14-1),0),[1]ShopProductTable!$A:$A,0),
OFFSET(I14,-1,0)+OFFSET(K14,-1,0)
))</f>
        <v>23</v>
      </c>
      <c r="J14">
        <f t="shared" ca="1" si="1"/>
        <v>16</v>
      </c>
      <c r="K14">
        <f ca="1">IF($J14-1+4=28,1,
IF(LEN(OFFSET([1]ShopProductTable!$A$1,$I14-1,$J14-1+4))=0,1,0))</f>
        <v>1</v>
      </c>
      <c r="L14" t="str">
        <f t="shared" ca="1" si="2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200</v>
      </c>
      <c r="P14" t="str">
        <f t="shared" ca="1" si="3"/>
        <v>cu</v>
      </c>
      <c r="Q14" t="str">
        <f t="shared" ca="1" si="4"/>
        <v>EN</v>
      </c>
      <c r="R14">
        <f t="shared" ca="1" si="5"/>
        <v>200</v>
      </c>
    </row>
    <row r="15" spans="1:21">
      <c r="A15" t="s">
        <v>3</v>
      </c>
      <c r="B15">
        <v>14</v>
      </c>
      <c r="C15" t="str">
        <f>VLOOKUP(A15,EventTypeTable!A:B,MATCH(EventTypeTable!$B$1,EventTypeTable!$A$1:$B$1,0),0)</f>
        <v>연속구매1</v>
      </c>
      <c r="D15" t="str">
        <f t="shared" ca="1" si="6"/>
        <v/>
      </c>
      <c r="I15">
        <f ca="1">IF(ISBLANK(OFFSET($H15,-($B15-1),0)),"",
IF($B15=1,MATCH(OFFSET($H15,-($B15-1),0),[1]ShopProductTable!$A:$A,0),
OFFSET(I15,-1,0)+OFFSET(K15,-1,0)
))</f>
        <v>24</v>
      </c>
      <c r="J15">
        <f t="shared" ca="1" si="1"/>
        <v>8</v>
      </c>
      <c r="K15">
        <f ca="1">IF($J15-1+4=28,1,
IF(LEN(OFFSET([1]ShopProductTable!$A$1,$I15-1,$J15-1+4))=0,1,0))</f>
        <v>0</v>
      </c>
      <c r="L15" t="str">
        <f t="shared" ca="1" si="2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300</v>
      </c>
      <c r="P15" t="str">
        <f t="shared" ca="1" si="3"/>
        <v>cu</v>
      </c>
      <c r="Q15" t="str">
        <f t="shared" ca="1" si="4"/>
        <v>EN</v>
      </c>
      <c r="R15">
        <f t="shared" ca="1" si="5"/>
        <v>300</v>
      </c>
    </row>
    <row r="16" spans="1:21">
      <c r="A16" t="s">
        <v>3</v>
      </c>
      <c r="B16">
        <v>15</v>
      </c>
      <c r="C16" t="str">
        <f>VLOOKUP(A16,EventTypeTable!A:B,MATCH(EventTypeTable!$B$1,EventTypeTable!$A$1:$B$1,0),0)</f>
        <v>연속구매1</v>
      </c>
      <c r="D16" t="str">
        <f t="shared" ca="1" si="6"/>
        <v/>
      </c>
      <c r="I16">
        <f ca="1">IF(ISBLANK(OFFSET($H16,-($B16-1),0)),"",
IF($B16=1,MATCH(OFFSET($H16,-($B16-1),0),[1]ShopProductTable!$A:$A,0),
OFFSET(I16,-1,0)+OFFSET(K16,-1,0)
))</f>
        <v>24</v>
      </c>
      <c r="J16">
        <f t="shared" ca="1" si="1"/>
        <v>12</v>
      </c>
      <c r="K16">
        <f ca="1">IF($J16-1+4=28,1,
IF(LEN(OFFSET([1]ShopProductTable!$A$1,$I16-1,$J16-1+4))=0,1,0))</f>
        <v>0</v>
      </c>
      <c r="L16" t="str">
        <f t="shared" ca="1" si="2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25000</v>
      </c>
      <c r="P16" t="str">
        <f t="shared" ca="1" si="3"/>
        <v>cu</v>
      </c>
      <c r="Q16" t="str">
        <f t="shared" ca="1" si="4"/>
        <v>GO</v>
      </c>
      <c r="R16">
        <f t="shared" ca="1" si="5"/>
        <v>25000</v>
      </c>
    </row>
    <row r="17" spans="1:18">
      <c r="A17" t="s">
        <v>3</v>
      </c>
      <c r="B17">
        <v>16</v>
      </c>
      <c r="C17" t="str">
        <f>VLOOKUP(A17,EventTypeTable!A:B,MATCH(EventTypeTable!$B$1,EventTypeTable!$A$1:$B$1,0),0)</f>
        <v>연속구매1</v>
      </c>
      <c r="D17" t="str">
        <f t="shared" ref="D17:D21" ca="1" si="7">IF(ISBLANK(E17),"",
VLOOKUP(E17,OFFSET(INDIRECT("$A:$B"),0,MATCH(E$1&amp;"_Verify",INDIRECT("$1:$1"),0)-1),2,0)
)</f>
        <v/>
      </c>
      <c r="I17">
        <f ca="1">IF(ISBLANK(OFFSET($H17,-($B17-1),0)),"",
IF($B17=1,MATCH(OFFSET($H17,-($B17-1),0),[1]ShopProductTable!$A:$A,0),
OFFSET(I17,-1,0)+OFFSET(K17,-1,0)
))</f>
        <v>24</v>
      </c>
      <c r="J17">
        <f t="shared" ca="1" si="1"/>
        <v>16</v>
      </c>
      <c r="K17">
        <f ca="1">IF($J17-1+4=28,1,
IF(LEN(OFFSET([1]ShopProductTable!$A$1,$I17-1,$J17-1+4))=0,1,0))</f>
        <v>0</v>
      </c>
      <c r="L17" t="str">
        <f t="shared" ca="1" si="2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450</v>
      </c>
      <c r="P17" t="str">
        <f t="shared" ca="1" si="3"/>
        <v>cu</v>
      </c>
      <c r="Q17" t="str">
        <f t="shared" ca="1" si="4"/>
        <v>EN</v>
      </c>
      <c r="R17">
        <f t="shared" ca="1" si="5"/>
        <v>450</v>
      </c>
    </row>
    <row r="18" spans="1:18">
      <c r="A18" t="s">
        <v>3</v>
      </c>
      <c r="B18">
        <v>17</v>
      </c>
      <c r="C18" t="str">
        <f>VLOOKUP(A18,EventTypeTable!A:B,MATCH(EventTypeTable!$B$1,EventTypeTable!$A$1:$B$1,0),0)</f>
        <v>연속구매1</v>
      </c>
      <c r="D18" t="str">
        <f t="shared" ca="1" si="7"/>
        <v/>
      </c>
      <c r="I18">
        <f ca="1">IF(ISBLANK(OFFSET($H18,-($B18-1),0)),"",
IF($B18=1,MATCH(OFFSET($H18,-($B18-1),0),[1]ShopProductTable!$A:$A,0),
OFFSET(I18,-1,0)+OFFSET(K18,-1,0)
))</f>
        <v>24</v>
      </c>
      <c r="J18">
        <f t="shared" ca="1" si="1"/>
        <v>20</v>
      </c>
      <c r="K18">
        <f ca="1">IF($J18-1+4=28,1,
IF(LEN(OFFSET([1]ShopProductTable!$A$1,$I18-1,$J18-1+4))=0,1,0))</f>
        <v>1</v>
      </c>
      <c r="L18" t="str">
        <f t="shared" ca="1" si="2"/>
        <v>cu</v>
      </c>
      <c r="M18" t="str">
        <f ca="1">OFFSET([1]ShopProductTable!$A$1,$I18-1,$J18)</f>
        <v>재화</v>
      </c>
      <c r="N18" t="str">
        <f ca="1">OFFSET([1]ShopProductTable!$A$1,$I18-1,$J18+1)</f>
        <v>GO</v>
      </c>
      <c r="O18">
        <f ca="1">OFFSET([1]ShopProductTable!$A$1,$I18-1,$J18+2)</f>
        <v>35000</v>
      </c>
      <c r="P18" t="str">
        <f t="shared" ca="1" si="3"/>
        <v>cu</v>
      </c>
      <c r="Q18" t="str">
        <f t="shared" ca="1" si="4"/>
        <v>GO</v>
      </c>
      <c r="R18">
        <f t="shared" ca="1" si="5"/>
        <v>35000</v>
      </c>
    </row>
    <row r="19" spans="1:18">
      <c r="A19" t="s">
        <v>3</v>
      </c>
      <c r="B19">
        <v>18</v>
      </c>
      <c r="C19" t="str">
        <f>VLOOKUP(A19,EventTypeTable!A:B,MATCH(EventTypeTable!$B$1,EventTypeTable!$A$1:$B$1,0),0)</f>
        <v>연속구매1</v>
      </c>
      <c r="D19" t="str">
        <f t="shared" ca="1" si="7"/>
        <v/>
      </c>
      <c r="I19">
        <f ca="1">IF(ISBLANK(OFFSET($H19,-($B19-1),0)),"",
IF($B19=1,MATCH(OFFSET($H19,-($B19-1),0),[1]ShopProductTable!$A:$A,0),
OFFSET(I19,-1,0)+OFFSET(K19,-1,0)
))</f>
        <v>25</v>
      </c>
      <c r="J19">
        <f t="shared" ca="1" si="1"/>
        <v>8</v>
      </c>
      <c r="K19">
        <f ca="1">IF($J19-1+4=28,1,
IF(LEN(OFFSET([1]ShopProductTable!$A$1,$I19-1,$J19-1+4))=0,1,0))</f>
        <v>1</v>
      </c>
      <c r="L19" t="str">
        <f t="shared" ca="1" si="2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50000</v>
      </c>
      <c r="P19" t="str">
        <f t="shared" ca="1" si="3"/>
        <v>cu</v>
      </c>
      <c r="Q19" t="str">
        <f t="shared" ca="1" si="4"/>
        <v>GO</v>
      </c>
      <c r="R19">
        <f t="shared" ca="1" si="5"/>
        <v>50000</v>
      </c>
    </row>
    <row r="20" spans="1:18">
      <c r="A20" t="s">
        <v>3</v>
      </c>
      <c r="B20">
        <v>19</v>
      </c>
      <c r="C20" t="str">
        <f>VLOOKUP(A20,EventTypeTable!A:B,MATCH(EventTypeTable!$B$1,EventTypeTable!$A$1:$B$1,0),0)</f>
        <v>연속구매1</v>
      </c>
      <c r="D20" t="str">
        <f t="shared" ca="1" si="7"/>
        <v/>
      </c>
      <c r="I20">
        <f ca="1">IF(ISBLANK(OFFSET($H20,-($B20-1),0)),"",
IF($B20=1,MATCH(OFFSET($H20,-($B20-1),0),[1]ShopProductTable!$A:$A,0),
OFFSET(I20,-1,0)+OFFSET(K20,-1,0)
))</f>
        <v>26</v>
      </c>
      <c r="J20">
        <f t="shared" ca="1" si="1"/>
        <v>8</v>
      </c>
      <c r="K20">
        <f ca="1">IF($J20-1+4=28,1,
IF(LEN(OFFSET([1]ShopProductTable!$A$1,$I20-1,$J20-1+4))=0,1,0))</f>
        <v>0</v>
      </c>
      <c r="L20" t="str">
        <f t="shared" ca="1" si="2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350</v>
      </c>
      <c r="P20" t="str">
        <f t="shared" ca="1" si="3"/>
        <v>cu</v>
      </c>
      <c r="Q20" t="str">
        <f t="shared" ca="1" si="4"/>
        <v>EN</v>
      </c>
      <c r="R20">
        <f t="shared" ca="1" si="5"/>
        <v>350</v>
      </c>
    </row>
    <row r="21" spans="1:18">
      <c r="A21" t="s">
        <v>3</v>
      </c>
      <c r="B21">
        <v>20</v>
      </c>
      <c r="C21" t="str">
        <f>VLOOKUP(A21,EventTypeTable!A:B,MATCH(EventTypeTable!$B$1,EventTypeTable!$A$1:$B$1,0),0)</f>
        <v>연속구매1</v>
      </c>
      <c r="D21" t="str">
        <f t="shared" ca="1" si="7"/>
        <v/>
      </c>
      <c r="I21">
        <f ca="1">IF(ISBLANK(OFFSET($H21,-($B21-1),0)),"",
IF($B21=1,MATCH(OFFSET($H21,-($B21-1),0),[1]ShopProductTable!$A:$A,0),
OFFSET(I21,-1,0)+OFFSET(K21,-1,0)
))</f>
        <v>26</v>
      </c>
      <c r="J21">
        <f t="shared" ca="1" si="1"/>
        <v>12</v>
      </c>
      <c r="K21">
        <f ca="1">IF($J21-1+4=28,1,
IF(LEN(OFFSET([1]ShopProductTable!$A$1,$I21-1,$J21-1+4))=0,1,0))</f>
        <v>1</v>
      </c>
      <c r="L21" t="str">
        <f t="shared" ca="1" si="2"/>
        <v>cu</v>
      </c>
      <c r="M21" t="str">
        <f ca="1">OFFSET([1]ShopProductTable!$A$1,$I21-1,$J21)</f>
        <v>재화</v>
      </c>
      <c r="N21" t="str">
        <f ca="1">OFFSET([1]ShopProductTable!$A$1,$I21-1,$J21+1)</f>
        <v>GO</v>
      </c>
      <c r="O21">
        <f ca="1">OFFSET([1]ShopProductTable!$A$1,$I21-1,$J21+2)</f>
        <v>30000</v>
      </c>
      <c r="P21" t="str">
        <f t="shared" ca="1" si="3"/>
        <v>cu</v>
      </c>
      <c r="Q21" t="str">
        <f t="shared" ca="1" si="4"/>
        <v>GO</v>
      </c>
      <c r="R21">
        <f t="shared" ca="1" si="5"/>
        <v>30000</v>
      </c>
    </row>
    <row r="22" spans="1:18">
      <c r="A22" t="s">
        <v>17</v>
      </c>
      <c r="B22">
        <v>1</v>
      </c>
      <c r="C22" t="str">
        <f>VLOOKUP(A22,EventTypeTable!A:B,MATCH(EventTypeTable!$B$1,EventTypeTable!$A$1:$B$1,0),0)</f>
        <v>세개 중 하나 사기1</v>
      </c>
      <c r="D22" t="str">
        <f t="shared" ca="1" si="0"/>
        <v/>
      </c>
      <c r="H22" t="s">
        <v>90</v>
      </c>
      <c r="I22">
        <f ca="1">IF(ISBLANK(OFFSET($H22,-($B22-1),0)),"",
IF($B22=1,MATCH(OFFSET($H22,-($B22-1),0),[1]ShopProductTable!$A:$A,0),
OFFSET(I22,-1,0)+OFFSET(K22,-1,0)
))</f>
        <v>16</v>
      </c>
      <c r="J22">
        <f t="shared" ca="1" si="1"/>
        <v>8</v>
      </c>
      <c r="K22">
        <f ca="1">IF($J22-1+4=28,1,
IF(LEN(OFFSET([1]ShopProductTable!$A$1,$I22-1,$J22-1+4))=0,1,0))</f>
        <v>0</v>
      </c>
      <c r="L22" t="str">
        <f t="shared" ref="L22:L32" ca="1" si="8">IF(ISBLANK(M22),"",
VLOOKUP(M22,OFFSET(INDIRECT("$A:$B"),0,MATCH(M$1&amp;"_Verify",INDIRECT("$1:$1"),0)-1),2,0)
)</f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30</v>
      </c>
      <c r="P22" t="str">
        <f t="shared" ca="1" si="3"/>
        <v>cu</v>
      </c>
      <c r="Q22" t="str">
        <f t="shared" ca="1" si="4"/>
        <v>EN</v>
      </c>
      <c r="R22">
        <f t="shared" ca="1" si="5"/>
        <v>30</v>
      </c>
    </row>
    <row r="23" spans="1:18">
      <c r="A23" t="s">
        <v>17</v>
      </c>
      <c r="B23">
        <v>2</v>
      </c>
      <c r="C23" t="str">
        <f>VLOOKUP(A23,EventTypeTable!A:B,MATCH(EventTypeTable!$B$1,EventTypeTable!$A$1:$B$1,0),0)</f>
        <v>세개 중 하나 사기1</v>
      </c>
      <c r="D23" t="str">
        <f t="shared" ca="1" si="0"/>
        <v/>
      </c>
      <c r="I23">
        <f ca="1">IF(ISBLANK(OFFSET($H23,-($B23-1),0)),"",
IF($B23=1,MATCH(OFFSET($H23,-($B23-1),0),[1]ShopProductTable!$A:$A,0),
OFFSET(I23,-1,0)+OFFSET(K23,-1,0)
))</f>
        <v>16</v>
      </c>
      <c r="J23">
        <f t="shared" ca="1" si="1"/>
        <v>12</v>
      </c>
      <c r="K23">
        <f ca="1">IF($J23-1+4=28,1,
IF(LEN(OFFSET([1]ShopProductTable!$A$1,$I23-1,$J23-1+4))=0,1,0))</f>
        <v>0</v>
      </c>
      <c r="L23" t="str">
        <f t="shared" ca="1" si="8"/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25000</v>
      </c>
      <c r="P23" t="str">
        <f t="shared" ca="1" si="3"/>
        <v>cu</v>
      </c>
      <c r="Q23" t="str">
        <f t="shared" ca="1" si="4"/>
        <v>GO</v>
      </c>
      <c r="R23">
        <f t="shared" ca="1" si="5"/>
        <v>25000</v>
      </c>
    </row>
    <row r="24" spans="1:18">
      <c r="A24" t="s">
        <v>17</v>
      </c>
      <c r="B24">
        <v>3</v>
      </c>
      <c r="C24" t="str">
        <f>VLOOKUP(A24,EventTypeTable!A:B,MATCH(EventTypeTable!$B$1,EventTypeTable!$A$1:$B$1,0),0)</f>
        <v>세개 중 하나 사기1</v>
      </c>
      <c r="D24" t="str">
        <f t="shared" ca="1" si="0"/>
        <v/>
      </c>
      <c r="I24">
        <f ca="1">IF(ISBLANK(OFFSET($H24,-($B24-1),0)),"",
IF($B24=1,MATCH(OFFSET($H24,-($B24-1),0),[1]ShopProductTable!$A:$A,0),
OFFSET(I24,-1,0)+OFFSET(K24,-1,0)
))</f>
        <v>16</v>
      </c>
      <c r="J24">
        <f t="shared" ca="1" si="1"/>
        <v>16</v>
      </c>
      <c r="K24">
        <f ca="1">IF($J24-1+4=28,1,
IF(LEN(OFFSET([1]ShopProductTable!$A$1,$I24-1,$J24-1+4))=0,1,0))</f>
        <v>1</v>
      </c>
      <c r="L24" t="str">
        <f t="shared" ca="1" si="8"/>
        <v>cu</v>
      </c>
      <c r="M24" t="str">
        <f ca="1">OFFSET([1]ShopProductTable!$A$1,$I24-1,$J24)</f>
        <v>재화</v>
      </c>
      <c r="N24" t="str">
        <f ca="1">OFFSET([1]ShopProductTable!$A$1,$I24-1,$J24+1)</f>
        <v>EN</v>
      </c>
      <c r="O24">
        <f ca="1">OFFSET([1]ShopProductTable!$A$1,$I24-1,$J24+2)</f>
        <v>100</v>
      </c>
      <c r="P24" t="str">
        <f t="shared" ca="1" si="3"/>
        <v>cu</v>
      </c>
      <c r="Q24" t="str">
        <f t="shared" ca="1" si="4"/>
        <v>EN</v>
      </c>
      <c r="R24">
        <f t="shared" ca="1" si="5"/>
        <v>100</v>
      </c>
    </row>
    <row r="25" spans="1:18">
      <c r="A25" t="s">
        <v>17</v>
      </c>
      <c r="B25">
        <v>4</v>
      </c>
      <c r="C25" t="str">
        <f>VLOOKUP(A25,EventTypeTable!A:B,MATCH(EventTypeTable!$B$1,EventTypeTable!$A$1:$B$1,0),0)</f>
        <v>세개 중 하나 사기1</v>
      </c>
      <c r="D25" t="str">
        <f t="shared" ref="D25:D30" ca="1" si="9">IF(ISBLANK(E25),"",
VLOOKUP(E25,OFFSET(INDIRECT("$A:$B"),0,MATCH(E$1&amp;"_Verify",INDIRECT("$1:$1"),0)-1),2,0)
)</f>
        <v/>
      </c>
      <c r="I25">
        <f ca="1">IF(ISBLANK(OFFSET($H25,-($B25-1),0)),"",
IF($B25=1,MATCH(OFFSET($H25,-($B25-1),0),[1]ShopProductTable!$A:$A,0),
OFFSET(I25,-1,0)+OFFSET(K25,-1,0)
))</f>
        <v>17</v>
      </c>
      <c r="J25">
        <f t="shared" ca="1" si="1"/>
        <v>8</v>
      </c>
      <c r="K25">
        <f ca="1">IF($J25-1+4=28,1,
IF(LEN(OFFSET([1]ShopProductTable!$A$1,$I25-1,$J25-1+4))=0,1,0))</f>
        <v>0</v>
      </c>
      <c r="L25" t="str">
        <f t="shared" ca="1" si="8"/>
        <v>cu</v>
      </c>
      <c r="M25" t="str">
        <f ca="1">OFFSET([1]ShopProductTable!$A$1,$I25-1,$J25)</f>
        <v>재화</v>
      </c>
      <c r="N25" t="str">
        <f ca="1">OFFSET([1]ShopProductTable!$A$1,$I25-1,$J25+1)</f>
        <v>EN</v>
      </c>
      <c r="O25">
        <f ca="1">OFFSET([1]ShopProductTable!$A$1,$I25-1,$J25+2)</f>
        <v>60</v>
      </c>
      <c r="P25" t="str">
        <f t="shared" ca="1" si="3"/>
        <v>cu</v>
      </c>
      <c r="Q25" t="str">
        <f t="shared" ca="1" si="4"/>
        <v>EN</v>
      </c>
      <c r="R25">
        <f t="shared" ca="1" si="5"/>
        <v>60</v>
      </c>
    </row>
    <row r="26" spans="1:18">
      <c r="A26" t="s">
        <v>17</v>
      </c>
      <c r="B26">
        <v>5</v>
      </c>
      <c r="C26" t="str">
        <f>VLOOKUP(A26,EventTypeTable!A:B,MATCH(EventTypeTable!$B$1,EventTypeTable!$A$1:$B$1,0),0)</f>
        <v>세개 중 하나 사기1</v>
      </c>
      <c r="D26" t="str">
        <f t="shared" ca="1" si="9"/>
        <v/>
      </c>
      <c r="I26">
        <f ca="1">IF(ISBLANK(OFFSET($H26,-($B26-1),0)),"",
IF($B26=1,MATCH(OFFSET($H26,-($B26-1),0),[1]ShopProductTable!$A:$A,0),
OFFSET(I26,-1,0)+OFFSET(K26,-1,0)
))</f>
        <v>17</v>
      </c>
      <c r="J26">
        <f t="shared" ca="1" si="1"/>
        <v>12</v>
      </c>
      <c r="K26">
        <f ca="1">IF($J26-1+4=28,1,
IF(LEN(OFFSET([1]ShopProductTable!$A$1,$I26-1,$J26-1+4))=0,1,0))</f>
        <v>0</v>
      </c>
      <c r="L26" t="str">
        <f t="shared" ca="1" si="8"/>
        <v>cu</v>
      </c>
      <c r="M26" t="str">
        <f ca="1">OFFSET([1]ShopProductTable!$A$1,$I26-1,$J26)</f>
        <v>재화</v>
      </c>
      <c r="N26" t="str">
        <f ca="1">OFFSET([1]ShopProductTable!$A$1,$I26-1,$J26+1)</f>
        <v>GO</v>
      </c>
      <c r="O26">
        <f ca="1">OFFSET([1]ShopProductTable!$A$1,$I26-1,$J26+2)</f>
        <v>15000</v>
      </c>
      <c r="P26" t="str">
        <f t="shared" ca="1" si="3"/>
        <v>cu</v>
      </c>
      <c r="Q26" t="str">
        <f t="shared" ca="1" si="4"/>
        <v>GO</v>
      </c>
      <c r="R26">
        <f t="shared" ca="1" si="5"/>
        <v>15000</v>
      </c>
    </row>
    <row r="27" spans="1:18">
      <c r="A27" t="s">
        <v>17</v>
      </c>
      <c r="B27">
        <v>6</v>
      </c>
      <c r="C27" t="str">
        <f>VLOOKUP(A27,EventTypeTable!A:B,MATCH(EventTypeTable!$B$1,EventTypeTable!$A$1:$B$1,0),0)</f>
        <v>세개 중 하나 사기1</v>
      </c>
      <c r="D27" t="str">
        <f t="shared" ca="1" si="9"/>
        <v/>
      </c>
      <c r="I27">
        <f ca="1">IF(ISBLANK(OFFSET($H27,-($B27-1),0)),"",
IF($B27=1,MATCH(OFFSET($H27,-($B27-1),0),[1]ShopProductTable!$A:$A,0),
OFFSET(I27,-1,0)+OFFSET(K27,-1,0)
))</f>
        <v>17</v>
      </c>
      <c r="J27">
        <f t="shared" ca="1" si="1"/>
        <v>16</v>
      </c>
      <c r="K27">
        <f ca="1">IF($J27-1+4=28,1,
IF(LEN(OFFSET([1]ShopProductTable!$A$1,$I27-1,$J27-1+4))=0,1,0))</f>
        <v>1</v>
      </c>
      <c r="L27" t="str">
        <f t="shared" ca="1" si="8"/>
        <v>cu</v>
      </c>
      <c r="M27" t="str">
        <f ca="1">OFFSET([1]ShopProductTable!$A$1,$I27-1,$J27)</f>
        <v>재화</v>
      </c>
      <c r="N27" t="str">
        <f ca="1">OFFSET([1]ShopProductTable!$A$1,$I27-1,$J27+1)</f>
        <v>EN</v>
      </c>
      <c r="O27">
        <f ca="1">OFFSET([1]ShopProductTable!$A$1,$I27-1,$J27+2)</f>
        <v>120</v>
      </c>
      <c r="P27" t="str">
        <f t="shared" ca="1" si="3"/>
        <v>cu</v>
      </c>
      <c r="Q27" t="str">
        <f t="shared" ca="1" si="4"/>
        <v>EN</v>
      </c>
      <c r="R27">
        <f t="shared" ca="1" si="5"/>
        <v>120</v>
      </c>
    </row>
    <row r="28" spans="1:18">
      <c r="A28" t="s">
        <v>17</v>
      </c>
      <c r="B28">
        <v>7</v>
      </c>
      <c r="C28" t="str">
        <f>VLOOKUP(A28,EventTypeTable!A:B,MATCH(EventTypeTable!$B$1,EventTypeTable!$A$1:$B$1,0),0)</f>
        <v>세개 중 하나 사기1</v>
      </c>
      <c r="D28" t="str">
        <f t="shared" ca="1" si="9"/>
        <v/>
      </c>
      <c r="I28">
        <f ca="1">IF(ISBLANK(OFFSET($H28,-($B28-1),0)),"",
IF($B28=1,MATCH(OFFSET($H28,-($B28-1),0),[1]ShopProductTable!$A:$A,0),
OFFSET(I28,-1,0)+OFFSET(K28,-1,0)
))</f>
        <v>18</v>
      </c>
      <c r="J28">
        <f t="shared" ca="1" si="1"/>
        <v>8</v>
      </c>
      <c r="K28">
        <f ca="1">IF($J28-1+4=28,1,
IF(LEN(OFFSET([1]ShopProductTable!$A$1,$I28-1,$J28-1+4))=0,1,0))</f>
        <v>0</v>
      </c>
      <c r="L28" t="str">
        <f t="shared" ca="1" si="8"/>
        <v>cu</v>
      </c>
      <c r="M28" t="str">
        <f ca="1">OFFSET([1]ShopProductTable!$A$1,$I28-1,$J28)</f>
        <v>재화</v>
      </c>
      <c r="N28" t="str">
        <f ca="1">OFFSET([1]ShopProductTable!$A$1,$I28-1,$J28+1)</f>
        <v>EN</v>
      </c>
      <c r="O28">
        <f ca="1">OFFSET([1]ShopProductTable!$A$1,$I28-1,$J28+2)</f>
        <v>90</v>
      </c>
      <c r="P28" t="str">
        <f t="shared" ca="1" si="3"/>
        <v>cu</v>
      </c>
      <c r="Q28" t="str">
        <f t="shared" ca="1" si="4"/>
        <v>EN</v>
      </c>
      <c r="R28">
        <f t="shared" ca="1" si="5"/>
        <v>90</v>
      </c>
    </row>
    <row r="29" spans="1:18">
      <c r="A29" t="s">
        <v>17</v>
      </c>
      <c r="B29">
        <v>8</v>
      </c>
      <c r="C29" t="str">
        <f>VLOOKUP(A29,EventTypeTable!A:B,MATCH(EventTypeTable!$B$1,EventTypeTable!$A$1:$B$1,0),0)</f>
        <v>세개 중 하나 사기1</v>
      </c>
      <c r="D29" t="str">
        <f t="shared" ca="1" si="9"/>
        <v/>
      </c>
      <c r="I29">
        <f ca="1">IF(ISBLANK(OFFSET($H29,-($B29-1),0)),"",
IF($B29=1,MATCH(OFFSET($H29,-($B29-1),0),[1]ShopProductTable!$A:$A,0),
OFFSET(I29,-1,0)+OFFSET(K29,-1,0)
))</f>
        <v>18</v>
      </c>
      <c r="J29">
        <f t="shared" ca="1" si="1"/>
        <v>12</v>
      </c>
      <c r="K29">
        <f ca="1">IF($J29-1+4=28,1,
IF(LEN(OFFSET([1]ShopProductTable!$A$1,$I29-1,$J29-1+4))=0,1,0))</f>
        <v>0</v>
      </c>
      <c r="L29" t="str">
        <f t="shared" ca="1" si="8"/>
        <v>cu</v>
      </c>
      <c r="M29" t="str">
        <f ca="1">OFFSET([1]ShopProductTable!$A$1,$I29-1,$J29)</f>
        <v>재화</v>
      </c>
      <c r="N29" t="str">
        <f ca="1">OFFSET([1]ShopProductTable!$A$1,$I29-1,$J29+1)</f>
        <v>GO</v>
      </c>
      <c r="O29">
        <f ca="1">OFFSET([1]ShopProductTable!$A$1,$I29-1,$J29+2)</f>
        <v>30000</v>
      </c>
      <c r="P29" t="str">
        <f t="shared" ca="1" si="3"/>
        <v>cu</v>
      </c>
      <c r="Q29" t="str">
        <f t="shared" ca="1" si="4"/>
        <v>GO</v>
      </c>
      <c r="R29">
        <f t="shared" ca="1" si="5"/>
        <v>30000</v>
      </c>
    </row>
    <row r="30" spans="1:18">
      <c r="A30" t="s">
        <v>17</v>
      </c>
      <c r="B30">
        <v>9</v>
      </c>
      <c r="C30" t="str">
        <f>VLOOKUP(A30,EventTypeTable!A:B,MATCH(EventTypeTable!$B$1,EventTypeTable!$A$1:$B$1,0),0)</f>
        <v>세개 중 하나 사기1</v>
      </c>
      <c r="D30" t="str">
        <f t="shared" ca="1" si="9"/>
        <v/>
      </c>
      <c r="I30">
        <f ca="1">IF(ISBLANK(OFFSET($H30,-($B30-1),0)),"",
IF($B30=1,MATCH(OFFSET($H30,-($B30-1),0),[1]ShopProductTable!$A:$A,0),
OFFSET(I30,-1,0)+OFFSET(K30,-1,0)
))</f>
        <v>18</v>
      </c>
      <c r="J30">
        <f t="shared" ca="1" si="1"/>
        <v>16</v>
      </c>
      <c r="K30">
        <f ca="1">IF($J30-1+4=28,1,
IF(LEN(OFFSET([1]ShopProductTable!$A$1,$I30-1,$J30-1+4))=0,1,0))</f>
        <v>0</v>
      </c>
      <c r="L30" t="str">
        <f t="shared" ca="1" si="8"/>
        <v>cu</v>
      </c>
      <c r="M30" t="str">
        <f ca="1">OFFSET([1]ShopProductTable!$A$1,$I30-1,$J30)</f>
        <v>재화</v>
      </c>
      <c r="N30" t="str">
        <f ca="1">OFFSET([1]ShopProductTable!$A$1,$I30-1,$J30+1)</f>
        <v>EN</v>
      </c>
      <c r="O30">
        <f ca="1">OFFSET([1]ShopProductTable!$A$1,$I30-1,$J30+2)</f>
        <v>150</v>
      </c>
      <c r="P30" t="str">
        <f t="shared" ca="1" si="3"/>
        <v>cu</v>
      </c>
      <c r="Q30" t="str">
        <f t="shared" ca="1" si="4"/>
        <v>EN</v>
      </c>
      <c r="R30">
        <f t="shared" ca="1" si="5"/>
        <v>150</v>
      </c>
    </row>
    <row r="31" spans="1:18">
      <c r="A31" t="s">
        <v>2</v>
      </c>
      <c r="B31">
        <v>10</v>
      </c>
      <c r="C31" t="str">
        <f>VLOOKUP(A31,EventTypeTable!A:B,MATCH(EventTypeTable!$B$1,EventTypeTable!$A$1:$B$1,0),0)</f>
        <v>세개 중 하나 사기1</v>
      </c>
      <c r="D31" t="str">
        <f t="shared" ref="D31" ca="1" si="10">IF(ISBLANK(E31),"",
VLOOKUP(E31,OFFSET(INDIRECT("$A:$B"),0,MATCH(E$1&amp;"_Verify",INDIRECT("$1:$1"),0)-1),2,0)
)</f>
        <v/>
      </c>
      <c r="I31">
        <f ca="1">IF(ISBLANK(OFFSET($H31,-($B31-1),0)),"",
IF($B31=1,MATCH(OFFSET($H31,-($B31-1),0),[1]ShopProductTable!$A:$A,0),
OFFSET(I31,-1,0)+OFFSET(K31,-1,0)
))</f>
        <v>18</v>
      </c>
      <c r="J31">
        <f t="shared" ca="1" si="1"/>
        <v>20</v>
      </c>
      <c r="K31">
        <f ca="1">IF($J31-1+4=28,1,
IF(LEN(OFFSET([1]ShopProductTable!$A$1,$I31-1,$J31-1+4))=0,1,0))</f>
        <v>1</v>
      </c>
      <c r="L31" t="str">
        <f t="shared" ca="1" si="8"/>
        <v>cu</v>
      </c>
      <c r="M31" t="str">
        <f ca="1">OFFSET([1]ShopProductTable!$A$1,$I31-1,$J31)</f>
        <v>재화</v>
      </c>
      <c r="N31" t="str">
        <f ca="1">OFFSET([1]ShopProductTable!$A$1,$I31-1,$J31+1)</f>
        <v>EN</v>
      </c>
      <c r="O31">
        <f ca="1">OFFSET([1]ShopProductTable!$A$1,$I31-1,$J31+2)</f>
        <v>300</v>
      </c>
      <c r="P31" t="str">
        <f t="shared" ca="1" si="3"/>
        <v>cu</v>
      </c>
      <c r="Q31" t="str">
        <f t="shared" ca="1" si="4"/>
        <v>EN</v>
      </c>
      <c r="R31">
        <f t="shared" ca="1" si="5"/>
        <v>300</v>
      </c>
    </row>
    <row r="32" spans="1:18">
      <c r="A32" t="s">
        <v>0</v>
      </c>
      <c r="B32">
        <v>1</v>
      </c>
      <c r="C32" t="str">
        <f>VLOOKUP(A32,EventTypeTable!A:B,MATCH(EventTypeTable!$B$1,EventTypeTable!$A$1:$B$1,0),0)</f>
        <v>빅부스트 패키지1</v>
      </c>
      <c r="D32" t="str">
        <f t="shared" ca="1" si="0"/>
        <v/>
      </c>
      <c r="H32" t="s">
        <v>94</v>
      </c>
      <c r="I32">
        <f ca="1">IF(ISBLANK(OFFSET($H32,-($B32-1),0)),"",
IF($B32=1,MATCH(OFFSET($H32,-($B32-1),0),[1]ShopProductTable!$A:$A,0),
OFFSET(I32,-1,0)+OFFSET(K32,-1,0)
))</f>
        <v>12</v>
      </c>
      <c r="J32">
        <f t="shared" ca="1" si="1"/>
        <v>8</v>
      </c>
      <c r="K32">
        <f ca="1">IF($J32-1+4=28,1,
IF(LEN(OFFSET([1]ShopProductTable!$A$1,$I32-1,$J32-1+4))=0,1,0))</f>
        <v>0</v>
      </c>
      <c r="L32" t="str">
        <f t="shared" ca="1" si="8"/>
        <v>cu</v>
      </c>
      <c r="M32" t="str">
        <f ca="1">OFFSET([1]ShopProductTable!$A$1,$I32-1,$J32)</f>
        <v>재화</v>
      </c>
      <c r="N32" t="str">
        <f ca="1">OFFSET([1]ShopProductTable!$A$1,$I32-1,$J32+1)</f>
        <v>EN</v>
      </c>
      <c r="O32">
        <f ca="1">OFFSET([1]ShopProductTable!$A$1,$I32-1,$J32+2)</f>
        <v>600</v>
      </c>
      <c r="P32" t="str">
        <f t="shared" ca="1" si="3"/>
        <v>cu</v>
      </c>
      <c r="Q32" t="str">
        <f t="shared" ca="1" si="4"/>
        <v>EN</v>
      </c>
      <c r="R32">
        <f t="shared" ca="1" si="5"/>
        <v>600</v>
      </c>
    </row>
    <row r="33" spans="1:18">
      <c r="A33" t="s">
        <v>95</v>
      </c>
      <c r="B33">
        <v>2</v>
      </c>
      <c r="C33" t="str">
        <f>VLOOKUP(A33,EventTypeTable!A:B,MATCH(EventTypeTable!$B$1,EventTypeTable!$A$1:$B$1,0),0)</f>
        <v>빅부스트 패키지1</v>
      </c>
      <c r="D33" t="str">
        <f t="shared" ref="D33" ca="1" si="11">IF(ISBLANK(E33),"",
VLOOKUP(E33,OFFSET(INDIRECT("$A:$B"),0,MATCH(E$1&amp;"_Verify",INDIRECT("$1:$1"),0)-1),2,0)
)</f>
        <v/>
      </c>
      <c r="I33">
        <f ca="1">IF(ISBLANK(OFFSET($H33,-($B33-1),0)),"",
IF($B33=1,MATCH(OFFSET($H33,-($B33-1),0),[1]ShopProductTable!$A:$A,0),
OFFSET(I33,-1,0)+OFFSET(K33,-1,0)
))</f>
        <v>12</v>
      </c>
      <c r="J33">
        <f t="shared" ca="1" si="1"/>
        <v>12</v>
      </c>
      <c r="K33">
        <f ca="1">IF($J33-1+4=28,1,
IF(LEN(OFFSET([1]ShopProductTable!$A$1,$I33-1,$J33-1+4))=0,1,0))</f>
        <v>1</v>
      </c>
      <c r="L33" t="str">
        <f t="shared" ref="L33" ca="1" si="12">IF(ISBLANK(M33),"",
VLOOKUP(M33,OFFSET(INDIRECT("$A:$B"),0,MATCH(M$1&amp;"_Verify",INDIRECT("$1:$1"),0)-1),2,0)
)</f>
        <v>cu</v>
      </c>
      <c r="M33" t="str">
        <f ca="1">OFFSET([1]ShopProductTable!$A$1,$I33-1,$J33)</f>
        <v>재화</v>
      </c>
      <c r="N33" t="str">
        <f ca="1">OFFSET([1]ShopProductTable!$A$1,$I33-1,$J33+1)</f>
        <v>GO</v>
      </c>
      <c r="O33">
        <f ca="1">OFFSET([1]ShopProductTable!$A$1,$I33-1,$J33+2)</f>
        <v>50000</v>
      </c>
      <c r="P33" t="str">
        <f t="shared" ca="1" si="3"/>
        <v>cu</v>
      </c>
      <c r="Q33" t="str">
        <f t="shared" ca="1" si="4"/>
        <v>GO</v>
      </c>
      <c r="R33">
        <f t="shared" ca="1" si="5"/>
        <v>50000</v>
      </c>
    </row>
    <row r="34" spans="1:18">
      <c r="A34" t="s">
        <v>18</v>
      </c>
      <c r="B34">
        <v>1</v>
      </c>
      <c r="C34" t="str">
        <f>VLOOKUP(A34,EventTypeTable!A:B,MATCH(EventTypeTable!$B$1,EventTypeTable!$A$1:$B$1,0),0)</f>
        <v>올모스트 데어1</v>
      </c>
      <c r="D34" t="str">
        <f t="shared" ca="1" si="0"/>
        <v>cu</v>
      </c>
      <c r="E34" t="s">
        <v>24</v>
      </c>
      <c r="F34" t="s">
        <v>33</v>
      </c>
      <c r="G34">
        <v>100</v>
      </c>
      <c r="I34" t="str">
        <f ca="1">IF(ISBLANK(OFFSET($H34,-($B34-1),0)),"",
IF($B34=1,MATCH(OFFSET($H34,-($B34-1),0),[1]ShopProductTable!$A:$A,0),
OFFSET(I34,-1,0)+OFFSET(K34,-1,0)
))</f>
        <v/>
      </c>
      <c r="J34" t="str">
        <f ca="1">IF(ISBLANK(OFFSET($H34,-($B34-1),0)),"",
IF($B34=1,8,
IF(OFFSET(K34,-1,0)=1,8,
OFFSET(J34,-1,0)+4)))</f>
        <v/>
      </c>
      <c r="K34" t="str">
        <f ca="1">IF(ISBLANK(OFFSET($H34,-($B34-1),0)),"",
IF($J34-1+4=28,1,
IF(LEN(OFFSET([1]ShopProductTable!$A$1,$I34-1,$J34-1+4))=0,1,0)))</f>
        <v/>
      </c>
      <c r="L34" t="str">
        <f ca="1">IF(LEN(M34)=0,"",
VLOOKUP(M34,OFFSET(INDIRECT("$A:$B"),0,MATCH(M$1&amp;"_Verify",INDIRECT("$1:$1"),0)-1),2,0)
)</f>
        <v/>
      </c>
      <c r="M34" t="str">
        <f ca="1">IF(LEN($I34)=0,"",
OFFSET([1]ShopProductTable!$A$1,$I34-1,$J34))</f>
        <v/>
      </c>
      <c r="N34" t="str">
        <f ca="1">IF(LEN($I34)=0,"",
OFFSET([1]ShopProductTable!$A$1,$I34-1,$J34))</f>
        <v/>
      </c>
      <c r="O34" t="str">
        <f ca="1">IF(LEN($I34)=0,"",
OFFSET([1]ShopProductTable!$A$1,$I34-1,$J34))</f>
        <v/>
      </c>
      <c r="P34" t="str">
        <f t="shared" ca="1" si="3"/>
        <v>cu</v>
      </c>
      <c r="Q34" t="str">
        <f t="shared" si="4"/>
        <v>EN</v>
      </c>
      <c r="R34">
        <f t="shared" si="5"/>
        <v>100</v>
      </c>
    </row>
  </sheetData>
  <phoneticPr fontId="1" type="noConversion"/>
  <dataValidations count="1">
    <dataValidation type="list" allowBlank="1" showInputMessage="1" showErrorMessage="1" sqref="E2:E3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2022-09-11T06:56:12Z</dcterms:modified>
</cp:coreProperties>
</file>