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CE56D6A-42CB-402E-B341-AD0E5D3BE4BF}" xr6:coauthVersionLast="47" xr6:coauthVersionMax="47" xr10:uidLastSave="{00000000-0000-0000-0000-000000000000}"/>
  <bookViews>
    <workbookView xWindow="-120" yWindow="-120" windowWidth="24240" windowHeight="131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X17" i="1"/>
  <c r="P17" i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X16" i="1"/>
  <c r="V16" i="1"/>
  <c r="P16" i="1"/>
  <c r="O16" i="1"/>
  <c r="W16" i="1" s="1"/>
  <c r="N16" i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Z17" i="1"/>
  <c r="AB15" i="1"/>
  <c r="AB14" i="1"/>
  <c r="AB18" i="1"/>
  <c r="Z16" i="1"/>
  <c r="AB16" i="1"/>
  <c r="Z14" i="1"/>
  <c r="Z15" i="1"/>
  <c r="Z18" i="1"/>
  <c r="AB17" i="1"/>
  <c r="F18" i="1" l="1"/>
  <c r="F14" i="1"/>
  <c r="F15" i="1"/>
  <c r="F16" i="1"/>
  <c r="F17" i="1"/>
  <c r="E119" i="2" l="1"/>
  <c r="B119" i="2"/>
  <c r="E118" i="2"/>
  <c r="B118" i="2"/>
  <c r="E117" i="2"/>
  <c r="B117" i="2"/>
  <c r="K116" i="2"/>
  <c r="J116" i="2"/>
  <c r="E116" i="2"/>
  <c r="B116" i="2"/>
  <c r="P116" i="2" l="1"/>
  <c r="S116" i="2" s="1"/>
  <c r="N116" i="2"/>
  <c r="O116" i="2"/>
  <c r="R116" i="2" s="1"/>
  <c r="M116" i="2"/>
  <c r="Q116" i="2" l="1"/>
  <c r="E43" i="2" l="1"/>
  <c r="B43" i="2"/>
  <c r="E42" i="2"/>
  <c r="B42" i="2"/>
  <c r="K41" i="2"/>
  <c r="J41" i="2"/>
  <c r="E41" i="2"/>
  <c r="D41" i="2"/>
  <c r="D42" i="2" s="1"/>
  <c r="D43" i="2" s="1"/>
  <c r="B41" i="2"/>
  <c r="E40" i="2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N41" i="2" l="1"/>
  <c r="O41" i="2"/>
  <c r="R41" i="2" s="1"/>
  <c r="P41" i="2"/>
  <c r="S41" i="2" s="1"/>
  <c r="O39" i="2"/>
  <c r="R39" i="2" s="1"/>
  <c r="N39" i="2"/>
  <c r="P39" i="2"/>
  <c r="S39" i="2" s="1"/>
  <c r="N37" i="2"/>
  <c r="O37" i="2"/>
  <c r="R37" i="2" s="1"/>
  <c r="P37" i="2"/>
  <c r="S37" i="2" s="1"/>
  <c r="M41" i="2"/>
  <c r="M39" i="2"/>
  <c r="M37" i="2"/>
  <c r="Q41" i="2" l="1"/>
  <c r="Q39" i="2"/>
  <c r="Q37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K104" i="2"/>
  <c r="J104" i="2"/>
  <c r="E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K92" i="2"/>
  <c r="J92" i="2"/>
  <c r="E92" i="2"/>
  <c r="D92" i="2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B92" i="2"/>
  <c r="K80" i="2"/>
  <c r="J80" i="2"/>
  <c r="E91" i="2"/>
  <c r="E90" i="2"/>
  <c r="E89" i="2"/>
  <c r="E88" i="2"/>
  <c r="E87" i="2"/>
  <c r="E86" i="2"/>
  <c r="E85" i="2"/>
  <c r="E84" i="2"/>
  <c r="E83" i="2"/>
  <c r="E82" i="2"/>
  <c r="E81" i="2"/>
  <c r="E80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2" i="1"/>
  <c r="Z11" i="1"/>
  <c r="Z13" i="1"/>
  <c r="Z10" i="1"/>
  <c r="AB13" i="1"/>
  <c r="Z12" i="1"/>
  <c r="AB11" i="1"/>
  <c r="AB10" i="1"/>
  <c r="P104" i="2" l="1"/>
  <c r="S104" i="2" s="1"/>
  <c r="P92" i="2"/>
  <c r="S92" i="2" s="1"/>
  <c r="N104" i="2"/>
  <c r="O104" i="2"/>
  <c r="R104" i="2" s="1"/>
  <c r="N92" i="2"/>
  <c r="O92" i="2"/>
  <c r="R92" i="2" s="1"/>
  <c r="N80" i="2"/>
  <c r="P80" i="2"/>
  <c r="S80" i="2" s="1"/>
  <c r="O80" i="2"/>
  <c r="R80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8" i="2"/>
  <c r="J68" i="2"/>
  <c r="K56" i="2"/>
  <c r="J56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4" i="2"/>
  <c r="J44" i="2"/>
  <c r="K26" i="2"/>
  <c r="K2" i="2"/>
  <c r="K6" i="2"/>
  <c r="K16" i="2"/>
  <c r="K4" i="2"/>
  <c r="J4" i="2"/>
  <c r="G6" i="1"/>
  <c r="J26" i="2"/>
  <c r="E9" i="2"/>
  <c r="E4" i="2"/>
  <c r="Z8" i="1"/>
  <c r="AB9" i="1"/>
  <c r="M104" i="2"/>
  <c r="Z9" i="1"/>
  <c r="AB8" i="1"/>
  <c r="M80" i="2"/>
  <c r="Z6" i="1"/>
  <c r="AB6" i="1"/>
  <c r="M92" i="2"/>
  <c r="N4" i="2" l="1"/>
  <c r="O4" i="2"/>
  <c r="R4" i="2" s="1"/>
  <c r="P4" i="2"/>
  <c r="S4" i="2" s="1"/>
  <c r="Q104" i="2"/>
  <c r="Q92" i="2"/>
  <c r="Q80" i="2"/>
  <c r="O68" i="2"/>
  <c r="R68" i="2" s="1"/>
  <c r="P68" i="2"/>
  <c r="S68" i="2" s="1"/>
  <c r="N68" i="2"/>
  <c r="P56" i="2"/>
  <c r="S56" i="2" s="1"/>
  <c r="N56" i="2"/>
  <c r="O56" i="2"/>
  <c r="R56" i="2" s="1"/>
  <c r="N44" i="2"/>
  <c r="O44" i="2"/>
  <c r="R44" i="2" s="1"/>
  <c r="P44" i="2"/>
  <c r="S44" i="2" s="1"/>
  <c r="P26" i="2"/>
  <c r="S26" i="2" s="1"/>
  <c r="N26" i="2"/>
  <c r="O26" i="2"/>
  <c r="R26" i="2" s="1"/>
  <c r="M4" i="2"/>
  <c r="M44" i="2"/>
  <c r="M56" i="2"/>
  <c r="M68" i="2"/>
  <c r="M26" i="2"/>
  <c r="Q68" i="2" l="1"/>
  <c r="Q56" i="2"/>
  <c r="Q44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6" i="2"/>
  <c r="P6" i="2" s="1"/>
  <c r="J16" i="2"/>
  <c r="P16" i="2" s="1"/>
  <c r="AB2" i="1"/>
  <c r="AB4" i="1"/>
  <c r="AB3" i="1"/>
  <c r="AB5" i="1"/>
  <c r="O16" i="2" l="1"/>
  <c r="N16" i="2"/>
  <c r="O6" i="2"/>
  <c r="N6" i="2"/>
  <c r="O2" i="2"/>
  <c r="N2" i="2"/>
  <c r="Z5" i="1"/>
  <c r="Z4" i="1"/>
  <c r="Z2" i="1"/>
  <c r="Z3" i="1"/>
  <c r="M16" i="2"/>
  <c r="M6" i="2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4" i="2"/>
  <c r="D5" i="2" s="1"/>
  <c r="F12" i="1"/>
  <c r="F2" i="1"/>
  <c r="F11" i="1"/>
  <c r="F4" i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116" i="2" l="1"/>
  <c r="K117" i="2" l="1"/>
  <c r="J117" i="2"/>
  <c r="L41" i="2" l="1"/>
  <c r="L80" i="2"/>
  <c r="L37" i="2"/>
  <c r="L104" i="2"/>
  <c r="L92" i="2"/>
  <c r="L39" i="2"/>
  <c r="O117" i="2"/>
  <c r="R117" i="2" s="1"/>
  <c r="N117" i="2"/>
  <c r="P117" i="2"/>
  <c r="S117" i="2" s="1"/>
  <c r="L117" i="2"/>
  <c r="K118" i="2" s="1"/>
  <c r="M117" i="2"/>
  <c r="Q117" i="2" l="1"/>
  <c r="J118" i="2"/>
  <c r="L118" i="2" s="1"/>
  <c r="K119" i="2" s="1"/>
  <c r="J40" i="2"/>
  <c r="K40" i="2"/>
  <c r="K93" i="2"/>
  <c r="J93" i="2"/>
  <c r="K105" i="2"/>
  <c r="J105" i="2"/>
  <c r="K38" i="2"/>
  <c r="J38" i="2"/>
  <c r="K81" i="2"/>
  <c r="J81" i="2"/>
  <c r="K42" i="2"/>
  <c r="J42" i="2"/>
  <c r="L81" i="2" l="1"/>
  <c r="K82" i="2" s="1"/>
  <c r="L40" i="2"/>
  <c r="L42" i="2"/>
  <c r="K43" i="2" s="1"/>
  <c r="L4" i="2"/>
  <c r="N38" i="2"/>
  <c r="P38" i="2"/>
  <c r="S38" i="2" s="1"/>
  <c r="O38" i="2"/>
  <c r="R38" i="2" s="1"/>
  <c r="L38" i="2"/>
  <c r="O105" i="2"/>
  <c r="R105" i="2" s="1"/>
  <c r="P105" i="2"/>
  <c r="S105" i="2" s="1"/>
  <c r="N105" i="2"/>
  <c r="L105" i="2"/>
  <c r="K106" i="2" s="1"/>
  <c r="N93" i="2"/>
  <c r="P93" i="2"/>
  <c r="S93" i="2" s="1"/>
  <c r="O93" i="2"/>
  <c r="R93" i="2" s="1"/>
  <c r="L93" i="2"/>
  <c r="K94" i="2" s="1"/>
  <c r="O42" i="2"/>
  <c r="R42" i="2" s="1"/>
  <c r="N42" i="2"/>
  <c r="P42" i="2"/>
  <c r="S42" i="2" s="1"/>
  <c r="O40" i="2"/>
  <c r="R40" i="2" s="1"/>
  <c r="N40" i="2"/>
  <c r="P40" i="2"/>
  <c r="S40" i="2" s="1"/>
  <c r="N118" i="2"/>
  <c r="O118" i="2"/>
  <c r="R118" i="2" s="1"/>
  <c r="P118" i="2"/>
  <c r="S118" i="2" s="1"/>
  <c r="J119" i="2"/>
  <c r="O81" i="2"/>
  <c r="R81" i="2" s="1"/>
  <c r="P81" i="2"/>
  <c r="S81" i="2" s="1"/>
  <c r="N81" i="2"/>
  <c r="J82" i="2"/>
  <c r="M38" i="2"/>
  <c r="M42" i="2"/>
  <c r="M81" i="2"/>
  <c r="M40" i="2"/>
  <c r="M118" i="2"/>
  <c r="M105" i="2"/>
  <c r="M93" i="2"/>
  <c r="L82" i="2" l="1"/>
  <c r="K83" i="2" s="1"/>
  <c r="J43" i="2"/>
  <c r="L43" i="2" s="1"/>
  <c r="J106" i="2"/>
  <c r="O106" i="2" s="1"/>
  <c r="R106" i="2" s="1"/>
  <c r="Q93" i="2"/>
  <c r="Q105" i="2"/>
  <c r="Q118" i="2"/>
  <c r="Q40" i="2"/>
  <c r="Q81" i="2"/>
  <c r="Q42" i="2"/>
  <c r="Q38" i="2"/>
  <c r="N82" i="2"/>
  <c r="O82" i="2"/>
  <c r="R82" i="2" s="1"/>
  <c r="P82" i="2"/>
  <c r="S82" i="2" s="1"/>
  <c r="N43" i="2"/>
  <c r="J94" i="2"/>
  <c r="L94" i="2" s="1"/>
  <c r="K95" i="2" s="1"/>
  <c r="L119" i="2"/>
  <c r="P119" i="2"/>
  <c r="S119" i="2" s="1"/>
  <c r="O119" i="2"/>
  <c r="R119" i="2" s="1"/>
  <c r="N119" i="2"/>
  <c r="J5" i="2"/>
  <c r="K5" i="2"/>
  <c r="M82" i="2"/>
  <c r="M119" i="2"/>
  <c r="M43" i="2"/>
  <c r="J83" i="2" l="1"/>
  <c r="L83" i="2" s="1"/>
  <c r="K84" i="2" s="1"/>
  <c r="P106" i="2"/>
  <c r="S106" i="2" s="1"/>
  <c r="N106" i="2"/>
  <c r="L106" i="2"/>
  <c r="K107" i="2" s="1"/>
  <c r="O43" i="2"/>
  <c r="R43" i="2" s="1"/>
  <c r="P43" i="2"/>
  <c r="S43" i="2" s="1"/>
  <c r="L5" i="2"/>
  <c r="L44" i="2"/>
  <c r="L68" i="2"/>
  <c r="L56" i="2"/>
  <c r="Q43" i="2"/>
  <c r="Q119" i="2"/>
  <c r="Q82" i="2"/>
  <c r="P94" i="2"/>
  <c r="S94" i="2" s="1"/>
  <c r="N94" i="2"/>
  <c r="O94" i="2"/>
  <c r="R94" i="2" s="1"/>
  <c r="J95" i="2"/>
  <c r="N5" i="2"/>
  <c r="P5" i="2"/>
  <c r="S5" i="2" s="1"/>
  <c r="O5" i="2"/>
  <c r="R5" i="2" s="1"/>
  <c r="M106" i="2"/>
  <c r="M94" i="2"/>
  <c r="M5" i="2"/>
  <c r="P83" i="2" l="1"/>
  <c r="S83" i="2" s="1"/>
  <c r="O83" i="2"/>
  <c r="R83" i="2" s="1"/>
  <c r="N83" i="2"/>
  <c r="Q106" i="2"/>
  <c r="J107" i="2"/>
  <c r="L107" i="2" s="1"/>
  <c r="K108" i="2" s="1"/>
  <c r="J84" i="2"/>
  <c r="L84" i="2" s="1"/>
  <c r="K85" i="2" s="1"/>
  <c r="Q5" i="2"/>
  <c r="Q94" i="2"/>
  <c r="L95" i="2"/>
  <c r="K96" i="2" s="1"/>
  <c r="N95" i="2"/>
  <c r="O95" i="2"/>
  <c r="R95" i="2" s="1"/>
  <c r="P95" i="2"/>
  <c r="S95" i="2" s="1"/>
  <c r="K57" i="2"/>
  <c r="J57" i="2"/>
  <c r="K69" i="2"/>
  <c r="J69" i="2"/>
  <c r="J45" i="2"/>
  <c r="K45" i="2"/>
  <c r="M83" i="2"/>
  <c r="M95" i="2"/>
  <c r="Q83" i="2" l="1"/>
  <c r="L45" i="2"/>
  <c r="K46" i="2" s="1"/>
  <c r="O107" i="2"/>
  <c r="R107" i="2" s="1"/>
  <c r="N107" i="2"/>
  <c r="P107" i="2"/>
  <c r="S107" i="2" s="1"/>
  <c r="J108" i="2"/>
  <c r="L108" i="2" s="1"/>
  <c r="K109" i="2" s="1"/>
  <c r="N84" i="2"/>
  <c r="O84" i="2"/>
  <c r="R84" i="2" s="1"/>
  <c r="P84" i="2"/>
  <c r="S84" i="2" s="1"/>
  <c r="J85" i="2"/>
  <c r="L85" i="2" s="1"/>
  <c r="K86" i="2" s="1"/>
  <c r="L57" i="2"/>
  <c r="K58" i="2" s="1"/>
  <c r="L69" i="2"/>
  <c r="K70" i="2" s="1"/>
  <c r="Q95" i="2"/>
  <c r="J96" i="2"/>
  <c r="N45" i="2"/>
  <c r="O45" i="2"/>
  <c r="R45" i="2" s="1"/>
  <c r="P45" i="2"/>
  <c r="S45" i="2" s="1"/>
  <c r="N69" i="2"/>
  <c r="O69" i="2"/>
  <c r="R69" i="2" s="1"/>
  <c r="P69" i="2"/>
  <c r="S69" i="2" s="1"/>
  <c r="N57" i="2"/>
  <c r="P57" i="2"/>
  <c r="S57" i="2" s="1"/>
  <c r="O57" i="2"/>
  <c r="R57" i="2" s="1"/>
  <c r="M107" i="2"/>
  <c r="M84" i="2"/>
  <c r="M57" i="2"/>
  <c r="M45" i="2"/>
  <c r="M69" i="2"/>
  <c r="J46" i="2" l="1"/>
  <c r="L46" i="2" s="1"/>
  <c r="K47" i="2" s="1"/>
  <c r="P108" i="2"/>
  <c r="S108" i="2" s="1"/>
  <c r="N108" i="2"/>
  <c r="J109" i="2"/>
  <c r="O109" i="2" s="1"/>
  <c r="R109" i="2" s="1"/>
  <c r="O108" i="2"/>
  <c r="R108" i="2" s="1"/>
  <c r="J58" i="2"/>
  <c r="L58" i="2" s="1"/>
  <c r="K59" i="2" s="1"/>
  <c r="Q107" i="2"/>
  <c r="J70" i="2"/>
  <c r="L70" i="2" s="1"/>
  <c r="K71" i="2" s="1"/>
  <c r="P85" i="2"/>
  <c r="S85" i="2" s="1"/>
  <c r="Q84" i="2"/>
  <c r="O85" i="2"/>
  <c r="R85" i="2" s="1"/>
  <c r="N85" i="2"/>
  <c r="J86" i="2"/>
  <c r="L86" i="2" s="1"/>
  <c r="Q69" i="2"/>
  <c r="Q45" i="2"/>
  <c r="Q57" i="2"/>
  <c r="N96" i="2"/>
  <c r="P96" i="2"/>
  <c r="S96" i="2" s="1"/>
  <c r="O96" i="2"/>
  <c r="R96" i="2" s="1"/>
  <c r="L96" i="2"/>
  <c r="K97" i="2" s="1"/>
  <c r="M108" i="2"/>
  <c r="M85" i="2"/>
  <c r="M96" i="2"/>
  <c r="N46" i="2" l="1"/>
  <c r="P46" i="2"/>
  <c r="S46" i="2" s="1"/>
  <c r="O46" i="2"/>
  <c r="R46" i="2" s="1"/>
  <c r="J47" i="2"/>
  <c r="L47" i="2" s="1"/>
  <c r="K48" i="2" s="1"/>
  <c r="N109" i="2"/>
  <c r="P109" i="2"/>
  <c r="S109" i="2" s="1"/>
  <c r="L109" i="2"/>
  <c r="K110" i="2" s="1"/>
  <c r="O58" i="2"/>
  <c r="R58" i="2" s="1"/>
  <c r="N58" i="2"/>
  <c r="Q108" i="2"/>
  <c r="J59" i="2"/>
  <c r="L59" i="2" s="1"/>
  <c r="K60" i="2" s="1"/>
  <c r="O70" i="2"/>
  <c r="R70" i="2" s="1"/>
  <c r="P58" i="2"/>
  <c r="S58" i="2" s="1"/>
  <c r="J71" i="2"/>
  <c r="O71" i="2" s="1"/>
  <c r="R71" i="2" s="1"/>
  <c r="N70" i="2"/>
  <c r="P70" i="2"/>
  <c r="S70" i="2" s="1"/>
  <c r="Q85" i="2"/>
  <c r="O86" i="2"/>
  <c r="R86" i="2" s="1"/>
  <c r="K87" i="2"/>
  <c r="J87" i="2"/>
  <c r="N86" i="2"/>
  <c r="P86" i="2"/>
  <c r="S86" i="2" s="1"/>
  <c r="J97" i="2"/>
  <c r="N97" i="2" s="1"/>
  <c r="Q96" i="2"/>
  <c r="M46" i="2"/>
  <c r="M109" i="2"/>
  <c r="M58" i="2"/>
  <c r="M70" i="2"/>
  <c r="M86" i="2"/>
  <c r="M97" i="2"/>
  <c r="Q46" i="2" l="1"/>
  <c r="N47" i="2"/>
  <c r="O47" i="2"/>
  <c r="R47" i="2" s="1"/>
  <c r="P47" i="2"/>
  <c r="S47" i="2" s="1"/>
  <c r="J48" i="2"/>
  <c r="L48" i="2" s="1"/>
  <c r="K49" i="2" s="1"/>
  <c r="J110" i="2"/>
  <c r="L110" i="2" s="1"/>
  <c r="K111" i="2" s="1"/>
  <c r="Q109" i="2"/>
  <c r="Q58" i="2"/>
  <c r="O59" i="2"/>
  <c r="R59" i="2" s="1"/>
  <c r="P59" i="2"/>
  <c r="S59" i="2" s="1"/>
  <c r="L87" i="2"/>
  <c r="K88" i="2" s="1"/>
  <c r="P71" i="2"/>
  <c r="S71" i="2" s="1"/>
  <c r="N71" i="2"/>
  <c r="L71" i="2"/>
  <c r="K72" i="2" s="1"/>
  <c r="J60" i="2"/>
  <c r="O60" i="2" s="1"/>
  <c r="R60" i="2" s="1"/>
  <c r="N59" i="2"/>
  <c r="P87" i="2"/>
  <c r="S87" i="2" s="1"/>
  <c r="O110" i="2"/>
  <c r="R110" i="2" s="1"/>
  <c r="Q70" i="2"/>
  <c r="O87" i="2"/>
  <c r="R87" i="2" s="1"/>
  <c r="N87" i="2"/>
  <c r="Q86" i="2"/>
  <c r="L97" i="2"/>
  <c r="K98" i="2" s="1"/>
  <c r="P97" i="2"/>
  <c r="S97" i="2" s="1"/>
  <c r="O97" i="2"/>
  <c r="R97" i="2" s="1"/>
  <c r="Q97" i="2"/>
  <c r="M47" i="2"/>
  <c r="M71" i="2"/>
  <c r="M59" i="2"/>
  <c r="M87" i="2"/>
  <c r="Q47" i="2" l="1"/>
  <c r="O48" i="2"/>
  <c r="R48" i="2" s="1"/>
  <c r="J49" i="2"/>
  <c r="P49" i="2" s="1"/>
  <c r="S49" i="2" s="1"/>
  <c r="P48" i="2"/>
  <c r="S48" i="2" s="1"/>
  <c r="N48" i="2"/>
  <c r="J88" i="2"/>
  <c r="L88" i="2" s="1"/>
  <c r="J89" i="2" s="1"/>
  <c r="N110" i="2"/>
  <c r="P110" i="2"/>
  <c r="S110" i="2" s="1"/>
  <c r="J72" i="2"/>
  <c r="P72" i="2" s="1"/>
  <c r="S72" i="2" s="1"/>
  <c r="P60" i="2"/>
  <c r="S60" i="2" s="1"/>
  <c r="J111" i="2"/>
  <c r="N111" i="2" s="1"/>
  <c r="Q59" i="2"/>
  <c r="Q71" i="2"/>
  <c r="N60" i="2"/>
  <c r="L60" i="2"/>
  <c r="K61" i="2" s="1"/>
  <c r="Q87" i="2"/>
  <c r="J98" i="2"/>
  <c r="L16" i="2"/>
  <c r="L6" i="2"/>
  <c r="L26" i="2"/>
  <c r="L2" i="2"/>
  <c r="M48" i="2"/>
  <c r="M110" i="2"/>
  <c r="M60" i="2"/>
  <c r="M111" i="2"/>
  <c r="O49" i="2" l="1"/>
  <c r="R49" i="2" s="1"/>
  <c r="N49" i="2"/>
  <c r="L49" i="2"/>
  <c r="K50" i="2" s="1"/>
  <c r="Q48" i="2"/>
  <c r="P88" i="2"/>
  <c r="S88" i="2" s="1"/>
  <c r="N88" i="2"/>
  <c r="K89" i="2"/>
  <c r="N89" i="2" s="1"/>
  <c r="N72" i="2"/>
  <c r="L72" i="2"/>
  <c r="K73" i="2" s="1"/>
  <c r="O72" i="2"/>
  <c r="R72" i="2" s="1"/>
  <c r="O88" i="2"/>
  <c r="R88" i="2" s="1"/>
  <c r="Q110" i="2"/>
  <c r="O111" i="2"/>
  <c r="R111" i="2" s="1"/>
  <c r="L111" i="2"/>
  <c r="K112" i="2" s="1"/>
  <c r="P111" i="2"/>
  <c r="S111" i="2" s="1"/>
  <c r="Q60" i="2"/>
  <c r="J61" i="2"/>
  <c r="N61" i="2" s="1"/>
  <c r="Q111" i="2"/>
  <c r="N98" i="2"/>
  <c r="P98" i="2"/>
  <c r="S98" i="2" s="1"/>
  <c r="O98" i="2"/>
  <c r="R98" i="2" s="1"/>
  <c r="L98" i="2"/>
  <c r="K99" i="2" s="1"/>
  <c r="J3" i="2"/>
  <c r="K3" i="2"/>
  <c r="K27" i="2"/>
  <c r="J27" i="2"/>
  <c r="K7" i="2"/>
  <c r="J7" i="2"/>
  <c r="K17" i="2"/>
  <c r="J17" i="2"/>
  <c r="M49" i="2"/>
  <c r="M88" i="2"/>
  <c r="M72" i="2"/>
  <c r="M61" i="2"/>
  <c r="M89" i="2"/>
  <c r="M98" i="2"/>
  <c r="Q49" i="2" l="1"/>
  <c r="J50" i="2"/>
  <c r="L50" i="2" s="1"/>
  <c r="K51" i="2" s="1"/>
  <c r="Q88" i="2"/>
  <c r="P89" i="2"/>
  <c r="S89" i="2" s="1"/>
  <c r="O89" i="2"/>
  <c r="R89" i="2" s="1"/>
  <c r="L89" i="2"/>
  <c r="K90" i="2" s="1"/>
  <c r="Q72" i="2"/>
  <c r="J73" i="2"/>
  <c r="L73" i="2" s="1"/>
  <c r="K74" i="2" s="1"/>
  <c r="P61" i="2"/>
  <c r="S61" i="2" s="1"/>
  <c r="O61" i="2"/>
  <c r="R61" i="2" s="1"/>
  <c r="J112" i="2"/>
  <c r="N112" i="2" s="1"/>
  <c r="L61" i="2"/>
  <c r="K62" i="2" s="1"/>
  <c r="Q61" i="2"/>
  <c r="Q89" i="2"/>
  <c r="Q98" i="2"/>
  <c r="L3" i="2"/>
  <c r="J99" i="2"/>
  <c r="L7" i="2"/>
  <c r="K8" i="2" s="1"/>
  <c r="L17" i="2"/>
  <c r="K18" i="2" s="1"/>
  <c r="O3" i="2"/>
  <c r="R3" i="2" s="1"/>
  <c r="N3" i="2"/>
  <c r="P3" i="2"/>
  <c r="S3" i="2" s="1"/>
  <c r="N17" i="2"/>
  <c r="P17" i="2"/>
  <c r="S17" i="2" s="1"/>
  <c r="O17" i="2"/>
  <c r="R17" i="2" s="1"/>
  <c r="N7" i="2"/>
  <c r="P7" i="2"/>
  <c r="S7" i="2" s="1"/>
  <c r="O7" i="2"/>
  <c r="R7" i="2" s="1"/>
  <c r="P27" i="2"/>
  <c r="S27" i="2" s="1"/>
  <c r="O27" i="2"/>
  <c r="R27" i="2" s="1"/>
  <c r="N27" i="2"/>
  <c r="L27" i="2"/>
  <c r="K28" i="2" s="1"/>
  <c r="M112" i="2"/>
  <c r="M27" i="2"/>
  <c r="M3" i="2"/>
  <c r="M7" i="2"/>
  <c r="M17" i="2"/>
  <c r="O50" i="2" l="1"/>
  <c r="R50" i="2" s="1"/>
  <c r="J51" i="2"/>
  <c r="L51" i="2" s="1"/>
  <c r="K52" i="2" s="1"/>
  <c r="N50" i="2"/>
  <c r="P50" i="2"/>
  <c r="S50" i="2" s="1"/>
  <c r="J90" i="2"/>
  <c r="L90" i="2" s="1"/>
  <c r="K91" i="2" s="1"/>
  <c r="O73" i="2"/>
  <c r="R73" i="2" s="1"/>
  <c r="N73" i="2"/>
  <c r="P73" i="2"/>
  <c r="S73" i="2" s="1"/>
  <c r="J74" i="2"/>
  <c r="L74" i="2" s="1"/>
  <c r="K75" i="2" s="1"/>
  <c r="L112" i="2"/>
  <c r="J113" i="2" s="1"/>
  <c r="P112" i="2"/>
  <c r="S112" i="2" s="1"/>
  <c r="O112" i="2"/>
  <c r="R112" i="2" s="1"/>
  <c r="J62" i="2"/>
  <c r="L62" i="2" s="1"/>
  <c r="Q112" i="2"/>
  <c r="J8" i="2"/>
  <c r="L8" i="2" s="1"/>
  <c r="K9" i="2" s="1"/>
  <c r="O99" i="2"/>
  <c r="R99" i="2" s="1"/>
  <c r="N99" i="2"/>
  <c r="P99" i="2"/>
  <c r="S99" i="2" s="1"/>
  <c r="J18" i="2"/>
  <c r="L18" i="2" s="1"/>
  <c r="K19" i="2" s="1"/>
  <c r="L99" i="2"/>
  <c r="K100" i="2" s="1"/>
  <c r="Q17" i="2"/>
  <c r="Q7" i="2"/>
  <c r="Q3" i="2"/>
  <c r="Q27" i="2"/>
  <c r="J28" i="2"/>
  <c r="P51" i="2"/>
  <c r="S51" i="2" s="1"/>
  <c r="O51" i="2"/>
  <c r="R51" i="2" s="1"/>
  <c r="M50" i="2"/>
  <c r="M73" i="2"/>
  <c r="M99" i="2"/>
  <c r="J52" i="2" l="1"/>
  <c r="L52" i="2" s="1"/>
  <c r="K53" i="2" s="1"/>
  <c r="N51" i="2"/>
  <c r="Q50" i="2"/>
  <c r="N90" i="2"/>
  <c r="P90" i="2"/>
  <c r="S90" i="2" s="1"/>
  <c r="N74" i="2"/>
  <c r="P74" i="2"/>
  <c r="S74" i="2" s="1"/>
  <c r="J91" i="2"/>
  <c r="P91" i="2" s="1"/>
  <c r="S91" i="2" s="1"/>
  <c r="O90" i="2"/>
  <c r="R90" i="2" s="1"/>
  <c r="O74" i="2"/>
  <c r="R74" i="2" s="1"/>
  <c r="Q73" i="2"/>
  <c r="J75" i="2"/>
  <c r="L75" i="2" s="1"/>
  <c r="K76" i="2" s="1"/>
  <c r="K113" i="2"/>
  <c r="L113" i="2" s="1"/>
  <c r="K114" i="2" s="1"/>
  <c r="O62" i="2"/>
  <c r="R62" i="2" s="1"/>
  <c r="N62" i="2"/>
  <c r="P62" i="2"/>
  <c r="S62" i="2" s="1"/>
  <c r="K63" i="2"/>
  <c r="J63" i="2"/>
  <c r="N8" i="2"/>
  <c r="O8" i="2"/>
  <c r="R8" i="2" s="1"/>
  <c r="P8" i="2"/>
  <c r="S8" i="2" s="1"/>
  <c r="P18" i="2"/>
  <c r="S18" i="2" s="1"/>
  <c r="O18" i="2"/>
  <c r="R18" i="2" s="1"/>
  <c r="N18" i="2"/>
  <c r="J9" i="2"/>
  <c r="L9" i="2" s="1"/>
  <c r="K10" i="2" s="1"/>
  <c r="Q99" i="2"/>
  <c r="J100" i="2"/>
  <c r="J19" i="2"/>
  <c r="L19" i="2" s="1"/>
  <c r="K20" i="2" s="1"/>
  <c r="L28" i="2"/>
  <c r="K29" i="2" s="1"/>
  <c r="P28" i="2"/>
  <c r="S28" i="2" s="1"/>
  <c r="O28" i="2"/>
  <c r="R28" i="2" s="1"/>
  <c r="N28" i="2"/>
  <c r="M51" i="2"/>
  <c r="M90" i="2"/>
  <c r="M74" i="2"/>
  <c r="M62" i="2"/>
  <c r="M8" i="2"/>
  <c r="M18" i="2"/>
  <c r="M28" i="2"/>
  <c r="N52" i="2" l="1"/>
  <c r="P52" i="2"/>
  <c r="S52" i="2" s="1"/>
  <c r="Q51" i="2"/>
  <c r="O52" i="2"/>
  <c r="R52" i="2" s="1"/>
  <c r="N75" i="2"/>
  <c r="P75" i="2"/>
  <c r="S75" i="2" s="1"/>
  <c r="N91" i="2"/>
  <c r="Q90" i="2"/>
  <c r="L91" i="2"/>
  <c r="Q74" i="2"/>
  <c r="O91" i="2"/>
  <c r="R91" i="2" s="1"/>
  <c r="J76" i="2"/>
  <c r="O76" i="2" s="1"/>
  <c r="R76" i="2" s="1"/>
  <c r="O75" i="2"/>
  <c r="R75" i="2" s="1"/>
  <c r="N113" i="2"/>
  <c r="P113" i="2"/>
  <c r="S113" i="2" s="1"/>
  <c r="O113" i="2"/>
  <c r="R113" i="2" s="1"/>
  <c r="Q62" i="2"/>
  <c r="N63" i="2"/>
  <c r="O63" i="2"/>
  <c r="R63" i="2" s="1"/>
  <c r="P63" i="2"/>
  <c r="S63" i="2" s="1"/>
  <c r="L63" i="2"/>
  <c r="K64" i="2" s="1"/>
  <c r="J114" i="2"/>
  <c r="P114" i="2" s="1"/>
  <c r="S114" i="2" s="1"/>
  <c r="Q8" i="2"/>
  <c r="N9" i="2"/>
  <c r="O9" i="2"/>
  <c r="R9" i="2" s="1"/>
  <c r="P9" i="2"/>
  <c r="S9" i="2" s="1"/>
  <c r="Q18" i="2"/>
  <c r="N19" i="2"/>
  <c r="O19" i="2"/>
  <c r="R19" i="2" s="1"/>
  <c r="P19" i="2"/>
  <c r="S19" i="2" s="1"/>
  <c r="J53" i="2"/>
  <c r="L53" i="2" s="1"/>
  <c r="O100" i="2"/>
  <c r="R100" i="2" s="1"/>
  <c r="P100" i="2"/>
  <c r="S100" i="2" s="1"/>
  <c r="N100" i="2"/>
  <c r="L100" i="2"/>
  <c r="K101" i="2" s="1"/>
  <c r="J29" i="2"/>
  <c r="N29" i="2" s="1"/>
  <c r="Q28" i="2"/>
  <c r="J10" i="2"/>
  <c r="J20" i="2"/>
  <c r="L20" i="2" s="1"/>
  <c r="K21" i="2" s="1"/>
  <c r="M52" i="2"/>
  <c r="M75" i="2"/>
  <c r="M91" i="2"/>
  <c r="M113" i="2"/>
  <c r="M63" i="2"/>
  <c r="M9" i="2"/>
  <c r="M19" i="2"/>
  <c r="M100" i="2"/>
  <c r="M29" i="2"/>
  <c r="Q52" i="2" l="1"/>
  <c r="Q75" i="2"/>
  <c r="Q91" i="2"/>
  <c r="Q113" i="2"/>
  <c r="P76" i="2"/>
  <c r="S76" i="2" s="1"/>
  <c r="N76" i="2"/>
  <c r="L76" i="2"/>
  <c r="K77" i="2" s="1"/>
  <c r="J64" i="2"/>
  <c r="N64" i="2" s="1"/>
  <c r="Q63" i="2"/>
  <c r="O114" i="2"/>
  <c r="R114" i="2" s="1"/>
  <c r="L114" i="2"/>
  <c r="K115" i="2" s="1"/>
  <c r="N114" i="2"/>
  <c r="Q9" i="2"/>
  <c r="L29" i="2"/>
  <c r="K30" i="2" s="1"/>
  <c r="O29" i="2"/>
  <c r="R29" i="2" s="1"/>
  <c r="P29" i="2"/>
  <c r="S29" i="2" s="1"/>
  <c r="Q19" i="2"/>
  <c r="N53" i="2"/>
  <c r="P53" i="2"/>
  <c r="S53" i="2" s="1"/>
  <c r="O53" i="2"/>
  <c r="R53" i="2" s="1"/>
  <c r="K54" i="2"/>
  <c r="J54" i="2"/>
  <c r="Q100" i="2"/>
  <c r="J101" i="2"/>
  <c r="Q29" i="2"/>
  <c r="N10" i="2"/>
  <c r="O10" i="2"/>
  <c r="R10" i="2" s="1"/>
  <c r="P10" i="2"/>
  <c r="S10" i="2" s="1"/>
  <c r="N20" i="2"/>
  <c r="P20" i="2"/>
  <c r="S20" i="2" s="1"/>
  <c r="O20" i="2"/>
  <c r="R20" i="2" s="1"/>
  <c r="J21" i="2"/>
  <c r="L10" i="2"/>
  <c r="K11" i="2" s="1"/>
  <c r="M76" i="2"/>
  <c r="M64" i="2"/>
  <c r="M114" i="2"/>
  <c r="M53" i="2"/>
  <c r="M20" i="2"/>
  <c r="M10" i="2"/>
  <c r="J77" i="2" l="1"/>
  <c r="L77" i="2" s="1"/>
  <c r="K78" i="2" s="1"/>
  <c r="O64" i="2"/>
  <c r="R64" i="2" s="1"/>
  <c r="Q76" i="2"/>
  <c r="J115" i="2"/>
  <c r="L115" i="2" s="1"/>
  <c r="P64" i="2"/>
  <c r="S64" i="2" s="1"/>
  <c r="L64" i="2"/>
  <c r="Q64" i="2"/>
  <c r="Q114" i="2"/>
  <c r="J30" i="2"/>
  <c r="P30" i="2" s="1"/>
  <c r="S30" i="2" s="1"/>
  <c r="P54" i="2"/>
  <c r="S54" i="2" s="1"/>
  <c r="L54" i="2"/>
  <c r="K55" i="2" s="1"/>
  <c r="O54" i="2"/>
  <c r="R54" i="2" s="1"/>
  <c r="N54" i="2"/>
  <c r="Q53" i="2"/>
  <c r="L101" i="2"/>
  <c r="K102" i="2" s="1"/>
  <c r="N101" i="2"/>
  <c r="O101" i="2"/>
  <c r="R101" i="2" s="1"/>
  <c r="P101" i="2"/>
  <c r="S101" i="2" s="1"/>
  <c r="J11" i="2"/>
  <c r="N11" i="2" s="1"/>
  <c r="Q10" i="2"/>
  <c r="Q20" i="2"/>
  <c r="N21" i="2"/>
  <c r="O21" i="2"/>
  <c r="R21" i="2" s="1"/>
  <c r="P21" i="2"/>
  <c r="S21" i="2" s="1"/>
  <c r="L21" i="2"/>
  <c r="K22" i="2" s="1"/>
  <c r="M54" i="2"/>
  <c r="M101" i="2"/>
  <c r="M11" i="2"/>
  <c r="M21" i="2"/>
  <c r="O77" i="2" l="1"/>
  <c r="R77" i="2" s="1"/>
  <c r="P77" i="2"/>
  <c r="S77" i="2" s="1"/>
  <c r="N77" i="2"/>
  <c r="J78" i="2"/>
  <c r="O78" i="2" s="1"/>
  <c r="R78" i="2" s="1"/>
  <c r="O115" i="2"/>
  <c r="R115" i="2" s="1"/>
  <c r="N115" i="2"/>
  <c r="P115" i="2"/>
  <c r="S115" i="2" s="1"/>
  <c r="K65" i="2"/>
  <c r="J65" i="2"/>
  <c r="L30" i="2"/>
  <c r="N30" i="2"/>
  <c r="O30" i="2"/>
  <c r="R30" i="2" s="1"/>
  <c r="J55" i="2"/>
  <c r="L55" i="2" s="1"/>
  <c r="L11" i="2"/>
  <c r="K12" i="2" s="1"/>
  <c r="P11" i="2"/>
  <c r="S11" i="2" s="1"/>
  <c r="Q54" i="2"/>
  <c r="O11" i="2"/>
  <c r="R11" i="2" s="1"/>
  <c r="J102" i="2"/>
  <c r="P102" i="2" s="1"/>
  <c r="S102" i="2" s="1"/>
  <c r="Q101" i="2"/>
  <c r="J22" i="2"/>
  <c r="N22" i="2" s="1"/>
  <c r="Q21" i="2"/>
  <c r="Q11" i="2"/>
  <c r="M77" i="2"/>
  <c r="M115" i="2"/>
  <c r="M30" i="2"/>
  <c r="M22" i="2"/>
  <c r="N78" i="2" l="1"/>
  <c r="P78" i="2"/>
  <c r="S78" i="2" s="1"/>
  <c r="L78" i="2"/>
  <c r="K79" i="2" s="1"/>
  <c r="Q77" i="2"/>
  <c r="Q115" i="2"/>
  <c r="L65" i="2"/>
  <c r="K66" i="2" s="1"/>
  <c r="O65" i="2"/>
  <c r="R65" i="2" s="1"/>
  <c r="P65" i="2"/>
  <c r="S65" i="2" s="1"/>
  <c r="N65" i="2"/>
  <c r="P55" i="2"/>
  <c r="S55" i="2" s="1"/>
  <c r="O55" i="2"/>
  <c r="R55" i="2" s="1"/>
  <c r="N55" i="2"/>
  <c r="Q30" i="2"/>
  <c r="K31" i="2"/>
  <c r="J31" i="2"/>
  <c r="J12" i="2"/>
  <c r="P12" i="2" s="1"/>
  <c r="S12" i="2" s="1"/>
  <c r="L102" i="2"/>
  <c r="K103" i="2" s="1"/>
  <c r="N102" i="2"/>
  <c r="O102" i="2"/>
  <c r="R102" i="2" s="1"/>
  <c r="L22" i="2"/>
  <c r="P22" i="2"/>
  <c r="S22" i="2" s="1"/>
  <c r="O22" i="2"/>
  <c r="R22" i="2" s="1"/>
  <c r="Q22" i="2"/>
  <c r="M78" i="2"/>
  <c r="M65" i="2"/>
  <c r="M55" i="2"/>
  <c r="M102" i="2"/>
  <c r="J79" i="2" l="1"/>
  <c r="O79" i="2" s="1"/>
  <c r="R79" i="2" s="1"/>
  <c r="Q78" i="2"/>
  <c r="J66" i="2"/>
  <c r="O66" i="2" s="1"/>
  <c r="R66" i="2" s="1"/>
  <c r="Q65" i="2"/>
  <c r="O12" i="2"/>
  <c r="R12" i="2" s="1"/>
  <c r="L12" i="2"/>
  <c r="K13" i="2" s="1"/>
  <c r="N12" i="2"/>
  <c r="L31" i="2"/>
  <c r="K32" i="2" s="1"/>
  <c r="Q55" i="2"/>
  <c r="J103" i="2"/>
  <c r="N103" i="2" s="1"/>
  <c r="O31" i="2"/>
  <c r="R31" i="2" s="1"/>
  <c r="P31" i="2"/>
  <c r="S31" i="2" s="1"/>
  <c r="N31" i="2"/>
  <c r="Q102" i="2"/>
  <c r="K23" i="2"/>
  <c r="J23" i="2"/>
  <c r="M12" i="2"/>
  <c r="M31" i="2"/>
  <c r="M103" i="2"/>
  <c r="P79" i="2" l="1"/>
  <c r="S79" i="2" s="1"/>
  <c r="N79" i="2"/>
  <c r="L79" i="2"/>
  <c r="J13" i="2"/>
  <c r="N13" i="2" s="1"/>
  <c r="N66" i="2"/>
  <c r="L66" i="2"/>
  <c r="K67" i="2" s="1"/>
  <c r="P66" i="2"/>
  <c r="S66" i="2" s="1"/>
  <c r="P103" i="2"/>
  <c r="S103" i="2" s="1"/>
  <c r="L103" i="2"/>
  <c r="O103" i="2"/>
  <c r="R103" i="2" s="1"/>
  <c r="Q12" i="2"/>
  <c r="J32" i="2"/>
  <c r="L32" i="2" s="1"/>
  <c r="K33" i="2" s="1"/>
  <c r="Q31" i="2"/>
  <c r="Q103" i="2"/>
  <c r="O23" i="2"/>
  <c r="R23" i="2" s="1"/>
  <c r="P23" i="2"/>
  <c r="S23" i="2" s="1"/>
  <c r="N23" i="2"/>
  <c r="L23" i="2"/>
  <c r="M79" i="2"/>
  <c r="M66" i="2"/>
  <c r="M23" i="2"/>
  <c r="M13" i="2"/>
  <c r="P13" i="2" l="1"/>
  <c r="S13" i="2" s="1"/>
  <c r="O13" i="2"/>
  <c r="R13" i="2" s="1"/>
  <c r="L13" i="2"/>
  <c r="K14" i="2" s="1"/>
  <c r="Q79" i="2"/>
  <c r="Q66" i="2"/>
  <c r="J67" i="2"/>
  <c r="L67" i="2" s="1"/>
  <c r="N32" i="2"/>
  <c r="O32" i="2"/>
  <c r="R32" i="2" s="1"/>
  <c r="P32" i="2"/>
  <c r="S32" i="2" s="1"/>
  <c r="J33" i="2"/>
  <c r="L33" i="2" s="1"/>
  <c r="K34" i="2" s="1"/>
  <c r="Q23" i="2"/>
  <c r="K24" i="2"/>
  <c r="J24" i="2"/>
  <c r="Q13" i="2"/>
  <c r="M32" i="2"/>
  <c r="J14" i="2" l="1"/>
  <c r="L14" i="2" s="1"/>
  <c r="K15" i="2" s="1"/>
  <c r="N67" i="2"/>
  <c r="P67" i="2"/>
  <c r="S67" i="2" s="1"/>
  <c r="O67" i="2"/>
  <c r="R67" i="2" s="1"/>
  <c r="Q32" i="2"/>
  <c r="N33" i="2"/>
  <c r="O33" i="2"/>
  <c r="R33" i="2" s="1"/>
  <c r="P33" i="2"/>
  <c r="S33" i="2" s="1"/>
  <c r="J34" i="2"/>
  <c r="L24" i="2"/>
  <c r="K25" i="2" s="1"/>
  <c r="P24" i="2"/>
  <c r="S24" i="2" s="1"/>
  <c r="N24" i="2"/>
  <c r="O24" i="2"/>
  <c r="R24" i="2" s="1"/>
  <c r="M67" i="2"/>
  <c r="M33" i="2"/>
  <c r="M24" i="2"/>
  <c r="P14" i="2" l="1"/>
  <c r="S14" i="2" s="1"/>
  <c r="J15" i="2"/>
  <c r="L15" i="2" s="1"/>
  <c r="O14" i="2"/>
  <c r="R14" i="2" s="1"/>
  <c r="N14" i="2"/>
  <c r="Q67" i="2"/>
  <c r="Q33" i="2"/>
  <c r="P34" i="2"/>
  <c r="S34" i="2" s="1"/>
  <c r="O34" i="2"/>
  <c r="R34" i="2" s="1"/>
  <c r="N34" i="2"/>
  <c r="L34" i="2"/>
  <c r="J25" i="2"/>
  <c r="N25" i="2" s="1"/>
  <c r="Q24" i="2"/>
  <c r="M14" i="2"/>
  <c r="M34" i="2"/>
  <c r="M25" i="2"/>
  <c r="N15" i="2" l="1"/>
  <c r="P15" i="2"/>
  <c r="S15" i="2" s="1"/>
  <c r="O15" i="2"/>
  <c r="R15" i="2" s="1"/>
  <c r="Q14" i="2"/>
  <c r="Q34" i="2"/>
  <c r="K35" i="2"/>
  <c r="J35" i="2"/>
  <c r="L25" i="2"/>
  <c r="P25" i="2"/>
  <c r="S25" i="2" s="1"/>
  <c r="O25" i="2"/>
  <c r="R25" i="2" s="1"/>
  <c r="Q25" i="2"/>
  <c r="M15" i="2"/>
  <c r="Q15" i="2" l="1"/>
  <c r="L35" i="2"/>
  <c r="K36" i="2" s="1"/>
  <c r="N35" i="2"/>
  <c r="O35" i="2"/>
  <c r="R35" i="2" s="1"/>
  <c r="P35" i="2"/>
  <c r="S35" i="2" s="1"/>
  <c r="M35" i="2"/>
  <c r="Q35" i="2" l="1"/>
  <c r="J36" i="2"/>
  <c r="L36" i="2" l="1"/>
  <c r="N36" i="2"/>
  <c r="P36" i="2"/>
  <c r="S36" i="2" s="1"/>
  <c r="O36" i="2"/>
  <c r="R36" i="2" s="1"/>
  <c r="M36" i="2"/>
  <c r="Q36" i="2" l="1"/>
</calcChain>
</file>

<file path=xl/sharedStrings.xml><?xml version="1.0" encoding="utf-8"?>
<sst xmlns="http://schemas.openxmlformats.org/spreadsheetml/2006/main" count="306" uniqueCount="147">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</sst>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PickOneSpellTable"/>
      <sheetName val="PickOneCharacter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times|Int</v>
          </cell>
          <cell r="I1" t="str">
            <v>eng|Float</v>
          </cell>
          <cell r="J1" t="str">
            <v>kor|Int</v>
          </cell>
          <cell r="K1" t="str">
            <v>serverItemId|String</v>
          </cell>
          <cell r="L1" t="str">
            <v>key</v>
          </cell>
          <cell r="M1" t="str">
            <v>key|Int</v>
          </cell>
          <cell r="N1" t="str">
            <v>tp1</v>
          </cell>
          <cell r="O1" t="str">
            <v>tp</v>
          </cell>
          <cell r="P1" t="str">
            <v>vl1</v>
          </cell>
          <cell r="Q1" t="str">
            <v>cn1</v>
          </cell>
          <cell r="R1" t="str">
            <v>tp2</v>
          </cell>
          <cell r="S1" t="str">
            <v>tp</v>
          </cell>
          <cell r="T1" t="str">
            <v>vl2</v>
          </cell>
          <cell r="U1" t="str">
            <v>cn2</v>
          </cell>
          <cell r="V1" t="str">
            <v>tp3</v>
          </cell>
          <cell r="W1" t="str">
            <v>tp</v>
          </cell>
          <cell r="X1" t="str">
            <v>vl3</v>
          </cell>
          <cell r="Y1" t="str">
            <v>cn3</v>
          </cell>
          <cell r="Z1" t="str">
            <v>tp4</v>
          </cell>
          <cell r="AA1" t="str">
            <v>tp</v>
          </cell>
          <cell r="AB1" t="str">
            <v>vl4</v>
          </cell>
          <cell r="AC1" t="str">
            <v>cn4</v>
          </cell>
          <cell r="AD1" t="str">
            <v>tp5</v>
          </cell>
          <cell r="AE1" t="str">
            <v>tp</v>
          </cell>
          <cell r="AF1" t="str">
            <v>vl5</v>
          </cell>
          <cell r="AG1" t="str">
            <v>cn5</v>
          </cell>
          <cell r="AH1" t="str">
            <v>rewardType1|String</v>
          </cell>
          <cell r="AI1" t="str">
            <v>rewardValue1|String</v>
          </cell>
          <cell r="AJ1" t="str">
            <v>rewardCount1|Int</v>
          </cell>
          <cell r="AK1" t="str">
            <v>rewardType2|String</v>
          </cell>
          <cell r="AL1" t="str">
            <v>rewardValue2|String</v>
          </cell>
          <cell r="AM1" t="str">
            <v>rewardCount2|Int</v>
          </cell>
          <cell r="AN1" t="str">
            <v>rewardType3|String</v>
          </cell>
          <cell r="AO1" t="str">
            <v>rewardValue3|String</v>
          </cell>
          <cell r="AP1" t="str">
            <v>rewardCount3|Int</v>
          </cell>
          <cell r="AQ1" t="str">
            <v>rewardType4|String</v>
          </cell>
          <cell r="AR1" t="str">
            <v>rewardValue4|String</v>
          </cell>
          <cell r="AS1" t="str">
            <v>rewardCount4|Int</v>
          </cell>
          <cell r="AT1" t="str">
            <v>rewardType5|String</v>
          </cell>
          <cell r="AU1" t="str">
            <v>rewardValue5|String</v>
          </cell>
          <cell r="AV1" t="str">
            <v>rewardCount5|Int</v>
          </cell>
          <cell r="AW1" t="str">
            <v>테이블연결</v>
          </cell>
          <cell r="AX1" t="str">
            <v>Jason화</v>
          </cell>
          <cell r="AZ1" t="str">
            <v>tp_Verify</v>
          </cell>
          <cell r="BA1" t="str">
            <v>value</v>
          </cell>
          <cell r="BC1" t="str">
            <v>서버재화</v>
          </cell>
          <cell r="BE1" t="str">
            <v>서버아이템</v>
          </cell>
          <cell r="BG1" t="str">
            <v>그외</v>
          </cell>
          <cell r="BI1" t="str">
            <v>sProd</v>
          </cell>
        </row>
        <row r="2">
          <cell r="A2" t="str">
            <v>levelpass</v>
          </cell>
          <cell r="D2" t="str">
            <v>levelpass</v>
          </cell>
          <cell r="E2">
            <v>1</v>
          </cell>
        </row>
        <row r="3">
          <cell r="A3" t="str">
            <v>brokenenergy</v>
          </cell>
          <cell r="D3" t="str">
            <v>brokenenergy</v>
          </cell>
          <cell r="E3">
            <v>1</v>
          </cell>
        </row>
        <row r="4">
          <cell r="A4" t="str">
            <v>ev1_bigboost</v>
          </cell>
          <cell r="D4" t="str">
            <v>ev1</v>
          </cell>
          <cell r="E4">
            <v>2</v>
          </cell>
        </row>
        <row r="5">
          <cell r="A5" t="str">
            <v>ev2_almostthere</v>
          </cell>
          <cell r="D5" t="str">
            <v>ev2</v>
          </cell>
          <cell r="E5">
            <v>2</v>
          </cell>
        </row>
        <row r="6">
          <cell r="A6" t="str">
            <v>ev3_oneofthree_1</v>
          </cell>
          <cell r="D6" t="str">
            <v>ev3</v>
          </cell>
          <cell r="E6">
            <v>3</v>
          </cell>
        </row>
        <row r="7">
          <cell r="A7" t="str">
            <v>ev3_oneofthree_2</v>
          </cell>
          <cell r="D7" t="str">
            <v>ev3</v>
          </cell>
          <cell r="E7">
            <v>3</v>
          </cell>
        </row>
        <row r="8">
          <cell r="A8" t="str">
            <v>ev3_oneofthree_3</v>
          </cell>
          <cell r="D8" t="str">
            <v>ev3</v>
          </cell>
          <cell r="E8">
            <v>4</v>
          </cell>
        </row>
        <row r="9">
          <cell r="A9" t="str">
            <v>ev4_conti_1</v>
          </cell>
          <cell r="D9" t="str">
            <v>ev4</v>
          </cell>
          <cell r="E9">
            <v>3</v>
          </cell>
        </row>
        <row r="10">
          <cell r="A10" t="str">
            <v>ev4_conti_2</v>
          </cell>
          <cell r="D10" t="str">
            <v>ev4</v>
          </cell>
          <cell r="E10">
            <v>1</v>
          </cell>
        </row>
        <row r="11">
          <cell r="A11" t="str">
            <v>ev4_conti_3</v>
          </cell>
          <cell r="D11" t="str">
            <v>ev4</v>
          </cell>
          <cell r="E11">
            <v>4</v>
          </cell>
        </row>
        <row r="12">
          <cell r="A12" t="str">
            <v>ev4_conti_4</v>
          </cell>
          <cell r="D12" t="str">
            <v>ev4</v>
          </cell>
          <cell r="E12">
            <v>2</v>
          </cell>
        </row>
        <row r="13">
          <cell r="A13" t="str">
            <v>ev5_oneplustwo_1</v>
          </cell>
          <cell r="D13" t="str">
            <v>ev5</v>
          </cell>
          <cell r="E13">
            <v>4</v>
          </cell>
        </row>
        <row r="14">
          <cell r="A14" t="str">
            <v>ev5_oneplustwo_2</v>
          </cell>
          <cell r="D14" t="str">
            <v>ev5</v>
          </cell>
          <cell r="E14">
            <v>3</v>
          </cell>
        </row>
        <row r="15">
          <cell r="A15" t="str">
            <v>ev5_oneplustwo_3</v>
          </cell>
          <cell r="D15" t="str">
            <v>ev5</v>
          </cell>
          <cell r="E15">
            <v>4</v>
          </cell>
        </row>
        <row r="16">
          <cell r="A16" t="str">
            <v>ev11_flashsale</v>
          </cell>
          <cell r="D16" t="str">
            <v>ev11</v>
          </cell>
          <cell r="E16">
            <v>2</v>
          </cell>
        </row>
        <row r="17">
          <cell r="A17" t="str">
            <v>ev12_nuclearsale</v>
          </cell>
          <cell r="D17" t="str">
            <v>ev12</v>
          </cell>
          <cell r="E17">
            <v>2</v>
          </cell>
        </row>
        <row r="18">
          <cell r="A18" t="str">
            <v>fortunewheel</v>
          </cell>
          <cell r="D18" t="str">
            <v>fortunewheel</v>
          </cell>
          <cell r="E18">
            <v>1</v>
          </cell>
        </row>
        <row r="19">
          <cell r="A19" t="str">
            <v>firstpurchase</v>
          </cell>
          <cell r="D19" t="str">
            <v>firstpurchase</v>
          </cell>
          <cell r="E19">
            <v>3</v>
          </cell>
        </row>
        <row r="20">
          <cell r="A20" t="str">
            <v>seventotalgroup1_1</v>
          </cell>
          <cell r="D20" t="str">
            <v>seventotalgroup1</v>
          </cell>
          <cell r="E20">
            <v>3</v>
          </cell>
        </row>
        <row r="21">
          <cell r="A21" t="str">
            <v>seventotalgroup1_2</v>
          </cell>
          <cell r="D21" t="str">
            <v>seventotalgroup1</v>
          </cell>
          <cell r="E21">
            <v>3</v>
          </cell>
        </row>
        <row r="22">
          <cell r="A22" t="str">
            <v>seventotalgroup1_3</v>
          </cell>
          <cell r="D22" t="str">
            <v>seventotalgroup1</v>
          </cell>
          <cell r="E22">
            <v>3</v>
          </cell>
        </row>
        <row r="23">
          <cell r="A23" t="str">
            <v>seventotalgroup1_4</v>
          </cell>
          <cell r="D23" t="str">
            <v>seventotalgroup1</v>
          </cell>
          <cell r="E23">
            <v>3</v>
          </cell>
        </row>
        <row r="24">
          <cell r="A24" t="str">
            <v>seventotalgroup2_1</v>
          </cell>
          <cell r="D24" t="str">
            <v>seventotalgroup2</v>
          </cell>
          <cell r="E24">
            <v>3</v>
          </cell>
        </row>
        <row r="25">
          <cell r="A25" t="str">
            <v>seventotalgroup2_2</v>
          </cell>
          <cell r="D25" t="str">
            <v>seventotalgroup2</v>
          </cell>
          <cell r="E25">
            <v>3</v>
          </cell>
        </row>
        <row r="26">
          <cell r="A26" t="str">
            <v>seventotalgroup2_3</v>
          </cell>
          <cell r="D26" t="str">
            <v>seventotalgroup2</v>
          </cell>
          <cell r="E26">
            <v>3</v>
          </cell>
        </row>
        <row r="27">
          <cell r="A27" t="str">
            <v>seventotalgroup2_4</v>
          </cell>
          <cell r="D27" t="str">
            <v>seventotalgroup2</v>
          </cell>
          <cell r="E27">
            <v>3</v>
          </cell>
        </row>
        <row r="28">
          <cell r="A28" t="str">
            <v>seventotalgroup3_1</v>
          </cell>
          <cell r="D28" t="str">
            <v>seventotalgroup3</v>
          </cell>
          <cell r="E28">
            <v>3</v>
          </cell>
        </row>
        <row r="29">
          <cell r="A29" t="str">
            <v>seventotalgroup3_2</v>
          </cell>
          <cell r="D29" t="str">
            <v>seventotalgroup3</v>
          </cell>
          <cell r="E29">
            <v>3</v>
          </cell>
        </row>
        <row r="30">
          <cell r="A30" t="str">
            <v>seventotalgroup3_3</v>
          </cell>
          <cell r="D30" t="str">
            <v>seventotalgroup3</v>
          </cell>
          <cell r="E30">
            <v>3</v>
          </cell>
        </row>
        <row r="31">
          <cell r="A31" t="str">
            <v>seventotalgroup3_4</v>
          </cell>
          <cell r="D31" t="str">
            <v>seventotalgroup3</v>
          </cell>
          <cell r="E31">
            <v>3</v>
          </cell>
        </row>
        <row r="32">
          <cell r="A32" t="str">
            <v>festivalgroup1_1</v>
          </cell>
          <cell r="D32" t="str">
            <v>festivalgroup1</v>
          </cell>
          <cell r="E32">
            <v>3</v>
          </cell>
        </row>
        <row r="33">
          <cell r="A33" t="str">
            <v>festivalgroup1_2</v>
          </cell>
          <cell r="D33" t="str">
            <v>festivalgroup1</v>
          </cell>
          <cell r="E33">
            <v>3</v>
          </cell>
        </row>
        <row r="34">
          <cell r="A34" t="str">
            <v>festivalgroup1_3</v>
          </cell>
          <cell r="D34" t="str">
            <v>festivalgroup1</v>
          </cell>
          <cell r="E34">
            <v>3</v>
          </cell>
        </row>
        <row r="35">
          <cell r="A35" t="str">
            <v>festivalgroup1_4</v>
          </cell>
          <cell r="D35" t="str">
            <v>festivalgroup1</v>
          </cell>
          <cell r="E35">
            <v>3</v>
          </cell>
        </row>
        <row r="36">
          <cell r="A36" t="str">
            <v>festivalgroup2_1</v>
          </cell>
          <cell r="D36" t="str">
            <v>festivalgroup2</v>
          </cell>
          <cell r="E36">
            <v>3</v>
          </cell>
        </row>
        <row r="37">
          <cell r="A37" t="str">
            <v>festivalgroup2_2</v>
          </cell>
          <cell r="D37" t="str">
            <v>festivalgroup2</v>
          </cell>
          <cell r="E37">
            <v>3</v>
          </cell>
        </row>
        <row r="38">
          <cell r="A38" t="str">
            <v>festivalgroup2_3</v>
          </cell>
          <cell r="D38" t="str">
            <v>festivalgroup2</v>
          </cell>
          <cell r="E38">
            <v>3</v>
          </cell>
        </row>
        <row r="39">
          <cell r="A39" t="str">
            <v>festivalgroup2_4</v>
          </cell>
          <cell r="D39" t="str">
            <v>festivalgroup2</v>
          </cell>
          <cell r="E39">
            <v>3</v>
          </cell>
        </row>
        <row r="40">
          <cell r="A40" t="str">
            <v>festivalgroup3_1</v>
          </cell>
          <cell r="D40" t="str">
            <v>festivalgroup3</v>
          </cell>
          <cell r="E40">
            <v>3</v>
          </cell>
        </row>
        <row r="41">
          <cell r="A41" t="str">
            <v>festivalgroup3_2</v>
          </cell>
          <cell r="D41" t="str">
            <v>festivalgroup3</v>
          </cell>
          <cell r="E41">
            <v>3</v>
          </cell>
        </row>
        <row r="42">
          <cell r="A42" t="str">
            <v>festivalgroup3_3</v>
          </cell>
          <cell r="D42" t="str">
            <v>festivalgroup3</v>
          </cell>
          <cell r="E42">
            <v>3</v>
          </cell>
        </row>
        <row r="43">
          <cell r="A43" t="str">
            <v>festivalgroup3_4</v>
          </cell>
          <cell r="D43" t="str">
            <v>festivalgroup3</v>
          </cell>
          <cell r="E43">
            <v>3</v>
          </cell>
        </row>
        <row r="44">
          <cell r="A44" t="str">
            <v>cashshopenergy_1</v>
          </cell>
          <cell r="D44" t="str">
            <v>cashshopenergy</v>
          </cell>
          <cell r="E44">
            <v>1</v>
          </cell>
        </row>
        <row r="45">
          <cell r="A45" t="str">
            <v>cashshopenergy_2</v>
          </cell>
          <cell r="D45" t="str">
            <v>cashshopenergy</v>
          </cell>
          <cell r="E45">
            <v>1</v>
          </cell>
        </row>
        <row r="46">
          <cell r="A46" t="str">
            <v>cashshopenergy_3</v>
          </cell>
          <cell r="D46" t="str">
            <v>cashshopenergy</v>
          </cell>
          <cell r="E46">
            <v>1</v>
          </cell>
        </row>
        <row r="47">
          <cell r="A47" t="str">
            <v>cashshopenergy_4</v>
          </cell>
          <cell r="D47" t="str">
            <v>cashshopenergy</v>
          </cell>
          <cell r="E47">
            <v>1</v>
          </cell>
        </row>
        <row r="48">
          <cell r="A48" t="str">
            <v>cashshopenergy_5</v>
          </cell>
          <cell r="D48" t="str">
            <v>cashshopenergy</v>
          </cell>
          <cell r="E48">
            <v>1</v>
          </cell>
        </row>
        <row r="49">
          <cell r="A49" t="str">
            <v>cashshopenergy_6</v>
          </cell>
          <cell r="D49" t="str">
            <v>cashshopenergy</v>
          </cell>
          <cell r="E49">
            <v>1</v>
          </cell>
        </row>
        <row r="50">
          <cell r="A50" t="str">
            <v>cashshopenergy_1_more</v>
          </cell>
          <cell r="D50" t="str">
            <v>cashshopenergy</v>
          </cell>
          <cell r="E50">
            <v>1</v>
          </cell>
        </row>
        <row r="51">
          <cell r="A51" t="str">
            <v>cashshopenergy_2_more</v>
          </cell>
          <cell r="D51" t="str">
            <v>cashshopenergy</v>
          </cell>
          <cell r="E51">
            <v>1</v>
          </cell>
        </row>
        <row r="52">
          <cell r="A52" t="str">
            <v>cashshopenergy_3_more</v>
          </cell>
          <cell r="D52" t="str">
            <v>cashshopenergy</v>
          </cell>
          <cell r="E52">
            <v>1</v>
          </cell>
        </row>
        <row r="53">
          <cell r="A53" t="str">
            <v>cashshopenergy_4_more</v>
          </cell>
          <cell r="D53" t="str">
            <v>cashshopenergy</v>
          </cell>
          <cell r="E53">
            <v>1</v>
          </cell>
        </row>
        <row r="54">
          <cell r="A54" t="str">
            <v>cashshopenergy_5_more</v>
          </cell>
          <cell r="D54" t="str">
            <v>cashshopenergy</v>
          </cell>
          <cell r="E54">
            <v>1</v>
          </cell>
        </row>
        <row r="55">
          <cell r="A55" t="str">
            <v>cashshopenergy_6_more</v>
          </cell>
          <cell r="D55" t="str">
            <v>cashshopenergy</v>
          </cell>
          <cell r="E55">
            <v>1</v>
          </cell>
        </row>
        <row r="56">
          <cell r="A56" t="str">
            <v>cashshopgold_1</v>
          </cell>
          <cell r="D56" t="str">
            <v>cashshopgold</v>
          </cell>
          <cell r="E56">
            <v>1</v>
          </cell>
        </row>
        <row r="57">
          <cell r="A57" t="str">
            <v>cashshopgold_2</v>
          </cell>
          <cell r="D57" t="str">
            <v>cashshopgold</v>
          </cell>
          <cell r="E57">
            <v>1</v>
          </cell>
        </row>
        <row r="58">
          <cell r="A58" t="str">
            <v>cashshopgold_3</v>
          </cell>
          <cell r="D58" t="str">
            <v>cashshopgold</v>
          </cell>
          <cell r="E58">
            <v>1</v>
          </cell>
        </row>
        <row r="59">
          <cell r="A59" t="str">
            <v>cashshopgold_4</v>
          </cell>
          <cell r="D59" t="str">
            <v>cashshopgold</v>
          </cell>
          <cell r="E59">
            <v>1</v>
          </cell>
        </row>
        <row r="60">
          <cell r="A60" t="str">
            <v>cashshopgold_5</v>
          </cell>
          <cell r="D60" t="str">
            <v>cashshopgold</v>
          </cell>
          <cell r="E60">
            <v>1</v>
          </cell>
        </row>
        <row r="61">
          <cell r="A61" t="str">
            <v>cashshopgold_6</v>
          </cell>
          <cell r="D61" t="str">
            <v>cashshopgold</v>
          </cell>
          <cell r="E61">
            <v>1</v>
          </cell>
        </row>
        <row r="62">
          <cell r="A62" t="str">
            <v>cashshopgold_1_more</v>
          </cell>
          <cell r="D62" t="str">
            <v>cashshopgold</v>
          </cell>
          <cell r="E62">
            <v>1</v>
          </cell>
        </row>
        <row r="63">
          <cell r="A63" t="str">
            <v>cashshopgold_2_more</v>
          </cell>
          <cell r="D63" t="str">
            <v>cashshopgold</v>
          </cell>
          <cell r="E63">
            <v>1</v>
          </cell>
        </row>
        <row r="64">
          <cell r="A64" t="str">
            <v>cashshopgold_3_more</v>
          </cell>
          <cell r="D64" t="str">
            <v>cashshopgold</v>
          </cell>
          <cell r="E64">
            <v>1</v>
          </cell>
        </row>
        <row r="65">
          <cell r="A65" t="str">
            <v>cashshopgold_4_more</v>
          </cell>
          <cell r="D65" t="str">
            <v>cashshopgold</v>
          </cell>
          <cell r="E65">
            <v>1</v>
          </cell>
        </row>
        <row r="66">
          <cell r="A66" t="str">
            <v>cashshopgold_5_more</v>
          </cell>
          <cell r="D66" t="str">
            <v>cashshopgold</v>
          </cell>
          <cell r="E66">
            <v>1</v>
          </cell>
        </row>
        <row r="67">
          <cell r="A67" t="str">
            <v>cashshopgold_6_more</v>
          </cell>
          <cell r="D67" t="str">
            <v>cashshopgold</v>
          </cell>
          <cell r="E67">
            <v>1</v>
          </cell>
        </row>
        <row r="68">
          <cell r="A68" t="str">
            <v>petsale_1</v>
          </cell>
          <cell r="D68" t="str">
            <v>petsale</v>
          </cell>
          <cell r="E68">
            <v>1</v>
          </cell>
        </row>
        <row r="69">
          <cell r="A69" t="str">
            <v>petsale_2</v>
          </cell>
          <cell r="D69" t="str">
            <v>petsale</v>
          </cell>
          <cell r="E69">
            <v>1</v>
          </cell>
        </row>
        <row r="70">
          <cell r="A70" t="str">
            <v>petsale_3</v>
          </cell>
          <cell r="D70" t="str">
            <v>petsale</v>
          </cell>
          <cell r="E70">
            <v>1</v>
          </cell>
        </row>
        <row r="71">
          <cell r="A71" t="str">
            <v>petsale_4</v>
          </cell>
          <cell r="D71" t="str">
            <v>petsale</v>
          </cell>
          <cell r="E71">
            <v>1</v>
          </cell>
        </row>
        <row r="72">
          <cell r="A72" t="str">
            <v>petsale_5</v>
          </cell>
          <cell r="D72" t="str">
            <v>petsale</v>
          </cell>
          <cell r="E72">
            <v>1</v>
          </cell>
        </row>
        <row r="73">
          <cell r="A73" t="str">
            <v>petcapture_better</v>
          </cell>
          <cell r="D73" t="str">
            <v>petcapture</v>
          </cell>
          <cell r="E73">
            <v>1</v>
          </cell>
        </row>
        <row r="74">
          <cell r="A74" t="str">
            <v>petcapture_best</v>
          </cell>
          <cell r="D74" t="str">
            <v>petcapture</v>
          </cell>
          <cell r="E74">
            <v>1</v>
          </cell>
        </row>
        <row r="75">
          <cell r="A75" t="str">
            <v>stageclear_1</v>
          </cell>
          <cell r="D75" t="str">
            <v>stageclear</v>
          </cell>
          <cell r="E75">
            <v>4</v>
          </cell>
        </row>
        <row r="76">
          <cell r="A76" t="str">
            <v>stageclear_2</v>
          </cell>
          <cell r="D76" t="str">
            <v>stageclear</v>
          </cell>
          <cell r="E76">
            <v>4</v>
          </cell>
        </row>
        <row r="77">
          <cell r="A77" t="str">
            <v>stageclear_3</v>
          </cell>
          <cell r="D77" t="str">
            <v>stageclear</v>
          </cell>
          <cell r="E77">
            <v>4</v>
          </cell>
        </row>
        <row r="78">
          <cell r="A78" t="str">
            <v>stageclear_5</v>
          </cell>
          <cell r="D78" t="str">
            <v>stageclear</v>
          </cell>
          <cell r="E78">
            <v>4</v>
          </cell>
        </row>
        <row r="79">
          <cell r="A79" t="str">
            <v>stageclear_10</v>
          </cell>
          <cell r="D79" t="str">
            <v>stageclear</v>
          </cell>
          <cell r="E79">
            <v>4</v>
          </cell>
        </row>
        <row r="80">
          <cell r="A80" t="str">
            <v>dailygem</v>
          </cell>
          <cell r="D80" t="str">
            <v>dailygem</v>
          </cell>
          <cell r="E80">
            <v>2</v>
          </cell>
        </row>
        <row r="81">
          <cell r="A81" t="str">
            <v>researchboost</v>
          </cell>
          <cell r="D81" t="str">
            <v>researchboost</v>
          </cell>
          <cell r="E81">
            <v>2</v>
          </cell>
        </row>
        <row r="82">
          <cell r="A82" t="str">
            <v>relay_1</v>
          </cell>
          <cell r="D82" t="str">
            <v>relay</v>
          </cell>
          <cell r="E82">
            <v>3</v>
          </cell>
        </row>
        <row r="83">
          <cell r="A83" t="str">
            <v>relay_2</v>
          </cell>
          <cell r="D83" t="str">
            <v>relay</v>
          </cell>
          <cell r="E83">
            <v>3</v>
          </cell>
        </row>
        <row r="84">
          <cell r="A84" t="str">
            <v>relay_3</v>
          </cell>
          <cell r="D84" t="str">
            <v>relay</v>
          </cell>
          <cell r="E84">
            <v>4</v>
          </cell>
        </row>
        <row r="85">
          <cell r="A85" t="str">
            <v>relay_4</v>
          </cell>
          <cell r="D85" t="str">
            <v>relay</v>
          </cell>
          <cell r="E85">
            <v>3</v>
          </cell>
        </row>
        <row r="86">
          <cell r="A86" t="str">
            <v>relay_5</v>
          </cell>
          <cell r="D86" t="str">
            <v>relay</v>
          </cell>
          <cell r="E86">
            <v>3</v>
          </cell>
        </row>
        <row r="87">
          <cell r="A87" t="str">
            <v>relay_6</v>
          </cell>
          <cell r="D87" t="str">
            <v>relay</v>
          </cell>
          <cell r="E87">
            <v>4</v>
          </cell>
        </row>
        <row r="88">
          <cell r="A88" t="str">
            <v>relay_7</v>
          </cell>
          <cell r="D88" t="str">
            <v>relay</v>
          </cell>
          <cell r="E88">
            <v>3</v>
          </cell>
        </row>
        <row r="89">
          <cell r="A89" t="str">
            <v>relay_8</v>
          </cell>
          <cell r="D89" t="str">
            <v>relay</v>
          </cell>
          <cell r="E89">
            <v>3</v>
          </cell>
        </row>
        <row r="90">
          <cell r="A90" t="str">
            <v>relay_9</v>
          </cell>
          <cell r="D90" t="str">
            <v>relay</v>
          </cell>
          <cell r="E90">
            <v>3</v>
          </cell>
        </row>
        <row r="91">
          <cell r="A91" t="str">
            <v>relay_10</v>
          </cell>
          <cell r="D91" t="str">
            <v>relay</v>
          </cell>
          <cell r="E91">
            <v>4</v>
          </cell>
        </row>
        <row r="92">
          <cell r="A92" t="str">
            <v>analysisboost_1</v>
          </cell>
          <cell r="D92" t="str">
            <v>analysisboost</v>
          </cell>
          <cell r="E92">
            <v>1</v>
          </cell>
        </row>
        <row r="93">
          <cell r="A93" t="str">
            <v>analysisboost_2</v>
          </cell>
          <cell r="D93" t="str">
            <v>analysisboost</v>
          </cell>
          <cell r="E93">
            <v>1</v>
          </cell>
        </row>
        <row r="94">
          <cell r="A94" t="str">
            <v>analysisboost_3</v>
          </cell>
          <cell r="D94" t="str">
            <v>analysisboost</v>
          </cell>
          <cell r="E94">
            <v>4</v>
          </cell>
        </row>
        <row r="95">
          <cell r="A95" t="str">
            <v>ev14_unacquiredspell</v>
          </cell>
          <cell r="D95" t="str">
            <v>ev14</v>
          </cell>
          <cell r="E95">
            <v>1</v>
          </cell>
        </row>
        <row r="96">
          <cell r="A96" t="str">
            <v>ev13_acquiredspell_0001</v>
          </cell>
          <cell r="D96" t="str">
            <v>ev13</v>
          </cell>
          <cell r="E96">
            <v>1</v>
          </cell>
        </row>
        <row r="97">
          <cell r="A97" t="str">
            <v>ev13_acquiredspell_0002</v>
          </cell>
          <cell r="D97" t="str">
            <v>ev13</v>
          </cell>
          <cell r="E97">
            <v>1</v>
          </cell>
        </row>
        <row r="98">
          <cell r="A98" t="str">
            <v>ev13_acquiredspell</v>
          </cell>
          <cell r="D98" t="str">
            <v>ev13</v>
          </cell>
          <cell r="E98">
            <v>1</v>
          </cell>
        </row>
        <row r="99">
          <cell r="A99" t="str">
            <v>ev15_unacquiredcompanion</v>
          </cell>
          <cell r="D99" t="str">
            <v>ev15</v>
          </cell>
          <cell r="E99">
            <v>1</v>
          </cell>
        </row>
        <row r="100">
          <cell r="A100" t="str">
            <v>ev16_acquiredcompanion</v>
          </cell>
          <cell r="D100" t="str">
            <v>ev16</v>
          </cell>
          <cell r="E100">
            <v>1</v>
          </cell>
        </row>
        <row r="101">
          <cell r="A101" t="str">
            <v>ev17_acquiredcompanionpp</v>
          </cell>
          <cell r="D101" t="str">
            <v>ev17</v>
          </cell>
          <cell r="E101">
            <v>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8" sqref="A18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8" si="1">IF(ISBLANK($Q2),"",YEAR($Q2))</f>
        <v>2023</v>
      </c>
      <c r="L2">
        <f t="shared" ref="L2:L18" si="2">IF(ISBLANK($Q2),"",MONTH($Q2))</f>
        <v>1</v>
      </c>
      <c r="M2">
        <f t="shared" ref="M2:M18" si="3">IF(ISBLANK($Q2),"",DAY($Q2))</f>
        <v>1</v>
      </c>
      <c r="N2">
        <f t="shared" ref="N2:N18" si="4">IF(ISBLANK($R2),"",YEAR($R2+1))</f>
        <v>2023</v>
      </c>
      <c r="O2">
        <f t="shared" ref="O2:O18" si="5">IF(ISBLANK($R2),"",MONTH($R2+1))</f>
        <v>3</v>
      </c>
      <c r="P2">
        <f t="shared" ref="P2:P18" si="6">IF(ISBLANK($R2),"",DAY($R2+1))</f>
        <v>1</v>
      </c>
      <c r="Q2" s="3">
        <v>44927</v>
      </c>
      <c r="R2" s="3">
        <v>44985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3</v>
      </c>
      <c r="X2">
        <f t="shared" si="7"/>
        <v>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3</v>
      </c>
      <c r="P3">
        <f t="shared" si="6"/>
        <v>1</v>
      </c>
      <c r="Q3" s="3">
        <v>44927</v>
      </c>
      <c r="R3" s="3">
        <v>44985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3</v>
      </c>
      <c r="X3">
        <f t="shared" si="7"/>
        <v>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3</v>
      </c>
      <c r="P4">
        <f t="shared" si="6"/>
        <v>1</v>
      </c>
      <c r="Q4" s="3">
        <v>44927</v>
      </c>
      <c r="R4" s="3">
        <v>44985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3</v>
      </c>
      <c r="X4">
        <f t="shared" si="7"/>
        <v>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3</v>
      </c>
      <c r="P5">
        <f t="shared" si="6"/>
        <v>1</v>
      </c>
      <c r="Q5" s="3">
        <v>44927</v>
      </c>
      <c r="R5" s="3">
        <v>44985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3</v>
      </c>
      <c r="X5">
        <f t="shared" si="7"/>
        <v>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3</v>
      </c>
      <c r="P6">
        <f t="shared" si="6"/>
        <v>1</v>
      </c>
      <c r="Q6" s="3">
        <v>44927</v>
      </c>
      <c r="R6" s="3">
        <v>44985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3</v>
      </c>
      <c r="X6">
        <f t="shared" si="7"/>
        <v>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3</v>
      </c>
      <c r="P7">
        <f t="shared" si="6"/>
        <v>1</v>
      </c>
      <c r="Q7" s="3">
        <v>44927</v>
      </c>
      <c r="R7" s="3">
        <v>44985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3</v>
      </c>
      <c r="X7">
        <f t="shared" si="7"/>
        <v>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3</v>
      </c>
      <c r="P8">
        <f t="shared" si="6"/>
        <v>1</v>
      </c>
      <c r="Q8" s="3">
        <v>44927</v>
      </c>
      <c r="R8" s="3">
        <v>44985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3</v>
      </c>
      <c r="X8">
        <f t="shared" si="7"/>
        <v>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3</v>
      </c>
      <c r="P9">
        <f t="shared" si="6"/>
        <v>1</v>
      </c>
      <c r="Q9" s="3">
        <v>44927</v>
      </c>
      <c r="R9" s="3">
        <v>44985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3</v>
      </c>
      <c r="X9">
        <f t="shared" si="7"/>
        <v>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3</v>
      </c>
      <c r="P10">
        <f t="shared" si="6"/>
        <v>1</v>
      </c>
      <c r="Q10" s="3">
        <v>44927</v>
      </c>
      <c r="R10" s="3">
        <v>44985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3</v>
      </c>
      <c r="X10">
        <f t="shared" si="7"/>
        <v>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3</v>
      </c>
      <c r="P11">
        <f t="shared" si="6"/>
        <v>1</v>
      </c>
      <c r="Q11" s="3">
        <v>44927</v>
      </c>
      <c r="R11" s="3">
        <v>44985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3</v>
      </c>
      <c r="X11">
        <f t="shared" ref="X11" si="27">P11</f>
        <v>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3</v>
      </c>
      <c r="P12">
        <f t="shared" si="6"/>
        <v>1</v>
      </c>
      <c r="Q12" s="3">
        <v>44927</v>
      </c>
      <c r="R12" s="3">
        <v>44985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3</v>
      </c>
      <c r="X12">
        <f t="shared" ref="X12:X14" si="39">P12</f>
        <v>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3</v>
      </c>
      <c r="P13">
        <f t="shared" si="6"/>
        <v>1</v>
      </c>
      <c r="Q13" s="3">
        <v>44927</v>
      </c>
      <c r="R13" s="3">
        <v>44985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3</v>
      </c>
      <c r="X13">
        <f t="shared" si="39"/>
        <v>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3</v>
      </c>
      <c r="P14">
        <f t="shared" si="6"/>
        <v>1</v>
      </c>
      <c r="Q14" s="3">
        <v>44927</v>
      </c>
      <c r="R14" s="3">
        <v>44985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3</v>
      </c>
      <c r="X14">
        <f t="shared" si="39"/>
        <v>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1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3</v>
      </c>
      <c r="P15">
        <f t="shared" si="6"/>
        <v>1</v>
      </c>
      <c r="Q15" s="3">
        <v>44927</v>
      </c>
      <c r="R15" s="3">
        <v>44985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3</v>
      </c>
      <c r="X15">
        <f t="shared" ref="X15:X18" si="52">P15</f>
        <v>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3</v>
      </c>
      <c r="P16">
        <f t="shared" si="6"/>
        <v>1</v>
      </c>
      <c r="Q16" s="3">
        <v>44927</v>
      </c>
      <c r="R16" s="3">
        <v>44985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3</v>
      </c>
      <c r="X16">
        <f t="shared" si="52"/>
        <v>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1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3</v>
      </c>
      <c r="P17">
        <f t="shared" si="6"/>
        <v>1</v>
      </c>
      <c r="Q17" s="3">
        <v>44927</v>
      </c>
      <c r="R17" s="3">
        <v>44985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3</v>
      </c>
      <c r="X17">
        <f t="shared" si="52"/>
        <v>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3</v>
      </c>
      <c r="P18">
        <f t="shared" si="6"/>
        <v>1</v>
      </c>
      <c r="Q18" s="3">
        <v>44927</v>
      </c>
      <c r="R18" s="3">
        <v>44985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3</v>
      </c>
      <c r="X18">
        <f t="shared" si="52"/>
        <v>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9"/>
  <sheetViews>
    <sheetView workbookViewId="0">
      <pane xSplit="3" ySplit="1" topLeftCell="D107" activePane="bottomRight" state="frozen"/>
      <selection pane="topRight" activeCell="C1" sqref="C1"/>
      <selection pane="bottomLeft" activeCell="A2" sqref="A2"/>
      <selection pane="bottomRight" activeCell="A116" sqref="A116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2</v>
      </c>
      <c r="E2" t="str">
        <f t="shared" ref="E2:E73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4</v>
      </c>
      <c r="K2">
        <f ca="1">IF(ISBLANK(OFFSET($I2,-($C2-1),0)),"",
IF($C2=1,MATCH("tp1",[1]ShopProductTable!$1:$1,0),
IF(OFFSET(L2,-1,0)=1,MATCH("tp1",[1]ShopProductTable!$1:$1,0),
OFFSET(K2,-1,0)+4)))</f>
        <v>14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2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4</v>
      </c>
      <c r="K3">
        <f ca="1">IF(ISBLANK(OFFSET($I3,-($C3-1),0)),"",
IF($C3=1,MATCH("tp1",[1]ShopProductTable!$1:$1,0),
IF(OFFSET(L3,-1,0)=1,MATCH("tp1",[1]ShopProductTable!$1:$1,0),
OFFSET(K3,-1,0)+4)))</f>
        <v>18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5" ca="1" si="5">IF(LEN(E3)&lt;&gt;0,E3,
IF(LEN(M3)&lt;&gt;0,M3,""))</f>
        <v>cu</v>
      </c>
      <c r="R3" t="str">
        <f t="shared" ref="R3:R5" ca="1" si="6">IF(LEN(G3)&lt;&gt;0,G3,
IF(LEN(O3)&lt;&gt;0,O3,""))</f>
        <v>GO</v>
      </c>
      <c r="S3">
        <f t="shared" ref="S3:S5" ca="1" si="7">IF(LEN(H3)&lt;&gt;0,H3,
IF(LEN(P3)&lt;&gt;0,P3,""))</f>
        <v>50000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2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5</v>
      </c>
      <c r="K4">
        <f ca="1">IF(ISBLANK(OFFSET($I4,-($C4-1),0)),"",
IF($C4=1,MATCH("tp1",[1]ShopProductTable!$1:$1,0),
IF(OFFSET(L4,-1,0)=1,MATCH("tp1",[1]ShopProductTable!$1:$1,0),
OFFSET(K4,-1,0)+4)))</f>
        <v>14</v>
      </c>
      <c r="L4">
        <f ca="1">IF(ISBLANK(OFFSET($I4,-($C4-1),0)),"",
IF($K4-1+4=28,1,
IF(LEN(OFFSET([1]ShopProductTable!$A$1,$J4-1,$K4-1+4))=0,1,0)))</f>
        <v>0</v>
      </c>
      <c r="M4" t="str">
        <f t="shared" ref="M4:M25" ca="1" si="8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500</v>
      </c>
      <c r="Q4" t="str">
        <f t="shared" ca="1" si="5"/>
        <v>cu</v>
      </c>
      <c r="R4" t="str">
        <f t="shared" ca="1" si="6"/>
        <v>EN</v>
      </c>
      <c r="S4">
        <f t="shared" ca="1" si="7"/>
        <v>500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>
        <f ca="1">IF(C5&lt;&gt;1,OFFSET(D5,-1,0),
SUMIF([1]ShopProductTable!$D:$D,$A5,[1]ShopProductTable!$E:$E))</f>
        <v>2</v>
      </c>
      <c r="E5" t="str">
        <f t="shared" ref="E5" ca="1" si="9">IF(ISBLANK(F5),"",
VLOOKUP(F5,OFFSET(INDIRECT("$A:$B"),0,MATCH(F$1&amp;"_Verify",INDIRECT("$1:$1"),0)-1),2,0)
)</f>
        <v/>
      </c>
      <c r="J5">
        <f ca="1">IF(ISBLANK(OFFSET($I5,-($C5-1),0)),"",
IF($C5=1,MATCH(OFFSET($I5,-($C5-1),0),[1]ShopProductTable!$A:$A,0),
OFFSET(J5,-1,0)+OFFSET(L5,-1,0)
))</f>
        <v>5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1</v>
      </c>
      <c r="M5" t="str">
        <f t="shared" ref="M5" ca="1" si="10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GO</v>
      </c>
      <c r="P5">
        <f ca="1">IF(ISBLANK(OFFSET($I5,-($C5-1),0)),"",
OFFSET([1]ShopProductTable!$A$1,$J5-1,$K5+2))</f>
        <v>40000</v>
      </c>
      <c r="Q5" t="str">
        <f t="shared" ca="1" si="5"/>
        <v>cu</v>
      </c>
      <c r="R5" t="str">
        <f t="shared" ca="1" si="6"/>
        <v>GO</v>
      </c>
      <c r="S5">
        <f t="shared" ca="1" si="7"/>
        <v>40000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>
        <f ca="1">IF(C6&lt;&gt;1,OFFSET(D6,-1,0),
SUMIF([1]ShopProductTable!$D:$D,$A6,[1]ShopProductTable!$E:$E))</f>
        <v>10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6</v>
      </c>
      <c r="K6">
        <f ca="1">IF(ISBLANK(OFFSET($I6,-($C6-1),0)),"",
IF($C6=1,MATCH("tp1",[1]ShopProductTable!$1:$1,0),
IF(OFFSET(L6,-1,0)=1,MATCH("tp1",[1]ShopProductTable!$1:$1,0),
OFFSET(K6,-1,0)+4)))</f>
        <v>14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30</v>
      </c>
      <c r="Q6" t="str">
        <f t="shared" ref="Q6:Q25" ca="1" si="11">IF(LEN(E6)&lt;&gt;0,E6,
IF(LEN(M6)&lt;&gt;0,M6,""))</f>
        <v>cu</v>
      </c>
      <c r="R6" t="str">
        <f t="shared" ref="R6:R25" ca="1" si="12">IF(LEN(G6)&lt;&gt;0,G6,
IF(LEN(O6)&lt;&gt;0,O6,""))</f>
        <v>EN</v>
      </c>
      <c r="S6">
        <f t="shared" ref="S6:S25" ca="1" si="13">IF(LEN(H6)&lt;&gt;0,H6,
IF(LEN(P6)&lt;&gt;0,P6,""))</f>
        <v>30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6</v>
      </c>
      <c r="K7">
        <f ca="1">IF(ISBLANK(OFFSET($I7,-($C7-1),0)),"",
IF($C7=1,MATCH("tp1",[1]ShopProductTable!$1:$1,0),
IF(OFFSET(L7,-1,0)=1,MATCH("tp1",[1]ShopProductTable!$1:$1,0),
OFFSET(K7,-1,0)+4)))</f>
        <v>18</v>
      </c>
      <c r="L7">
        <f ca="1">IF(ISBLANK(OFFSET($I7,-($C7-1),0)),"",
IF($K7-1+4=28,1,
IF(LEN(OFFSET([1]ShopProductTable!$A$1,$J7-1,$K7-1+4))=0,1,0)))</f>
        <v>0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GO</v>
      </c>
      <c r="P7">
        <f ca="1">IF(ISBLANK(OFFSET($I7,-($C7-1),0)),"",
OFFSET([1]ShopProductTable!$A$1,$J7-1,$K7+2))</f>
        <v>25000</v>
      </c>
      <c r="Q7" t="str">
        <f t="shared" ca="1" si="11"/>
        <v>cu</v>
      </c>
      <c r="R7" t="str">
        <f t="shared" ca="1" si="12"/>
        <v>GO</v>
      </c>
      <c r="S7">
        <f t="shared" ca="1" si="13"/>
        <v>25000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6</v>
      </c>
      <c r="K8">
        <f ca="1">IF(ISBLANK(OFFSET($I8,-($C8-1),0)),"",
IF($C8=1,MATCH("tp1",[1]ShopProductTable!$1:$1,0),
IF(OFFSET(L8,-1,0)=1,MATCH("tp1",[1]ShopProductTable!$1:$1,0),
OFFSET(K8,-1,0)+4)))</f>
        <v>22</v>
      </c>
      <c r="L8">
        <f ca="1">IF(ISBLANK(OFFSET($I8,-($C8-1),0)),"",
IF($K8-1+4=28,1,
IF(LEN(OFFSET([1]ShopProductTable!$A$1,$J8-1,$K8-1+4))=0,1,0)))</f>
        <v>1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100</v>
      </c>
      <c r="Q8" t="str">
        <f t="shared" ca="1" si="11"/>
        <v>cu</v>
      </c>
      <c r="R8" t="str">
        <f t="shared" ca="1" si="12"/>
        <v>EN</v>
      </c>
      <c r="S8">
        <f t="shared" ca="1" si="13"/>
        <v>100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7</v>
      </c>
      <c r="K9">
        <f ca="1">IF(ISBLANK(OFFSET($I9,-($C9-1),0)),"",
IF($C9=1,MATCH("tp1",[1]ShopProductTable!$1:$1,0),
IF(OFFSET(L9,-1,0)=1,MATCH("tp1",[1]ShopProductTable!$1:$1,0),
OFFSET(K9,-1,0)+4)))</f>
        <v>14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60</v>
      </c>
      <c r="Q9" t="str">
        <f t="shared" ca="1" si="11"/>
        <v>cu</v>
      </c>
      <c r="R9" t="str">
        <f t="shared" ca="1" si="12"/>
        <v>EN</v>
      </c>
      <c r="S9">
        <f t="shared" ca="1" si="13"/>
        <v>60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7</v>
      </c>
      <c r="K10">
        <f ca="1">IF(ISBLANK(OFFSET($I10,-($C10-1),0)),"",
IF($C10=1,MATCH("tp1",[1]ShopProductTable!$1:$1,0),
IF(OFFSET(L10,-1,0)=1,MATCH("tp1",[1]ShopProductTable!$1:$1,0),
OFFSET(K10,-1,0)+4)))</f>
        <v>18</v>
      </c>
      <c r="L10">
        <f ca="1">IF(ISBLANK(OFFSET($I10,-($C10-1),0)),"",
IF($K10-1+4=28,1,
IF(LEN(OFFSET([1]ShopProductTable!$A$1,$J10-1,$K10-1+4))=0,1,0)))</f>
        <v>0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GO</v>
      </c>
      <c r="P10">
        <f ca="1">IF(ISBLANK(OFFSET($I10,-($C10-1),0)),"",
OFFSET([1]ShopProductTable!$A$1,$J10-1,$K10+2))</f>
        <v>15000</v>
      </c>
      <c r="Q10" t="str">
        <f t="shared" ca="1" si="11"/>
        <v>cu</v>
      </c>
      <c r="R10" t="str">
        <f t="shared" ca="1" si="12"/>
        <v>GO</v>
      </c>
      <c r="S10">
        <f t="shared" ca="1" si="13"/>
        <v>15000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7</v>
      </c>
      <c r="K11">
        <f ca="1">IF(ISBLANK(OFFSET($I11,-($C11-1),0)),"",
IF($C11=1,MATCH("tp1",[1]ShopProductTable!$1:$1,0),
IF(OFFSET(L11,-1,0)=1,MATCH("tp1",[1]ShopProductTable!$1:$1,0),
OFFSET(K11,-1,0)+4)))</f>
        <v>22</v>
      </c>
      <c r="L11">
        <f ca="1">IF(ISBLANK(OFFSET($I11,-($C11-1),0)),"",
IF($K11-1+4=28,1,
IF(LEN(OFFSET([1]ShopProductTable!$A$1,$J11-1,$K11-1+4))=0,1,0)))</f>
        <v>1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120</v>
      </c>
      <c r="Q11" t="str">
        <f t="shared" ca="1" si="11"/>
        <v>cu</v>
      </c>
      <c r="R11" t="str">
        <f t="shared" ca="1" si="12"/>
        <v>EN</v>
      </c>
      <c r="S11">
        <f t="shared" ca="1" si="13"/>
        <v>120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8</v>
      </c>
      <c r="K12">
        <f ca="1">IF(ISBLANK(OFFSET($I12,-($C12-1),0)),"",
IF($C12=1,MATCH("tp1",[1]ShopProductTable!$1:$1,0),
IF(OFFSET(L12,-1,0)=1,MATCH("tp1",[1]ShopProductTable!$1:$1,0),
OFFSET(K12,-1,0)+4)))</f>
        <v>14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90</v>
      </c>
      <c r="Q12" t="str">
        <f t="shared" ca="1" si="11"/>
        <v>cu</v>
      </c>
      <c r="R12" t="str">
        <f t="shared" ca="1" si="12"/>
        <v>EN</v>
      </c>
      <c r="S12">
        <f t="shared" ca="1" si="13"/>
        <v>90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8</v>
      </c>
      <c r="K13">
        <f ca="1">IF(ISBLANK(OFFSET($I13,-($C13-1),0)),"",
IF($C13=1,MATCH("tp1",[1]ShopProductTable!$1:$1,0),
IF(OFFSET(L13,-1,0)=1,MATCH("tp1",[1]ShopProductTable!$1:$1,0),
OFFSET(K13,-1,0)+4)))</f>
        <v>18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30000</v>
      </c>
      <c r="Q13" t="str">
        <f t="shared" ca="1" si="11"/>
        <v>cu</v>
      </c>
      <c r="R13" t="str">
        <f t="shared" ca="1" si="12"/>
        <v>GO</v>
      </c>
      <c r="S13">
        <f t="shared" ca="1" si="13"/>
        <v>30000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8</v>
      </c>
      <c r="K14">
        <f ca="1">IF(ISBLANK(OFFSET($I14,-($C14-1),0)),"",
IF($C14=1,MATCH("tp1",[1]ShopProductTable!$1:$1,0),
IF(OFFSET(L14,-1,0)=1,MATCH("tp1",[1]ShopProductTable!$1:$1,0),
OFFSET(K14,-1,0)+4)))</f>
        <v>22</v>
      </c>
      <c r="L14">
        <f ca="1">IF(ISBLANK(OFFSET($I14,-($C14-1),0)),"",
IF($K14-1+4=28,1,
IF(LEN(OFFSET([1]ShopProductTable!$A$1,$J14-1,$K14-1+4))=0,1,0)))</f>
        <v>0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150</v>
      </c>
      <c r="Q14" t="str">
        <f t="shared" ca="1" si="11"/>
        <v>cu</v>
      </c>
      <c r="R14" t="str">
        <f t="shared" ca="1" si="12"/>
        <v>EN</v>
      </c>
      <c r="S14">
        <f t="shared" ca="1" si="13"/>
        <v>150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8</v>
      </c>
      <c r="K15">
        <f ca="1">IF(ISBLANK(OFFSET($I15,-($C15-1),0)),"",
IF($C15=1,MATCH("tp1",[1]ShopProductTable!$1:$1,0),
IF(OFFSET(L15,-1,0)=1,MATCH("tp1",[1]ShopProductTable!$1:$1,0),
OFFSET(K15,-1,0)+4)))</f>
        <v>26</v>
      </c>
      <c r="L15">
        <f ca="1">IF(ISBLANK(OFFSET($I15,-($C15-1),0)),"",
IF($K15-1+4=28,1,
IF(LEN(OFFSET([1]ShopProductTable!$A$1,$J15-1,$K15-1+4))=0,1,0)))</f>
        <v>1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300</v>
      </c>
      <c r="Q15" t="str">
        <f t="shared" ca="1" si="11"/>
        <v>cu</v>
      </c>
      <c r="R15" t="str">
        <f t="shared" ca="1" si="12"/>
        <v>EN</v>
      </c>
      <c r="S15">
        <f t="shared" ca="1" si="13"/>
        <v>300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9</v>
      </c>
      <c r="K16">
        <f ca="1">IF(ISBLANK(OFFSET($I16,-($C16-1),0)),"",
IF($C16=1,MATCH("tp1",[1]ShopProductTable!$1:$1,0),
IF(OFFSET(L16,-1,0)=1,MATCH("tp1",[1]ShopProductTable!$1:$1,0),
OFFSET(K16,-1,0)+4)))</f>
        <v>14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80</v>
      </c>
      <c r="Q16" t="str">
        <f t="shared" ca="1" si="11"/>
        <v>cu</v>
      </c>
      <c r="R16" t="str">
        <f t="shared" ca="1" si="12"/>
        <v>EN</v>
      </c>
      <c r="S16">
        <f t="shared" ca="1" si="13"/>
        <v>80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9</v>
      </c>
      <c r="K17">
        <f ca="1">IF(ISBLANK(OFFSET($I17,-($C17-1),0)),"",
IF($C17=1,MATCH("tp1",[1]ShopProductTable!$1:$1,0),
IF(OFFSET(L17,-1,0)=1,MATCH("tp1",[1]ShopProductTable!$1:$1,0),
OFFSET(K17,-1,0)+4)))</f>
        <v>18</v>
      </c>
      <c r="L17">
        <f ca="1">IF(ISBLANK(OFFSET($I17,-($C17-1),0)),"",
IF($K17-1+4=28,1,
IF(LEN(OFFSET([1]ShopProductTable!$A$1,$J17-1,$K17-1+4))=0,1,0)))</f>
        <v>0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GO</v>
      </c>
      <c r="P17">
        <f ca="1">IF(ISBLANK(OFFSET($I17,-($C17-1),0)),"",
OFFSET([1]ShopProductTable!$A$1,$J17-1,$K17+2))</f>
        <v>35000</v>
      </c>
      <c r="Q17" t="str">
        <f t="shared" ca="1" si="11"/>
        <v>cu</v>
      </c>
      <c r="R17" t="str">
        <f t="shared" ca="1" si="12"/>
        <v>GO</v>
      </c>
      <c r="S17">
        <f t="shared" ca="1" si="13"/>
        <v>35000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IF(ISBLANK(OFFSET($I18,-($C18-1),0)),"",
IF($C18=1,MATCH("tp1",[1]ShopProductTable!$1:$1,0),
IF(OFFSET(L18,-1,0)=1,MATCH("tp1",[1]ShopProductTable!$1:$1,0),
OFFSET(K18,-1,0)+4)))</f>
        <v>22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170</v>
      </c>
      <c r="Q18" t="str">
        <f t="shared" ca="1" si="11"/>
        <v>cu</v>
      </c>
      <c r="R18" t="str">
        <f t="shared" ca="1" si="12"/>
        <v>EN</v>
      </c>
      <c r="S18">
        <f t="shared" ca="1" si="13"/>
        <v>170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10</v>
      </c>
      <c r="K19">
        <f ca="1">IF(ISBLANK(OFFSET($I19,-($C19-1),0)),"",
IF($C19=1,MATCH("tp1",[1]ShopProductTable!$1:$1,0),
IF(OFFSET(L19,-1,0)=1,MATCH("tp1",[1]ShopProductTable!$1:$1,0),
OFFSET(K19,-1,0)+4)))</f>
        <v>14</v>
      </c>
      <c r="L19">
        <f ca="1">IF(ISBLANK(OFFSET($I19,-($C19-1),0)),"",
IF($K19-1+4=28,1,
IF(LEN(OFFSET([1]ShopProductTable!$A$1,$J19-1,$K19-1+4))=0,1,0)))</f>
        <v>1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EN</v>
      </c>
      <c r="P19">
        <f ca="1">IF(ISBLANK(OFFSET($I19,-($C19-1),0)),"",
OFFSET([1]ShopProductTable!$A$1,$J19-1,$K19+2))</f>
        <v>150</v>
      </c>
      <c r="Q19" t="str">
        <f t="shared" ca="1" si="11"/>
        <v>cu</v>
      </c>
      <c r="R19" t="str">
        <f t="shared" ca="1" si="12"/>
        <v>EN</v>
      </c>
      <c r="S19">
        <f t="shared" ca="1" si="13"/>
        <v>150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11</v>
      </c>
      <c r="K20">
        <f ca="1">IF(ISBLANK(OFFSET($I20,-($C20-1),0)),"",
IF($C20=1,MATCH("tp1",[1]ShopProductTable!$1:$1,0),
IF(OFFSET(L20,-1,0)=1,MATCH("tp1",[1]ShopProductTable!$1:$1,0),
OFFSET(K20,-1,0)+4)))</f>
        <v>14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GO</v>
      </c>
      <c r="P20">
        <f ca="1">IF(ISBLANK(OFFSET($I20,-($C20-1),0)),"",
OFFSET([1]ShopProductTable!$A$1,$J20-1,$K20+2))</f>
        <v>20000</v>
      </c>
      <c r="Q20" t="str">
        <f t="shared" ca="1" si="11"/>
        <v>cu</v>
      </c>
      <c r="R20" t="str">
        <f t="shared" ca="1" si="12"/>
        <v>GO</v>
      </c>
      <c r="S20">
        <f t="shared" ca="1" si="13"/>
        <v>20000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11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11"/>
        <v>cu</v>
      </c>
      <c r="R21" t="str">
        <f t="shared" ca="1" si="12"/>
        <v>EN</v>
      </c>
      <c r="S21">
        <f t="shared" ca="1" si="1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11</v>
      </c>
      <c r="K22">
        <f ca="1">IF(ISBLANK(OFFSET($I22,-($C22-1),0)),"",
IF($C22=1,MATCH("tp1",[1]ShopProductTable!$1:$1,0),
IF(OFFSET(L22,-1,0)=1,MATCH("tp1",[1]ShopProductTable!$1:$1,0),
OFFSET(K22,-1,0)+4)))</f>
        <v>22</v>
      </c>
      <c r="L22">
        <f ca="1">IF(ISBLANK(OFFSET($I22,-($C22-1),0)),"",
IF($K22-1+4=28,1,
IF(LEN(OFFSET([1]ShopProductTable!$A$1,$J22-1,$K22-1+4))=0,1,0)))</f>
        <v>0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35000</v>
      </c>
      <c r="Q22" t="str">
        <f t="shared" ca="1" si="11"/>
        <v>cu</v>
      </c>
      <c r="R22" t="str">
        <f t="shared" ca="1" si="12"/>
        <v>GO</v>
      </c>
      <c r="S22">
        <f t="shared" ca="1" si="13"/>
        <v>35000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11</v>
      </c>
      <c r="K23">
        <f ca="1">IF(ISBLANK(OFFSET($I23,-($C23-1),0)),"",
IF($C23=1,MATCH("tp1",[1]ShopProductTable!$1:$1,0),
IF(OFFSET(L23,-1,0)=1,MATCH("tp1",[1]ShopProductTable!$1:$1,0),
OFFSET(K23,-1,0)+4)))</f>
        <v>26</v>
      </c>
      <c r="L23">
        <f ca="1">IF(ISBLANK(OFFSET($I23,-($C23-1),0)),"",
IF($K23-1+4=28,1,
IF(LEN(OFFSET([1]ShopProductTable!$A$1,$J23-1,$K23-1+4))=0,1,0)))</f>
        <v>1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200</v>
      </c>
      <c r="Q23" t="str">
        <f t="shared" ca="1" si="11"/>
        <v>cu</v>
      </c>
      <c r="R23" t="str">
        <f t="shared" ca="1" si="12"/>
        <v>EN</v>
      </c>
      <c r="S23">
        <f t="shared" ca="1" si="13"/>
        <v>200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12</v>
      </c>
      <c r="K24">
        <f ca="1">IF(ISBLANK(OFFSET($I24,-($C24-1),0)),"",
IF($C24=1,MATCH("tp1",[1]ShopProductTable!$1:$1,0),
IF(OFFSET(L24,-1,0)=1,MATCH("tp1",[1]ShopProductTable!$1:$1,0),
OFFSET(K24,-1,0)+4)))</f>
        <v>14</v>
      </c>
      <c r="L24">
        <f ca="1">IF(ISBLANK(OFFSET($I24,-($C24-1),0)),"",
IF($K24-1+4=28,1,
IF(LEN(OFFSET([1]ShopProductTable!$A$1,$J24-1,$K24-1+4))=0,1,0)))</f>
        <v>0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EN</v>
      </c>
      <c r="P24">
        <f ca="1">IF(ISBLANK(OFFSET($I24,-($C24-1),0)),"",
OFFSET([1]ShopProductTable!$A$1,$J24-1,$K24+2))</f>
        <v>150</v>
      </c>
      <c r="Q24" t="str">
        <f t="shared" ca="1" si="11"/>
        <v>cu</v>
      </c>
      <c r="R24" t="str">
        <f t="shared" ca="1" si="12"/>
        <v>EN</v>
      </c>
      <c r="S24">
        <f t="shared" ca="1" si="13"/>
        <v>150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>
        <f ca="1">IF(C25&lt;&gt;1,OFFSET(D25,-1,0),
SUMIF([1]ShopProductTable!$D:$D,$A25,[1]ShopProductTable!$E:$E))</f>
        <v>10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12</v>
      </c>
      <c r="K25">
        <f ca="1">IF(ISBLANK(OFFSET($I25,-($C25-1),0)),"",
IF($C25=1,MATCH("tp1",[1]ShopProductTable!$1:$1,0),
IF(OFFSET(L25,-1,0)=1,MATCH("tp1",[1]ShopProductTable!$1:$1,0),
OFFSET(K25,-1,0)+4)))</f>
        <v>18</v>
      </c>
      <c r="L25">
        <f ca="1">IF(ISBLANK(OFFSET($I25,-($C25-1),0)),"",
IF($K25-1+4=28,1,
IF(LEN(OFFSET([1]ShopProductTable!$A$1,$J25-1,$K25-1+4))=0,1,0)))</f>
        <v>1</v>
      </c>
      <c r="M25" t="str">
        <f t="shared" ca="1" si="8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GO</v>
      </c>
      <c r="P25">
        <f ca="1">IF(ISBLANK(OFFSET($I25,-($C25-1),0)),"",
OFFSET([1]ShopProductTable!$A$1,$J25-1,$K25+2))</f>
        <v>20000</v>
      </c>
      <c r="Q25" t="str">
        <f t="shared" ca="1" si="11"/>
        <v>cu</v>
      </c>
      <c r="R25" t="str">
        <f t="shared" ca="1" si="12"/>
        <v>GO</v>
      </c>
      <c r="S25">
        <f t="shared" ca="1" si="13"/>
        <v>20000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13</v>
      </c>
      <c r="K26">
        <f ca="1">IF(ISBLANK(OFFSET($I26,-($C26-1),0)),"",
IF($C26=1,MATCH("tp1",[1]ShopProductTable!$1:$1,0),
IF(OFFSET(L26,-1,0)=1,MATCH("tp1",[1]ShopProductTable!$1:$1,0),
OFFSET(K26,-1,0)+4)))</f>
        <v>14</v>
      </c>
      <c r="L26">
        <f ca="1">IF(ISBLANK(OFFSET($I26,-($C26-1),0)),"",
IF($K26-1+4=28,1,
IF(LEN(OFFSET([1]ShopProductTable!$A$1,$J26-1,$K26-1+4))=0,1,0)))</f>
        <v>0</v>
      </c>
      <c r="M26" t="str">
        <f t="shared" ref="M26:M36" ca="1" si="14">IF(ISBLANK(OFFSET($I26,-($C26-1),0)),"",
IF(ISBLANK(N26),"",
VLOOKUP(N26,OFFSET(INDIRECT("$A:$B"),0,MATCH(N$1&amp;"_Verify",INDIRECT("$1:$1"),0)-1),2,0)
))</f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350</v>
      </c>
      <c r="Q26" t="str">
        <f t="shared" ref="Q26" ca="1" si="15">IF(LEN(E26)&lt;&gt;0,E26,
IF(LEN(M26)&lt;&gt;0,M26,""))</f>
        <v>cu</v>
      </c>
      <c r="R26" t="str">
        <f t="shared" ref="R26" ca="1" si="16">IF(LEN(G26)&lt;&gt;0,G26,
IF(LEN(O26)&lt;&gt;0,O26,""))</f>
        <v>EN</v>
      </c>
      <c r="S26">
        <f t="shared" ref="S26" ca="1" si="17">IF(LEN(H26)&lt;&gt;0,H26,
IF(LEN(P26)&lt;&gt;0,P26,""))</f>
        <v>350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13</v>
      </c>
      <c r="K27">
        <f ca="1">IF(ISBLANK(OFFSET($I27,-($C27-1),0)),"",
IF($C27=1,MATCH("tp1",[1]ShopProductTable!$1:$1,0),
IF(OFFSET(L27,-1,0)=1,MATCH("tp1",[1]ShopProductTable!$1:$1,0),
OFFSET(K27,-1,0)+4)))</f>
        <v>18</v>
      </c>
      <c r="L27">
        <f ca="1">IF(ISBLANK(OFFSET($I27,-($C27-1),0)),"",
IF($K27-1+4=28,1,
IF(LEN(OFFSET([1]ShopProductTable!$A$1,$J27-1,$K27-1+4))=0,1,0)))</f>
        <v>0</v>
      </c>
      <c r="M27" t="str">
        <f t="shared" ca="1" si="14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80000</v>
      </c>
      <c r="Q27" t="str">
        <f t="shared" ref="Q27:Q36" ca="1" si="18">IF(LEN(E27)&lt;&gt;0,E27,
IF(LEN(M27)&lt;&gt;0,M27,""))</f>
        <v>cu</v>
      </c>
      <c r="R27" t="str">
        <f t="shared" ref="R27:R36" ca="1" si="19">IF(LEN(G27)&lt;&gt;0,G27,
IF(LEN(O27)&lt;&gt;0,O27,""))</f>
        <v>GO</v>
      </c>
      <c r="S27">
        <f t="shared" ref="S27:S36" ca="1" si="20">IF(LEN(H27)&lt;&gt;0,H27,
IF(LEN(P27)&lt;&gt;0,P27,""))</f>
        <v>80000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13</v>
      </c>
      <c r="K28">
        <f ca="1">IF(ISBLANK(OFFSET($I28,-($C28-1),0)),"",
IF($C28=1,MATCH("tp1",[1]ShopProductTable!$1:$1,0),
IF(OFFSET(L28,-1,0)=1,MATCH("tp1",[1]ShopProductTable!$1:$1,0),
OFFSET(K28,-1,0)+4)))</f>
        <v>22</v>
      </c>
      <c r="L28">
        <f ca="1">IF(ISBLANK(OFFSET($I28,-($C28-1),0)),"",
IF($K28-1+4=28,1,
IF(LEN(OFFSET([1]ShopProductTable!$A$1,$J28-1,$K28-1+4))=0,1,0)))</f>
        <v>0</v>
      </c>
      <c r="M28" t="str">
        <f t="shared" ca="1" si="14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800</v>
      </c>
      <c r="Q28" t="str">
        <f t="shared" ca="1" si="18"/>
        <v>cu</v>
      </c>
      <c r="R28" t="str">
        <f t="shared" ca="1" si="19"/>
        <v>EN</v>
      </c>
      <c r="S28">
        <f t="shared" ca="1" si="20"/>
        <v>800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13</v>
      </c>
      <c r="K29">
        <f ca="1">IF(ISBLANK(OFFSET($I29,-($C29-1),0)),"",
IF($C29=1,MATCH("tp1",[1]ShopProductTable!$1:$1,0),
IF(OFFSET(L29,-1,0)=1,MATCH("tp1",[1]ShopProductTable!$1:$1,0),
OFFSET(K29,-1,0)+4)))</f>
        <v>26</v>
      </c>
      <c r="L29">
        <f ca="1">IF(ISBLANK(OFFSET($I29,-($C29-1),0)),"",
IF($K29-1+4=28,1,
IF(LEN(OFFSET([1]ShopProductTable!$A$1,$J29-1,$K29-1+4))=0,1,0)))</f>
        <v>1</v>
      </c>
      <c r="M29" t="str">
        <f t="shared" ca="1" si="14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100000</v>
      </c>
      <c r="Q29" t="str">
        <f t="shared" ca="1" si="18"/>
        <v>cu</v>
      </c>
      <c r="R29" t="str">
        <f t="shared" ca="1" si="19"/>
        <v>GO</v>
      </c>
      <c r="S29">
        <f t="shared" ca="1" si="20"/>
        <v>100000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14</v>
      </c>
      <c r="K30">
        <f ca="1">IF(ISBLANK(OFFSET($I30,-($C30-1),0)),"",
IF($C30=1,MATCH("tp1",[1]ShopProductTable!$1:$1,0),
IF(OFFSET(L30,-1,0)=1,MATCH("tp1",[1]ShopProductTable!$1:$1,0),
OFFSET(K30,-1,0)+4)))</f>
        <v>14</v>
      </c>
      <c r="L30">
        <f ca="1">IF(ISBLANK(OFFSET($I30,-($C30-1),0)),"",
IF($K30-1+4=28,1,
IF(LEN(OFFSET([1]ShopProductTable!$A$1,$J30-1,$K30-1+4))=0,1,0)))</f>
        <v>0</v>
      </c>
      <c r="M30" t="str">
        <f t="shared" ca="1" si="14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50000</v>
      </c>
      <c r="Q30" t="str">
        <f t="shared" ca="1" si="18"/>
        <v>cu</v>
      </c>
      <c r="R30" t="str">
        <f t="shared" ca="1" si="19"/>
        <v>GO</v>
      </c>
      <c r="S30">
        <f t="shared" ca="1" si="20"/>
        <v>50000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14</v>
      </c>
      <c r="K31">
        <f ca="1">IF(ISBLANK(OFFSET($I31,-($C31-1),0)),"",
IF($C31=1,MATCH("tp1",[1]ShopProductTable!$1:$1,0),
IF(OFFSET(L31,-1,0)=1,MATCH("tp1",[1]ShopProductTable!$1:$1,0),
OFFSET(K31,-1,0)+4)))</f>
        <v>18</v>
      </c>
      <c r="L31">
        <f ca="1">IF(ISBLANK(OFFSET($I31,-($C31-1),0)),"",
IF($K31-1+4=28,1,
IF(LEN(OFFSET([1]ShopProductTable!$A$1,$J31-1,$K31-1+4))=0,1,0)))</f>
        <v>0</v>
      </c>
      <c r="M31" t="str">
        <f t="shared" ca="1" si="14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EN</v>
      </c>
      <c r="P31">
        <f ca="1">IF(ISBLANK(OFFSET($I31,-($C31-1),0)),"",
OFFSET([1]ShopProductTable!$A$1,$J31-1,$K31+2))</f>
        <v>500</v>
      </c>
      <c r="Q31" t="str">
        <f t="shared" ca="1" si="18"/>
        <v>cu</v>
      </c>
      <c r="R31" t="str">
        <f t="shared" ca="1" si="19"/>
        <v>EN</v>
      </c>
      <c r="S31">
        <f t="shared" ca="1" si="20"/>
        <v>500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14</v>
      </c>
      <c r="K32">
        <f ca="1">IF(ISBLANK(OFFSET($I32,-($C32-1),0)),"",
IF($C32=1,MATCH("tp1",[1]ShopProductTable!$1:$1,0),
IF(OFFSET(L32,-1,0)=1,MATCH("tp1",[1]ShopProductTable!$1:$1,0),
OFFSET(K32,-1,0)+4)))</f>
        <v>22</v>
      </c>
      <c r="L32">
        <f ca="1">IF(ISBLANK(OFFSET($I32,-($C32-1),0)),"",
IF($K32-1+4=28,1,
IF(LEN(OFFSET([1]ShopProductTable!$A$1,$J32-1,$K32-1+4))=0,1,0)))</f>
        <v>1</v>
      </c>
      <c r="M32" t="str">
        <f t="shared" ca="1" si="14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GO</v>
      </c>
      <c r="P32">
        <f ca="1">IF(ISBLANK(OFFSET($I32,-($C32-1),0)),"",
OFFSET([1]ShopProductTable!$A$1,$J32-1,$K32+2))</f>
        <v>70000</v>
      </c>
      <c r="Q32" t="str">
        <f t="shared" ca="1" si="18"/>
        <v>cu</v>
      </c>
      <c r="R32" t="str">
        <f t="shared" ca="1" si="19"/>
        <v>GO</v>
      </c>
      <c r="S32">
        <f t="shared" ca="1" si="20"/>
        <v>70000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15</v>
      </c>
      <c r="K33">
        <f ca="1">IF(ISBLANK(OFFSET($I33,-($C33-1),0)),"",
IF($C33=1,MATCH("tp1",[1]ShopProductTable!$1:$1,0),
IF(OFFSET(L33,-1,0)=1,MATCH("tp1",[1]ShopProductTable!$1:$1,0),
OFFSET(K33,-1,0)+4)))</f>
        <v>14</v>
      </c>
      <c r="L33">
        <f ca="1">IF(ISBLANK(OFFSET($I33,-($C33-1),0)),"",
IF($K33-1+4=28,1,
IF(LEN(OFFSET([1]ShopProductTable!$A$1,$J33-1,$K33-1+4))=0,1,0)))</f>
        <v>0</v>
      </c>
      <c r="M33" t="str">
        <f t="shared" ca="1" si="14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450</v>
      </c>
      <c r="Q33" t="str">
        <f t="shared" ca="1" si="18"/>
        <v>cu</v>
      </c>
      <c r="R33" t="str">
        <f t="shared" ca="1" si="19"/>
        <v>EN</v>
      </c>
      <c r="S33">
        <f t="shared" ca="1" si="20"/>
        <v>450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15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14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60000</v>
      </c>
      <c r="Q34" t="str">
        <f t="shared" ca="1" si="18"/>
        <v>cu</v>
      </c>
      <c r="R34" t="str">
        <f t="shared" ca="1" si="19"/>
        <v>GO</v>
      </c>
      <c r="S34">
        <f t="shared" ca="1" si="20"/>
        <v>60000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15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0</v>
      </c>
      <c r="M35" t="str">
        <f t="shared" ca="1" si="14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90000</v>
      </c>
      <c r="Q35" t="str">
        <f t="shared" ca="1" si="18"/>
        <v>cu</v>
      </c>
      <c r="R35" t="str">
        <f t="shared" ca="1" si="19"/>
        <v>GO</v>
      </c>
      <c r="S35">
        <f t="shared" ca="1" si="20"/>
        <v>90000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>
        <f ca="1">IF(C36&lt;&gt;1,OFFSET(D36,-1,0),
SUMIF([1]ShopProductTable!$D:$D,$A36,[1]ShopProductTable!$E:$E))</f>
        <v>11</v>
      </c>
      <c r="E36" t="str">
        <f t="shared" ca="1" si="0"/>
        <v/>
      </c>
      <c r="J36">
        <f ca="1">IF(ISBLANK(OFFSET($I36,-($C36-1),0)),"",
IF($C36=1,MATCH(OFFSET($I36,-($C36-1),0),[1]ShopProductTable!$A:$A,0),
OFFSET(J36,-1,0)+OFFSET(L36,-1,0)
))</f>
        <v>15</v>
      </c>
      <c r="K36">
        <f ca="1">IF(ISBLANK(OFFSET($I36,-($C36-1),0)),"",
IF($C36=1,MATCH("tp1",[1]ShopProductTable!$1:$1,0),
IF(OFFSET(L36,-1,0)=1,MATCH("tp1",[1]ShopProductTable!$1:$1,0),
OFFSET(K36,-1,0)+4)))</f>
        <v>26</v>
      </c>
      <c r="L36">
        <f ca="1">IF(ISBLANK(OFFSET($I36,-($C36-1),0)),"",
IF($K36-1+4=28,1,
IF(LEN(OFFSET([1]ShopProductTable!$A$1,$J36-1,$K36-1+4))=0,1,0)))</f>
        <v>1</v>
      </c>
      <c r="M36" t="str">
        <f t="shared" ca="1" si="14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650</v>
      </c>
      <c r="Q36" t="str">
        <f t="shared" ca="1" si="18"/>
        <v>cu</v>
      </c>
      <c r="R36" t="str">
        <f t="shared" ca="1" si="19"/>
        <v>EN</v>
      </c>
      <c r="S36">
        <f t="shared" ca="1" si="20"/>
        <v>650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>
        <f ca="1">IF(C37&lt;&gt;1,OFFSET(D37,-1,0),
SUMIF([1]ShopProductTable!$D:$D,$A37,[1]ShopProductTable!$E:$E))</f>
        <v>2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16</v>
      </c>
      <c r="K37">
        <f ca="1">IF(ISBLANK(OFFSET($I37,-($C37-1),0)),"",
IF($C37=1,MATCH("tp1",[1]ShopProductTable!$1:$1,0),
IF(OFFSET(L37,-1,0)=1,MATCH("tp1",[1]ShopProductTable!$1:$1,0),
OFFSET(K37,-1,0)+4)))</f>
        <v>14</v>
      </c>
      <c r="L37">
        <f ca="1">IF(ISBLANK(OFFSET($I37,-($C37-1),0)),"",
IF($K37-1+4=28,1,
IF(LEN(OFFSET([1]ShopProductTable!$A$1,$J37-1,$K37-1+4))=0,1,0)))</f>
        <v>0</v>
      </c>
      <c r="M37" t="str">
        <f t="shared" ref="M37:M40" ca="1" si="22">IF(ISBLANK(OFFSET($I37,-($C37-1),0)),"",
IF(ISBLANK(N37),"",
VLOOKUP(N37,OFFSET(INDIRECT("$A:$B"),0,MATCH(N$1&amp;"_Verify",INDIRECT("$1:$1"),0)-1),2,0)
))</f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700</v>
      </c>
      <c r="Q37" t="str">
        <f t="shared" ref="Q37:Q40" ca="1" si="23">IF(LEN(E37)&lt;&gt;0,E37,
IF(LEN(M37)&lt;&gt;0,M37,""))</f>
        <v>cu</v>
      </c>
      <c r="R37" t="str">
        <f t="shared" ref="R37:R40" ca="1" si="24">IF(LEN(G37)&lt;&gt;0,G37,
IF(LEN(O37)&lt;&gt;0,O37,""))</f>
        <v>EN</v>
      </c>
      <c r="S37">
        <f t="shared" ref="S37:S40" ca="1" si="25">IF(LEN(H37)&lt;&gt;0,H37,
IF(LEN(P37)&lt;&gt;0,P37,""))</f>
        <v>700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>
        <f ca="1">IF(C38&lt;&gt;1,OFFSET(D38,-1,0),
SUMIF([1]ShopProductTable!$D:$D,$A38,[1]ShopProductTable!$E:$E))</f>
        <v>2</v>
      </c>
      <c r="E38" t="str">
        <f t="shared" ca="1" si="21"/>
        <v/>
      </c>
      <c r="J38">
        <f ca="1">IF(ISBLANK(OFFSET($I38,-($C38-1),0)),"",
IF($C38=1,MATCH(OFFSET($I38,-($C38-1),0),[1]ShopProductTable!$A:$A,0),
OFFSET(J38,-1,0)+OFFSET(L38,-1,0)
))</f>
        <v>16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1</v>
      </c>
      <c r="M38" t="str">
        <f t="shared" ca="1" si="22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50000</v>
      </c>
      <c r="Q38" t="str">
        <f t="shared" ca="1" si="23"/>
        <v>cu</v>
      </c>
      <c r="R38" t="str">
        <f t="shared" ca="1" si="24"/>
        <v>GO</v>
      </c>
      <c r="S38">
        <f t="shared" ca="1" si="25"/>
        <v>50000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>
        <f ca="1">IF(C39&lt;&gt;1,OFFSET(D39,-1,0),
SUMIF([1]ShopProductTable!$D:$D,$A39,[1]ShopProductTable!$E:$E))</f>
        <v>2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17</v>
      </c>
      <c r="K39">
        <f ca="1">IF(ISBLANK(OFFSET($I39,-($C39-1),0)),"",
IF($C39=1,MATCH("tp1",[1]ShopProductTable!$1:$1,0),
IF(OFFSET(L39,-1,0)=1,MATCH("tp1",[1]ShopProductTable!$1:$1,0),
OFFSET(K39,-1,0)+4)))</f>
        <v>14</v>
      </c>
      <c r="L39">
        <f ca="1">IF(ISBLANK(OFFSET($I39,-($C39-1),0)),"",
IF($K39-1+4=28,1,
IF(LEN(OFFSET([1]ShopProductTable!$A$1,$J39-1,$K39-1+4))=0,1,0)))</f>
        <v>0</v>
      </c>
      <c r="M39" t="str">
        <f t="shared" ca="1" si="22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EN</v>
      </c>
      <c r="P39">
        <f ca="1">IF(ISBLANK(OFFSET($I39,-($C39-1),0)),"",
OFFSET([1]ShopProductTable!$A$1,$J39-1,$K39+2))</f>
        <v>800</v>
      </c>
      <c r="Q39" t="str">
        <f t="shared" ca="1" si="23"/>
        <v>cu</v>
      </c>
      <c r="R39" t="str">
        <f t="shared" ca="1" si="24"/>
        <v>EN</v>
      </c>
      <c r="S39">
        <f t="shared" ca="1" si="25"/>
        <v>800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>
        <f ca="1">IF(C40&lt;&gt;1,OFFSET(D40,-1,0),
SUMIF([1]ShopProductTable!$D:$D,$A40,[1]ShopProductTable!$E:$E))</f>
        <v>2</v>
      </c>
      <c r="E40" t="str">
        <f t="shared" ca="1" si="21"/>
        <v/>
      </c>
      <c r="J40">
        <f ca="1">IF(ISBLANK(OFFSET($I40,-($C40-1),0)),"",
IF($C40=1,MATCH(OFFSET($I40,-($C40-1),0),[1]ShopProductTable!$A:$A,0),
OFFSET(J40,-1,0)+OFFSET(L40,-1,0)
))</f>
        <v>17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1</v>
      </c>
      <c r="M40" t="str">
        <f t="shared" ca="1" si="22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GO</v>
      </c>
      <c r="P40">
        <f ca="1">IF(ISBLANK(OFFSET($I40,-($C40-1),0)),"",
OFFSET([1]ShopProductTable!$A$1,$J40-1,$K40+2))</f>
        <v>30000</v>
      </c>
      <c r="Q40" t="str">
        <f t="shared" ca="1" si="23"/>
        <v>cu</v>
      </c>
      <c r="R40" t="str">
        <f t="shared" ca="1" si="24"/>
        <v>GO</v>
      </c>
      <c r="S40">
        <f t="shared" ca="1" si="25"/>
        <v>30000</v>
      </c>
    </row>
    <row r="41" spans="1:19">
      <c r="A41" t="s">
        <v>129</v>
      </c>
      <c r="B41" t="str">
        <f>IFERROR(VLOOKUP(A41,EventTypeTable!A:B,MATCH(EventTypeTable!$B$1,EventTypeTable!$A$1:$B$1,0),0),"")</f>
        <v/>
      </c>
      <c r="C41">
        <v>1</v>
      </c>
      <c r="D41">
        <f ca="1">IF(C41&lt;&gt;1,OFFSET(D41,-1,0),
SUMIF([1]ShopProductTable!$D:$D,$A41,[1]ShopProductTable!$E:$E))</f>
        <v>3</v>
      </c>
      <c r="E41" t="str">
        <f t="shared" ref="E41" ca="1" si="26">IF(ISBLANK(F41),"",
VLOOKUP(F41,OFFSET(INDIRECT("$A:$B"),0,MATCH(F$1&amp;"_Verify",INDIRECT("$1:$1"),0)-1),2,0)
)</f>
        <v/>
      </c>
      <c r="I41" t="s">
        <v>129</v>
      </c>
      <c r="J41">
        <f ca="1">IF(ISBLANK(OFFSET($I41,-($C41-1),0)),"",
IF($C41=1,MATCH(OFFSET($I41,-($C41-1),0),[1]ShopProductTable!$A:$A,0),
OFFSET(J41,-1,0)+OFFSET(L41,-1,0)
))</f>
        <v>19</v>
      </c>
      <c r="K41">
        <f ca="1">IF(ISBLANK(OFFSET($I41,-($C41-1),0)),"",
IF($C41=1,MATCH("tp1",[1]ShopProductTable!$1:$1,0),
IF(OFFSET(L41,-1,0)=1,MATCH("tp1",[1]ShopProductTable!$1:$1,0),
OFFSET(K41,-1,0)+4)))</f>
        <v>14</v>
      </c>
      <c r="L41">
        <f ca="1">IF(ISBLANK(OFFSET($I41,-($C41-1),0)),"",
IF($K41-1+4=28,1,
IF(LEN(OFFSET([1]ShopProductTable!$A$1,$J41-1,$K41-1+4))=0,1,0)))</f>
        <v>0</v>
      </c>
      <c r="M41" t="str">
        <f t="shared" ref="M41" ca="1" si="27">IF(ISBLANK(OFFSET($I41,-($C41-1),0)),"",
IF(ISBLANK(N41),"",
VLOOKUP(N41,OFFSET(INDIRECT("$A:$B"),0,MATCH(N$1&amp;"_Verify",INDIRECT("$1:$1"),0)-1),2,0)
))</f>
        <v>it</v>
      </c>
      <c r="N41" t="str">
        <f ca="1">IF(ISBLANK(OFFSET($I41,-($C41-1),0)),"",
OFFSET([1]ShopProductTable!$A$1,$J41-1,$K41))</f>
        <v>아이템</v>
      </c>
      <c r="O41" t="str">
        <f ca="1">IF(ISBLANK(OFFSET($I41,-($C41-1),0)),"",
OFFSET([1]ShopProductTable!$A$1,$J41-1,$K41+1))</f>
        <v>Spell_0003</v>
      </c>
      <c r="P41">
        <f ca="1">IF(ISBLANK(OFFSET($I41,-($C41-1),0)),"",
OFFSET([1]ShopProductTable!$A$1,$J41-1,$K41+2))</f>
        <v>1</v>
      </c>
      <c r="Q41" t="str">
        <f t="shared" ref="Q41" ca="1" si="28">IF(LEN(E41)&lt;&gt;0,E41,
IF(LEN(M41)&lt;&gt;0,M41,""))</f>
        <v>it</v>
      </c>
      <c r="R41" t="str">
        <f t="shared" ref="R41" ca="1" si="29">IF(LEN(G41)&lt;&gt;0,G41,
IF(LEN(O41)&lt;&gt;0,O41,""))</f>
        <v>Spell_0003</v>
      </c>
      <c r="S41">
        <f t="shared" ref="S41" ca="1" si="30">IF(LEN(H41)&lt;&gt;0,H41,
IF(LEN(P41)&lt;&gt;0,P41,""))</f>
        <v>1</v>
      </c>
    </row>
    <row r="42" spans="1:19">
      <c r="A42" t="s">
        <v>128</v>
      </c>
      <c r="B42" t="str">
        <f>IFERROR(VLOOKUP(A42,EventTypeTable!A:B,MATCH(EventTypeTable!$B$1,EventTypeTable!$A$1:$B$1,0),0),"")</f>
        <v/>
      </c>
      <c r="C42">
        <v>2</v>
      </c>
      <c r="D42">
        <f ca="1">IF(C42&lt;&gt;1,OFFSET(D42,-1,0),
SUMIF([1]ShopProductTable!$D:$D,$A42,[1]ShopProductTable!$E:$E))</f>
        <v>3</v>
      </c>
      <c r="E42" t="str">
        <f t="shared" ref="E42:E43" ca="1" si="31">IF(ISBLANK(F42),"",
VLOOKUP(F42,OFFSET(INDIRECT("$A:$B"),0,MATCH(F$1&amp;"_Verify",INDIRECT("$1:$1"),0)-1),2,0)
)</f>
        <v/>
      </c>
      <c r="J42">
        <f ca="1">IF(ISBLANK(OFFSET($I42,-($C42-1),0)),"",
IF($C42=1,MATCH(OFFSET($I42,-($C42-1),0),[1]ShopProductTable!$A:$A,0),
OFFSET(J42,-1,0)+OFFSET(L42,-1,0)
))</f>
        <v>19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ref="M42:M43" ca="1" si="32">IF(ISBLANK(OFFSET($I42,-($C42-1),0)),"",
IF(ISBLANK(N42),"",
VLOOKUP(N42,OFFSET(INDIRECT("$A:$B"),0,MATCH(N$1&amp;"_Verify",INDIRECT("$1:$1"),0)-1),2,0)
))</f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ref="Q42:Q43" ca="1" si="33">IF(LEN(E42)&lt;&gt;0,E42,
IF(LEN(M42)&lt;&gt;0,M42,""))</f>
        <v>cu</v>
      </c>
      <c r="R42" t="str">
        <f t="shared" ref="R42:R43" ca="1" si="34">IF(LEN(G42)&lt;&gt;0,G42,
IF(LEN(O42)&lt;&gt;0,O42,""))</f>
        <v>EN</v>
      </c>
      <c r="S42">
        <f t="shared" ref="S42:S43" ca="1" si="35">IF(LEN(H42)&lt;&gt;0,H42,
IF(LEN(P42)&lt;&gt;0,P42,""))</f>
        <v>150</v>
      </c>
    </row>
    <row r="43" spans="1:19">
      <c r="A43" t="s">
        <v>128</v>
      </c>
      <c r="B43" t="str">
        <f>IFERROR(VLOOKUP(A43,EventTypeTable!A:B,MATCH(EventTypeTable!$B$1,EventTypeTable!$A$1:$B$1,0),0),"")</f>
        <v/>
      </c>
      <c r="C43">
        <v>3</v>
      </c>
      <c r="D43">
        <f ca="1">IF(C43&lt;&gt;1,OFFSET(D43,-1,0),
SUMIF([1]ShopProductTable!$D:$D,$A43,[1]ShopProductTable!$E:$E))</f>
        <v>3</v>
      </c>
      <c r="E43" t="str">
        <f t="shared" ca="1" si="31"/>
        <v/>
      </c>
      <c r="J43">
        <f ca="1">IF(ISBLANK(OFFSET($I43,-($C43-1),0)),"",
IF($C43=1,MATCH(OFFSET($I43,-($C43-1),0),[1]ShopProductTable!$A:$A,0),
OFFSET(J43,-1,0)+OFFSET(L43,-1,0)
))</f>
        <v>19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32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100000</v>
      </c>
      <c r="Q43" t="str">
        <f t="shared" ca="1" si="33"/>
        <v>cu</v>
      </c>
      <c r="R43" t="str">
        <f t="shared" ca="1" si="34"/>
        <v>GO</v>
      </c>
      <c r="S43">
        <f t="shared" ca="1" si="35"/>
        <v>100000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1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I44" t="s">
        <v>101</v>
      </c>
      <c r="J44">
        <f ca="1">IF(ISBLANK(OFFSET($I44,-($C44-1),0)),"",
IF($C44=1,MATCH(OFFSET($I44,-($C44-1),0),[1]ShopProductTable!$A:$A,0),
OFFSET(J44,-1,0)+OFFSET(L44,-1,0)
))</f>
        <v>20</v>
      </c>
      <c r="K44">
        <f ca="1">IF(ISBLANK(OFFSET($I44,-($C44-1),0)),"",
IF($C44=1,MATCH("tp1",[1]ShopProductTable!$1:$1,0),
IF(OFFSET(L44,-1,0)=1,MATCH("tp1",[1]ShopProductTable!$1:$1,0),
OFFSET(K44,-1,0)+4)))</f>
        <v>14</v>
      </c>
      <c r="L44">
        <f ca="1">IF(ISBLANK(OFFSET($I44,-($C44-1),0)),"",
IF($K44-1+4=28,1,
IF(LEN(OFFSET([1]ShopProductTable!$A$1,$J44-1,$K44-1+4))=0,1,0)))</f>
        <v>0</v>
      </c>
      <c r="M44" t="str">
        <f t="shared" ref="M44:M55" ca="1" si="36">IF(ISBLANK(OFFSET($I44,-($C44-1),0)),"",
IF(ISBLANK(N44),"",
VLOOKUP(N44,OFFSET(INDIRECT("$A:$B"),0,MATCH(N$1&amp;"_Verify",INDIRECT("$1:$1"),0)-1),2,0)
))</f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100</v>
      </c>
      <c r="Q44" t="str">
        <f t="shared" ref="Q44:Q55" ca="1" si="37">IF(LEN(E44)&lt;&gt;0,E44,
IF(LEN(M44)&lt;&gt;0,M44,""))</f>
        <v>cu</v>
      </c>
      <c r="R44" t="str">
        <f t="shared" ref="R44:R55" ca="1" si="38">IF(LEN(G44)&lt;&gt;0,G44,
IF(LEN(O44)&lt;&gt;0,O44,""))</f>
        <v>EN</v>
      </c>
      <c r="S44">
        <f t="shared" ref="S44:S55" ca="1" si="39">IF(LEN(H44)&lt;&gt;0,H44,
IF(LEN(P44)&lt;&gt;0,P44,""))</f>
        <v>100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2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20</v>
      </c>
      <c r="K45">
        <f ca="1">IF(ISBLANK(OFFSET($I45,-($C45-1),0)),"",
IF($C45=1,MATCH("tp1",[1]ShopProductTable!$1:$1,0),
IF(OFFSET(L45,-1,0)=1,MATCH("tp1",[1]ShopProductTable!$1:$1,0),
OFFSET(K45,-1,0)+4)))</f>
        <v>18</v>
      </c>
      <c r="L45">
        <f ca="1">IF(ISBLANK(OFFSET($I45,-($C45-1),0)),"",
IF($K45-1+4=28,1,
IF(LEN(OFFSET([1]ShopProductTable!$A$1,$J45-1,$K45-1+4))=0,1,0)))</f>
        <v>0</v>
      </c>
      <c r="M45" t="str">
        <f t="shared" ca="1" si="36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EN</v>
      </c>
      <c r="P45">
        <f ca="1">IF(ISBLANK(OFFSET($I45,-($C45-1),0)),"",
OFFSET([1]ShopProductTable!$A$1,$J45-1,$K45+2))</f>
        <v>50</v>
      </c>
      <c r="Q45" t="str">
        <f t="shared" ca="1" si="37"/>
        <v>cu</v>
      </c>
      <c r="R45" t="str">
        <f t="shared" ca="1" si="38"/>
        <v>EN</v>
      </c>
      <c r="S45">
        <f t="shared" ca="1" si="39"/>
        <v>50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3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20</v>
      </c>
      <c r="K46">
        <f ca="1">IF(ISBLANK(OFFSET($I46,-($C46-1),0)),"",
IF($C46=1,MATCH("tp1",[1]ShopProductTable!$1:$1,0),
IF(OFFSET(L46,-1,0)=1,MATCH("tp1",[1]ShopProductTable!$1:$1,0),
OFFSET(K46,-1,0)+4)))</f>
        <v>22</v>
      </c>
      <c r="L46">
        <f ca="1">IF(ISBLANK(OFFSET($I46,-($C46-1),0)),"",
IF($K46-1+4=28,1,
IF(LEN(OFFSET([1]ShopProductTable!$A$1,$J46-1,$K46-1+4))=0,1,0)))</f>
        <v>1</v>
      </c>
      <c r="M46" t="str">
        <f t="shared" ca="1" si="36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GO</v>
      </c>
      <c r="P46">
        <f ca="1">IF(ISBLANK(OFFSET($I46,-($C46-1),0)),"",
OFFSET([1]ShopProductTable!$A$1,$J46-1,$K46+2))</f>
        <v>10000</v>
      </c>
      <c r="Q46" t="str">
        <f t="shared" ca="1" si="37"/>
        <v>cu</v>
      </c>
      <c r="R46" t="str">
        <f t="shared" ca="1" si="38"/>
        <v>GO</v>
      </c>
      <c r="S46">
        <f t="shared" ca="1" si="39"/>
        <v>10000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4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21</v>
      </c>
      <c r="K47">
        <f ca="1">IF(ISBLANK(OFFSET($I47,-($C47-1),0)),"",
IF($C47=1,MATCH("tp1",[1]ShopProductTable!$1:$1,0),
IF(OFFSET(L47,-1,0)=1,MATCH("tp1",[1]ShopProductTable!$1:$1,0),
OFFSET(K47,-1,0)+4)))</f>
        <v>14</v>
      </c>
      <c r="L47">
        <f ca="1">IF(ISBLANK(OFFSET($I47,-($C47-1),0)),"",
IF($K47-1+4=28,1,
IF(LEN(OFFSET([1]ShopProductTable!$A$1,$J47-1,$K47-1+4))=0,1,0)))</f>
        <v>0</v>
      </c>
      <c r="M47" t="str">
        <f t="shared" ca="1" si="36"/>
        <v>it</v>
      </c>
      <c r="N47" t="str">
        <f ca="1">IF(ISBLANK(OFFSET($I47,-($C47-1),0)),"",
OFFSET([1]ShopProductTable!$A$1,$J47-1,$K47))</f>
        <v>아이템</v>
      </c>
      <c r="O47" t="str">
        <f ca="1">IF(ISBLANK(OFFSET($I47,-($C47-1),0)),"",
OFFSET([1]ShopProductTable!$A$1,$J47-1,$K47+1))</f>
        <v>Cash_sSevenTotal</v>
      </c>
      <c r="P47">
        <f ca="1">IF(ISBLANK(OFFSET($I47,-($C47-1),0)),"",
OFFSET([1]ShopProductTable!$A$1,$J47-1,$K47+2))</f>
        <v>75</v>
      </c>
      <c r="Q47" t="str">
        <f t="shared" ca="1" si="37"/>
        <v>it</v>
      </c>
      <c r="R47" t="str">
        <f t="shared" ca="1" si="38"/>
        <v>Cash_sSevenTotal</v>
      </c>
      <c r="S47">
        <f t="shared" ca="1" si="39"/>
        <v>75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5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J48">
        <f ca="1">IF(ISBLANK(OFFSET($I48,-($C48-1),0)),"",
IF($C48=1,MATCH(OFFSET($I48,-($C48-1),0),[1]ShopProductTable!$A:$A,0),
OFFSET(J48,-1,0)+OFFSET(L48,-1,0)
))</f>
        <v>21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36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75</v>
      </c>
      <c r="Q48" t="str">
        <f t="shared" ca="1" si="37"/>
        <v>cu</v>
      </c>
      <c r="R48" t="str">
        <f t="shared" ca="1" si="38"/>
        <v>EN</v>
      </c>
      <c r="S48">
        <f t="shared" ca="1" si="39"/>
        <v>75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6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21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36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37"/>
        <v>cu</v>
      </c>
      <c r="R49" t="str">
        <f t="shared" ca="1" si="38"/>
        <v>GO</v>
      </c>
      <c r="S49">
        <f t="shared" ca="1" si="39"/>
        <v>20000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7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22</v>
      </c>
      <c r="K50">
        <f ca="1">IF(ISBLANK(OFFSET($I50,-($C50-1),0)),"",
IF($C50=1,MATCH("tp1",[1]ShopProductTable!$1:$1,0),
IF(OFFSET(L50,-1,0)=1,MATCH("tp1",[1]ShopProductTable!$1:$1,0),
OFFSET(K50,-1,0)+4)))</f>
        <v>14</v>
      </c>
      <c r="L50">
        <f ca="1">IF(ISBLANK(OFFSET($I50,-($C50-1),0)),"",
IF($K50-1+4=28,1,
IF(LEN(OFFSET([1]ShopProductTable!$A$1,$J50-1,$K50-1+4))=0,1,0)))</f>
        <v>0</v>
      </c>
      <c r="M50" t="str">
        <f t="shared" ca="1" si="36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300</v>
      </c>
      <c r="Q50" t="str">
        <f t="shared" ca="1" si="37"/>
        <v>cu</v>
      </c>
      <c r="R50" t="str">
        <f t="shared" ca="1" si="38"/>
        <v>EN</v>
      </c>
      <c r="S50">
        <f t="shared" ca="1" si="39"/>
        <v>300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8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22</v>
      </c>
      <c r="K51">
        <f ca="1">IF(ISBLANK(OFFSET($I51,-($C51-1),0)),"",
IF($C51=1,MATCH("tp1",[1]ShopProductTable!$1:$1,0),
IF(OFFSET(L51,-1,0)=1,MATCH("tp1",[1]ShopProductTable!$1:$1,0),
OFFSET(K51,-1,0)+4)))</f>
        <v>18</v>
      </c>
      <c r="L51">
        <f ca="1">IF(ISBLANK(OFFSET($I51,-($C51-1),0)),"",
IF($K51-1+4=28,1,
IF(LEN(OFFSET([1]ShopProductTable!$A$1,$J51-1,$K51-1+4))=0,1,0)))</f>
        <v>0</v>
      </c>
      <c r="M51" t="str">
        <f t="shared" ca="1" si="36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EN</v>
      </c>
      <c r="P51">
        <f ca="1">IF(ISBLANK(OFFSET($I51,-($C51-1),0)),"",
OFFSET([1]ShopProductTable!$A$1,$J51-1,$K51+2))</f>
        <v>100</v>
      </c>
      <c r="Q51" t="str">
        <f t="shared" ca="1" si="37"/>
        <v>cu</v>
      </c>
      <c r="R51" t="str">
        <f t="shared" ca="1" si="38"/>
        <v>EN</v>
      </c>
      <c r="S51">
        <f t="shared" ca="1" si="39"/>
        <v>100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9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22</v>
      </c>
      <c r="K52">
        <f ca="1">IF(ISBLANK(OFFSET($I52,-($C52-1),0)),"",
IF($C52=1,MATCH("tp1",[1]ShopProductTable!$1:$1,0),
IF(OFFSET(L52,-1,0)=1,MATCH("tp1",[1]ShopProductTable!$1:$1,0),
OFFSET(K52,-1,0)+4)))</f>
        <v>22</v>
      </c>
      <c r="L52">
        <f ca="1">IF(ISBLANK(OFFSET($I52,-($C52-1),0)),"",
IF($K52-1+4=28,1,
IF(LEN(OFFSET([1]ShopProductTable!$A$1,$J52-1,$K52-1+4))=0,1,0)))</f>
        <v>1</v>
      </c>
      <c r="M52" t="str">
        <f t="shared" ca="1" si="36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40000</v>
      </c>
      <c r="Q52" t="str">
        <f t="shared" ca="1" si="37"/>
        <v>cu</v>
      </c>
      <c r="R52" t="str">
        <f t="shared" ca="1" si="38"/>
        <v>GO</v>
      </c>
      <c r="S52">
        <f t="shared" ca="1" si="39"/>
        <v>40000</v>
      </c>
    </row>
    <row r="53" spans="1:19">
      <c r="A53" t="s">
        <v>100</v>
      </c>
      <c r="B53" t="str">
        <f>IFERROR(VLOOKUP(A53,EventTypeTable!A:B,MATCH(EventTypeTable!$B$1,EventTypeTable!$A$1:$B$1,0),0),"")</f>
        <v/>
      </c>
      <c r="C53">
        <v>10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23</v>
      </c>
      <c r="K53">
        <f ca="1">IF(ISBLANK(OFFSET($I53,-($C53-1),0)),"",
IF($C53=1,MATCH("tp1",[1]ShopProductTable!$1:$1,0),
IF(OFFSET(L53,-1,0)=1,MATCH("tp1",[1]ShopProductTable!$1:$1,0),
OFFSET(K53,-1,0)+4)))</f>
        <v>14</v>
      </c>
      <c r="L53">
        <f ca="1">IF(ISBLANK(OFFSET($I53,-($C53-1),0)),"",
IF($K53-1+4=28,1,
IF(LEN(OFFSET([1]ShopProductTable!$A$1,$J53-1,$K53-1+4))=0,1,0)))</f>
        <v>0</v>
      </c>
      <c r="M53" t="str">
        <f t="shared" ca="1" si="36"/>
        <v>it</v>
      </c>
      <c r="N53" t="str">
        <f ca="1">IF(ISBLANK(OFFSET($I53,-($C53-1),0)),"",
OFFSET([1]ShopProductTable!$A$1,$J53-1,$K53))</f>
        <v>아이템</v>
      </c>
      <c r="O53" t="str">
        <f ca="1">IF(ISBLANK(OFFSET($I53,-($C53-1),0)),"",
OFFSET([1]ShopProductTable!$A$1,$J53-1,$K53+1))</f>
        <v>Cash_sSevenTotal</v>
      </c>
      <c r="P53">
        <f ca="1">IF(ISBLANK(OFFSET($I53,-($C53-1),0)),"",
OFFSET([1]ShopProductTable!$A$1,$J53-1,$K53+2))</f>
        <v>200</v>
      </c>
      <c r="Q53" t="str">
        <f t="shared" ca="1" si="37"/>
        <v>it</v>
      </c>
      <c r="R53" t="str">
        <f t="shared" ca="1" si="38"/>
        <v>Cash_sSevenTotal</v>
      </c>
      <c r="S53">
        <f t="shared" ca="1" si="39"/>
        <v>200</v>
      </c>
    </row>
    <row r="54" spans="1:19">
      <c r="A54" t="s">
        <v>100</v>
      </c>
      <c r="B54" t="str">
        <f>IFERROR(VLOOKUP(A54,EventTypeTable!A:B,MATCH(EventTypeTable!$B$1,EventTypeTable!$A$1:$B$1,0),0),"")</f>
        <v/>
      </c>
      <c r="C54">
        <v>11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23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36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500</v>
      </c>
      <c r="Q54" t="str">
        <f t="shared" ca="1" si="37"/>
        <v>cu</v>
      </c>
      <c r="R54" t="str">
        <f t="shared" ca="1" si="38"/>
        <v>EN</v>
      </c>
      <c r="S54">
        <f t="shared" ca="1" si="39"/>
        <v>500</v>
      </c>
    </row>
    <row r="55" spans="1:19">
      <c r="A55" t="s">
        <v>100</v>
      </c>
      <c r="B55" t="str">
        <f>IFERROR(VLOOKUP(A55,EventTypeTable!A:B,MATCH(EventTypeTable!$B$1,EventTypeTable!$A$1:$B$1,0),0),"")</f>
        <v/>
      </c>
      <c r="C55">
        <v>12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23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36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60000</v>
      </c>
      <c r="Q55" t="str">
        <f t="shared" ca="1" si="37"/>
        <v>cu</v>
      </c>
      <c r="R55" t="str">
        <f t="shared" ca="1" si="38"/>
        <v>GO</v>
      </c>
      <c r="S55">
        <f t="shared" ca="1" si="39"/>
        <v>60000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1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I56" t="s">
        <v>102</v>
      </c>
      <c r="J56">
        <f ca="1">IF(ISBLANK(OFFSET($I56,-($C56-1),0)),"",
IF($C56=1,MATCH(OFFSET($I56,-($C56-1),0),[1]ShopProductTable!$A:$A,0),
OFFSET(J56,-1,0)+OFFSET(L56,-1,0)
))</f>
        <v>24</v>
      </c>
      <c r="K56">
        <f ca="1">IF(ISBLANK(OFFSET($I56,-($C56-1),0)),"",
IF($C56=1,MATCH("tp1",[1]ShopProductTable!$1:$1,0),
IF(OFFSET(L56,-1,0)=1,MATCH("tp1",[1]ShopProductTable!$1:$1,0),
OFFSET(K56,-1,0)+4)))</f>
        <v>14</v>
      </c>
      <c r="L56">
        <f ca="1">IF(ISBLANK(OFFSET($I56,-($C56-1),0)),"",
IF($K56-1+4=28,1,
IF(LEN(OFFSET([1]ShopProductTable!$A$1,$J56-1,$K56-1+4))=0,1,0)))</f>
        <v>0</v>
      </c>
      <c r="M56" t="str">
        <f t="shared" ref="M56:M79" ca="1" si="40">IF(ISBLANK(OFFSET($I56,-($C56-1),0)),"",
IF(ISBLANK(N56),"",
VLOOKUP(N56,OFFSET(INDIRECT("$A:$B"),0,MATCH(N$1&amp;"_Verify",INDIRECT("$1:$1"),0)-1),2,0)
))</f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100</v>
      </c>
      <c r="Q56" t="str">
        <f t="shared" ref="Q56:Q79" ca="1" si="41">IF(LEN(E56)&lt;&gt;0,E56,
IF(LEN(M56)&lt;&gt;0,M56,""))</f>
        <v>cu</v>
      </c>
      <c r="R56" t="str">
        <f t="shared" ref="R56:R79" ca="1" si="42">IF(LEN(G56)&lt;&gt;0,G56,
IF(LEN(O56)&lt;&gt;0,O56,""))</f>
        <v>EN</v>
      </c>
      <c r="S56">
        <f t="shared" ref="S56:S79" ca="1" si="43">IF(LEN(H56)&lt;&gt;0,H56,
IF(LEN(P56)&lt;&gt;0,P56,""))</f>
        <v>100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2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24</v>
      </c>
      <c r="K57">
        <f ca="1">IF(ISBLANK(OFFSET($I57,-($C57-1),0)),"",
IF($C57=1,MATCH("tp1",[1]ShopProductTable!$1:$1,0),
IF(OFFSET(L57,-1,0)=1,MATCH("tp1",[1]ShopProductTable!$1:$1,0),
OFFSET(K57,-1,0)+4)))</f>
        <v>18</v>
      </c>
      <c r="L57">
        <f ca="1">IF(ISBLANK(OFFSET($I57,-($C57-1),0)),"",
IF($K57-1+4=28,1,
IF(LEN(OFFSET([1]ShopProductTable!$A$1,$J57-1,$K57-1+4))=0,1,0)))</f>
        <v>0</v>
      </c>
      <c r="M57" t="str">
        <f t="shared" ca="1" si="40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50</v>
      </c>
      <c r="Q57" t="str">
        <f t="shared" ca="1" si="41"/>
        <v>cu</v>
      </c>
      <c r="R57" t="str">
        <f t="shared" ca="1" si="42"/>
        <v>EN</v>
      </c>
      <c r="S57">
        <f t="shared" ca="1" si="43"/>
        <v>50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3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24</v>
      </c>
      <c r="K58">
        <f ca="1">IF(ISBLANK(OFFSET($I58,-($C58-1),0)),"",
IF($C58=1,MATCH("tp1",[1]ShopProductTable!$1:$1,0),
IF(OFFSET(L58,-1,0)=1,MATCH("tp1",[1]ShopProductTable!$1:$1,0),
OFFSET(K58,-1,0)+4)))</f>
        <v>22</v>
      </c>
      <c r="L58">
        <f ca="1">IF(ISBLANK(OFFSET($I58,-($C58-1),0)),"",
IF($K58-1+4=28,1,
IF(LEN(OFFSET([1]ShopProductTable!$A$1,$J58-1,$K58-1+4))=0,1,0)))</f>
        <v>1</v>
      </c>
      <c r="M58" t="str">
        <f t="shared" ca="1" si="40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10000</v>
      </c>
      <c r="Q58" t="str">
        <f t="shared" ca="1" si="41"/>
        <v>cu</v>
      </c>
      <c r="R58" t="str">
        <f t="shared" ca="1" si="42"/>
        <v>GO</v>
      </c>
      <c r="S58">
        <f t="shared" ca="1" si="43"/>
        <v>10000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4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25</v>
      </c>
      <c r="K59">
        <f ca="1">IF(ISBLANK(OFFSET($I59,-($C59-1),0)),"",
IF($C59=1,MATCH("tp1",[1]ShopProductTable!$1:$1,0),
IF(OFFSET(L59,-1,0)=1,MATCH("tp1",[1]ShopProductTable!$1:$1,0),
OFFSET(K59,-1,0)+4)))</f>
        <v>14</v>
      </c>
      <c r="L59">
        <f ca="1">IF(ISBLANK(OFFSET($I59,-($C59-1),0)),"",
IF($K59-1+4=28,1,
IF(LEN(OFFSET([1]ShopProductTable!$A$1,$J59-1,$K59-1+4))=0,1,0)))</f>
        <v>0</v>
      </c>
      <c r="M59" t="str">
        <f t="shared" ca="1" si="40"/>
        <v>it</v>
      </c>
      <c r="N59" t="str">
        <f ca="1">IF(ISBLANK(OFFSET($I59,-($C59-1),0)),"",
OFFSET([1]ShopProductTable!$A$1,$J59-1,$K59))</f>
        <v>아이템</v>
      </c>
      <c r="O59" t="str">
        <f ca="1">IF(ISBLANK(OFFSET($I59,-($C59-1),0)),"",
OFFSET([1]ShopProductTable!$A$1,$J59-1,$K59+1))</f>
        <v>Cash_sSevenTotal</v>
      </c>
      <c r="P59">
        <f ca="1">IF(ISBLANK(OFFSET($I59,-($C59-1),0)),"",
OFFSET([1]ShopProductTable!$A$1,$J59-1,$K59+2))</f>
        <v>400</v>
      </c>
      <c r="Q59" t="str">
        <f t="shared" ca="1" si="41"/>
        <v>it</v>
      </c>
      <c r="R59" t="str">
        <f t="shared" ca="1" si="42"/>
        <v>Cash_sSevenTotal</v>
      </c>
      <c r="S59">
        <f t="shared" ca="1" si="43"/>
        <v>400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5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J60">
        <f ca="1">IF(ISBLANK(OFFSET($I60,-($C60-1),0)),"",
IF($C60=1,MATCH(OFFSET($I60,-($C60-1),0),[1]ShopProductTable!$A:$A,0),
OFFSET(J60,-1,0)+OFFSET(L60,-1,0)
))</f>
        <v>25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ca="1" si="40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75</v>
      </c>
      <c r="Q60" t="str">
        <f t="shared" ca="1" si="41"/>
        <v>cu</v>
      </c>
      <c r="R60" t="str">
        <f t="shared" ca="1" si="42"/>
        <v>EN</v>
      </c>
      <c r="S60">
        <f t="shared" ca="1" si="43"/>
        <v>75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6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25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1</v>
      </c>
      <c r="M61" t="str">
        <f t="shared" ca="1" si="40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20000</v>
      </c>
      <c r="Q61" t="str">
        <f t="shared" ca="1" si="41"/>
        <v>cu</v>
      </c>
      <c r="R61" t="str">
        <f t="shared" ca="1" si="42"/>
        <v>GO</v>
      </c>
      <c r="S61">
        <f t="shared" ca="1" si="43"/>
        <v>20000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7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26</v>
      </c>
      <c r="K62">
        <f ca="1">IF(ISBLANK(OFFSET($I62,-($C62-1),0)),"",
IF($C62=1,MATCH("tp1",[1]ShopProductTable!$1:$1,0),
IF(OFFSET(L62,-1,0)=1,MATCH("tp1",[1]ShopProductTable!$1:$1,0),
OFFSET(K62,-1,0)+4)))</f>
        <v>14</v>
      </c>
      <c r="L62">
        <f ca="1">IF(ISBLANK(OFFSET($I62,-($C62-1),0)),"",
IF($K62-1+4=28,1,
IF(LEN(OFFSET([1]ShopProductTable!$A$1,$J62-1,$K62-1+4))=0,1,0)))</f>
        <v>0</v>
      </c>
      <c r="M62" t="str">
        <f t="shared" ca="1" si="40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300</v>
      </c>
      <c r="Q62" t="str">
        <f t="shared" ca="1" si="41"/>
        <v>cu</v>
      </c>
      <c r="R62" t="str">
        <f t="shared" ca="1" si="42"/>
        <v>EN</v>
      </c>
      <c r="S62">
        <f t="shared" ca="1" si="43"/>
        <v>300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8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26</v>
      </c>
      <c r="K63">
        <f ca="1">IF(ISBLANK(OFFSET($I63,-($C63-1),0)),"",
IF($C63=1,MATCH("tp1",[1]ShopProductTable!$1:$1,0),
IF(OFFSET(L63,-1,0)=1,MATCH("tp1",[1]ShopProductTable!$1:$1,0),
OFFSET(K63,-1,0)+4)))</f>
        <v>18</v>
      </c>
      <c r="L63">
        <f ca="1">IF(ISBLANK(OFFSET($I63,-($C63-1),0)),"",
IF($K63-1+4=28,1,
IF(LEN(OFFSET([1]ShopProductTable!$A$1,$J63-1,$K63-1+4))=0,1,0)))</f>
        <v>0</v>
      </c>
      <c r="M63" t="str">
        <f t="shared" ca="1" si="40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EN</v>
      </c>
      <c r="P63">
        <f ca="1">IF(ISBLANK(OFFSET($I63,-($C63-1),0)),"",
OFFSET([1]ShopProductTable!$A$1,$J63-1,$K63+2))</f>
        <v>100</v>
      </c>
      <c r="Q63" t="str">
        <f t="shared" ca="1" si="41"/>
        <v>cu</v>
      </c>
      <c r="R63" t="str">
        <f t="shared" ca="1" si="42"/>
        <v>EN</v>
      </c>
      <c r="S63">
        <f t="shared" ca="1" si="43"/>
        <v>100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9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26</v>
      </c>
      <c r="K64">
        <f ca="1">IF(ISBLANK(OFFSET($I64,-($C64-1),0)),"",
IF($C64=1,MATCH("tp1",[1]ShopProductTable!$1:$1,0),
IF(OFFSET(L64,-1,0)=1,MATCH("tp1",[1]ShopProductTable!$1:$1,0),
OFFSET(K64,-1,0)+4)))</f>
        <v>22</v>
      </c>
      <c r="L64">
        <f ca="1">IF(ISBLANK(OFFSET($I64,-($C64-1),0)),"",
IF($K64-1+4=28,1,
IF(LEN(OFFSET([1]ShopProductTable!$A$1,$J64-1,$K64-1+4))=0,1,0)))</f>
        <v>1</v>
      </c>
      <c r="M64" t="str">
        <f t="shared" ca="1" si="40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40000</v>
      </c>
      <c r="Q64" t="str">
        <f t="shared" ca="1" si="41"/>
        <v>cu</v>
      </c>
      <c r="R64" t="str">
        <f t="shared" ca="1" si="42"/>
        <v>GO</v>
      </c>
      <c r="S64">
        <f t="shared" ca="1" si="43"/>
        <v>40000</v>
      </c>
    </row>
    <row r="65" spans="1:19">
      <c r="A65" t="s">
        <v>104</v>
      </c>
      <c r="B65" t="str">
        <f>IFERROR(VLOOKUP(A65,EventTypeTable!A:B,MATCH(EventTypeTable!$B$1,EventTypeTable!$A$1:$B$1,0),0),"")</f>
        <v/>
      </c>
      <c r="C65">
        <v>10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27</v>
      </c>
      <c r="K65">
        <f ca="1">IF(ISBLANK(OFFSET($I65,-($C65-1),0)),"",
IF($C65=1,MATCH("tp1",[1]ShopProductTable!$1:$1,0),
IF(OFFSET(L65,-1,0)=1,MATCH("tp1",[1]ShopProductTable!$1:$1,0),
OFFSET(K65,-1,0)+4)))</f>
        <v>14</v>
      </c>
      <c r="L65">
        <f ca="1">IF(ISBLANK(OFFSET($I65,-($C65-1),0)),"",
IF($K65-1+4=28,1,
IF(LEN(OFFSET([1]ShopProductTable!$A$1,$J65-1,$K65-1+4))=0,1,0)))</f>
        <v>0</v>
      </c>
      <c r="M65" t="str">
        <f t="shared" ca="1" si="40"/>
        <v>it</v>
      </c>
      <c r="N65" t="str">
        <f ca="1">IF(ISBLANK(OFFSET($I65,-($C65-1),0)),"",
OFFSET([1]ShopProductTable!$A$1,$J65-1,$K65))</f>
        <v>아이템</v>
      </c>
      <c r="O65" t="str">
        <f ca="1">IF(ISBLANK(OFFSET($I65,-($C65-1),0)),"",
OFFSET([1]ShopProductTable!$A$1,$J65-1,$K65+1))</f>
        <v>Cash_sSevenTotal</v>
      </c>
      <c r="P65">
        <f ca="1">IF(ISBLANK(OFFSET($I65,-($C65-1),0)),"",
OFFSET([1]ShopProductTable!$A$1,$J65-1,$K65+2))</f>
        <v>1200</v>
      </c>
      <c r="Q65" t="str">
        <f t="shared" ca="1" si="41"/>
        <v>it</v>
      </c>
      <c r="R65" t="str">
        <f t="shared" ca="1" si="42"/>
        <v>Cash_sSevenTotal</v>
      </c>
      <c r="S65">
        <f t="shared" ca="1" si="43"/>
        <v>1200</v>
      </c>
    </row>
    <row r="66" spans="1:19">
      <c r="A66" t="s">
        <v>104</v>
      </c>
      <c r="B66" t="str">
        <f>IFERROR(VLOOKUP(A66,EventTypeTable!A:B,MATCH(EventTypeTable!$B$1,EventTypeTable!$A$1:$B$1,0),0),"")</f>
        <v/>
      </c>
      <c r="C66">
        <v>11</v>
      </c>
      <c r="D66">
        <f ca="1">IF(C66&lt;&gt;1,OFFSET(D66,-1,0),
SUMIF([1]ShopProductTable!$D:$D,$A66,[1]ShopProductTable!$E:$E))</f>
        <v>12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27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ca="1" si="40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500</v>
      </c>
      <c r="Q66" t="str">
        <f t="shared" ca="1" si="41"/>
        <v>cu</v>
      </c>
      <c r="R66" t="str">
        <f t="shared" ca="1" si="42"/>
        <v>EN</v>
      </c>
      <c r="S66">
        <f t="shared" ca="1" si="43"/>
        <v>500</v>
      </c>
    </row>
    <row r="67" spans="1:19">
      <c r="A67" t="s">
        <v>104</v>
      </c>
      <c r="B67" t="str">
        <f>IFERROR(VLOOKUP(A67,EventTypeTable!A:B,MATCH(EventTypeTable!$B$1,EventTypeTable!$A$1:$B$1,0),0),"")</f>
        <v/>
      </c>
      <c r="C67">
        <v>12</v>
      </c>
      <c r="D67">
        <f ca="1">IF(C67&lt;&gt;1,OFFSET(D67,-1,0),
SUMIF([1]ShopProductTable!$D:$D,$A67,[1]ShopProductTable!$E:$E))</f>
        <v>12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27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1</v>
      </c>
      <c r="M67" t="str">
        <f t="shared" ca="1" si="40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60000</v>
      </c>
      <c r="Q67" t="str">
        <f t="shared" ca="1" si="41"/>
        <v>cu</v>
      </c>
      <c r="R67" t="str">
        <f t="shared" ca="1" si="42"/>
        <v>GO</v>
      </c>
      <c r="S67">
        <f t="shared" ca="1" si="43"/>
        <v>60000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1</v>
      </c>
      <c r="D68">
        <f ca="1">IF(C68&lt;&gt;1,OFFSET(D68,-1,0),
SUMIF([1]ShopProductTable!$D:$D,$A68,[1]ShopProductTable!$E:$E))</f>
        <v>12</v>
      </c>
      <c r="E68" t="str">
        <f t="shared" ca="1" si="0"/>
        <v/>
      </c>
      <c r="I68" t="s">
        <v>103</v>
      </c>
      <c r="J68">
        <f ca="1">IF(ISBLANK(OFFSET($I68,-($C68-1),0)),"",
IF($C68=1,MATCH(OFFSET($I68,-($C68-1),0),[1]ShopProductTable!$A:$A,0),
OFFSET(J68,-1,0)+OFFSET(L68,-1,0)
))</f>
        <v>28</v>
      </c>
      <c r="K68">
        <f ca="1">IF(ISBLANK(OFFSET($I68,-($C68-1),0)),"",
IF($C68=1,MATCH("tp1",[1]ShopProductTable!$1:$1,0),
IF(OFFSET(L68,-1,0)=1,MATCH("tp1",[1]ShopProductTable!$1:$1,0),
OFFSET(K68,-1,0)+4)))</f>
        <v>14</v>
      </c>
      <c r="L68">
        <f ca="1">IF(ISBLANK(OFFSET($I68,-($C68-1),0)),"",
IF($K68-1+4=28,1,
IF(LEN(OFFSET([1]ShopProductTable!$A$1,$J68-1,$K68-1+4))=0,1,0)))</f>
        <v>0</v>
      </c>
      <c r="M68" t="str">
        <f t="shared" ca="1" si="40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EN</v>
      </c>
      <c r="P68">
        <f ca="1">IF(ISBLANK(OFFSET($I68,-($C68-1),0)),"",
OFFSET([1]ShopProductTable!$A$1,$J68-1,$K68+2))</f>
        <v>100</v>
      </c>
      <c r="Q68" t="str">
        <f t="shared" ca="1" si="41"/>
        <v>cu</v>
      </c>
      <c r="R68" t="str">
        <f t="shared" ca="1" si="42"/>
        <v>EN</v>
      </c>
      <c r="S68">
        <f t="shared" ca="1" si="43"/>
        <v>100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2</v>
      </c>
      <c r="D69">
        <f ca="1">IF(C69&lt;&gt;1,OFFSET(D69,-1,0),
SUMIF([1]ShopProductTable!$D:$D,$A69,[1]ShopProductTable!$E:$E))</f>
        <v>12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28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ca="1" si="40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50</v>
      </c>
      <c r="Q69" t="str">
        <f t="shared" ca="1" si="41"/>
        <v>cu</v>
      </c>
      <c r="R69" t="str">
        <f t="shared" ca="1" si="42"/>
        <v>EN</v>
      </c>
      <c r="S69">
        <f t="shared" ca="1" si="43"/>
        <v>50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3</v>
      </c>
      <c r="D70">
        <f ca="1">IF(C70&lt;&gt;1,OFFSET(D70,-1,0),
SUMIF([1]ShopProductTable!$D:$D,$A70,[1]ShopProductTable!$E:$E))</f>
        <v>12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28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1</v>
      </c>
      <c r="M70" t="str">
        <f t="shared" ca="1" si="40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GO</v>
      </c>
      <c r="P70">
        <f ca="1">IF(ISBLANK(OFFSET($I70,-($C70-1),0)),"",
OFFSET([1]ShopProductTable!$A$1,$J70-1,$K70+2))</f>
        <v>10000</v>
      </c>
      <c r="Q70" t="str">
        <f t="shared" ca="1" si="41"/>
        <v>cu</v>
      </c>
      <c r="R70" t="str">
        <f t="shared" ca="1" si="42"/>
        <v>GO</v>
      </c>
      <c r="S70">
        <f t="shared" ca="1" si="43"/>
        <v>10000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4</v>
      </c>
      <c r="D71">
        <f ca="1">IF(C71&lt;&gt;1,OFFSET(D71,-1,0),
SUMIF([1]ShopProductTable!$D:$D,$A71,[1]ShopProductTable!$E:$E))</f>
        <v>12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29</v>
      </c>
      <c r="K71">
        <f ca="1">IF(ISBLANK(OFFSET($I71,-($C71-1),0)),"",
IF($C71=1,MATCH("tp1",[1]ShopProductTable!$1:$1,0),
IF(OFFSET(L71,-1,0)=1,MATCH("tp1",[1]ShopProductTable!$1:$1,0),
OFFSET(K71,-1,0)+4)))</f>
        <v>14</v>
      </c>
      <c r="L71">
        <f ca="1">IF(ISBLANK(OFFSET($I71,-($C71-1),0)),"",
IF($K71-1+4=28,1,
IF(LEN(OFFSET([1]ShopProductTable!$A$1,$J71-1,$K71-1+4))=0,1,0)))</f>
        <v>0</v>
      </c>
      <c r="M71" t="str">
        <f t="shared" ca="1" si="40"/>
        <v>it</v>
      </c>
      <c r="N71" t="str">
        <f ca="1">IF(ISBLANK(OFFSET($I71,-($C71-1),0)),"",
OFFSET([1]ShopProductTable!$A$1,$J71-1,$K71))</f>
        <v>아이템</v>
      </c>
      <c r="O71" t="str">
        <f ca="1">IF(ISBLANK(OFFSET($I71,-($C71-1),0)),"",
OFFSET([1]ShopProductTable!$A$1,$J71-1,$K71+1))</f>
        <v>Cash_sSevenTotal</v>
      </c>
      <c r="P71">
        <f ca="1">IF(ISBLANK(OFFSET($I71,-($C71-1),0)),"",
OFFSET([1]ShopProductTable!$A$1,$J71-1,$K71+2))</f>
        <v>300</v>
      </c>
      <c r="Q71" t="str">
        <f t="shared" ca="1" si="41"/>
        <v>it</v>
      </c>
      <c r="R71" t="str">
        <f t="shared" ca="1" si="42"/>
        <v>Cash_sSevenTotal</v>
      </c>
      <c r="S71">
        <f t="shared" ca="1" si="43"/>
        <v>300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5</v>
      </c>
      <c r="D72">
        <f ca="1">IF(C72&lt;&gt;1,OFFSET(D72,-1,0),
SUMIF([1]ShopProductTable!$D:$D,$A72,[1]ShopProductTable!$E:$E))</f>
        <v>12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29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40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EN</v>
      </c>
      <c r="P72">
        <f ca="1">IF(ISBLANK(OFFSET($I72,-($C72-1),0)),"",
OFFSET([1]ShopProductTable!$A$1,$J72-1,$K72+2))</f>
        <v>75</v>
      </c>
      <c r="Q72" t="str">
        <f t="shared" ca="1" si="41"/>
        <v>cu</v>
      </c>
      <c r="R72" t="str">
        <f t="shared" ca="1" si="42"/>
        <v>EN</v>
      </c>
      <c r="S72">
        <f t="shared" ca="1" si="43"/>
        <v>75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6</v>
      </c>
      <c r="D73">
        <f ca="1">IF(C73&lt;&gt;1,OFFSET(D73,-1,0),
SUMIF([1]ShopProductTable!$D:$D,$A73,[1]ShopProductTable!$E:$E))</f>
        <v>12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29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1</v>
      </c>
      <c r="M73" t="str">
        <f t="shared" ca="1" si="40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GO</v>
      </c>
      <c r="P73">
        <f ca="1">IF(ISBLANK(OFFSET($I73,-($C73-1),0)),"",
OFFSET([1]ShopProductTable!$A$1,$J73-1,$K73+2))</f>
        <v>20000</v>
      </c>
      <c r="Q73" t="str">
        <f t="shared" ca="1" si="41"/>
        <v>cu</v>
      </c>
      <c r="R73" t="str">
        <f t="shared" ca="1" si="42"/>
        <v>GO</v>
      </c>
      <c r="S73">
        <f t="shared" ca="1" si="43"/>
        <v>20000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7</v>
      </c>
      <c r="D74">
        <f ca="1">IF(C74&lt;&gt;1,OFFSET(D74,-1,0),
SUMIF([1]ShopProductTable!$D:$D,$A74,[1]ShopProductTable!$E:$E))</f>
        <v>12</v>
      </c>
      <c r="E74" t="str">
        <f t="shared" ref="E74:E79" ca="1" si="44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30</v>
      </c>
      <c r="K74">
        <f ca="1">IF(ISBLANK(OFFSET($I74,-($C74-1),0)),"",
IF($C74=1,MATCH("tp1",[1]ShopProductTable!$1:$1,0),
IF(OFFSET(L74,-1,0)=1,MATCH("tp1",[1]ShopProductTable!$1:$1,0),
OFFSET(K74,-1,0)+4)))</f>
        <v>14</v>
      </c>
      <c r="L74">
        <f ca="1">IF(ISBLANK(OFFSET($I74,-($C74-1),0)),"",
IF($K74-1+4=28,1,
IF(LEN(OFFSET([1]ShopProductTable!$A$1,$J74-1,$K74-1+4))=0,1,0)))</f>
        <v>0</v>
      </c>
      <c r="M74" t="str">
        <f t="shared" ca="1" si="40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300</v>
      </c>
      <c r="Q74" t="str">
        <f t="shared" ca="1" si="41"/>
        <v>cu</v>
      </c>
      <c r="R74" t="str">
        <f t="shared" ca="1" si="42"/>
        <v>EN</v>
      </c>
      <c r="S74">
        <f t="shared" ca="1" si="43"/>
        <v>300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8</v>
      </c>
      <c r="D75">
        <f ca="1">IF(C75&lt;&gt;1,OFFSET(D75,-1,0),
SUMIF([1]ShopProductTable!$D:$D,$A75,[1]ShopProductTable!$E:$E))</f>
        <v>12</v>
      </c>
      <c r="E75" t="str">
        <f t="shared" ca="1" si="44"/>
        <v/>
      </c>
      <c r="J75">
        <f ca="1">IF(ISBLANK(OFFSET($I75,-($C75-1),0)),"",
IF($C75=1,MATCH(OFFSET($I75,-($C75-1),0),[1]ShopProductTable!$A:$A,0),
OFFSET(J75,-1,0)+OFFSET(L75,-1,0)
))</f>
        <v>30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ca="1" si="40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100</v>
      </c>
      <c r="Q75" t="str">
        <f t="shared" ca="1" si="41"/>
        <v>cu</v>
      </c>
      <c r="R75" t="str">
        <f t="shared" ca="1" si="42"/>
        <v>EN</v>
      </c>
      <c r="S75">
        <f t="shared" ca="1" si="43"/>
        <v>100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9</v>
      </c>
      <c r="D76">
        <f ca="1">IF(C76&lt;&gt;1,OFFSET(D76,-1,0),
SUMIF([1]ShopProductTable!$D:$D,$A76,[1]ShopProductTable!$E:$E))</f>
        <v>12</v>
      </c>
      <c r="E76" t="str">
        <f t="shared" ca="1" si="44"/>
        <v/>
      </c>
      <c r="J76">
        <f ca="1">IF(ISBLANK(OFFSET($I76,-($C76-1),0)),"",
IF($C76=1,MATCH(OFFSET($I76,-($C76-1),0),[1]ShopProductTable!$A:$A,0),
OFFSET(J76,-1,0)+OFFSET(L76,-1,0)
))</f>
        <v>30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1</v>
      </c>
      <c r="M76" t="str">
        <f t="shared" ca="1" si="40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40000</v>
      </c>
      <c r="Q76" t="str">
        <f t="shared" ca="1" si="41"/>
        <v>cu</v>
      </c>
      <c r="R76" t="str">
        <f t="shared" ca="1" si="42"/>
        <v>GO</v>
      </c>
      <c r="S76">
        <f t="shared" ca="1" si="43"/>
        <v>40000</v>
      </c>
    </row>
    <row r="77" spans="1:19">
      <c r="A77" t="s">
        <v>105</v>
      </c>
      <c r="B77" t="str">
        <f>IFERROR(VLOOKUP(A77,EventTypeTable!A:B,MATCH(EventTypeTable!$B$1,EventTypeTable!$A$1:$B$1,0),0),"")</f>
        <v/>
      </c>
      <c r="C77">
        <v>10</v>
      </c>
      <c r="D77">
        <f ca="1">IF(C77&lt;&gt;1,OFFSET(D77,-1,0),
SUMIF([1]ShopProductTable!$D:$D,$A77,[1]ShopProductTable!$E:$E))</f>
        <v>12</v>
      </c>
      <c r="E77" t="str">
        <f t="shared" ca="1" si="44"/>
        <v/>
      </c>
      <c r="J77">
        <f ca="1">IF(ISBLANK(OFFSET($I77,-($C77-1),0)),"",
IF($C77=1,MATCH(OFFSET($I77,-($C77-1),0),[1]ShopProductTable!$A:$A,0),
OFFSET(J77,-1,0)+OFFSET(L77,-1,0)
))</f>
        <v>31</v>
      </c>
      <c r="K77">
        <f ca="1">IF(ISBLANK(OFFSET($I77,-($C77-1),0)),"",
IF($C77=1,MATCH("tp1",[1]ShopProductTable!$1:$1,0),
IF(OFFSET(L77,-1,0)=1,MATCH("tp1",[1]ShopProductTable!$1:$1,0),
OFFSET(K77,-1,0)+4)))</f>
        <v>14</v>
      </c>
      <c r="L77">
        <f ca="1">IF(ISBLANK(OFFSET($I77,-($C77-1),0)),"",
IF($K77-1+4=28,1,
IF(LEN(OFFSET([1]ShopProductTable!$A$1,$J77-1,$K77-1+4))=0,1,0)))</f>
        <v>0</v>
      </c>
      <c r="M77" t="str">
        <f t="shared" ca="1" si="40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Cash_sSevenTotal</v>
      </c>
      <c r="P77">
        <f ca="1">IF(ISBLANK(OFFSET($I77,-($C77-1),0)),"",
OFFSET([1]ShopProductTable!$A$1,$J77-1,$K77+2))</f>
        <v>1000</v>
      </c>
      <c r="Q77" t="str">
        <f t="shared" ca="1" si="41"/>
        <v>it</v>
      </c>
      <c r="R77" t="str">
        <f t="shared" ca="1" si="42"/>
        <v>Cash_sSevenTotal</v>
      </c>
      <c r="S77">
        <f t="shared" ca="1" si="43"/>
        <v>1000</v>
      </c>
    </row>
    <row r="78" spans="1:19">
      <c r="A78" t="s">
        <v>105</v>
      </c>
      <c r="B78" t="str">
        <f>IFERROR(VLOOKUP(A78,EventTypeTable!A:B,MATCH(EventTypeTable!$B$1,EventTypeTable!$A$1:$B$1,0),0),"")</f>
        <v/>
      </c>
      <c r="C78">
        <v>11</v>
      </c>
      <c r="D78">
        <f ca="1">IF(C78&lt;&gt;1,OFFSET(D78,-1,0),
SUMIF([1]ShopProductTable!$D:$D,$A78,[1]ShopProductTable!$E:$E))</f>
        <v>12</v>
      </c>
      <c r="E78" t="str">
        <f t="shared" ca="1" si="44"/>
        <v/>
      </c>
      <c r="J78">
        <f ca="1">IF(ISBLANK(OFFSET($I78,-($C78-1),0)),"",
IF($C78=1,MATCH(OFFSET($I78,-($C78-1),0),[1]ShopProductTable!$A:$A,0),
OFFSET(J78,-1,0)+OFFSET(L78,-1,0)
))</f>
        <v>31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ca="1" si="40"/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500</v>
      </c>
      <c r="Q78" t="str">
        <f t="shared" ca="1" si="41"/>
        <v>cu</v>
      </c>
      <c r="R78" t="str">
        <f t="shared" ca="1" si="42"/>
        <v>EN</v>
      </c>
      <c r="S78">
        <f t="shared" ca="1" si="43"/>
        <v>500</v>
      </c>
    </row>
    <row r="79" spans="1:19">
      <c r="A79" t="s">
        <v>105</v>
      </c>
      <c r="B79" t="str">
        <f>IFERROR(VLOOKUP(A79,EventTypeTable!A:B,MATCH(EventTypeTable!$B$1,EventTypeTable!$A$1:$B$1,0),0),"")</f>
        <v/>
      </c>
      <c r="C79">
        <v>12</v>
      </c>
      <c r="D79">
        <f ca="1">IF(C79&lt;&gt;1,OFFSET(D79,-1,0),
SUMIF([1]ShopProductTable!$D:$D,$A79,[1]ShopProductTable!$E:$E))</f>
        <v>12</v>
      </c>
      <c r="E79" t="str">
        <f t="shared" ca="1" si="44"/>
        <v/>
      </c>
      <c r="J79">
        <f ca="1">IF(ISBLANK(OFFSET($I79,-($C79-1),0)),"",
IF($C79=1,MATCH(OFFSET($I79,-($C79-1),0),[1]ShopProductTable!$A:$A,0),
OFFSET(J79,-1,0)+OFFSET(L79,-1,0)
))</f>
        <v>31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1</v>
      </c>
      <c r="M79" t="str">
        <f t="shared" ca="1" si="40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60000</v>
      </c>
      <c r="Q79" t="str">
        <f t="shared" ca="1" si="41"/>
        <v>cu</v>
      </c>
      <c r="R79" t="str">
        <f t="shared" ca="1" si="42"/>
        <v>GO</v>
      </c>
      <c r="S79">
        <f t="shared" ca="1" si="43"/>
        <v>60000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1</v>
      </c>
      <c r="D80">
        <f ca="1">IF(C80&lt;&gt;1,OFFSET(D80,-1,0),
SUMIF([1]ShopProductTable!$D:$D,$A80,[1]ShopProductTable!$E:$E))</f>
        <v>12</v>
      </c>
      <c r="E80" t="str">
        <f t="shared" ref="E80:E91" ca="1" si="45">IF(ISBLANK(F80),"",
VLOOKUP(F80,OFFSET(INDIRECT("$A:$B"),0,MATCH(F$1&amp;"_Verify",INDIRECT("$1:$1"),0)-1),2,0)
)</f>
        <v/>
      </c>
      <c r="I80" t="s">
        <v>116</v>
      </c>
      <c r="J80">
        <f ca="1">IF(ISBLANK(OFFSET($I80,-($C80-1),0)),"",
IF($C80=1,MATCH(OFFSET($I80,-($C80-1),0),[1]ShopProductTable!$A:$A,0),
OFFSET(J80,-1,0)+OFFSET(L80,-1,0)
))</f>
        <v>32</v>
      </c>
      <c r="K80">
        <f ca="1">IF(ISBLANK(OFFSET($I80,-($C80-1),0)),"",
IF($C80=1,MATCH("tp1",[1]ShopProductTable!$1:$1,0),
IF(OFFSET(L80,-1,0)=1,MATCH("tp1",[1]ShopProductTable!$1:$1,0),
OFFSET(K80,-1,0)+4)))</f>
        <v>14</v>
      </c>
      <c r="L80">
        <f ca="1">IF(ISBLANK(OFFSET($I80,-($C80-1),0)),"",
IF($K80-1+4=28,1,
IF(LEN(OFFSET([1]ShopProductTable!$A$1,$J80-1,$K80-1+4))=0,1,0)))</f>
        <v>0</v>
      </c>
      <c r="M80" t="str">
        <f t="shared" ref="M80:M91" ca="1" si="46">IF(ISBLANK(OFFSET($I80,-($C80-1),0)),"",
IF(ISBLANK(N80),"",
VLOOKUP(N80,OFFSET(INDIRECT("$A:$B"),0,MATCH(N$1&amp;"_Verify",INDIRECT("$1:$1"),0)-1),2,0)
))</f>
        <v>it</v>
      </c>
      <c r="N80" t="str">
        <f ca="1">IF(ISBLANK(OFFSET($I80,-($C80-1),0)),"",
OFFSET([1]ShopProductTable!$A$1,$J80-1,$K80))</f>
        <v>아이템</v>
      </c>
      <c r="O80" t="str">
        <f ca="1">IF(ISBLANK(OFFSET($I80,-($C80-1),0)),"",
OFFSET([1]ShopProductTable!$A$1,$J80-1,$K80+1))</f>
        <v>Cash_sFestivalTotal</v>
      </c>
      <c r="P80">
        <f ca="1">IF(ISBLANK(OFFSET($I80,-($C80-1),0)),"",
OFFSET([1]ShopProductTable!$A$1,$J80-1,$K80+2))</f>
        <v>500</v>
      </c>
      <c r="Q80" t="str">
        <f t="shared" ref="Q80:Q91" ca="1" si="47">IF(LEN(E80)&lt;&gt;0,E80,
IF(LEN(M80)&lt;&gt;0,M80,""))</f>
        <v>it</v>
      </c>
      <c r="R80" t="str">
        <f t="shared" ref="R80:R91" ca="1" si="48">IF(LEN(G80)&lt;&gt;0,G80,
IF(LEN(O80)&lt;&gt;0,O80,""))</f>
        <v>Cash_sFestivalTotal</v>
      </c>
      <c r="S80">
        <f t="shared" ref="S80:S91" ca="1" si="49">IF(LEN(H80)&lt;&gt;0,H80,
IF(LEN(P80)&lt;&gt;0,P80,""))</f>
        <v>500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2</v>
      </c>
      <c r="D81">
        <f ca="1">IF(C81&lt;&gt;1,OFFSET(D81,-1,0),
SUMIF([1]ShopProductTable!$D:$D,$A81,[1]ShopProductTable!$E:$E))</f>
        <v>12</v>
      </c>
      <c r="E81" t="str">
        <f t="shared" ca="1" si="45"/>
        <v/>
      </c>
      <c r="J81">
        <f ca="1">IF(ISBLANK(OFFSET($I81,-($C81-1),0)),"",
IF($C81=1,MATCH(OFFSET($I81,-($C81-1),0),[1]ShopProductTable!$A:$A,0),
OFFSET(J81,-1,0)+OFFSET(L81,-1,0)
))</f>
        <v>32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46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75</v>
      </c>
      <c r="Q81" t="str">
        <f t="shared" ca="1" si="47"/>
        <v>cu</v>
      </c>
      <c r="R81" t="str">
        <f t="shared" ca="1" si="48"/>
        <v>EN</v>
      </c>
      <c r="S81">
        <f t="shared" ca="1" si="49"/>
        <v>75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3</v>
      </c>
      <c r="D82">
        <f ca="1">IF(C82&lt;&gt;1,OFFSET(D82,-1,0),
SUMIF([1]ShopProductTable!$D:$D,$A82,[1]ShopProductTable!$E:$E))</f>
        <v>12</v>
      </c>
      <c r="E82" t="str">
        <f t="shared" ca="1" si="45"/>
        <v/>
      </c>
      <c r="J82">
        <f ca="1">IF(ISBLANK(OFFSET($I82,-($C82-1),0)),"",
IF($C82=1,MATCH(OFFSET($I82,-($C82-1),0),[1]ShopProductTable!$A:$A,0),
OFFSET(J82,-1,0)+OFFSET(L82,-1,0)
))</f>
        <v>32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1</v>
      </c>
      <c r="M82" t="str">
        <f t="shared" ca="1" si="46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GO</v>
      </c>
      <c r="P82">
        <f ca="1">IF(ISBLANK(OFFSET($I82,-($C82-1),0)),"",
OFFSET([1]ShopProductTable!$A$1,$J82-1,$K82+2))</f>
        <v>20000</v>
      </c>
      <c r="Q82" t="str">
        <f t="shared" ca="1" si="47"/>
        <v>cu</v>
      </c>
      <c r="R82" t="str">
        <f t="shared" ca="1" si="48"/>
        <v>GO</v>
      </c>
      <c r="S82">
        <f t="shared" ca="1" si="49"/>
        <v>20000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4</v>
      </c>
      <c r="D83">
        <f ca="1">IF(C83&lt;&gt;1,OFFSET(D83,-1,0),
SUMIF([1]ShopProductTable!$D:$D,$A83,[1]ShopProductTable!$E:$E))</f>
        <v>12</v>
      </c>
      <c r="E83" t="str">
        <f t="shared" ca="1" si="45"/>
        <v/>
      </c>
      <c r="J83">
        <f ca="1">IF(ISBLANK(OFFSET($I83,-($C83-1),0)),"",
IF($C83=1,MATCH(OFFSET($I83,-($C83-1),0),[1]ShopProductTable!$A:$A,0),
OFFSET(J83,-1,0)+OFFSET(L83,-1,0)
))</f>
        <v>33</v>
      </c>
      <c r="K83">
        <f ca="1">IF(ISBLANK(OFFSET($I83,-($C83-1),0)),"",
IF($C83=1,MATCH("tp1",[1]ShopProductTable!$1:$1,0),
IF(OFFSET(L83,-1,0)=1,MATCH("tp1",[1]ShopProductTable!$1:$1,0),
OFFSET(K83,-1,0)+4)))</f>
        <v>14</v>
      </c>
      <c r="L83">
        <f ca="1">IF(ISBLANK(OFFSET($I83,-($C83-1),0)),"",
IF($K83-1+4=28,1,
IF(LEN(OFFSET([1]ShopProductTable!$A$1,$J83-1,$K83-1+4))=0,1,0)))</f>
        <v>0</v>
      </c>
      <c r="M83" t="str">
        <f t="shared" ca="1" si="46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EN</v>
      </c>
      <c r="P83">
        <f ca="1">IF(ISBLANK(OFFSET($I83,-($C83-1),0)),"",
OFFSET([1]ShopProductTable!$A$1,$J83-1,$K83+2))</f>
        <v>300</v>
      </c>
      <c r="Q83" t="str">
        <f t="shared" ca="1" si="47"/>
        <v>cu</v>
      </c>
      <c r="R83" t="str">
        <f t="shared" ca="1" si="48"/>
        <v>EN</v>
      </c>
      <c r="S83">
        <f t="shared" ca="1" si="49"/>
        <v>300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5</v>
      </c>
      <c r="D84">
        <f ca="1">IF(C84&lt;&gt;1,OFFSET(D84,-1,0),
SUMIF([1]ShopProductTable!$D:$D,$A84,[1]ShopProductTable!$E:$E))</f>
        <v>12</v>
      </c>
      <c r="E84" t="str">
        <f t="shared" ca="1" si="45"/>
        <v/>
      </c>
      <c r="J84">
        <f ca="1">IF(ISBLANK(OFFSET($I84,-($C84-1),0)),"",
IF($C84=1,MATCH(OFFSET($I84,-($C84-1),0),[1]ShopProductTable!$A:$A,0),
OFFSET(J84,-1,0)+OFFSET(L84,-1,0)
))</f>
        <v>33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46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100</v>
      </c>
      <c r="Q84" t="str">
        <f t="shared" ca="1" si="47"/>
        <v>cu</v>
      </c>
      <c r="R84" t="str">
        <f t="shared" ca="1" si="48"/>
        <v>EN</v>
      </c>
      <c r="S84">
        <f t="shared" ca="1" si="49"/>
        <v>100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6</v>
      </c>
      <c r="D85">
        <f ca="1">IF(C85&lt;&gt;1,OFFSET(D85,-1,0),
SUMIF([1]ShopProductTable!$D:$D,$A85,[1]ShopProductTable!$E:$E))</f>
        <v>12</v>
      </c>
      <c r="E85" t="str">
        <f t="shared" ca="1" si="45"/>
        <v/>
      </c>
      <c r="J85">
        <f ca="1">IF(ISBLANK(OFFSET($I85,-($C85-1),0)),"",
IF($C85=1,MATCH(OFFSET($I85,-($C85-1),0),[1]ShopProductTable!$A:$A,0),
OFFSET(J85,-1,0)+OFFSET(L85,-1,0)
))</f>
        <v>33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1</v>
      </c>
      <c r="M85" t="str">
        <f t="shared" ca="1" si="46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GO</v>
      </c>
      <c r="P85">
        <f ca="1">IF(ISBLANK(OFFSET($I85,-($C85-1),0)),"",
OFFSET([1]ShopProductTable!$A$1,$J85-1,$K85+2))</f>
        <v>40000</v>
      </c>
      <c r="Q85" t="str">
        <f t="shared" ca="1" si="47"/>
        <v>cu</v>
      </c>
      <c r="R85" t="str">
        <f t="shared" ca="1" si="48"/>
        <v>GO</v>
      </c>
      <c r="S85">
        <f t="shared" ca="1" si="49"/>
        <v>40000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7</v>
      </c>
      <c r="D86">
        <f ca="1">IF(C86&lt;&gt;1,OFFSET(D86,-1,0),
SUMIF([1]ShopProductTable!$D:$D,$A86,[1]ShopProductTable!$E:$E))</f>
        <v>12</v>
      </c>
      <c r="E86" t="str">
        <f t="shared" ca="1" si="45"/>
        <v/>
      </c>
      <c r="J86">
        <f ca="1">IF(ISBLANK(OFFSET($I86,-($C86-1),0)),"",
IF($C86=1,MATCH(OFFSET($I86,-($C86-1),0),[1]ShopProductTable!$A:$A,0),
OFFSET(J86,-1,0)+OFFSET(L86,-1,0)
))</f>
        <v>34</v>
      </c>
      <c r="K86">
        <f ca="1">IF(ISBLANK(OFFSET($I86,-($C86-1),0)),"",
IF($C86=1,MATCH("tp1",[1]ShopProductTable!$1:$1,0),
IF(OFFSET(L86,-1,0)=1,MATCH("tp1",[1]ShopProductTable!$1:$1,0),
OFFSET(K86,-1,0)+4)))</f>
        <v>14</v>
      </c>
      <c r="L86">
        <f ca="1">IF(ISBLANK(OFFSET($I86,-($C86-1),0)),"",
IF($K86-1+4=28,1,
IF(LEN(OFFSET([1]ShopProductTable!$A$1,$J86-1,$K86-1+4))=0,1,0)))</f>
        <v>0</v>
      </c>
      <c r="M86" t="str">
        <f t="shared" ca="1" si="46"/>
        <v>it</v>
      </c>
      <c r="N86" t="str">
        <f ca="1">IF(ISBLANK(OFFSET($I86,-($C86-1),0)),"",
OFFSET([1]ShopProductTable!$A$1,$J86-1,$K86))</f>
        <v>아이템</v>
      </c>
      <c r="O86" t="str">
        <f ca="1">IF(ISBLANK(OFFSET($I86,-($C86-1),0)),"",
OFFSET([1]ShopProductTable!$A$1,$J86-1,$K86+1))</f>
        <v>Cash_sFestivalTotal</v>
      </c>
      <c r="P86">
        <f ca="1">IF(ISBLANK(OFFSET($I86,-($C86-1),0)),"",
OFFSET([1]ShopProductTable!$A$1,$J86-1,$K86+2))</f>
        <v>1500</v>
      </c>
      <c r="Q86" t="str">
        <f t="shared" ca="1" si="47"/>
        <v>it</v>
      </c>
      <c r="R86" t="str">
        <f t="shared" ca="1" si="48"/>
        <v>Cash_sFestivalTotal</v>
      </c>
      <c r="S86">
        <f t="shared" ca="1" si="49"/>
        <v>1500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8</v>
      </c>
      <c r="D87">
        <f ca="1">IF(C87&lt;&gt;1,OFFSET(D87,-1,0),
SUMIF([1]ShopProductTable!$D:$D,$A87,[1]ShopProductTable!$E:$E))</f>
        <v>12</v>
      </c>
      <c r="E87" t="str">
        <f t="shared" ca="1" si="45"/>
        <v/>
      </c>
      <c r="J87">
        <f ca="1">IF(ISBLANK(OFFSET($I87,-($C87-1),0)),"",
IF($C87=1,MATCH(OFFSET($I87,-($C87-1),0),[1]ShopProductTable!$A:$A,0),
OFFSET(J87,-1,0)+OFFSET(L87,-1,0)
))</f>
        <v>34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46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500</v>
      </c>
      <c r="Q87" t="str">
        <f t="shared" ca="1" si="47"/>
        <v>cu</v>
      </c>
      <c r="R87" t="str">
        <f t="shared" ca="1" si="48"/>
        <v>EN</v>
      </c>
      <c r="S87">
        <f t="shared" ca="1" si="49"/>
        <v>500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9</v>
      </c>
      <c r="D88">
        <f ca="1">IF(C88&lt;&gt;1,OFFSET(D88,-1,0),
SUMIF([1]ShopProductTable!$D:$D,$A88,[1]ShopProductTable!$E:$E))</f>
        <v>12</v>
      </c>
      <c r="E88" t="str">
        <f t="shared" ca="1" si="45"/>
        <v/>
      </c>
      <c r="J88">
        <f ca="1">IF(ISBLANK(OFFSET($I88,-($C88-1),0)),"",
IF($C88=1,MATCH(OFFSET($I88,-($C88-1),0),[1]ShopProductTable!$A:$A,0),
OFFSET(J88,-1,0)+OFFSET(L88,-1,0)
))</f>
        <v>34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1</v>
      </c>
      <c r="M88" t="str">
        <f t="shared" ca="1" si="46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60000</v>
      </c>
      <c r="Q88" t="str">
        <f t="shared" ca="1" si="47"/>
        <v>cu</v>
      </c>
      <c r="R88" t="str">
        <f t="shared" ca="1" si="48"/>
        <v>GO</v>
      </c>
      <c r="S88">
        <f t="shared" ca="1" si="49"/>
        <v>60000</v>
      </c>
    </row>
    <row r="89" spans="1:19">
      <c r="A89" t="s">
        <v>114</v>
      </c>
      <c r="B89" t="str">
        <f>IFERROR(VLOOKUP(A89,EventTypeTable!A:B,MATCH(EventTypeTable!$B$1,EventTypeTable!$A$1:$B$1,0),0),"")</f>
        <v/>
      </c>
      <c r="C89">
        <v>10</v>
      </c>
      <c r="D89">
        <f ca="1">IF(C89&lt;&gt;1,OFFSET(D89,-1,0),
SUMIF([1]ShopProductTable!$D:$D,$A89,[1]ShopProductTable!$E:$E))</f>
        <v>12</v>
      </c>
      <c r="E89" t="str">
        <f t="shared" ca="1" si="45"/>
        <v/>
      </c>
      <c r="J89">
        <f ca="1">IF(ISBLANK(OFFSET($I89,-($C89-1),0)),"",
IF($C89=1,MATCH(OFFSET($I89,-($C89-1),0),[1]ShopProductTable!$A:$A,0),
OFFSET(J89,-1,0)+OFFSET(L89,-1,0)
))</f>
        <v>35</v>
      </c>
      <c r="K89">
        <f ca="1">IF(ISBLANK(OFFSET($I89,-($C89-1),0)),"",
IF($C89=1,MATCH("tp1",[1]ShopProductTable!$1:$1,0),
IF(OFFSET(L89,-1,0)=1,MATCH("tp1",[1]ShopProductTable!$1:$1,0),
OFFSET(K89,-1,0)+4)))</f>
        <v>14</v>
      </c>
      <c r="L89">
        <f ca="1">IF(ISBLANK(OFFSET($I89,-($C89-1),0)),"",
IF($K89-1+4=28,1,
IF(LEN(OFFSET([1]ShopProductTable!$A$1,$J89-1,$K89-1+4))=0,1,0)))</f>
        <v>0</v>
      </c>
      <c r="M89" t="str">
        <f t="shared" ca="1" si="46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EN</v>
      </c>
      <c r="P89">
        <f ca="1">IF(ISBLANK(OFFSET($I89,-($C89-1),0)),"",
OFFSET([1]ShopProductTable!$A$1,$J89-1,$K89+2))</f>
        <v>100</v>
      </c>
      <c r="Q89" t="str">
        <f t="shared" ca="1" si="47"/>
        <v>cu</v>
      </c>
      <c r="R89" t="str">
        <f t="shared" ca="1" si="48"/>
        <v>EN</v>
      </c>
      <c r="S89">
        <f t="shared" ca="1" si="49"/>
        <v>100</v>
      </c>
    </row>
    <row r="90" spans="1:19">
      <c r="A90" t="s">
        <v>114</v>
      </c>
      <c r="B90" t="str">
        <f>IFERROR(VLOOKUP(A90,EventTypeTable!A:B,MATCH(EventTypeTable!$B$1,EventTypeTable!$A$1:$B$1,0),0),"")</f>
        <v/>
      </c>
      <c r="C90">
        <v>11</v>
      </c>
      <c r="D90">
        <f ca="1">IF(C90&lt;&gt;1,OFFSET(D90,-1,0),
SUMIF([1]ShopProductTable!$D:$D,$A90,[1]ShopProductTable!$E:$E))</f>
        <v>12</v>
      </c>
      <c r="E90" t="str">
        <f t="shared" ca="1" si="45"/>
        <v/>
      </c>
      <c r="J90">
        <f ca="1">IF(ISBLANK(OFFSET($I90,-($C90-1),0)),"",
IF($C90=1,MATCH(OFFSET($I90,-($C90-1),0),[1]ShopProductTable!$A:$A,0),
OFFSET(J90,-1,0)+OFFSET(L90,-1,0)
))</f>
        <v>35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ca="1" si="46"/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50</v>
      </c>
      <c r="Q90" t="str">
        <f t="shared" ca="1" si="47"/>
        <v>cu</v>
      </c>
      <c r="R90" t="str">
        <f t="shared" ca="1" si="48"/>
        <v>EN</v>
      </c>
      <c r="S90">
        <f t="shared" ca="1" si="49"/>
        <v>50</v>
      </c>
    </row>
    <row r="91" spans="1:19">
      <c r="A91" t="s">
        <v>114</v>
      </c>
      <c r="B91" t="str">
        <f>IFERROR(VLOOKUP(A91,EventTypeTable!A:B,MATCH(EventTypeTable!$B$1,EventTypeTable!$A$1:$B$1,0),0),"")</f>
        <v/>
      </c>
      <c r="C91">
        <v>12</v>
      </c>
      <c r="D91">
        <f ca="1">IF(C91&lt;&gt;1,OFFSET(D91,-1,0),
SUMIF([1]ShopProductTable!$D:$D,$A91,[1]ShopProductTable!$E:$E))</f>
        <v>12</v>
      </c>
      <c r="E91" t="str">
        <f t="shared" ca="1" si="45"/>
        <v/>
      </c>
      <c r="J91">
        <f ca="1">IF(ISBLANK(OFFSET($I91,-($C91-1),0)),"",
IF($C91=1,MATCH(OFFSET($I91,-($C91-1),0),[1]ShopProductTable!$A:$A,0),
OFFSET(J91,-1,0)+OFFSET(L91,-1,0)
))</f>
        <v>35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1</v>
      </c>
      <c r="M91" t="str">
        <f t="shared" ca="1" si="46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10000</v>
      </c>
      <c r="Q91" t="str">
        <f t="shared" ca="1" si="47"/>
        <v>cu</v>
      </c>
      <c r="R91" t="str">
        <f t="shared" ca="1" si="48"/>
        <v>GO</v>
      </c>
      <c r="S91">
        <f t="shared" ca="1" si="49"/>
        <v>10000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1</v>
      </c>
      <c r="D92">
        <f ca="1">IF(C92&lt;&gt;1,OFFSET(D92,-1,0),
SUMIF([1]ShopProductTable!$D:$D,$A92,[1]ShopProductTable!$E:$E))</f>
        <v>12</v>
      </c>
      <c r="E92" t="str">
        <f t="shared" ref="E92:E103" ca="1" si="50">IF(ISBLANK(F92),"",
VLOOKUP(F92,OFFSET(INDIRECT("$A:$B"),0,MATCH(F$1&amp;"_Verify",INDIRECT("$1:$1"),0)-1),2,0)
)</f>
        <v/>
      </c>
      <c r="I92" t="s">
        <v>118</v>
      </c>
      <c r="J92">
        <f ca="1">IF(ISBLANK(OFFSET($I92,-($C92-1),0)),"",
IF($C92=1,MATCH(OFFSET($I92,-($C92-1),0),[1]ShopProductTable!$A:$A,0),
OFFSET(J92,-1,0)+OFFSET(L92,-1,0)
))</f>
        <v>36</v>
      </c>
      <c r="K92">
        <f ca="1">IF(ISBLANK(OFFSET($I92,-($C92-1),0)),"",
IF($C92=1,MATCH("tp1",[1]ShopProductTable!$1:$1,0),
IF(OFFSET(L92,-1,0)=1,MATCH("tp1",[1]ShopProductTable!$1:$1,0),
OFFSET(K92,-1,0)+4)))</f>
        <v>14</v>
      </c>
      <c r="L92">
        <f ca="1">IF(ISBLANK(OFFSET($I92,-($C92-1),0)),"",
IF($K92-1+4=28,1,
IF(LEN(OFFSET([1]ShopProductTable!$A$1,$J92-1,$K92-1+4))=0,1,0)))</f>
        <v>0</v>
      </c>
      <c r="M92" t="str">
        <f t="shared" ref="M92:M103" ca="1" si="51">IF(ISBLANK(OFFSET($I92,-($C92-1),0)),"",
IF(ISBLANK(N92),"",
VLOOKUP(N92,OFFSET(INDIRECT("$A:$B"),0,MATCH(N$1&amp;"_Verify",INDIRECT("$1:$1"),0)-1),2,0)
))</f>
        <v>it</v>
      </c>
      <c r="N92" t="str">
        <f ca="1">IF(ISBLANK(OFFSET($I92,-($C92-1),0)),"",
OFFSET([1]ShopProductTable!$A$1,$J92-1,$K92))</f>
        <v>아이템</v>
      </c>
      <c r="O92" t="str">
        <f ca="1">IF(ISBLANK(OFFSET($I92,-($C92-1),0)),"",
OFFSET([1]ShopProductTable!$A$1,$J92-1,$K92+1))</f>
        <v>Cash_sFestivalTotal</v>
      </c>
      <c r="P92">
        <f ca="1">IF(ISBLANK(OFFSET($I92,-($C92-1),0)),"",
OFFSET([1]ShopProductTable!$A$1,$J92-1,$K92+2))</f>
        <v>500</v>
      </c>
      <c r="Q92" t="str">
        <f t="shared" ref="Q92:Q103" ca="1" si="52">IF(LEN(E92)&lt;&gt;0,E92,
IF(LEN(M92)&lt;&gt;0,M92,""))</f>
        <v>it</v>
      </c>
      <c r="R92" t="str">
        <f t="shared" ref="R92:R103" ca="1" si="53">IF(LEN(G92)&lt;&gt;0,G92,
IF(LEN(O92)&lt;&gt;0,O92,""))</f>
        <v>Cash_sFestivalTotal</v>
      </c>
      <c r="S92">
        <f t="shared" ref="S92:S103" ca="1" si="54">IF(LEN(H92)&lt;&gt;0,H92,
IF(LEN(P92)&lt;&gt;0,P92,""))</f>
        <v>500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2</v>
      </c>
      <c r="D93">
        <f ca="1">IF(C93&lt;&gt;1,OFFSET(D93,-1,0),
SUMIF([1]ShopProductTable!$D:$D,$A93,[1]ShopProductTable!$E:$E))</f>
        <v>12</v>
      </c>
      <c r="E93" t="str">
        <f t="shared" ca="1" si="50"/>
        <v/>
      </c>
      <c r="J93">
        <f ca="1">IF(ISBLANK(OFFSET($I93,-($C93-1),0)),"",
IF($C93=1,MATCH(OFFSET($I93,-($C93-1),0),[1]ShopProductTable!$A:$A,0),
OFFSET(J93,-1,0)+OFFSET(L93,-1,0)
))</f>
        <v>36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51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75</v>
      </c>
      <c r="Q93" t="str">
        <f t="shared" ca="1" si="52"/>
        <v>cu</v>
      </c>
      <c r="R93" t="str">
        <f t="shared" ca="1" si="53"/>
        <v>EN</v>
      </c>
      <c r="S93">
        <f t="shared" ca="1" si="54"/>
        <v>75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3</v>
      </c>
      <c r="D94">
        <f ca="1">IF(C94&lt;&gt;1,OFFSET(D94,-1,0),
SUMIF([1]ShopProductTable!$D:$D,$A94,[1]ShopProductTable!$E:$E))</f>
        <v>12</v>
      </c>
      <c r="E94" t="str">
        <f t="shared" ca="1" si="50"/>
        <v/>
      </c>
      <c r="J94">
        <f ca="1">IF(ISBLANK(OFFSET($I94,-($C94-1),0)),"",
IF($C94=1,MATCH(OFFSET($I94,-($C94-1),0),[1]ShopProductTable!$A:$A,0),
OFFSET(J94,-1,0)+OFFSET(L94,-1,0)
))</f>
        <v>36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1</v>
      </c>
      <c r="M94" t="str">
        <f t="shared" ca="1" si="51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GO</v>
      </c>
      <c r="P94">
        <f ca="1">IF(ISBLANK(OFFSET($I94,-($C94-1),0)),"",
OFFSET([1]ShopProductTable!$A$1,$J94-1,$K94+2))</f>
        <v>20000</v>
      </c>
      <c r="Q94" t="str">
        <f t="shared" ca="1" si="52"/>
        <v>cu</v>
      </c>
      <c r="R94" t="str">
        <f t="shared" ca="1" si="53"/>
        <v>GO</v>
      </c>
      <c r="S94">
        <f t="shared" ca="1" si="54"/>
        <v>20000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4</v>
      </c>
      <c r="D95">
        <f ca="1">IF(C95&lt;&gt;1,OFFSET(D95,-1,0),
SUMIF([1]ShopProductTable!$D:$D,$A95,[1]ShopProductTable!$E:$E))</f>
        <v>12</v>
      </c>
      <c r="E95" t="str">
        <f t="shared" ca="1" si="50"/>
        <v/>
      </c>
      <c r="J95">
        <f ca="1">IF(ISBLANK(OFFSET($I95,-($C95-1),0)),"",
IF($C95=1,MATCH(OFFSET($I95,-($C95-1),0),[1]ShopProductTable!$A:$A,0),
OFFSET(J95,-1,0)+OFFSET(L95,-1,0)
))</f>
        <v>37</v>
      </c>
      <c r="K95">
        <f ca="1">IF(ISBLANK(OFFSET($I95,-($C95-1),0)),"",
IF($C95=1,MATCH("tp1",[1]ShopProductTable!$1:$1,0),
IF(OFFSET(L95,-1,0)=1,MATCH("tp1",[1]ShopProductTable!$1:$1,0),
OFFSET(K95,-1,0)+4)))</f>
        <v>14</v>
      </c>
      <c r="L95">
        <f ca="1">IF(ISBLANK(OFFSET($I95,-($C95-1),0)),"",
IF($K95-1+4=28,1,
IF(LEN(OFFSET([1]ShopProductTable!$A$1,$J95-1,$K95-1+4))=0,1,0)))</f>
        <v>0</v>
      </c>
      <c r="M95" t="str">
        <f t="shared" ca="1" si="51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EN</v>
      </c>
      <c r="P95">
        <f ca="1">IF(ISBLANK(OFFSET($I95,-($C95-1),0)),"",
OFFSET([1]ShopProductTable!$A$1,$J95-1,$K95+2))</f>
        <v>300</v>
      </c>
      <c r="Q95" t="str">
        <f t="shared" ca="1" si="52"/>
        <v>cu</v>
      </c>
      <c r="R95" t="str">
        <f t="shared" ca="1" si="53"/>
        <v>EN</v>
      </c>
      <c r="S95">
        <f t="shared" ca="1" si="54"/>
        <v>300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5</v>
      </c>
      <c r="D96">
        <f ca="1">IF(C96&lt;&gt;1,OFFSET(D96,-1,0),
SUMIF([1]ShopProductTable!$D:$D,$A96,[1]ShopProductTable!$E:$E))</f>
        <v>12</v>
      </c>
      <c r="E96" t="str">
        <f t="shared" ca="1" si="50"/>
        <v/>
      </c>
      <c r="J96">
        <f ca="1">IF(ISBLANK(OFFSET($I96,-($C96-1),0)),"",
IF($C96=1,MATCH(OFFSET($I96,-($C96-1),0),[1]ShopProductTable!$A:$A,0),
OFFSET(J96,-1,0)+OFFSET(L96,-1,0)
))</f>
        <v>37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51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100</v>
      </c>
      <c r="Q96" t="str">
        <f t="shared" ca="1" si="52"/>
        <v>cu</v>
      </c>
      <c r="R96" t="str">
        <f t="shared" ca="1" si="53"/>
        <v>EN</v>
      </c>
      <c r="S96">
        <f t="shared" ca="1" si="54"/>
        <v>100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6</v>
      </c>
      <c r="D97">
        <f ca="1">IF(C97&lt;&gt;1,OFFSET(D97,-1,0),
SUMIF([1]ShopProductTable!$D:$D,$A97,[1]ShopProductTable!$E:$E))</f>
        <v>12</v>
      </c>
      <c r="E97" t="str">
        <f t="shared" ca="1" si="50"/>
        <v/>
      </c>
      <c r="J97">
        <f ca="1">IF(ISBLANK(OFFSET($I97,-($C97-1),0)),"",
IF($C97=1,MATCH(OFFSET($I97,-($C97-1),0),[1]ShopProductTable!$A:$A,0),
OFFSET(J97,-1,0)+OFFSET(L97,-1,0)
))</f>
        <v>37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1</v>
      </c>
      <c r="M97" t="str">
        <f t="shared" ca="1" si="51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GO</v>
      </c>
      <c r="P97">
        <f ca="1">IF(ISBLANK(OFFSET($I97,-($C97-1),0)),"",
OFFSET([1]ShopProductTable!$A$1,$J97-1,$K97+2))</f>
        <v>40000</v>
      </c>
      <c r="Q97" t="str">
        <f t="shared" ca="1" si="52"/>
        <v>cu</v>
      </c>
      <c r="R97" t="str">
        <f t="shared" ca="1" si="53"/>
        <v>GO</v>
      </c>
      <c r="S97">
        <f t="shared" ca="1" si="54"/>
        <v>40000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7</v>
      </c>
      <c r="D98">
        <f ca="1">IF(C98&lt;&gt;1,OFFSET(D98,-1,0),
SUMIF([1]ShopProductTable!$D:$D,$A98,[1]ShopProductTable!$E:$E))</f>
        <v>12</v>
      </c>
      <c r="E98" t="str">
        <f t="shared" ca="1" si="50"/>
        <v/>
      </c>
      <c r="J98">
        <f ca="1">IF(ISBLANK(OFFSET($I98,-($C98-1),0)),"",
IF($C98=1,MATCH(OFFSET($I98,-($C98-1),0),[1]ShopProductTable!$A:$A,0),
OFFSET(J98,-1,0)+OFFSET(L98,-1,0)
))</f>
        <v>38</v>
      </c>
      <c r="K98">
        <f ca="1">IF(ISBLANK(OFFSET($I98,-($C98-1),0)),"",
IF($C98=1,MATCH("tp1",[1]ShopProductTable!$1:$1,0),
IF(OFFSET(L98,-1,0)=1,MATCH("tp1",[1]ShopProductTable!$1:$1,0),
OFFSET(K98,-1,0)+4)))</f>
        <v>14</v>
      </c>
      <c r="L98">
        <f ca="1">IF(ISBLANK(OFFSET($I98,-($C98-1),0)),"",
IF($K98-1+4=28,1,
IF(LEN(OFFSET([1]ShopProductTable!$A$1,$J98-1,$K98-1+4))=0,1,0)))</f>
        <v>0</v>
      </c>
      <c r="M98" t="str">
        <f t="shared" ca="1" si="51"/>
        <v>it</v>
      </c>
      <c r="N98" t="str">
        <f ca="1">IF(ISBLANK(OFFSET($I98,-($C98-1),0)),"",
OFFSET([1]ShopProductTable!$A$1,$J98-1,$K98))</f>
        <v>아이템</v>
      </c>
      <c r="O98" t="str">
        <f ca="1">IF(ISBLANK(OFFSET($I98,-($C98-1),0)),"",
OFFSET([1]ShopProductTable!$A$1,$J98-1,$K98+1))</f>
        <v>Cash_sFestivalTotal</v>
      </c>
      <c r="P98">
        <f ca="1">IF(ISBLANK(OFFSET($I98,-($C98-1),0)),"",
OFFSET([1]ShopProductTable!$A$1,$J98-1,$K98+2))</f>
        <v>1500</v>
      </c>
      <c r="Q98" t="str">
        <f t="shared" ca="1" si="52"/>
        <v>it</v>
      </c>
      <c r="R98" t="str">
        <f t="shared" ca="1" si="53"/>
        <v>Cash_sFestivalTotal</v>
      </c>
      <c r="S98">
        <f t="shared" ca="1" si="54"/>
        <v>1500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8</v>
      </c>
      <c r="D99">
        <f ca="1">IF(C99&lt;&gt;1,OFFSET(D99,-1,0),
SUMIF([1]ShopProductTable!$D:$D,$A99,[1]ShopProductTable!$E:$E))</f>
        <v>12</v>
      </c>
      <c r="E99" t="str">
        <f t="shared" ca="1" si="50"/>
        <v/>
      </c>
      <c r="J99">
        <f ca="1">IF(ISBLANK(OFFSET($I99,-($C99-1),0)),"",
IF($C99=1,MATCH(OFFSET($I99,-($C99-1),0),[1]ShopProductTable!$A:$A,0),
OFFSET(J99,-1,0)+OFFSET(L99,-1,0)
))</f>
        <v>38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51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500</v>
      </c>
      <c r="Q99" t="str">
        <f t="shared" ca="1" si="52"/>
        <v>cu</v>
      </c>
      <c r="R99" t="str">
        <f t="shared" ca="1" si="53"/>
        <v>EN</v>
      </c>
      <c r="S99">
        <f t="shared" ca="1" si="54"/>
        <v>500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9</v>
      </c>
      <c r="D100">
        <f ca="1">IF(C100&lt;&gt;1,OFFSET(D100,-1,0),
SUMIF([1]ShopProductTable!$D:$D,$A100,[1]ShopProductTable!$E:$E))</f>
        <v>12</v>
      </c>
      <c r="E100" t="str">
        <f t="shared" ca="1" si="50"/>
        <v/>
      </c>
      <c r="J100">
        <f ca="1">IF(ISBLANK(OFFSET($I100,-($C100-1),0)),"",
IF($C100=1,MATCH(OFFSET($I100,-($C100-1),0),[1]ShopProductTable!$A:$A,0),
OFFSET(J100,-1,0)+OFFSET(L100,-1,0)
))</f>
        <v>38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1</v>
      </c>
      <c r="M100" t="str">
        <f t="shared" ca="1" si="51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60000</v>
      </c>
      <c r="Q100" t="str">
        <f t="shared" ca="1" si="52"/>
        <v>cu</v>
      </c>
      <c r="R100" t="str">
        <f t="shared" ca="1" si="53"/>
        <v>GO</v>
      </c>
      <c r="S100">
        <f t="shared" ca="1" si="54"/>
        <v>60000</v>
      </c>
    </row>
    <row r="101" spans="1:19">
      <c r="A101" t="s">
        <v>117</v>
      </c>
      <c r="B101" t="str">
        <f>IFERROR(VLOOKUP(A101,EventTypeTable!A:B,MATCH(EventTypeTable!$B$1,EventTypeTable!$A$1:$B$1,0),0),"")</f>
        <v/>
      </c>
      <c r="C101">
        <v>10</v>
      </c>
      <c r="D101">
        <f ca="1">IF(C101&lt;&gt;1,OFFSET(D101,-1,0),
SUMIF([1]ShopProductTable!$D:$D,$A101,[1]ShopProductTable!$E:$E))</f>
        <v>12</v>
      </c>
      <c r="E101" t="str">
        <f t="shared" ca="1" si="50"/>
        <v/>
      </c>
      <c r="J101">
        <f ca="1">IF(ISBLANK(OFFSET($I101,-($C101-1),0)),"",
IF($C101=1,MATCH(OFFSET($I101,-($C101-1),0),[1]ShopProductTable!$A:$A,0),
OFFSET(J101,-1,0)+OFFSET(L101,-1,0)
))</f>
        <v>39</v>
      </c>
      <c r="K101">
        <f ca="1">IF(ISBLANK(OFFSET($I101,-($C101-1),0)),"",
IF($C101=1,MATCH("tp1",[1]ShopProductTable!$1:$1,0),
IF(OFFSET(L101,-1,0)=1,MATCH("tp1",[1]ShopProductTable!$1:$1,0),
OFFSET(K101,-1,0)+4)))</f>
        <v>14</v>
      </c>
      <c r="L101">
        <f ca="1">IF(ISBLANK(OFFSET($I101,-($C101-1),0)),"",
IF($K101-1+4=28,1,
IF(LEN(OFFSET([1]ShopProductTable!$A$1,$J101-1,$K101-1+4))=0,1,0)))</f>
        <v>0</v>
      </c>
      <c r="M101" t="str">
        <f t="shared" ca="1" si="51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EN</v>
      </c>
      <c r="P101">
        <f ca="1">IF(ISBLANK(OFFSET($I101,-($C101-1),0)),"",
OFFSET([1]ShopProductTable!$A$1,$J101-1,$K101+2))</f>
        <v>100</v>
      </c>
      <c r="Q101" t="str">
        <f t="shared" ca="1" si="52"/>
        <v>cu</v>
      </c>
      <c r="R101" t="str">
        <f t="shared" ca="1" si="53"/>
        <v>EN</v>
      </c>
      <c r="S101">
        <f t="shared" ca="1" si="54"/>
        <v>100</v>
      </c>
    </row>
    <row r="102" spans="1:19">
      <c r="A102" t="s">
        <v>117</v>
      </c>
      <c r="B102" t="str">
        <f>IFERROR(VLOOKUP(A102,EventTypeTable!A:B,MATCH(EventTypeTable!$B$1,EventTypeTable!$A$1:$B$1,0),0),"")</f>
        <v/>
      </c>
      <c r="C102">
        <v>11</v>
      </c>
      <c r="D102">
        <f ca="1">IF(C102&lt;&gt;1,OFFSET(D102,-1,0),
SUMIF([1]ShopProductTable!$D:$D,$A102,[1]ShopProductTable!$E:$E))</f>
        <v>12</v>
      </c>
      <c r="E102" t="str">
        <f t="shared" ca="1" si="50"/>
        <v/>
      </c>
      <c r="J102">
        <f ca="1">IF(ISBLANK(OFFSET($I102,-($C102-1),0)),"",
IF($C102=1,MATCH(OFFSET($I102,-($C102-1),0),[1]ShopProductTable!$A:$A,0),
OFFSET(J102,-1,0)+OFFSET(L102,-1,0)
))</f>
        <v>39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51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50</v>
      </c>
      <c r="Q102" t="str">
        <f t="shared" ca="1" si="52"/>
        <v>cu</v>
      </c>
      <c r="R102" t="str">
        <f t="shared" ca="1" si="53"/>
        <v>EN</v>
      </c>
      <c r="S102">
        <f t="shared" ca="1" si="54"/>
        <v>50</v>
      </c>
    </row>
    <row r="103" spans="1:19">
      <c r="A103" t="s">
        <v>117</v>
      </c>
      <c r="B103" t="str">
        <f>IFERROR(VLOOKUP(A103,EventTypeTable!A:B,MATCH(EventTypeTable!$B$1,EventTypeTable!$A$1:$B$1,0),0),"")</f>
        <v/>
      </c>
      <c r="C103">
        <v>12</v>
      </c>
      <c r="D103">
        <f ca="1">IF(C103&lt;&gt;1,OFFSET(D103,-1,0),
SUMIF([1]ShopProductTable!$D:$D,$A103,[1]ShopProductTable!$E:$E))</f>
        <v>12</v>
      </c>
      <c r="E103" t="str">
        <f t="shared" ca="1" si="50"/>
        <v/>
      </c>
      <c r="J103">
        <f ca="1">IF(ISBLANK(OFFSET($I103,-($C103-1),0)),"",
IF($C103=1,MATCH(OFFSET($I103,-($C103-1),0),[1]ShopProductTable!$A:$A,0),
OFFSET(J103,-1,0)+OFFSET(L103,-1,0)
))</f>
        <v>39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1</v>
      </c>
      <c r="M103" t="str">
        <f t="shared" ca="1" si="51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10000</v>
      </c>
      <c r="Q103" t="str">
        <f t="shared" ca="1" si="52"/>
        <v>cu</v>
      </c>
      <c r="R103" t="str">
        <f t="shared" ca="1" si="53"/>
        <v>GO</v>
      </c>
      <c r="S103">
        <f t="shared" ca="1" si="54"/>
        <v>10000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1</v>
      </c>
      <c r="D104">
        <f ca="1">IF(C104&lt;&gt;1,OFFSET(D104,-1,0),
SUMIF([1]ShopProductTable!$D:$D,$A104,[1]ShopProductTable!$E:$E))</f>
        <v>12</v>
      </c>
      <c r="E104" t="str">
        <f t="shared" ref="E104:E115" ca="1" si="55">IF(ISBLANK(F104),"",
VLOOKUP(F104,OFFSET(INDIRECT("$A:$B"),0,MATCH(F$1&amp;"_Verify",INDIRECT("$1:$1"),0)-1),2,0)
)</f>
        <v/>
      </c>
      <c r="I104" t="s">
        <v>120</v>
      </c>
      <c r="J104">
        <f ca="1">IF(ISBLANK(OFFSET($I104,-($C104-1),0)),"",
IF($C104=1,MATCH(OFFSET($I104,-($C104-1),0),[1]ShopProductTable!$A:$A,0),
OFFSET(J104,-1,0)+OFFSET(L104,-1,0)
))</f>
        <v>40</v>
      </c>
      <c r="K104">
        <f ca="1">IF(ISBLANK(OFFSET($I104,-($C104-1),0)),"",
IF($C104=1,MATCH("tp1",[1]ShopProductTable!$1:$1,0),
IF(OFFSET(L104,-1,0)=1,MATCH("tp1",[1]ShopProductTable!$1:$1,0),
OFFSET(K104,-1,0)+4)))</f>
        <v>14</v>
      </c>
      <c r="L104">
        <f ca="1">IF(ISBLANK(OFFSET($I104,-($C104-1),0)),"",
IF($K104-1+4=28,1,
IF(LEN(OFFSET([1]ShopProductTable!$A$1,$J104-1,$K104-1+4))=0,1,0)))</f>
        <v>0</v>
      </c>
      <c r="M104" t="str">
        <f t="shared" ref="M104:M115" ca="1" si="56">IF(ISBLANK(OFFSET($I104,-($C104-1),0)),"",
IF(ISBLANK(N104),"",
VLOOKUP(N104,OFFSET(INDIRECT("$A:$B"),0,MATCH(N$1&amp;"_Verify",INDIRECT("$1:$1"),0)-1),2,0)
))</f>
        <v>it</v>
      </c>
      <c r="N104" t="str">
        <f ca="1">IF(ISBLANK(OFFSET($I104,-($C104-1),0)),"",
OFFSET([1]ShopProductTable!$A$1,$J104-1,$K104))</f>
        <v>아이템</v>
      </c>
      <c r="O104" t="str">
        <f ca="1">IF(ISBLANK(OFFSET($I104,-($C104-1),0)),"",
OFFSET([1]ShopProductTable!$A$1,$J104-1,$K104+1))</f>
        <v>Cash_sFestivalTotal</v>
      </c>
      <c r="P104">
        <f ca="1">IF(ISBLANK(OFFSET($I104,-($C104-1),0)),"",
OFFSET([1]ShopProductTable!$A$1,$J104-1,$K104+2))</f>
        <v>500</v>
      </c>
      <c r="Q104" t="str">
        <f t="shared" ref="Q104:Q115" ca="1" si="57">IF(LEN(E104)&lt;&gt;0,E104,
IF(LEN(M104)&lt;&gt;0,M104,""))</f>
        <v>it</v>
      </c>
      <c r="R104" t="str">
        <f t="shared" ref="R104:R115" ca="1" si="58">IF(LEN(G104)&lt;&gt;0,G104,
IF(LEN(O104)&lt;&gt;0,O104,""))</f>
        <v>Cash_sFestivalTotal</v>
      </c>
      <c r="S104">
        <f t="shared" ref="S104:S115" ca="1" si="59">IF(LEN(H104)&lt;&gt;0,H104,
IF(LEN(P104)&lt;&gt;0,P104,""))</f>
        <v>500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2</v>
      </c>
      <c r="D105">
        <f ca="1">IF(C105&lt;&gt;1,OFFSET(D105,-1,0),
SUMIF([1]ShopProductTable!$D:$D,$A105,[1]ShopProductTable!$E:$E))</f>
        <v>12</v>
      </c>
      <c r="E105" t="str">
        <f t="shared" ca="1" si="55"/>
        <v/>
      </c>
      <c r="J105">
        <f ca="1">IF(ISBLANK(OFFSET($I105,-($C105-1),0)),"",
IF($C105=1,MATCH(OFFSET($I105,-($C105-1),0),[1]ShopProductTable!$A:$A,0),
OFFSET(J105,-1,0)+OFFSET(L105,-1,0)
))</f>
        <v>40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56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75</v>
      </c>
      <c r="Q105" t="str">
        <f t="shared" ca="1" si="57"/>
        <v>cu</v>
      </c>
      <c r="R105" t="str">
        <f t="shared" ca="1" si="58"/>
        <v>EN</v>
      </c>
      <c r="S105">
        <f t="shared" ca="1" si="59"/>
        <v>75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3</v>
      </c>
      <c r="D106">
        <f ca="1">IF(C106&lt;&gt;1,OFFSET(D106,-1,0),
SUMIF([1]ShopProductTable!$D:$D,$A106,[1]ShopProductTable!$E:$E))</f>
        <v>12</v>
      </c>
      <c r="E106" t="str">
        <f t="shared" ca="1" si="55"/>
        <v/>
      </c>
      <c r="J106">
        <f ca="1">IF(ISBLANK(OFFSET($I106,-($C106-1),0)),"",
IF($C106=1,MATCH(OFFSET($I106,-($C106-1),0),[1]ShopProductTable!$A:$A,0),
OFFSET(J106,-1,0)+OFFSET(L106,-1,0)
))</f>
        <v>40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1</v>
      </c>
      <c r="M106" t="str">
        <f t="shared" ca="1" si="56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GO</v>
      </c>
      <c r="P106">
        <f ca="1">IF(ISBLANK(OFFSET($I106,-($C106-1),0)),"",
OFFSET([1]ShopProductTable!$A$1,$J106-1,$K106+2))</f>
        <v>20000</v>
      </c>
      <c r="Q106" t="str">
        <f t="shared" ca="1" si="57"/>
        <v>cu</v>
      </c>
      <c r="R106" t="str">
        <f t="shared" ca="1" si="58"/>
        <v>GO</v>
      </c>
      <c r="S106">
        <f t="shared" ca="1" si="59"/>
        <v>20000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4</v>
      </c>
      <c r="D107">
        <f ca="1">IF(C107&lt;&gt;1,OFFSET(D107,-1,0),
SUMIF([1]ShopProductTable!$D:$D,$A107,[1]ShopProductTable!$E:$E))</f>
        <v>12</v>
      </c>
      <c r="E107" t="str">
        <f t="shared" ca="1" si="55"/>
        <v/>
      </c>
      <c r="J107">
        <f ca="1">IF(ISBLANK(OFFSET($I107,-($C107-1),0)),"",
IF($C107=1,MATCH(OFFSET($I107,-($C107-1),0),[1]ShopProductTable!$A:$A,0),
OFFSET(J107,-1,0)+OFFSET(L107,-1,0)
))</f>
        <v>41</v>
      </c>
      <c r="K107">
        <f ca="1">IF(ISBLANK(OFFSET($I107,-($C107-1),0)),"",
IF($C107=1,MATCH("tp1",[1]ShopProductTable!$1:$1,0),
IF(OFFSET(L107,-1,0)=1,MATCH("tp1",[1]ShopProductTable!$1:$1,0),
OFFSET(K107,-1,0)+4)))</f>
        <v>14</v>
      </c>
      <c r="L107">
        <f ca="1">IF(ISBLANK(OFFSET($I107,-($C107-1),0)),"",
IF($K107-1+4=28,1,
IF(LEN(OFFSET([1]ShopProductTable!$A$1,$J107-1,$K107-1+4))=0,1,0)))</f>
        <v>0</v>
      </c>
      <c r="M107" t="str">
        <f t="shared" ca="1" si="56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EN</v>
      </c>
      <c r="P107">
        <f ca="1">IF(ISBLANK(OFFSET($I107,-($C107-1),0)),"",
OFFSET([1]ShopProductTable!$A$1,$J107-1,$K107+2))</f>
        <v>300</v>
      </c>
      <c r="Q107" t="str">
        <f t="shared" ca="1" si="57"/>
        <v>cu</v>
      </c>
      <c r="R107" t="str">
        <f t="shared" ca="1" si="58"/>
        <v>EN</v>
      </c>
      <c r="S107">
        <f t="shared" ca="1" si="59"/>
        <v>300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5</v>
      </c>
      <c r="D108">
        <f ca="1">IF(C108&lt;&gt;1,OFFSET(D108,-1,0),
SUMIF([1]ShopProductTable!$D:$D,$A108,[1]ShopProductTable!$E:$E))</f>
        <v>12</v>
      </c>
      <c r="E108" t="str">
        <f t="shared" ca="1" si="55"/>
        <v/>
      </c>
      <c r="J108">
        <f ca="1">IF(ISBLANK(OFFSET($I108,-($C108-1),0)),"",
IF($C108=1,MATCH(OFFSET($I108,-($C108-1),0),[1]ShopProductTable!$A:$A,0),
OFFSET(J108,-1,0)+OFFSET(L108,-1,0)
))</f>
        <v>41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56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100</v>
      </c>
      <c r="Q108" t="str">
        <f t="shared" ca="1" si="57"/>
        <v>cu</v>
      </c>
      <c r="R108" t="str">
        <f t="shared" ca="1" si="58"/>
        <v>EN</v>
      </c>
      <c r="S108">
        <f t="shared" ca="1" si="59"/>
        <v>100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6</v>
      </c>
      <c r="D109">
        <f ca="1">IF(C109&lt;&gt;1,OFFSET(D109,-1,0),
SUMIF([1]ShopProductTable!$D:$D,$A109,[1]ShopProductTable!$E:$E))</f>
        <v>12</v>
      </c>
      <c r="E109" t="str">
        <f t="shared" ca="1" si="55"/>
        <v/>
      </c>
      <c r="J109">
        <f ca="1">IF(ISBLANK(OFFSET($I109,-($C109-1),0)),"",
IF($C109=1,MATCH(OFFSET($I109,-($C109-1),0),[1]ShopProductTable!$A:$A,0),
OFFSET(J109,-1,0)+OFFSET(L109,-1,0)
))</f>
        <v>41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1</v>
      </c>
      <c r="M109" t="str">
        <f t="shared" ca="1" si="56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GO</v>
      </c>
      <c r="P109">
        <f ca="1">IF(ISBLANK(OFFSET($I109,-($C109-1),0)),"",
OFFSET([1]ShopProductTable!$A$1,$J109-1,$K109+2))</f>
        <v>40000</v>
      </c>
      <c r="Q109" t="str">
        <f t="shared" ca="1" si="57"/>
        <v>cu</v>
      </c>
      <c r="R109" t="str">
        <f t="shared" ca="1" si="58"/>
        <v>GO</v>
      </c>
      <c r="S109">
        <f t="shared" ca="1" si="59"/>
        <v>40000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7</v>
      </c>
      <c r="D110">
        <f ca="1">IF(C110&lt;&gt;1,OFFSET(D110,-1,0),
SUMIF([1]ShopProductTable!$D:$D,$A110,[1]ShopProductTable!$E:$E))</f>
        <v>12</v>
      </c>
      <c r="E110" t="str">
        <f t="shared" ca="1" si="55"/>
        <v/>
      </c>
      <c r="J110">
        <f ca="1">IF(ISBLANK(OFFSET($I110,-($C110-1),0)),"",
IF($C110=1,MATCH(OFFSET($I110,-($C110-1),0),[1]ShopProductTable!$A:$A,0),
OFFSET(J110,-1,0)+OFFSET(L110,-1,0)
))</f>
        <v>42</v>
      </c>
      <c r="K110">
        <f ca="1">IF(ISBLANK(OFFSET($I110,-($C110-1),0)),"",
IF($C110=1,MATCH("tp1",[1]ShopProductTable!$1:$1,0),
IF(OFFSET(L110,-1,0)=1,MATCH("tp1",[1]ShopProductTable!$1:$1,0),
OFFSET(K110,-1,0)+4)))</f>
        <v>14</v>
      </c>
      <c r="L110">
        <f ca="1">IF(ISBLANK(OFFSET($I110,-($C110-1),0)),"",
IF($K110-1+4=28,1,
IF(LEN(OFFSET([1]ShopProductTable!$A$1,$J110-1,$K110-1+4))=0,1,0)))</f>
        <v>0</v>
      </c>
      <c r="M110" t="str">
        <f t="shared" ca="1" si="56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Cash_sFestivalTotal</v>
      </c>
      <c r="P110">
        <f ca="1">IF(ISBLANK(OFFSET($I110,-($C110-1),0)),"",
OFFSET([1]ShopProductTable!$A$1,$J110-1,$K110+2))</f>
        <v>1500</v>
      </c>
      <c r="Q110" t="str">
        <f t="shared" ca="1" si="57"/>
        <v>it</v>
      </c>
      <c r="R110" t="str">
        <f t="shared" ca="1" si="58"/>
        <v>Cash_sFestivalTotal</v>
      </c>
      <c r="S110">
        <f t="shared" ca="1" si="59"/>
        <v>1500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8</v>
      </c>
      <c r="D111">
        <f ca="1">IF(C111&lt;&gt;1,OFFSET(D111,-1,0),
SUMIF([1]ShopProductTable!$D:$D,$A111,[1]ShopProductTable!$E:$E))</f>
        <v>12</v>
      </c>
      <c r="E111" t="str">
        <f t="shared" ca="1" si="55"/>
        <v/>
      </c>
      <c r="J111">
        <f ca="1">IF(ISBLANK(OFFSET($I111,-($C111-1),0)),"",
IF($C111=1,MATCH(OFFSET($I111,-($C111-1),0),[1]ShopProductTable!$A:$A,0),
OFFSET(J111,-1,0)+OFFSET(L111,-1,0)
))</f>
        <v>42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56"/>
        <v>cu</v>
      </c>
      <c r="N111" t="str">
        <f ca="1">IF(ISBLANK(OFFSET($I111,-($C111-1),0)),"",
OFFSET([1]ShopProductTable!$A$1,$J111-1,$K111))</f>
        <v>재화</v>
      </c>
      <c r="O111" t="str">
        <f ca="1">IF(ISBLANK(OFFSET($I111,-($C111-1),0)),"",
OFFSET([1]ShopProductTable!$A$1,$J111-1,$K111+1))</f>
        <v>EN</v>
      </c>
      <c r="P111">
        <f ca="1">IF(ISBLANK(OFFSET($I111,-($C111-1),0)),"",
OFFSET([1]ShopProductTable!$A$1,$J111-1,$K111+2))</f>
        <v>500</v>
      </c>
      <c r="Q111" t="str">
        <f t="shared" ca="1" si="57"/>
        <v>cu</v>
      </c>
      <c r="R111" t="str">
        <f t="shared" ca="1" si="58"/>
        <v>EN</v>
      </c>
      <c r="S111">
        <f t="shared" ca="1" si="59"/>
        <v>500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9</v>
      </c>
      <c r="D112">
        <f ca="1">IF(C112&lt;&gt;1,OFFSET(D112,-1,0),
SUMIF([1]ShopProductTable!$D:$D,$A112,[1]ShopProductTable!$E:$E))</f>
        <v>12</v>
      </c>
      <c r="E112" t="str">
        <f t="shared" ca="1" si="55"/>
        <v/>
      </c>
      <c r="J112">
        <f ca="1">IF(ISBLANK(OFFSET($I112,-($C112-1),0)),"",
IF($C112=1,MATCH(OFFSET($I112,-($C112-1),0),[1]ShopProductTable!$A:$A,0),
OFFSET(J112,-1,0)+OFFSET(L112,-1,0)
))</f>
        <v>42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1</v>
      </c>
      <c r="M112" t="str">
        <f t="shared" ca="1" si="56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60000</v>
      </c>
      <c r="Q112" t="str">
        <f t="shared" ca="1" si="57"/>
        <v>cu</v>
      </c>
      <c r="R112" t="str">
        <f t="shared" ca="1" si="58"/>
        <v>GO</v>
      </c>
      <c r="S112">
        <f t="shared" ca="1" si="59"/>
        <v>60000</v>
      </c>
    </row>
    <row r="113" spans="1:19">
      <c r="A113" t="s">
        <v>119</v>
      </c>
      <c r="B113" t="str">
        <f>IFERROR(VLOOKUP(A113,EventTypeTable!A:B,MATCH(EventTypeTable!$B$1,EventTypeTable!$A$1:$B$1,0),0),"")</f>
        <v/>
      </c>
      <c r="C113">
        <v>10</v>
      </c>
      <c r="D113">
        <f ca="1">IF(C113&lt;&gt;1,OFFSET(D113,-1,0),
SUMIF([1]ShopProductTable!$D:$D,$A113,[1]ShopProductTable!$E:$E))</f>
        <v>12</v>
      </c>
      <c r="E113" t="str">
        <f t="shared" ca="1" si="55"/>
        <v/>
      </c>
      <c r="J113">
        <f ca="1">IF(ISBLANK(OFFSET($I113,-($C113-1),0)),"",
IF($C113=1,MATCH(OFFSET($I113,-($C113-1),0),[1]ShopProductTable!$A:$A,0),
OFFSET(J113,-1,0)+OFFSET(L113,-1,0)
))</f>
        <v>43</v>
      </c>
      <c r="K113">
        <f ca="1">IF(ISBLANK(OFFSET($I113,-($C113-1),0)),"",
IF($C113=1,MATCH("tp1",[1]ShopProductTable!$1:$1,0),
IF(OFFSET(L113,-1,0)=1,MATCH("tp1",[1]ShopProductTable!$1:$1,0),
OFFSET(K113,-1,0)+4)))</f>
        <v>14</v>
      </c>
      <c r="L113">
        <f ca="1">IF(ISBLANK(OFFSET($I113,-($C113-1),0)),"",
IF($K113-1+4=28,1,
IF(LEN(OFFSET([1]ShopProductTable!$A$1,$J113-1,$K113-1+4))=0,1,0)))</f>
        <v>0</v>
      </c>
      <c r="M113" t="str">
        <f t="shared" ca="1" si="56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EN</v>
      </c>
      <c r="P113">
        <f ca="1">IF(ISBLANK(OFFSET($I113,-($C113-1),0)),"",
OFFSET([1]ShopProductTable!$A$1,$J113-1,$K113+2))</f>
        <v>100</v>
      </c>
      <c r="Q113" t="str">
        <f t="shared" ca="1" si="57"/>
        <v>cu</v>
      </c>
      <c r="R113" t="str">
        <f t="shared" ca="1" si="58"/>
        <v>EN</v>
      </c>
      <c r="S113">
        <f t="shared" ca="1" si="59"/>
        <v>100</v>
      </c>
    </row>
    <row r="114" spans="1:19">
      <c r="A114" t="s">
        <v>119</v>
      </c>
      <c r="B114" t="str">
        <f>IFERROR(VLOOKUP(A114,EventTypeTable!A:B,MATCH(EventTypeTable!$B$1,EventTypeTable!$A$1:$B$1,0),0),"")</f>
        <v/>
      </c>
      <c r="C114">
        <v>11</v>
      </c>
      <c r="D114">
        <f ca="1">IF(C114&lt;&gt;1,OFFSET(D114,-1,0),
SUMIF([1]ShopProductTable!$D:$D,$A114,[1]ShopProductTable!$E:$E))</f>
        <v>12</v>
      </c>
      <c r="E114" t="str">
        <f t="shared" ca="1" si="55"/>
        <v/>
      </c>
      <c r="J114">
        <f ca="1">IF(ISBLANK(OFFSET($I114,-($C114-1),0)),"",
IF($C114=1,MATCH(OFFSET($I114,-($C114-1),0),[1]ShopProductTable!$A:$A,0),
OFFSET(J114,-1,0)+OFFSET(L114,-1,0)
))</f>
        <v>43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ca="1" si="56"/>
        <v>cu</v>
      </c>
      <c r="N114" t="str">
        <f ca="1">IF(ISBLANK(OFFSET($I114,-($C114-1),0)),"",
OFFSET([1]ShopProductTable!$A$1,$J114-1,$K114))</f>
        <v>재화</v>
      </c>
      <c r="O114" t="str">
        <f ca="1">IF(ISBLANK(OFFSET($I114,-($C114-1),0)),"",
OFFSET([1]ShopProductTable!$A$1,$J114-1,$K114+1))</f>
        <v>EN</v>
      </c>
      <c r="P114">
        <f ca="1">IF(ISBLANK(OFFSET($I114,-($C114-1),0)),"",
OFFSET([1]ShopProductTable!$A$1,$J114-1,$K114+2))</f>
        <v>50</v>
      </c>
      <c r="Q114" t="str">
        <f t="shared" ca="1" si="57"/>
        <v>cu</v>
      </c>
      <c r="R114" t="str">
        <f t="shared" ca="1" si="58"/>
        <v>EN</v>
      </c>
      <c r="S114">
        <f t="shared" ca="1" si="59"/>
        <v>50</v>
      </c>
    </row>
    <row r="115" spans="1:19">
      <c r="A115" t="s">
        <v>119</v>
      </c>
      <c r="B115" t="str">
        <f>IFERROR(VLOOKUP(A115,EventTypeTable!A:B,MATCH(EventTypeTable!$B$1,EventTypeTable!$A$1:$B$1,0),0),"")</f>
        <v/>
      </c>
      <c r="C115">
        <v>12</v>
      </c>
      <c r="D115">
        <f ca="1">IF(C115&lt;&gt;1,OFFSET(D115,-1,0),
SUMIF([1]ShopProductTable!$D:$D,$A115,[1]ShopProductTable!$E:$E))</f>
        <v>12</v>
      </c>
      <c r="E115" t="str">
        <f t="shared" ca="1" si="55"/>
        <v/>
      </c>
      <c r="J115">
        <f ca="1">IF(ISBLANK(OFFSET($I115,-($C115-1),0)),"",
IF($C115=1,MATCH(OFFSET($I115,-($C115-1),0),[1]ShopProductTable!$A:$A,0),
OFFSET(J115,-1,0)+OFFSET(L115,-1,0)
))</f>
        <v>43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1</v>
      </c>
      <c r="M115" t="str">
        <f t="shared" ca="1" si="56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GO</v>
      </c>
      <c r="P115">
        <f ca="1">IF(ISBLANK(OFFSET($I115,-($C115-1),0)),"",
OFFSET([1]ShopProductTable!$A$1,$J115-1,$K115+2))</f>
        <v>10000</v>
      </c>
      <c r="Q115" t="str">
        <f t="shared" ca="1" si="57"/>
        <v>cu</v>
      </c>
      <c r="R115" t="str">
        <f t="shared" ca="1" si="58"/>
        <v>GO</v>
      </c>
      <c r="S115">
        <f t="shared" ca="1" si="59"/>
        <v>10000</v>
      </c>
    </row>
    <row r="116" spans="1:19">
      <c r="A116" t="s">
        <v>130</v>
      </c>
      <c r="B116" t="str">
        <f>IFERROR(VLOOKUP(A116,EventTypeTable!A:B,MATCH(EventTypeTable!$B$1,EventTypeTable!$A$1:$B$1,0),0),"")</f>
        <v/>
      </c>
      <c r="C116">
        <v>1</v>
      </c>
      <c r="D116">
        <f ca="1">IF(C116&lt;&gt;1,OFFSET(D116,-1,0),
SUMIF([1]ShopProductTable!$D:$D,$A116,[1]ShopProductTable!$E:$E))</f>
        <v>6</v>
      </c>
      <c r="E116" t="str">
        <f t="shared" ref="E116:E118" ca="1" si="60">IF(ISBLANK(F116),"",
VLOOKUP(F116,OFFSET(INDIRECT("$A:$B"),0,MATCH(F$1&amp;"_Verify",INDIRECT("$1:$1"),0)-1),2,0)
)</f>
        <v/>
      </c>
      <c r="I116" t="s">
        <v>131</v>
      </c>
      <c r="J116">
        <f ca="1">IF(ISBLANK(OFFSET($I116,-($C116-1),0)),"",
IF($C116=1,MATCH(OFFSET($I116,-($C116-1),0),[1]ShopProductTable!$A:$A,0),
OFFSET(J116,-1,0)+OFFSET(L116,-1,0)
))</f>
        <v>94</v>
      </c>
      <c r="K116">
        <f ca="1">IF(ISBLANK(OFFSET($I116,-($C116-1),0)),"",
IF($C116=1,MATCH("tp1",[1]ShopProductTable!$1:$1,0),
IF(OFFSET(L116,-1,0)=1,MATCH("tp1",[1]ShopProductTable!$1:$1,0),
OFFSET(K116,-1,0)+4)))</f>
        <v>14</v>
      </c>
      <c r="L116">
        <f ca="1">IF(ISBLANK(OFFSET($I116,-($C116-1),0)),"",
IF($K116-1+4=28,1,
IF(LEN(OFFSET([1]ShopProductTable!$A$1,$J116-1,$K116-1+4))=0,1,0)))</f>
        <v>0</v>
      </c>
      <c r="M116" t="str">
        <f t="shared" ref="M116:M118" ca="1" si="61">IF(ISBLANK(OFFSET($I116,-($C116-1),0)),"",
IF(ISBLANK(N116),"",
VLOOKUP(N116,OFFSET(INDIRECT("$A:$B"),0,MATCH(N$1&amp;"_Verify",INDIRECT("$1:$1"),0)-1),2,0)
))</f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Item_cAnalysisBoost</v>
      </c>
      <c r="P116">
        <f ca="1">IF(ISBLANK(OFFSET($I116,-($C116-1),0)),"",
OFFSET([1]ShopProductTable!$A$1,$J116-1,$K116+2))</f>
        <v>2592000</v>
      </c>
      <c r="Q116" t="str">
        <f t="shared" ref="Q116:Q118" ca="1" si="62">IF(LEN(E116)&lt;&gt;0,E116,
IF(LEN(M116)&lt;&gt;0,M116,""))</f>
        <v>it</v>
      </c>
      <c r="R116" t="str">
        <f t="shared" ref="R116:R118" ca="1" si="63">IF(LEN(G116)&lt;&gt;0,G116,
IF(LEN(O116)&lt;&gt;0,O116,""))</f>
        <v>Item_cAnalysisBoost</v>
      </c>
      <c r="S116">
        <f t="shared" ref="S116:S118" ca="1" si="64">IF(LEN(H116)&lt;&gt;0,H116,
IF(LEN(P116)&lt;&gt;0,P116,""))</f>
        <v>2592000</v>
      </c>
    </row>
    <row r="117" spans="1:19">
      <c r="A117" t="s">
        <v>130</v>
      </c>
      <c r="B117" t="str">
        <f>IFERROR(VLOOKUP(A117,EventTypeTable!A:B,MATCH(EventTypeTable!$B$1,EventTypeTable!$A$1:$B$1,0),0),"")</f>
        <v/>
      </c>
      <c r="C117">
        <v>2</v>
      </c>
      <c r="D117">
        <f ca="1">IF(C117&lt;&gt;1,OFFSET(D117,-1,0),
SUMIF([1]ShopProductTable!$D:$D,$A117,[1]ShopProductTable!$E:$E))</f>
        <v>6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94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cu</v>
      </c>
      <c r="N117" t="str">
        <f ca="1">IF(ISBLANK(OFFSET($I117,-($C117-1),0)),"",
OFFSET([1]ShopProductTable!$A$1,$J117-1,$K117))</f>
        <v>재화</v>
      </c>
      <c r="O117" t="str">
        <f ca="1">IF(ISBLANK(OFFSET($I117,-($C117-1),0)),"",
OFFSET([1]ShopProductTable!$A$1,$J117-1,$K117+1))</f>
        <v>EN</v>
      </c>
      <c r="P117">
        <f ca="1">IF(ISBLANK(OFFSET($I117,-($C117-1),0)),"",
OFFSET([1]ShopProductTable!$A$1,$J117-1,$K117+2))</f>
        <v>1000</v>
      </c>
      <c r="Q117" t="str">
        <f t="shared" ca="1" si="62"/>
        <v>cu</v>
      </c>
      <c r="R117" t="str">
        <f t="shared" ca="1" si="63"/>
        <v>EN</v>
      </c>
      <c r="S117">
        <f t="shared" ca="1" si="64"/>
        <v>1000</v>
      </c>
    </row>
    <row r="118" spans="1:19">
      <c r="A118" t="s">
        <v>130</v>
      </c>
      <c r="B118" t="str">
        <f>IFERROR(VLOOKUP(A118,EventTypeTable!A:B,MATCH(EventTypeTable!$B$1,EventTypeTable!$A$1:$B$1,0),0),"")</f>
        <v/>
      </c>
      <c r="C118">
        <v>3</v>
      </c>
      <c r="D118">
        <f ca="1">IF(C118&lt;&gt;1,OFFSET(D118,-1,0),
SUMIF([1]ShopProductTable!$D:$D,$A118,[1]ShopProductTable!$E:$E))</f>
        <v>6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94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GO</v>
      </c>
      <c r="P118">
        <f ca="1">IF(ISBLANK(OFFSET($I118,-($C118-1),0)),"",
OFFSET([1]ShopProductTable!$A$1,$J118-1,$K118+2))</f>
        <v>25000</v>
      </c>
      <c r="Q118" t="str">
        <f t="shared" ca="1" si="62"/>
        <v>cu</v>
      </c>
      <c r="R118" t="str">
        <f t="shared" ca="1" si="63"/>
        <v>GO</v>
      </c>
      <c r="S118">
        <f t="shared" ca="1" si="64"/>
        <v>25000</v>
      </c>
    </row>
    <row r="119" spans="1:19">
      <c r="A119" t="s">
        <v>130</v>
      </c>
      <c r="B119" t="str">
        <f>IFERROR(VLOOKUP(A119,EventTypeTable!A:B,MATCH(EventTypeTable!$B$1,EventTypeTable!$A$1:$B$1,0),0),"")</f>
        <v/>
      </c>
      <c r="C119">
        <v>4</v>
      </c>
      <c r="D119">
        <f ca="1">IF(C119&lt;&gt;1,OFFSET(D119,-1,0),
SUMIF([1]ShopProductTable!$D:$D,$A119,[1]ShopProductTable!$E:$E))</f>
        <v>6</v>
      </c>
      <c r="E119" t="str">
        <f t="shared" ref="E119" ca="1" si="65">IF(ISBLANK(F119),"",
VLOOKUP(F119,OFFSET(INDIRECT("$A:$B"),0,MATCH(F$1&amp;"_Verify",INDIRECT("$1:$1"),0)-1),2,0)
)</f>
        <v/>
      </c>
      <c r="J119">
        <f ca="1">IF(ISBLANK(OFFSET($I119,-($C119-1),0)),"",
IF($C119=1,MATCH(OFFSET($I119,-($C119-1),0),[1]ShopProductTable!$A:$A,0),
OFFSET(J119,-1,0)+OFFSET(L119,-1,0)
))</f>
        <v>94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ref="M119" ca="1" si="66">IF(ISBLANK(OFFSET($I119,-($C119-1),0)),"",
IF(ISBLANK(N119),"",
VLOOKUP(N119,OFFSET(INDIRECT("$A:$B"),0,MATCH(N$1&amp;"_Verify",INDIRECT("$1:$1"),0)-1),2,0)
))</f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DI</v>
      </c>
      <c r="P119">
        <f ca="1">IF(ISBLANK(OFFSET($I119,-($C119-1),0)),"",
OFFSET([1]ShopProductTable!$A$1,$J119-1,$K119+2))</f>
        <v>750</v>
      </c>
      <c r="Q119" t="str">
        <f t="shared" ref="Q119" ca="1" si="67">IF(LEN(E119)&lt;&gt;0,E119,
IF(LEN(M119)&lt;&gt;0,M119,""))</f>
        <v>cu</v>
      </c>
      <c r="R119" t="str">
        <f t="shared" ref="R119" ca="1" si="68">IF(LEN(G119)&lt;&gt;0,G119,
IF(LEN(O119)&lt;&gt;0,O119,""))</f>
        <v>DI</v>
      </c>
      <c r="S119">
        <f t="shared" ref="S119" ca="1" si="69">IF(LEN(H119)&lt;&gt;0,H119,
IF(LEN(P119)&lt;&gt;0,P119,""))</f>
        <v>750</v>
      </c>
    </row>
  </sheetData>
  <phoneticPr fontId="1" type="noConversion"/>
  <dataValidations count="1">
    <dataValidation type="list" allowBlank="1" showInputMessage="1" showErrorMessage="1" sqref="F2:F9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2023-01-15T16:06:23Z</dcterms:modified>
</cp:coreProperties>
</file>