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4127D75-EE3C-481A-B06E-2AA6827C5A78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  <sheet name="EquipCompositeTable" sheetId="2" r:id="rId2"/>
    <sheet name="EquipGradeTable" sheetId="3" r:id="rId3"/>
  </sheets>
  <definedNames>
    <definedName name="_xlnm._FilterDatabase" localSheetId="0" hidden="1">EquipTable!$AE$1:$AE$346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6" i="1" l="1"/>
  <c r="L346" i="1" s="1"/>
  <c r="M346" i="1" s="1"/>
  <c r="N346" i="1" s="1"/>
  <c r="O346" i="1" s="1"/>
  <c r="O345" i="1"/>
  <c r="K345" i="1"/>
  <c r="L345" i="1" s="1"/>
  <c r="M345" i="1" s="1"/>
  <c r="N345" i="1" s="1"/>
  <c r="O344" i="1"/>
  <c r="N344" i="1"/>
  <c r="K344" i="1"/>
  <c r="L344" i="1" s="1"/>
  <c r="M344" i="1" s="1"/>
  <c r="O343" i="1"/>
  <c r="N343" i="1"/>
  <c r="M343" i="1"/>
  <c r="K343" i="1"/>
  <c r="L343" i="1" s="1"/>
  <c r="K342" i="1"/>
  <c r="L342" i="1" s="1"/>
  <c r="M342" i="1" s="1"/>
  <c r="N342" i="1" s="1"/>
  <c r="O342" i="1" s="1"/>
  <c r="O341" i="1"/>
  <c r="K341" i="1"/>
  <c r="L341" i="1" s="1"/>
  <c r="M341" i="1" s="1"/>
  <c r="N341" i="1" s="1"/>
  <c r="O340" i="1"/>
  <c r="N340" i="1"/>
  <c r="K340" i="1"/>
  <c r="L340" i="1" s="1"/>
  <c r="M340" i="1" s="1"/>
  <c r="O339" i="1"/>
  <c r="N339" i="1"/>
  <c r="M339" i="1"/>
  <c r="K339" i="1"/>
  <c r="L339" i="1" s="1"/>
  <c r="K338" i="1"/>
  <c r="L338" i="1" s="1"/>
  <c r="M338" i="1" s="1"/>
  <c r="N338" i="1" s="1"/>
  <c r="O338" i="1" s="1"/>
  <c r="O337" i="1"/>
  <c r="K337" i="1"/>
  <c r="L337" i="1" s="1"/>
  <c r="M337" i="1" s="1"/>
  <c r="N337" i="1" s="1"/>
  <c r="O336" i="1"/>
  <c r="N336" i="1"/>
  <c r="K336" i="1"/>
  <c r="L336" i="1" s="1"/>
  <c r="M336" i="1" s="1"/>
  <c r="O335" i="1"/>
  <c r="N335" i="1"/>
  <c r="M335" i="1"/>
  <c r="K335" i="1"/>
  <c r="L335" i="1" s="1"/>
  <c r="K334" i="1"/>
  <c r="L334" i="1" s="1"/>
  <c r="M334" i="1" s="1"/>
  <c r="N334" i="1" s="1"/>
  <c r="O334" i="1" s="1"/>
  <c r="O333" i="1"/>
  <c r="K333" i="1"/>
  <c r="L333" i="1" s="1"/>
  <c r="M333" i="1" s="1"/>
  <c r="N333" i="1" s="1"/>
  <c r="O332" i="1"/>
  <c r="N332" i="1"/>
  <c r="K332" i="1"/>
  <c r="L332" i="1" s="1"/>
  <c r="M332" i="1" s="1"/>
  <c r="O331" i="1"/>
  <c r="N331" i="1"/>
  <c r="M331" i="1"/>
  <c r="K331" i="1"/>
  <c r="L331" i="1" s="1"/>
  <c r="K330" i="1"/>
  <c r="L330" i="1" s="1"/>
  <c r="M330" i="1" s="1"/>
  <c r="N330" i="1" s="1"/>
  <c r="O330" i="1" s="1"/>
  <c r="O329" i="1"/>
  <c r="K329" i="1"/>
  <c r="L329" i="1" s="1"/>
  <c r="M329" i="1" s="1"/>
  <c r="N329" i="1" s="1"/>
  <c r="O328" i="1"/>
  <c r="N328" i="1"/>
  <c r="K328" i="1"/>
  <c r="L328" i="1" s="1"/>
  <c r="M328" i="1" s="1"/>
  <c r="O327" i="1"/>
  <c r="N327" i="1"/>
  <c r="M327" i="1"/>
  <c r="K327" i="1"/>
  <c r="L327" i="1" s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K323" i="1"/>
  <c r="L323" i="1" s="1"/>
  <c r="M323" i="1" s="1"/>
  <c r="N323" i="1" s="1"/>
  <c r="O323" i="1" s="1"/>
  <c r="O322" i="1"/>
  <c r="K322" i="1"/>
  <c r="L322" i="1" s="1"/>
  <c r="M322" i="1" s="1"/>
  <c r="N322" i="1" s="1"/>
  <c r="O321" i="1"/>
  <c r="N321" i="1"/>
  <c r="K321" i="1"/>
  <c r="L321" i="1" s="1"/>
  <c r="M321" i="1" s="1"/>
  <c r="O320" i="1"/>
  <c r="N320" i="1"/>
  <c r="M320" i="1"/>
  <c r="K320" i="1"/>
  <c r="L320" i="1" s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K316" i="1"/>
  <c r="L316" i="1" s="1"/>
  <c r="M316" i="1" s="1"/>
  <c r="N316" i="1" s="1"/>
  <c r="O316" i="1" s="1"/>
  <c r="O315" i="1"/>
  <c r="K315" i="1"/>
  <c r="L315" i="1" s="1"/>
  <c r="M315" i="1" s="1"/>
  <c r="N315" i="1" s="1"/>
  <c r="O314" i="1"/>
  <c r="N314" i="1"/>
  <c r="K314" i="1"/>
  <c r="L314" i="1" s="1"/>
  <c r="M314" i="1" s="1"/>
  <c r="O313" i="1"/>
  <c r="N313" i="1"/>
  <c r="M313" i="1"/>
  <c r="K313" i="1"/>
  <c r="L313" i="1" s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K309" i="1"/>
  <c r="L309" i="1" s="1"/>
  <c r="M309" i="1" s="1"/>
  <c r="N309" i="1" s="1"/>
  <c r="O309" i="1" s="1"/>
  <c r="O308" i="1"/>
  <c r="K308" i="1"/>
  <c r="L308" i="1" s="1"/>
  <c r="M308" i="1" s="1"/>
  <c r="N308" i="1" s="1"/>
  <c r="O307" i="1"/>
  <c r="N307" i="1"/>
  <c r="K307" i="1"/>
  <c r="L307" i="1" s="1"/>
  <c r="M307" i="1" s="1"/>
  <c r="O306" i="1"/>
  <c r="N306" i="1"/>
  <c r="M306" i="1"/>
  <c r="K306" i="1"/>
  <c r="L306" i="1" s="1"/>
  <c r="K305" i="1"/>
  <c r="L305" i="1" s="1"/>
  <c r="M305" i="1" s="1"/>
  <c r="N305" i="1" s="1"/>
  <c r="O305" i="1" s="1"/>
  <c r="O304" i="1"/>
  <c r="K304" i="1"/>
  <c r="L304" i="1" s="1"/>
  <c r="M304" i="1" s="1"/>
  <c r="N304" i="1" s="1"/>
  <c r="O303" i="1"/>
  <c r="N303" i="1"/>
  <c r="K303" i="1"/>
  <c r="L303" i="1" s="1"/>
  <c r="M303" i="1" s="1"/>
  <c r="O302" i="1"/>
  <c r="N302" i="1"/>
  <c r="M302" i="1"/>
  <c r="K302" i="1"/>
  <c r="L302" i="1" s="1"/>
  <c r="K301" i="1"/>
  <c r="L301" i="1" s="1"/>
  <c r="M301" i="1" s="1"/>
  <c r="N301" i="1" s="1"/>
  <c r="O301" i="1" s="1"/>
  <c r="O300" i="1"/>
  <c r="K300" i="1"/>
  <c r="L300" i="1" s="1"/>
  <c r="M300" i="1" s="1"/>
  <c r="N300" i="1" s="1"/>
  <c r="O299" i="1"/>
  <c r="N299" i="1"/>
  <c r="K299" i="1"/>
  <c r="L299" i="1" s="1"/>
  <c r="M299" i="1" s="1"/>
  <c r="O298" i="1"/>
  <c r="N298" i="1"/>
  <c r="M298" i="1"/>
  <c r="K298" i="1"/>
  <c r="L298" i="1" s="1"/>
  <c r="K297" i="1"/>
  <c r="L297" i="1" s="1"/>
  <c r="M297" i="1" s="1"/>
  <c r="N297" i="1" s="1"/>
  <c r="O297" i="1" s="1"/>
  <c r="O296" i="1"/>
  <c r="K296" i="1"/>
  <c r="L296" i="1" s="1"/>
  <c r="M296" i="1" s="1"/>
  <c r="N296" i="1" s="1"/>
  <c r="O295" i="1"/>
  <c r="N295" i="1"/>
  <c r="K295" i="1"/>
  <c r="L295" i="1" s="1"/>
  <c r="M295" i="1" s="1"/>
  <c r="O294" i="1"/>
  <c r="N294" i="1"/>
  <c r="M294" i="1"/>
  <c r="K294" i="1"/>
  <c r="L294" i="1" s="1"/>
  <c r="K293" i="1"/>
  <c r="L293" i="1" s="1"/>
  <c r="M293" i="1" s="1"/>
  <c r="N293" i="1" s="1"/>
  <c r="O293" i="1" s="1"/>
  <c r="O292" i="1"/>
  <c r="K292" i="1"/>
  <c r="L292" i="1" s="1"/>
  <c r="M292" i="1" s="1"/>
  <c r="N292" i="1" s="1"/>
  <c r="O291" i="1"/>
  <c r="N291" i="1"/>
  <c r="K291" i="1"/>
  <c r="L291" i="1" s="1"/>
  <c r="M291" i="1" s="1"/>
  <c r="O290" i="1"/>
  <c r="N290" i="1"/>
  <c r="M290" i="1"/>
  <c r="K290" i="1"/>
  <c r="L290" i="1" s="1"/>
  <c r="K289" i="1"/>
  <c r="L289" i="1" s="1"/>
  <c r="M289" i="1" s="1"/>
  <c r="N289" i="1" s="1"/>
  <c r="O289" i="1" s="1"/>
  <c r="O288" i="1"/>
  <c r="K288" i="1"/>
  <c r="L288" i="1" s="1"/>
  <c r="M288" i="1" s="1"/>
  <c r="N288" i="1" s="1"/>
  <c r="O287" i="1"/>
  <c r="N287" i="1"/>
  <c r="K287" i="1"/>
  <c r="L287" i="1" s="1"/>
  <c r="M287" i="1" s="1"/>
  <c r="O286" i="1"/>
  <c r="N286" i="1"/>
  <c r="M286" i="1"/>
  <c r="K286" i="1"/>
  <c r="L286" i="1" s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K282" i="1"/>
  <c r="L282" i="1" s="1"/>
  <c r="M282" i="1" s="1"/>
  <c r="N282" i="1" s="1"/>
  <c r="O282" i="1" s="1"/>
  <c r="O281" i="1"/>
  <c r="K281" i="1"/>
  <c r="L281" i="1" s="1"/>
  <c r="M281" i="1" s="1"/>
  <c r="N281" i="1" s="1"/>
  <c r="O280" i="1"/>
  <c r="N280" i="1"/>
  <c r="K280" i="1"/>
  <c r="L280" i="1" s="1"/>
  <c r="M280" i="1" s="1"/>
  <c r="O279" i="1"/>
  <c r="N279" i="1"/>
  <c r="M279" i="1"/>
  <c r="K279" i="1"/>
  <c r="L279" i="1" s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K275" i="1"/>
  <c r="L275" i="1" s="1"/>
  <c r="M275" i="1" s="1"/>
  <c r="N275" i="1" s="1"/>
  <c r="O275" i="1" s="1"/>
  <c r="O274" i="1"/>
  <c r="K274" i="1"/>
  <c r="L274" i="1" s="1"/>
  <c r="M274" i="1" s="1"/>
  <c r="N274" i="1" s="1"/>
  <c r="O273" i="1"/>
  <c r="N273" i="1"/>
  <c r="K273" i="1"/>
  <c r="L273" i="1" s="1"/>
  <c r="M273" i="1" s="1"/>
  <c r="O272" i="1"/>
  <c r="N272" i="1"/>
  <c r="M272" i="1"/>
  <c r="K272" i="1"/>
  <c r="L272" i="1" s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K268" i="1"/>
  <c r="L268" i="1" s="1"/>
  <c r="M268" i="1" s="1"/>
  <c r="N268" i="1" s="1"/>
  <c r="O268" i="1" s="1"/>
  <c r="O267" i="1"/>
  <c r="K267" i="1"/>
  <c r="L267" i="1" s="1"/>
  <c r="M267" i="1" s="1"/>
  <c r="N267" i="1" s="1"/>
  <c r="O266" i="1"/>
  <c r="N266" i="1"/>
  <c r="K266" i="1"/>
  <c r="L266" i="1" s="1"/>
  <c r="M266" i="1" s="1"/>
  <c r="O265" i="1"/>
  <c r="N265" i="1"/>
  <c r="M265" i="1"/>
  <c r="K265" i="1"/>
  <c r="L265" i="1" s="1"/>
  <c r="K264" i="1"/>
  <c r="L264" i="1" s="1"/>
  <c r="M264" i="1" s="1"/>
  <c r="N264" i="1" s="1"/>
  <c r="O264" i="1" s="1"/>
  <c r="O263" i="1"/>
  <c r="K263" i="1"/>
  <c r="L263" i="1" s="1"/>
  <c r="M263" i="1" s="1"/>
  <c r="N263" i="1" s="1"/>
  <c r="O262" i="1"/>
  <c r="N262" i="1"/>
  <c r="K262" i="1"/>
  <c r="L262" i="1" s="1"/>
  <c r="M262" i="1" s="1"/>
  <c r="O261" i="1"/>
  <c r="N261" i="1"/>
  <c r="M261" i="1"/>
  <c r="K261" i="1"/>
  <c r="L261" i="1" s="1"/>
  <c r="K260" i="1"/>
  <c r="L260" i="1" s="1"/>
  <c r="M260" i="1" s="1"/>
  <c r="N260" i="1" s="1"/>
  <c r="O260" i="1" s="1"/>
  <c r="O259" i="1"/>
  <c r="K259" i="1"/>
  <c r="L259" i="1" s="1"/>
  <c r="M259" i="1" s="1"/>
  <c r="N259" i="1" s="1"/>
  <c r="O258" i="1"/>
  <c r="N258" i="1"/>
  <c r="K258" i="1"/>
  <c r="L258" i="1" s="1"/>
  <c r="M258" i="1" s="1"/>
  <c r="O257" i="1"/>
  <c r="N257" i="1"/>
  <c r="M257" i="1"/>
  <c r="K257" i="1"/>
  <c r="L257" i="1" s="1"/>
  <c r="K256" i="1"/>
  <c r="L256" i="1" s="1"/>
  <c r="M256" i="1" s="1"/>
  <c r="N256" i="1" s="1"/>
  <c r="O256" i="1" s="1"/>
  <c r="O255" i="1"/>
  <c r="K255" i="1"/>
  <c r="L255" i="1" s="1"/>
  <c r="M255" i="1" s="1"/>
  <c r="N255" i="1" s="1"/>
  <c r="O254" i="1"/>
  <c r="N254" i="1"/>
  <c r="K254" i="1"/>
  <c r="L254" i="1" s="1"/>
  <c r="M254" i="1" s="1"/>
  <c r="O253" i="1"/>
  <c r="N253" i="1"/>
  <c r="M253" i="1"/>
  <c r="K253" i="1"/>
  <c r="L253" i="1" s="1"/>
  <c r="K252" i="1"/>
  <c r="L252" i="1" s="1"/>
  <c r="M252" i="1" s="1"/>
  <c r="N252" i="1" s="1"/>
  <c r="O252" i="1" s="1"/>
  <c r="O251" i="1"/>
  <c r="K251" i="1"/>
  <c r="L251" i="1" s="1"/>
  <c r="M251" i="1" s="1"/>
  <c r="N251" i="1" s="1"/>
  <c r="O250" i="1"/>
  <c r="N250" i="1"/>
  <c r="K250" i="1"/>
  <c r="L250" i="1" s="1"/>
  <c r="M250" i="1" s="1"/>
  <c r="O249" i="1"/>
  <c r="N249" i="1"/>
  <c r="M249" i="1"/>
  <c r="K249" i="1"/>
  <c r="L249" i="1" s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K245" i="1"/>
  <c r="L245" i="1" s="1"/>
  <c r="M245" i="1" s="1"/>
  <c r="N245" i="1" s="1"/>
  <c r="O245" i="1" s="1"/>
  <c r="O244" i="1"/>
  <c r="K244" i="1"/>
  <c r="L244" i="1" s="1"/>
  <c r="M244" i="1" s="1"/>
  <c r="N244" i="1" s="1"/>
  <c r="O243" i="1"/>
  <c r="N243" i="1"/>
  <c r="K243" i="1"/>
  <c r="L243" i="1" s="1"/>
  <c r="M243" i="1" s="1"/>
  <c r="O242" i="1"/>
  <c r="N242" i="1"/>
  <c r="M242" i="1"/>
  <c r="K242" i="1"/>
  <c r="L242" i="1" s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K238" i="1"/>
  <c r="L238" i="1" s="1"/>
  <c r="M238" i="1" s="1"/>
  <c r="N238" i="1" s="1"/>
  <c r="O238" i="1" s="1"/>
  <c r="O237" i="1"/>
  <c r="K237" i="1"/>
  <c r="L237" i="1" s="1"/>
  <c r="M237" i="1" s="1"/>
  <c r="N237" i="1" s="1"/>
  <c r="O236" i="1"/>
  <c r="N236" i="1"/>
  <c r="K236" i="1"/>
  <c r="L236" i="1" s="1"/>
  <c r="M236" i="1" s="1"/>
  <c r="O235" i="1"/>
  <c r="N235" i="1"/>
  <c r="M235" i="1"/>
  <c r="K235" i="1"/>
  <c r="L235" i="1" s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K231" i="1"/>
  <c r="L231" i="1" s="1"/>
  <c r="M231" i="1" s="1"/>
  <c r="N231" i="1" s="1"/>
  <c r="O231" i="1" s="1"/>
  <c r="O230" i="1"/>
  <c r="K230" i="1"/>
  <c r="L230" i="1" s="1"/>
  <c r="M230" i="1" s="1"/>
  <c r="N230" i="1" s="1"/>
  <c r="O229" i="1"/>
  <c r="N229" i="1"/>
  <c r="K229" i="1"/>
  <c r="L229" i="1" s="1"/>
  <c r="M229" i="1" s="1"/>
  <c r="O228" i="1"/>
  <c r="N228" i="1"/>
  <c r="M228" i="1"/>
  <c r="K228" i="1"/>
  <c r="L228" i="1" s="1"/>
  <c r="K227" i="1"/>
  <c r="L227" i="1" s="1"/>
  <c r="M227" i="1" s="1"/>
  <c r="N227" i="1" s="1"/>
  <c r="O227" i="1" s="1"/>
  <c r="O226" i="1"/>
  <c r="K226" i="1"/>
  <c r="L226" i="1" s="1"/>
  <c r="M226" i="1" s="1"/>
  <c r="N226" i="1" s="1"/>
  <c r="O225" i="1"/>
  <c r="N225" i="1"/>
  <c r="K225" i="1"/>
  <c r="L225" i="1" s="1"/>
  <c r="M225" i="1" s="1"/>
  <c r="O224" i="1"/>
  <c r="N224" i="1"/>
  <c r="M224" i="1"/>
  <c r="K224" i="1"/>
  <c r="L224" i="1" s="1"/>
  <c r="K223" i="1"/>
  <c r="L223" i="1" s="1"/>
  <c r="M223" i="1" s="1"/>
  <c r="N223" i="1" s="1"/>
  <c r="O223" i="1" s="1"/>
  <c r="O222" i="1"/>
  <c r="K222" i="1"/>
  <c r="L222" i="1" s="1"/>
  <c r="M222" i="1" s="1"/>
  <c r="N222" i="1" s="1"/>
  <c r="O221" i="1"/>
  <c r="N221" i="1"/>
  <c r="K221" i="1"/>
  <c r="L221" i="1" s="1"/>
  <c r="M221" i="1" s="1"/>
  <c r="O220" i="1"/>
  <c r="N220" i="1"/>
  <c r="M220" i="1"/>
  <c r="K220" i="1"/>
  <c r="L220" i="1" s="1"/>
  <c r="K219" i="1"/>
  <c r="L219" i="1" s="1"/>
  <c r="M219" i="1" s="1"/>
  <c r="N219" i="1" s="1"/>
  <c r="O219" i="1" s="1"/>
  <c r="O218" i="1"/>
  <c r="K218" i="1"/>
  <c r="L218" i="1" s="1"/>
  <c r="M218" i="1" s="1"/>
  <c r="N218" i="1" s="1"/>
  <c r="O217" i="1"/>
  <c r="N217" i="1"/>
  <c r="K217" i="1"/>
  <c r="L217" i="1" s="1"/>
  <c r="M217" i="1" s="1"/>
  <c r="O216" i="1"/>
  <c r="N216" i="1"/>
  <c r="M216" i="1"/>
  <c r="K216" i="1"/>
  <c r="L216" i="1" s="1"/>
  <c r="K215" i="1"/>
  <c r="L215" i="1" s="1"/>
  <c r="M215" i="1" s="1"/>
  <c r="N215" i="1" s="1"/>
  <c r="O215" i="1" s="1"/>
  <c r="O214" i="1"/>
  <c r="K214" i="1"/>
  <c r="L214" i="1" s="1"/>
  <c r="M214" i="1" s="1"/>
  <c r="N214" i="1" s="1"/>
  <c r="O213" i="1"/>
  <c r="N213" i="1"/>
  <c r="K213" i="1"/>
  <c r="L213" i="1" s="1"/>
  <c r="M213" i="1" s="1"/>
  <c r="O212" i="1"/>
  <c r="N212" i="1"/>
  <c r="M212" i="1"/>
  <c r="K212" i="1"/>
  <c r="L212" i="1" s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K208" i="1"/>
  <c r="L208" i="1" s="1"/>
  <c r="M208" i="1" s="1"/>
  <c r="N208" i="1" s="1"/>
  <c r="O208" i="1" s="1"/>
  <c r="O207" i="1"/>
  <c r="K207" i="1"/>
  <c r="L207" i="1" s="1"/>
  <c r="M207" i="1" s="1"/>
  <c r="N207" i="1" s="1"/>
  <c r="O206" i="1"/>
  <c r="N206" i="1"/>
  <c r="K206" i="1"/>
  <c r="L206" i="1" s="1"/>
  <c r="M206" i="1" s="1"/>
  <c r="O205" i="1"/>
  <c r="N205" i="1"/>
  <c r="M205" i="1"/>
  <c r="K205" i="1"/>
  <c r="L205" i="1" s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K201" i="1"/>
  <c r="L201" i="1" s="1"/>
  <c r="M201" i="1" s="1"/>
  <c r="N201" i="1" s="1"/>
  <c r="O201" i="1" s="1"/>
  <c r="O200" i="1"/>
  <c r="K200" i="1"/>
  <c r="L200" i="1" s="1"/>
  <c r="M200" i="1" s="1"/>
  <c r="N200" i="1" s="1"/>
  <c r="O199" i="1"/>
  <c r="N199" i="1"/>
  <c r="K199" i="1"/>
  <c r="L199" i="1" s="1"/>
  <c r="M199" i="1" s="1"/>
  <c r="O198" i="1"/>
  <c r="N198" i="1"/>
  <c r="M198" i="1"/>
  <c r="K198" i="1"/>
  <c r="L198" i="1" s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K194" i="1"/>
  <c r="L194" i="1" s="1"/>
  <c r="M194" i="1" s="1"/>
  <c r="N194" i="1" s="1"/>
  <c r="O194" i="1" s="1"/>
  <c r="O193" i="1"/>
  <c r="K193" i="1"/>
  <c r="L193" i="1" s="1"/>
  <c r="M193" i="1" s="1"/>
  <c r="N193" i="1" s="1"/>
  <c r="O192" i="1"/>
  <c r="N192" i="1"/>
  <c r="K192" i="1"/>
  <c r="L192" i="1" s="1"/>
  <c r="M192" i="1" s="1"/>
  <c r="O191" i="1"/>
  <c r="N191" i="1"/>
  <c r="M191" i="1"/>
  <c r="K191" i="1"/>
  <c r="L191" i="1" s="1"/>
  <c r="K190" i="1"/>
  <c r="L190" i="1" s="1"/>
  <c r="M190" i="1" s="1"/>
  <c r="N190" i="1" s="1"/>
  <c r="O190" i="1" s="1"/>
  <c r="O189" i="1"/>
  <c r="K189" i="1"/>
  <c r="L189" i="1" s="1"/>
  <c r="M189" i="1" s="1"/>
  <c r="N189" i="1" s="1"/>
  <c r="O188" i="1"/>
  <c r="N188" i="1"/>
  <c r="K188" i="1"/>
  <c r="L188" i="1" s="1"/>
  <c r="M188" i="1" s="1"/>
  <c r="O187" i="1"/>
  <c r="N187" i="1"/>
  <c r="M187" i="1"/>
  <c r="K187" i="1"/>
  <c r="L187" i="1" s="1"/>
  <c r="K186" i="1"/>
  <c r="L186" i="1" s="1"/>
  <c r="M186" i="1" s="1"/>
  <c r="N186" i="1" s="1"/>
  <c r="O186" i="1" s="1"/>
  <c r="O185" i="1"/>
  <c r="K185" i="1"/>
  <c r="L185" i="1" s="1"/>
  <c r="M185" i="1" s="1"/>
  <c r="N185" i="1" s="1"/>
  <c r="O184" i="1"/>
  <c r="N184" i="1"/>
  <c r="K184" i="1"/>
  <c r="L184" i="1" s="1"/>
  <c r="M184" i="1" s="1"/>
  <c r="O183" i="1"/>
  <c r="N183" i="1"/>
  <c r="M183" i="1"/>
  <c r="K183" i="1"/>
  <c r="L183" i="1" s="1"/>
  <c r="K182" i="1"/>
  <c r="L182" i="1" s="1"/>
  <c r="M182" i="1" s="1"/>
  <c r="N182" i="1" s="1"/>
  <c r="O182" i="1" s="1"/>
  <c r="O181" i="1"/>
  <c r="K181" i="1"/>
  <c r="L181" i="1" s="1"/>
  <c r="M181" i="1" s="1"/>
  <c r="N181" i="1" s="1"/>
  <c r="O180" i="1"/>
  <c r="N180" i="1"/>
  <c r="K180" i="1"/>
  <c r="L180" i="1" s="1"/>
  <c r="M180" i="1" s="1"/>
  <c r="O179" i="1"/>
  <c r="N179" i="1"/>
  <c r="M179" i="1"/>
  <c r="K179" i="1"/>
  <c r="L179" i="1" s="1"/>
  <c r="K178" i="1"/>
  <c r="L178" i="1" s="1"/>
  <c r="M178" i="1" s="1"/>
  <c r="N178" i="1" s="1"/>
  <c r="O178" i="1" s="1"/>
  <c r="O177" i="1"/>
  <c r="K177" i="1"/>
  <c r="L177" i="1" s="1"/>
  <c r="M177" i="1" s="1"/>
  <c r="N177" i="1" s="1"/>
  <c r="O176" i="1"/>
  <c r="N176" i="1"/>
  <c r="K176" i="1"/>
  <c r="L176" i="1" s="1"/>
  <c r="M176" i="1" s="1"/>
  <c r="O175" i="1"/>
  <c r="N175" i="1"/>
  <c r="M175" i="1"/>
  <c r="K175" i="1"/>
  <c r="L175" i="1" s="1"/>
  <c r="K174" i="1"/>
  <c r="L174" i="1" s="1"/>
  <c r="M174" i="1" s="1"/>
  <c r="N174" i="1" s="1"/>
  <c r="O174" i="1" s="1"/>
  <c r="O173" i="1"/>
  <c r="K173" i="1"/>
  <c r="L173" i="1" s="1"/>
  <c r="M173" i="1" s="1"/>
  <c r="N173" i="1" s="1"/>
  <c r="O172" i="1"/>
  <c r="N172" i="1"/>
  <c r="K172" i="1"/>
  <c r="L172" i="1" s="1"/>
  <c r="M172" i="1" s="1"/>
  <c r="O171" i="1"/>
  <c r="N171" i="1"/>
  <c r="M171" i="1"/>
  <c r="K171" i="1"/>
  <c r="L171" i="1" s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K167" i="1"/>
  <c r="L167" i="1" s="1"/>
  <c r="M167" i="1" s="1"/>
  <c r="N167" i="1" s="1"/>
  <c r="O167" i="1" s="1"/>
  <c r="O166" i="1"/>
  <c r="K166" i="1"/>
  <c r="L166" i="1" s="1"/>
  <c r="M166" i="1" s="1"/>
  <c r="N166" i="1" s="1"/>
  <c r="O165" i="1"/>
  <c r="N165" i="1"/>
  <c r="K165" i="1"/>
  <c r="L165" i="1" s="1"/>
  <c r="M165" i="1" s="1"/>
  <c r="O164" i="1"/>
  <c r="N164" i="1"/>
  <c r="M164" i="1"/>
  <c r="K164" i="1"/>
  <c r="L164" i="1" s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K160" i="1"/>
  <c r="L160" i="1" s="1"/>
  <c r="M160" i="1" s="1"/>
  <c r="N160" i="1" s="1"/>
  <c r="O160" i="1" s="1"/>
  <c r="O159" i="1"/>
  <c r="K159" i="1"/>
  <c r="L159" i="1" s="1"/>
  <c r="M159" i="1" s="1"/>
  <c r="N159" i="1" s="1"/>
  <c r="O158" i="1"/>
  <c r="N158" i="1"/>
  <c r="K158" i="1"/>
  <c r="L158" i="1" s="1"/>
  <c r="M158" i="1" s="1"/>
  <c r="O157" i="1"/>
  <c r="N157" i="1"/>
  <c r="M157" i="1"/>
  <c r="K157" i="1"/>
  <c r="L157" i="1" s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K153" i="1"/>
  <c r="L153" i="1" s="1"/>
  <c r="M153" i="1" s="1"/>
  <c r="N153" i="1" s="1"/>
  <c r="O153" i="1" s="1"/>
  <c r="O152" i="1"/>
  <c r="K152" i="1"/>
  <c r="L152" i="1" s="1"/>
  <c r="M152" i="1" s="1"/>
  <c r="N152" i="1" s="1"/>
  <c r="O151" i="1"/>
  <c r="N151" i="1"/>
  <c r="K151" i="1"/>
  <c r="L151" i="1" s="1"/>
  <c r="M151" i="1" s="1"/>
  <c r="O150" i="1"/>
  <c r="N150" i="1"/>
  <c r="M150" i="1"/>
  <c r="K150" i="1"/>
  <c r="L150" i="1" s="1"/>
  <c r="K149" i="1"/>
  <c r="L149" i="1" s="1"/>
  <c r="M149" i="1" s="1"/>
  <c r="N149" i="1" s="1"/>
  <c r="O149" i="1" s="1"/>
  <c r="O148" i="1"/>
  <c r="K148" i="1"/>
  <c r="L148" i="1" s="1"/>
  <c r="M148" i="1" s="1"/>
  <c r="N148" i="1" s="1"/>
  <c r="O147" i="1"/>
  <c r="N147" i="1"/>
  <c r="K147" i="1"/>
  <c r="L147" i="1" s="1"/>
  <c r="M147" i="1" s="1"/>
  <c r="O146" i="1"/>
  <c r="N146" i="1"/>
  <c r="M146" i="1"/>
  <c r="K146" i="1"/>
  <c r="L146" i="1" s="1"/>
  <c r="K145" i="1"/>
  <c r="L145" i="1" s="1"/>
  <c r="M145" i="1" s="1"/>
  <c r="N145" i="1" s="1"/>
  <c r="O145" i="1" s="1"/>
  <c r="O144" i="1"/>
  <c r="K144" i="1"/>
  <c r="L144" i="1" s="1"/>
  <c r="M144" i="1" s="1"/>
  <c r="N144" i="1" s="1"/>
  <c r="O143" i="1"/>
  <c r="N143" i="1"/>
  <c r="K143" i="1"/>
  <c r="L143" i="1" s="1"/>
  <c r="M143" i="1" s="1"/>
  <c r="O142" i="1"/>
  <c r="N142" i="1"/>
  <c r="M142" i="1"/>
  <c r="K142" i="1"/>
  <c r="L142" i="1" s="1"/>
  <c r="K141" i="1"/>
  <c r="L141" i="1" s="1"/>
  <c r="M141" i="1" s="1"/>
  <c r="N141" i="1" s="1"/>
  <c r="O141" i="1" s="1"/>
  <c r="O140" i="1"/>
  <c r="K140" i="1"/>
  <c r="L140" i="1" s="1"/>
  <c r="M140" i="1" s="1"/>
  <c r="N140" i="1" s="1"/>
  <c r="O139" i="1"/>
  <c r="N139" i="1"/>
  <c r="K139" i="1"/>
  <c r="L139" i="1" s="1"/>
  <c r="M139" i="1" s="1"/>
  <c r="O138" i="1"/>
  <c r="N138" i="1"/>
  <c r="M138" i="1"/>
  <c r="K138" i="1"/>
  <c r="L138" i="1" s="1"/>
  <c r="K137" i="1"/>
  <c r="L137" i="1" s="1"/>
  <c r="M137" i="1" s="1"/>
  <c r="N137" i="1" s="1"/>
  <c r="O137" i="1" s="1"/>
  <c r="O136" i="1"/>
  <c r="K136" i="1"/>
  <c r="L136" i="1" s="1"/>
  <c r="M136" i="1" s="1"/>
  <c r="N136" i="1" s="1"/>
  <c r="O135" i="1"/>
  <c r="N135" i="1"/>
  <c r="K135" i="1"/>
  <c r="L135" i="1" s="1"/>
  <c r="M135" i="1" s="1"/>
  <c r="O134" i="1"/>
  <c r="N134" i="1"/>
  <c r="M134" i="1"/>
  <c r="K134" i="1"/>
  <c r="L134" i="1" s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K130" i="1"/>
  <c r="L130" i="1" s="1"/>
  <c r="M130" i="1" s="1"/>
  <c r="N130" i="1" s="1"/>
  <c r="O130" i="1" s="1"/>
  <c r="O129" i="1"/>
  <c r="K129" i="1"/>
  <c r="L129" i="1" s="1"/>
  <c r="M129" i="1" s="1"/>
  <c r="N129" i="1" s="1"/>
  <c r="O128" i="1"/>
  <c r="N128" i="1"/>
  <c r="K128" i="1"/>
  <c r="L128" i="1" s="1"/>
  <c r="M128" i="1" s="1"/>
  <c r="O127" i="1"/>
  <c r="N127" i="1"/>
  <c r="M127" i="1"/>
  <c r="K127" i="1"/>
  <c r="L127" i="1" s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K123" i="1"/>
  <c r="L123" i="1" s="1"/>
  <c r="M123" i="1" s="1"/>
  <c r="N123" i="1" s="1"/>
  <c r="O123" i="1" s="1"/>
  <c r="O122" i="1"/>
  <c r="K122" i="1"/>
  <c r="L122" i="1" s="1"/>
  <c r="M122" i="1" s="1"/>
  <c r="N122" i="1" s="1"/>
  <c r="O121" i="1"/>
  <c r="N121" i="1"/>
  <c r="K121" i="1"/>
  <c r="L121" i="1" s="1"/>
  <c r="M121" i="1" s="1"/>
  <c r="O120" i="1"/>
  <c r="N120" i="1"/>
  <c r="M120" i="1"/>
  <c r="K120" i="1"/>
  <c r="L120" i="1" s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K116" i="1"/>
  <c r="L116" i="1" s="1"/>
  <c r="M116" i="1" s="1"/>
  <c r="N116" i="1" s="1"/>
  <c r="O116" i="1" s="1"/>
  <c r="O115" i="1"/>
  <c r="K115" i="1"/>
  <c r="L115" i="1" s="1"/>
  <c r="M115" i="1" s="1"/>
  <c r="N115" i="1" s="1"/>
  <c r="O114" i="1"/>
  <c r="N114" i="1"/>
  <c r="K114" i="1"/>
  <c r="L114" i="1" s="1"/>
  <c r="M114" i="1" s="1"/>
  <c r="O113" i="1"/>
  <c r="N113" i="1"/>
  <c r="M113" i="1"/>
  <c r="K113" i="1"/>
  <c r="L113" i="1" s="1"/>
  <c r="K112" i="1"/>
  <c r="L112" i="1" s="1"/>
  <c r="M112" i="1" s="1"/>
  <c r="N112" i="1" s="1"/>
  <c r="O112" i="1" s="1"/>
  <c r="O111" i="1"/>
  <c r="K111" i="1"/>
  <c r="L111" i="1" s="1"/>
  <c r="M111" i="1" s="1"/>
  <c r="N111" i="1" s="1"/>
  <c r="O110" i="1"/>
  <c r="N110" i="1"/>
  <c r="K110" i="1"/>
  <c r="L110" i="1" s="1"/>
  <c r="M110" i="1" s="1"/>
  <c r="O109" i="1"/>
  <c r="N109" i="1"/>
  <c r="M109" i="1"/>
  <c r="K109" i="1"/>
  <c r="L109" i="1" s="1"/>
  <c r="K108" i="1"/>
  <c r="L108" i="1" s="1"/>
  <c r="M108" i="1" s="1"/>
  <c r="N108" i="1" s="1"/>
  <c r="O108" i="1" s="1"/>
  <c r="O107" i="1"/>
  <c r="K107" i="1"/>
  <c r="L107" i="1" s="1"/>
  <c r="M107" i="1" s="1"/>
  <c r="N107" i="1" s="1"/>
  <c r="O106" i="1"/>
  <c r="N106" i="1"/>
  <c r="K106" i="1"/>
  <c r="L106" i="1" s="1"/>
  <c r="M106" i="1" s="1"/>
  <c r="O105" i="1"/>
  <c r="N105" i="1"/>
  <c r="M105" i="1"/>
  <c r="K105" i="1"/>
  <c r="L105" i="1" s="1"/>
  <c r="K104" i="1"/>
  <c r="L104" i="1" s="1"/>
  <c r="M104" i="1" s="1"/>
  <c r="N104" i="1" s="1"/>
  <c r="O104" i="1" s="1"/>
  <c r="O103" i="1"/>
  <c r="K103" i="1"/>
  <c r="L103" i="1" s="1"/>
  <c r="M103" i="1" s="1"/>
  <c r="N103" i="1" s="1"/>
  <c r="O102" i="1"/>
  <c r="N102" i="1"/>
  <c r="K102" i="1"/>
  <c r="L102" i="1" s="1"/>
  <c r="M102" i="1" s="1"/>
  <c r="O101" i="1"/>
  <c r="N101" i="1"/>
  <c r="M101" i="1"/>
  <c r="K101" i="1"/>
  <c r="L101" i="1" s="1"/>
  <c r="K100" i="1"/>
  <c r="L100" i="1" s="1"/>
  <c r="M100" i="1" s="1"/>
  <c r="N100" i="1" s="1"/>
  <c r="O100" i="1" s="1"/>
  <c r="O99" i="1"/>
  <c r="K99" i="1"/>
  <c r="L99" i="1" s="1"/>
  <c r="M99" i="1" s="1"/>
  <c r="N99" i="1" s="1"/>
  <c r="O98" i="1"/>
  <c r="N98" i="1"/>
  <c r="K98" i="1"/>
  <c r="L98" i="1" s="1"/>
  <c r="M98" i="1" s="1"/>
  <c r="O97" i="1"/>
  <c r="N97" i="1"/>
  <c r="M97" i="1"/>
  <c r="K97" i="1"/>
  <c r="L97" i="1" s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K93" i="1"/>
  <c r="L93" i="1" s="1"/>
  <c r="M93" i="1" s="1"/>
  <c r="N93" i="1" s="1"/>
  <c r="O93" i="1" s="1"/>
  <c r="O92" i="1"/>
  <c r="K92" i="1"/>
  <c r="L92" i="1" s="1"/>
  <c r="M92" i="1" s="1"/>
  <c r="N92" i="1" s="1"/>
  <c r="O91" i="1"/>
  <c r="N91" i="1"/>
  <c r="K91" i="1"/>
  <c r="L91" i="1" s="1"/>
  <c r="M91" i="1" s="1"/>
  <c r="O90" i="1"/>
  <c r="N90" i="1"/>
  <c r="M90" i="1"/>
  <c r="K90" i="1"/>
  <c r="L90" i="1" s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K86" i="1"/>
  <c r="L86" i="1" s="1"/>
  <c r="M86" i="1" s="1"/>
  <c r="N86" i="1" s="1"/>
  <c r="O86" i="1" s="1"/>
  <c r="O85" i="1"/>
  <c r="K85" i="1"/>
  <c r="L85" i="1" s="1"/>
  <c r="M85" i="1" s="1"/>
  <c r="N85" i="1" s="1"/>
  <c r="O84" i="1"/>
  <c r="N84" i="1"/>
  <c r="K84" i="1"/>
  <c r="L84" i="1" s="1"/>
  <c r="M84" i="1" s="1"/>
  <c r="O83" i="1"/>
  <c r="N83" i="1"/>
  <c r="M83" i="1"/>
  <c r="K83" i="1"/>
  <c r="L83" i="1" s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K79" i="1"/>
  <c r="L79" i="1" s="1"/>
  <c r="M79" i="1" s="1"/>
  <c r="N79" i="1" s="1"/>
  <c r="O79" i="1" s="1"/>
  <c r="O78" i="1"/>
  <c r="K78" i="1"/>
  <c r="L78" i="1" s="1"/>
  <c r="M78" i="1" s="1"/>
  <c r="N78" i="1" s="1"/>
  <c r="O77" i="1"/>
  <c r="N77" i="1"/>
  <c r="K77" i="1"/>
  <c r="L77" i="1" s="1"/>
  <c r="M77" i="1" s="1"/>
  <c r="O76" i="1"/>
  <c r="N76" i="1"/>
  <c r="M76" i="1"/>
  <c r="K76" i="1"/>
  <c r="L76" i="1" s="1"/>
  <c r="K75" i="1"/>
  <c r="L75" i="1" s="1"/>
  <c r="M75" i="1" s="1"/>
  <c r="N75" i="1" s="1"/>
  <c r="O75" i="1" s="1"/>
  <c r="O74" i="1"/>
  <c r="K74" i="1"/>
  <c r="L74" i="1" s="1"/>
  <c r="M74" i="1" s="1"/>
  <c r="N74" i="1" s="1"/>
  <c r="O73" i="1"/>
  <c r="N73" i="1"/>
  <c r="K73" i="1"/>
  <c r="L73" i="1" s="1"/>
  <c r="M73" i="1" s="1"/>
  <c r="O72" i="1"/>
  <c r="N72" i="1"/>
  <c r="M72" i="1"/>
  <c r="K72" i="1"/>
  <c r="L72" i="1" s="1"/>
  <c r="K71" i="1"/>
  <c r="L71" i="1" s="1"/>
  <c r="M71" i="1" s="1"/>
  <c r="N71" i="1" s="1"/>
  <c r="O71" i="1" s="1"/>
  <c r="O70" i="1"/>
  <c r="K70" i="1"/>
  <c r="L70" i="1" s="1"/>
  <c r="M70" i="1" s="1"/>
  <c r="N70" i="1" s="1"/>
  <c r="O69" i="1"/>
  <c r="N69" i="1"/>
  <c r="K69" i="1"/>
  <c r="L69" i="1" s="1"/>
  <c r="M69" i="1" s="1"/>
  <c r="O68" i="1"/>
  <c r="N68" i="1"/>
  <c r="M68" i="1"/>
  <c r="K68" i="1"/>
  <c r="L68" i="1" s="1"/>
  <c r="K67" i="1"/>
  <c r="L67" i="1" s="1"/>
  <c r="M67" i="1" s="1"/>
  <c r="N67" i="1" s="1"/>
  <c r="O67" i="1" s="1"/>
  <c r="O66" i="1"/>
  <c r="K66" i="1"/>
  <c r="L66" i="1" s="1"/>
  <c r="M66" i="1" s="1"/>
  <c r="N66" i="1" s="1"/>
  <c r="O65" i="1"/>
  <c r="N65" i="1"/>
  <c r="K65" i="1"/>
  <c r="L65" i="1" s="1"/>
  <c r="M65" i="1" s="1"/>
  <c r="O64" i="1"/>
  <c r="N64" i="1"/>
  <c r="M64" i="1"/>
  <c r="K64" i="1"/>
  <c r="L64" i="1" s="1"/>
  <c r="K63" i="1"/>
  <c r="L63" i="1" s="1"/>
  <c r="M63" i="1" s="1"/>
  <c r="N63" i="1" s="1"/>
  <c r="O63" i="1" s="1"/>
  <c r="O62" i="1"/>
  <c r="K62" i="1"/>
  <c r="L62" i="1" s="1"/>
  <c r="M62" i="1" s="1"/>
  <c r="N62" i="1" s="1"/>
  <c r="O61" i="1"/>
  <c r="N61" i="1"/>
  <c r="K61" i="1"/>
  <c r="L61" i="1" s="1"/>
  <c r="M61" i="1" s="1"/>
  <c r="O60" i="1"/>
  <c r="N60" i="1"/>
  <c r="M60" i="1"/>
  <c r="K60" i="1"/>
  <c r="L60" i="1" s="1"/>
  <c r="K59" i="1"/>
  <c r="L59" i="1" s="1"/>
  <c r="M59" i="1" s="1"/>
  <c r="N59" i="1" s="1"/>
  <c r="O59" i="1" s="1"/>
  <c r="O58" i="1"/>
  <c r="K58" i="1"/>
  <c r="L58" i="1" s="1"/>
  <c r="M58" i="1" s="1"/>
  <c r="N58" i="1" s="1"/>
  <c r="O57" i="1"/>
  <c r="N57" i="1"/>
  <c r="K57" i="1"/>
  <c r="L57" i="1" s="1"/>
  <c r="M57" i="1" s="1"/>
  <c r="O56" i="1"/>
  <c r="N56" i="1"/>
  <c r="M56" i="1"/>
  <c r="K56" i="1"/>
  <c r="L56" i="1" s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K52" i="1"/>
  <c r="L52" i="1" s="1"/>
  <c r="M52" i="1" s="1"/>
  <c r="N52" i="1" s="1"/>
  <c r="O52" i="1" s="1"/>
  <c r="O51" i="1"/>
  <c r="K51" i="1"/>
  <c r="L51" i="1" s="1"/>
  <c r="M51" i="1" s="1"/>
  <c r="N51" i="1" s="1"/>
  <c r="O50" i="1"/>
  <c r="N50" i="1"/>
  <c r="K50" i="1"/>
  <c r="L50" i="1" s="1"/>
  <c r="M50" i="1" s="1"/>
  <c r="O49" i="1"/>
  <c r="N49" i="1"/>
  <c r="M49" i="1"/>
  <c r="K49" i="1"/>
  <c r="L49" i="1" s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K45" i="1"/>
  <c r="L45" i="1" s="1"/>
  <c r="M45" i="1" s="1"/>
  <c r="N45" i="1" s="1"/>
  <c r="O45" i="1" s="1"/>
  <c r="O44" i="1"/>
  <c r="K44" i="1"/>
  <c r="L44" i="1" s="1"/>
  <c r="M44" i="1" s="1"/>
  <c r="N44" i="1" s="1"/>
  <c r="O43" i="1"/>
  <c r="N43" i="1"/>
  <c r="K43" i="1"/>
  <c r="L43" i="1" s="1"/>
  <c r="M43" i="1" s="1"/>
  <c r="O42" i="1"/>
  <c r="N42" i="1"/>
  <c r="M42" i="1"/>
  <c r="K42" i="1"/>
  <c r="L42" i="1" s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K38" i="1"/>
  <c r="L38" i="1" s="1"/>
  <c r="M38" i="1" s="1"/>
  <c r="N38" i="1" s="1"/>
  <c r="O38" i="1" s="1"/>
  <c r="O37" i="1"/>
  <c r="K37" i="1"/>
  <c r="L37" i="1" s="1"/>
  <c r="M37" i="1" s="1"/>
  <c r="N37" i="1" s="1"/>
  <c r="O36" i="1"/>
  <c r="N36" i="1"/>
  <c r="K36" i="1"/>
  <c r="L36" i="1" s="1"/>
  <c r="M36" i="1" s="1"/>
  <c r="O35" i="1"/>
  <c r="N35" i="1"/>
  <c r="M35" i="1"/>
  <c r="K35" i="1"/>
  <c r="L35" i="1" s="1"/>
  <c r="K34" i="1"/>
  <c r="L34" i="1" s="1"/>
  <c r="M34" i="1" s="1"/>
  <c r="N34" i="1" s="1"/>
  <c r="O34" i="1" s="1"/>
  <c r="O33" i="1"/>
  <c r="K33" i="1"/>
  <c r="L33" i="1" s="1"/>
  <c r="M33" i="1" s="1"/>
  <c r="N33" i="1" s="1"/>
  <c r="O32" i="1"/>
  <c r="N32" i="1"/>
  <c r="K32" i="1"/>
  <c r="L32" i="1" s="1"/>
  <c r="M32" i="1" s="1"/>
  <c r="O31" i="1"/>
  <c r="N31" i="1"/>
  <c r="M31" i="1"/>
  <c r="K31" i="1"/>
  <c r="L31" i="1" s="1"/>
  <c r="K30" i="1"/>
  <c r="L30" i="1" s="1"/>
  <c r="M30" i="1" s="1"/>
  <c r="N30" i="1" s="1"/>
  <c r="O30" i="1" s="1"/>
  <c r="O29" i="1"/>
  <c r="K29" i="1"/>
  <c r="L29" i="1" s="1"/>
  <c r="M29" i="1" s="1"/>
  <c r="N29" i="1" s="1"/>
  <c r="O28" i="1"/>
  <c r="N28" i="1"/>
  <c r="K28" i="1"/>
  <c r="L28" i="1" s="1"/>
  <c r="M28" i="1" s="1"/>
  <c r="O27" i="1"/>
  <c r="N27" i="1"/>
  <c r="M27" i="1"/>
  <c r="K27" i="1"/>
  <c r="L27" i="1" s="1"/>
  <c r="K26" i="1"/>
  <c r="L26" i="1" s="1"/>
  <c r="M26" i="1" s="1"/>
  <c r="N26" i="1" s="1"/>
  <c r="O26" i="1" s="1"/>
  <c r="O25" i="1"/>
  <c r="K25" i="1"/>
  <c r="L25" i="1" s="1"/>
  <c r="M25" i="1" s="1"/>
  <c r="N25" i="1" s="1"/>
  <c r="O24" i="1"/>
  <c r="N24" i="1"/>
  <c r="K24" i="1"/>
  <c r="L24" i="1" s="1"/>
  <c r="M24" i="1" s="1"/>
  <c r="O23" i="1"/>
  <c r="N23" i="1"/>
  <c r="M23" i="1"/>
  <c r="K23" i="1"/>
  <c r="L23" i="1" s="1"/>
  <c r="K22" i="1"/>
  <c r="L22" i="1" s="1"/>
  <c r="M22" i="1" s="1"/>
  <c r="N22" i="1" s="1"/>
  <c r="O22" i="1" s="1"/>
  <c r="O21" i="1"/>
  <c r="K21" i="1"/>
  <c r="L21" i="1" s="1"/>
  <c r="M21" i="1" s="1"/>
  <c r="N21" i="1" s="1"/>
  <c r="O20" i="1"/>
  <c r="N20" i="1"/>
  <c r="K20" i="1"/>
  <c r="L20" i="1" s="1"/>
  <c r="M20" i="1" s="1"/>
  <c r="O19" i="1"/>
  <c r="N19" i="1"/>
  <c r="M19" i="1"/>
  <c r="K19" i="1"/>
  <c r="L19" i="1" s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K15" i="1"/>
  <c r="L15" i="1" s="1"/>
  <c r="M15" i="1" s="1"/>
  <c r="N15" i="1" s="1"/>
  <c r="O15" i="1" s="1"/>
  <c r="O14" i="1"/>
  <c r="K14" i="1"/>
  <c r="L14" i="1" s="1"/>
  <c r="M14" i="1" s="1"/>
  <c r="N14" i="1" s="1"/>
  <c r="O13" i="1"/>
  <c r="N13" i="1"/>
  <c r="K13" i="1"/>
  <c r="L13" i="1" s="1"/>
  <c r="M13" i="1" s="1"/>
  <c r="O12" i="1"/>
  <c r="N12" i="1"/>
  <c r="M12" i="1"/>
  <c r="K12" i="1"/>
  <c r="L12" i="1" s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K8" i="1"/>
  <c r="L8" i="1" s="1"/>
  <c r="M8" i="1" s="1"/>
  <c r="N8" i="1" s="1"/>
  <c r="O8" i="1" s="1"/>
  <c r="O7" i="1"/>
  <c r="K7" i="1"/>
  <c r="L7" i="1" s="1"/>
  <c r="M7" i="1" s="1"/>
  <c r="N7" i="1" s="1"/>
  <c r="O6" i="1"/>
  <c r="N6" i="1"/>
  <c r="K6" i="1"/>
  <c r="L6" i="1" s="1"/>
  <c r="M6" i="1" s="1"/>
  <c r="O5" i="1"/>
  <c r="N5" i="1"/>
  <c r="M5" i="1"/>
  <c r="K5" i="1"/>
  <c r="L5" i="1" s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3" i="2"/>
  <c r="A7" i="2"/>
  <c r="G24" i="2"/>
  <c r="G52" i="2"/>
  <c r="G43" i="2"/>
  <c r="A6" i="2"/>
  <c r="A9" i="2"/>
  <c r="A57" i="2"/>
  <c r="A37" i="2"/>
  <c r="A51" i="2"/>
  <c r="G29" i="2"/>
  <c r="A20" i="2"/>
  <c r="G42" i="2"/>
  <c r="G3" i="2"/>
  <c r="G48" i="2"/>
  <c r="A15" i="2"/>
  <c r="G57" i="2"/>
  <c r="A18" i="2"/>
  <c r="G7" i="2"/>
  <c r="A40" i="2"/>
  <c r="G44" i="2"/>
  <c r="G11" i="2"/>
  <c r="G12" i="2"/>
  <c r="A42" i="2"/>
  <c r="A8" i="2"/>
  <c r="G37" i="2"/>
  <c r="A30" i="2"/>
  <c r="A58" i="2"/>
  <c r="G5" i="2"/>
  <c r="A21" i="2"/>
  <c r="A35" i="2"/>
  <c r="A36" i="2"/>
  <c r="A39" i="2"/>
  <c r="G32" i="2"/>
  <c r="A47" i="2"/>
  <c r="A28" i="2"/>
  <c r="G39" i="2"/>
  <c r="G27" i="2"/>
  <c r="A12" i="2"/>
  <c r="A55" i="2"/>
  <c r="G22" i="2"/>
  <c r="A17" i="2"/>
  <c r="A11" i="2"/>
  <c r="G38" i="2"/>
  <c r="G16" i="2"/>
  <c r="G20" i="2"/>
  <c r="A34" i="2"/>
  <c r="A33" i="2"/>
  <c r="A45" i="2"/>
  <c r="G51" i="2"/>
  <c r="G33" i="2"/>
  <c r="G46" i="2"/>
  <c r="G18" i="2"/>
  <c r="A16" i="2"/>
  <c r="A2" i="2"/>
  <c r="A19" i="2"/>
  <c r="G26" i="2"/>
  <c r="G28" i="2"/>
  <c r="G53" i="2"/>
  <c r="G56" i="2"/>
  <c r="A43" i="2"/>
  <c r="G2" i="2"/>
  <c r="G15" i="2"/>
  <c r="A24" i="2"/>
  <c r="A31" i="2"/>
  <c r="A52" i="2"/>
  <c r="G41" i="2"/>
  <c r="A38" i="2"/>
  <c r="G10" i="2"/>
  <c r="A27" i="2"/>
  <c r="A53" i="2"/>
  <c r="A44" i="2"/>
  <c r="G45" i="2"/>
  <c r="A46" i="2"/>
  <c r="G9" i="2"/>
  <c r="A14" i="2"/>
  <c r="A22" i="2"/>
  <c r="A25" i="2"/>
  <c r="G14" i="2"/>
  <c r="A4" i="2"/>
  <c r="G13" i="2"/>
  <c r="G58" i="2"/>
  <c r="G8" i="2"/>
  <c r="A3" i="2"/>
  <c r="A48" i="2"/>
  <c r="G34" i="2"/>
  <c r="A32" i="2"/>
  <c r="G40" i="2"/>
  <c r="A50" i="2"/>
  <c r="A23" i="2"/>
  <c r="G36" i="2"/>
  <c r="G19" i="2"/>
  <c r="G17" i="2"/>
  <c r="G4" i="2"/>
  <c r="A29" i="2"/>
  <c r="G55" i="2"/>
  <c r="A5" i="2"/>
  <c r="G21" i="2"/>
  <c r="G25" i="2"/>
  <c r="A56" i="2"/>
  <c r="G30" i="2"/>
  <c r="G49" i="2"/>
  <c r="G31" i="2"/>
  <c r="G6" i="2"/>
  <c r="A13" i="2"/>
  <c r="G35" i="2"/>
  <c r="G54" i="2"/>
  <c r="A49" i="2"/>
  <c r="A41" i="2"/>
  <c r="A10" i="2"/>
  <c r="A54" i="2"/>
  <c r="G47" i="2"/>
  <c r="A26" i="2"/>
  <c r="I96" i="1" l="1"/>
  <c r="I276" i="1"/>
  <c r="I156" i="1"/>
  <c r="I312" i="1"/>
  <c r="I10" i="1"/>
  <c r="I12" i="1"/>
  <c r="I48" i="1"/>
  <c r="I72" i="1"/>
  <c r="I88" i="1"/>
  <c r="I126" i="1"/>
  <c r="I132" i="1"/>
  <c r="I168" i="1"/>
  <c r="I204" i="1"/>
  <c r="I228" i="1"/>
  <c r="I324" i="1"/>
  <c r="I55" i="1"/>
  <c r="I133" i="1"/>
  <c r="I155" i="1"/>
  <c r="I195" i="1"/>
  <c r="I211" i="1"/>
  <c r="I95" i="1"/>
  <c r="I117" i="1"/>
  <c r="I124" i="1"/>
  <c r="I202" i="1"/>
  <c r="I240" i="1"/>
  <c r="I17" i="1"/>
  <c r="I39" i="1"/>
  <c r="I46" i="1"/>
  <c r="I53" i="1"/>
  <c r="I131" i="1"/>
  <c r="I209" i="1"/>
  <c r="I269" i="1"/>
  <c r="I285" i="1"/>
  <c r="I180" i="1"/>
  <c r="I3" i="1"/>
  <c r="I41" i="1"/>
  <c r="I81" i="1"/>
  <c r="I119" i="1"/>
  <c r="I197" i="1"/>
  <c r="I233" i="1"/>
  <c r="I271" i="1"/>
  <c r="I311" i="1"/>
  <c r="I192" i="1"/>
  <c r="I162" i="1"/>
  <c r="I278" i="1"/>
  <c r="I318" i="1"/>
  <c r="I216" i="1"/>
  <c r="I169" i="1"/>
  <c r="I247" i="1"/>
  <c r="I325" i="1"/>
  <c r="I24" i="1"/>
  <c r="I4" i="1"/>
  <c r="I82" i="1"/>
  <c r="I36" i="1"/>
  <c r="I252" i="1"/>
  <c r="I11" i="1"/>
  <c r="I89" i="1"/>
  <c r="I283" i="1"/>
  <c r="I60" i="1"/>
  <c r="I264" i="1"/>
  <c r="I2" i="1"/>
  <c r="I18" i="1"/>
  <c r="I40" i="1"/>
  <c r="I80" i="1"/>
  <c r="I118" i="1"/>
  <c r="I196" i="1"/>
  <c r="I234" i="1"/>
  <c r="I84" i="1"/>
  <c r="I47" i="1"/>
  <c r="I87" i="1"/>
  <c r="I125" i="1"/>
  <c r="I163" i="1"/>
  <c r="I203" i="1"/>
  <c r="I241" i="1"/>
  <c r="I319" i="1"/>
  <c r="I288" i="1"/>
  <c r="I9" i="1"/>
  <c r="I16" i="1"/>
  <c r="I54" i="1"/>
  <c r="I154" i="1"/>
  <c r="I170" i="1"/>
  <c r="I210" i="1"/>
  <c r="I232" i="1"/>
  <c r="I248" i="1"/>
  <c r="I270" i="1"/>
  <c r="I310" i="1"/>
  <c r="I326" i="1"/>
  <c r="I108" i="1"/>
  <c r="I300" i="1"/>
  <c r="I94" i="1"/>
  <c r="I161" i="1"/>
  <c r="I239" i="1"/>
  <c r="I277" i="1"/>
  <c r="I317" i="1"/>
  <c r="I120" i="1"/>
  <c r="I246" i="1"/>
  <c r="I284" i="1"/>
  <c r="I144" i="1"/>
  <c r="I336" i="1"/>
  <c r="I23" i="1"/>
  <c r="I35" i="1"/>
  <c r="I59" i="1"/>
  <c r="I71" i="1"/>
  <c r="I83" i="1"/>
  <c r="I107" i="1"/>
  <c r="I143" i="1"/>
  <c r="I167" i="1"/>
  <c r="I179" i="1"/>
  <c r="I191" i="1"/>
  <c r="I215" i="1"/>
  <c r="I227" i="1"/>
  <c r="I251" i="1"/>
  <c r="I263" i="1"/>
  <c r="I275" i="1"/>
  <c r="I287" i="1"/>
  <c r="I299" i="1"/>
  <c r="I323" i="1"/>
  <c r="I335" i="1"/>
  <c r="I13" i="1"/>
  <c r="I25" i="1"/>
  <c r="I37" i="1"/>
  <c r="I49" i="1"/>
  <c r="I61" i="1"/>
  <c r="I73" i="1"/>
  <c r="I85" i="1"/>
  <c r="I97" i="1"/>
  <c r="I109" i="1"/>
  <c r="I121" i="1"/>
  <c r="I145" i="1"/>
  <c r="I157" i="1"/>
  <c r="I181" i="1"/>
  <c r="I193" i="1"/>
  <c r="I205" i="1"/>
  <c r="I217" i="1"/>
  <c r="I229" i="1"/>
  <c r="I253" i="1"/>
  <c r="I265" i="1"/>
  <c r="I289" i="1"/>
  <c r="I301" i="1"/>
  <c r="I313" i="1"/>
  <c r="I337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82" i="1"/>
  <c r="I194" i="1"/>
  <c r="I206" i="1"/>
  <c r="I218" i="1"/>
  <c r="I230" i="1"/>
  <c r="I242" i="1"/>
  <c r="I254" i="1"/>
  <c r="I266" i="1"/>
  <c r="I290" i="1"/>
  <c r="I302" i="1"/>
  <c r="I314" i="1"/>
  <c r="I338" i="1"/>
  <c r="I15" i="1"/>
  <c r="I27" i="1"/>
  <c r="I51" i="1"/>
  <c r="I63" i="1"/>
  <c r="I75" i="1"/>
  <c r="I99" i="1"/>
  <c r="I111" i="1"/>
  <c r="I123" i="1"/>
  <c r="I135" i="1"/>
  <c r="I147" i="1"/>
  <c r="I159" i="1"/>
  <c r="I171" i="1"/>
  <c r="I183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28" i="1"/>
  <c r="I52" i="1"/>
  <c r="I64" i="1"/>
  <c r="I76" i="1"/>
  <c r="I100" i="1"/>
  <c r="I112" i="1"/>
  <c r="I136" i="1"/>
  <c r="I148" i="1"/>
  <c r="I160" i="1"/>
  <c r="I172" i="1"/>
  <c r="I184" i="1"/>
  <c r="I208" i="1"/>
  <c r="I220" i="1"/>
  <c r="I244" i="1"/>
  <c r="I256" i="1"/>
  <c r="I268" i="1"/>
  <c r="I280" i="1"/>
  <c r="I292" i="1"/>
  <c r="I304" i="1"/>
  <c r="I316" i="1"/>
  <c r="I328" i="1"/>
  <c r="I340" i="1"/>
  <c r="I29" i="1"/>
  <c r="I65" i="1"/>
  <c r="I77" i="1"/>
  <c r="I101" i="1"/>
  <c r="I113" i="1"/>
  <c r="I137" i="1"/>
  <c r="I149" i="1"/>
  <c r="I173" i="1"/>
  <c r="I185" i="1"/>
  <c r="I221" i="1"/>
  <c r="I245" i="1"/>
  <c r="I257" i="1"/>
  <c r="I281" i="1"/>
  <c r="I293" i="1"/>
  <c r="I305" i="1"/>
  <c r="I329" i="1"/>
  <c r="I341" i="1"/>
  <c r="I5" i="1"/>
  <c r="I30" i="1"/>
  <c r="I42" i="1"/>
  <c r="I66" i="1"/>
  <c r="I78" i="1"/>
  <c r="I90" i="1"/>
  <c r="I102" i="1"/>
  <c r="I114" i="1"/>
  <c r="I138" i="1"/>
  <c r="I150" i="1"/>
  <c r="I174" i="1"/>
  <c r="I186" i="1"/>
  <c r="I198" i="1"/>
  <c r="I222" i="1"/>
  <c r="I258" i="1"/>
  <c r="I282" i="1"/>
  <c r="I294" i="1"/>
  <c r="I306" i="1"/>
  <c r="I330" i="1"/>
  <c r="I342" i="1"/>
  <c r="I7" i="1"/>
  <c r="I19" i="1"/>
  <c r="I31" i="1"/>
  <c r="I43" i="1"/>
  <c r="I67" i="1"/>
  <c r="I79" i="1"/>
  <c r="I91" i="1"/>
  <c r="I103" i="1"/>
  <c r="I115" i="1"/>
  <c r="I127" i="1"/>
  <c r="I139" i="1"/>
  <c r="I151" i="1"/>
  <c r="I175" i="1"/>
  <c r="I187" i="1"/>
  <c r="I199" i="1"/>
  <c r="I223" i="1"/>
  <c r="I235" i="1"/>
  <c r="I259" i="1"/>
  <c r="I295" i="1"/>
  <c r="I307" i="1"/>
  <c r="I331" i="1"/>
  <c r="I343" i="1"/>
  <c r="I8" i="1"/>
  <c r="I20" i="1"/>
  <c r="I32" i="1"/>
  <c r="I44" i="1"/>
  <c r="I56" i="1"/>
  <c r="I68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60" i="1"/>
  <c r="I272" i="1"/>
  <c r="I296" i="1"/>
  <c r="I308" i="1"/>
  <c r="I320" i="1"/>
  <c r="I332" i="1"/>
  <c r="I344" i="1"/>
  <c r="I21" i="1"/>
  <c r="I33" i="1"/>
  <c r="I45" i="1"/>
  <c r="I57" i="1"/>
  <c r="I69" i="1"/>
  <c r="I93" i="1"/>
  <c r="I105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273" i="1"/>
  <c r="I297" i="1"/>
  <c r="I309" i="1"/>
  <c r="I321" i="1"/>
  <c r="I333" i="1"/>
  <c r="I345" i="1"/>
  <c r="I22" i="1"/>
  <c r="I34" i="1"/>
  <c r="I58" i="1"/>
  <c r="I70" i="1"/>
  <c r="I106" i="1"/>
  <c r="I130" i="1"/>
  <c r="I142" i="1"/>
  <c r="I166" i="1"/>
  <c r="I178" i="1"/>
  <c r="I190" i="1"/>
  <c r="I214" i="1"/>
  <c r="I226" i="1"/>
  <c r="I238" i="1"/>
  <c r="I250" i="1"/>
  <c r="I262" i="1"/>
  <c r="I274" i="1"/>
  <c r="I286" i="1"/>
  <c r="I298" i="1"/>
  <c r="I322" i="1"/>
  <c r="I334" i="1"/>
  <c r="I346" i="1"/>
  <c r="I6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79" i="1"/>
  <c r="R79" i="1"/>
  <c r="Q79" i="1"/>
  <c r="S78" i="1"/>
  <c r="R78" i="1"/>
  <c r="Q78" i="1"/>
  <c r="S77" i="1"/>
  <c r="R77" i="1"/>
  <c r="Q77" i="1"/>
  <c r="S76" i="1"/>
  <c r="R76" i="1"/>
  <c r="Q76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75" i="1"/>
  <c r="R75" i="1"/>
  <c r="Q75" i="1"/>
  <c r="S74" i="1"/>
  <c r="R74" i="1"/>
  <c r="Q74" i="1"/>
  <c r="S73" i="1"/>
  <c r="R73" i="1"/>
  <c r="Q73" i="1"/>
  <c r="S72" i="1"/>
  <c r="R72" i="1"/>
  <c r="Q72" i="1"/>
  <c r="S38" i="1"/>
  <c r="R38" i="1"/>
  <c r="Q38" i="1"/>
  <c r="S37" i="1"/>
  <c r="R37" i="1"/>
  <c r="Q37" i="1"/>
  <c r="S36" i="1"/>
  <c r="R36" i="1"/>
  <c r="Q36" i="1"/>
  <c r="S35" i="1"/>
  <c r="R35" i="1"/>
  <c r="Q35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4" i="1"/>
  <c r="Q33" i="1"/>
  <c r="Q32" i="1"/>
  <c r="Q31" i="1"/>
  <c r="Q30" i="1"/>
  <c r="E112" i="1"/>
  <c r="G163" i="1"/>
  <c r="E166" i="1"/>
  <c r="E152" i="1"/>
  <c r="E213" i="1"/>
  <c r="G138" i="1"/>
  <c r="E124" i="1"/>
  <c r="G249" i="1"/>
  <c r="G76" i="1"/>
  <c r="E302" i="1"/>
  <c r="G55" i="1"/>
  <c r="G199" i="1"/>
  <c r="G115" i="1"/>
  <c r="G255" i="1"/>
  <c r="G56" i="1"/>
  <c r="E37" i="1"/>
  <c r="G85" i="1"/>
  <c r="E287" i="1"/>
  <c r="G222" i="1"/>
  <c r="G38" i="1"/>
  <c r="G317" i="1"/>
  <c r="E90" i="1"/>
  <c r="E131" i="1"/>
  <c r="E188" i="1"/>
  <c r="G132" i="1"/>
  <c r="E282" i="1"/>
  <c r="G316" i="1"/>
  <c r="E242" i="1"/>
  <c r="G226" i="1"/>
  <c r="E59" i="1"/>
  <c r="G46" i="1"/>
  <c r="G299" i="1"/>
  <c r="G277" i="1"/>
  <c r="E289" i="1"/>
  <c r="E339" i="1"/>
  <c r="E54" i="1"/>
  <c r="E220" i="1"/>
  <c r="E36" i="1"/>
  <c r="E69" i="1"/>
  <c r="E53" i="1"/>
  <c r="G254" i="1"/>
  <c r="E94" i="1"/>
  <c r="G265" i="1"/>
  <c r="G250" i="1"/>
  <c r="G208" i="1"/>
  <c r="E138" i="1"/>
  <c r="G313" i="1"/>
  <c r="E154" i="1"/>
  <c r="G231" i="1"/>
  <c r="E85" i="1"/>
  <c r="E187" i="1"/>
  <c r="G278" i="1"/>
  <c r="G260" i="1"/>
  <c r="E265" i="1"/>
  <c r="E199" i="1"/>
  <c r="G270" i="1"/>
  <c r="E197" i="1"/>
  <c r="E331" i="1"/>
  <c r="G239" i="1"/>
  <c r="E89" i="1"/>
  <c r="G177" i="1"/>
  <c r="G74" i="1"/>
  <c r="E91" i="1"/>
  <c r="G80" i="1"/>
  <c r="G124" i="1"/>
  <c r="G141" i="1"/>
  <c r="E111" i="1"/>
  <c r="E332" i="1"/>
  <c r="G194" i="1"/>
  <c r="G326" i="1"/>
  <c r="G42" i="1"/>
  <c r="G60" i="1"/>
  <c r="E147" i="1"/>
  <c r="E250" i="1"/>
  <c r="E181" i="1"/>
  <c r="E231" i="1"/>
  <c r="E195" i="1"/>
  <c r="E307" i="1"/>
  <c r="E76" i="1"/>
  <c r="G39" i="1"/>
  <c r="E263" i="1"/>
  <c r="E57" i="1"/>
  <c r="E336" i="1"/>
  <c r="E286" i="1"/>
  <c r="E156" i="1"/>
  <c r="E340" i="1"/>
  <c r="E173" i="1"/>
  <c r="G92" i="1"/>
  <c r="G57" i="1"/>
  <c r="E309" i="1"/>
  <c r="G295" i="1"/>
  <c r="G197" i="1"/>
  <c r="G187" i="1"/>
  <c r="G175" i="1"/>
  <c r="E113" i="1"/>
  <c r="E143" i="1"/>
  <c r="G308" i="1"/>
  <c r="G195" i="1"/>
  <c r="E97" i="1"/>
  <c r="E245" i="1"/>
  <c r="G343" i="1"/>
  <c r="E303" i="1"/>
  <c r="G236" i="1"/>
  <c r="G150" i="1"/>
  <c r="E341" i="1"/>
  <c r="E101" i="1"/>
  <c r="G345" i="1"/>
  <c r="G296" i="1"/>
  <c r="G153" i="1"/>
  <c r="E317" i="1"/>
  <c r="G48" i="1"/>
  <c r="G335" i="1"/>
  <c r="G331" i="1"/>
  <c r="G212" i="1"/>
  <c r="E40" i="1"/>
  <c r="E146" i="1"/>
  <c r="G178" i="1"/>
  <c r="G104" i="1"/>
  <c r="G67" i="1"/>
  <c r="G339" i="1"/>
  <c r="G35" i="1"/>
  <c r="G307" i="1"/>
  <c r="E240" i="1"/>
  <c r="E82" i="1"/>
  <c r="E155" i="1"/>
  <c r="G137" i="1"/>
  <c r="E285" i="1"/>
  <c r="G91" i="1"/>
  <c r="E60" i="1"/>
  <c r="E118" i="1"/>
  <c r="E215" i="1"/>
  <c r="G127" i="1"/>
  <c r="E225" i="1"/>
  <c r="E180" i="1"/>
  <c r="G298" i="1"/>
  <c r="E251" i="1"/>
  <c r="G207" i="1"/>
  <c r="E184" i="1"/>
  <c r="E308" i="1"/>
  <c r="E320" i="1"/>
  <c r="E83" i="1"/>
  <c r="G164" i="1"/>
  <c r="G252" i="1"/>
  <c r="G121" i="1"/>
  <c r="G45" i="1"/>
  <c r="G120" i="1"/>
  <c r="G73" i="1"/>
  <c r="E52" i="1"/>
  <c r="E261" i="1"/>
  <c r="E144" i="1"/>
  <c r="E221" i="1"/>
  <c r="G341" i="1"/>
  <c r="E192" i="1"/>
  <c r="G248" i="1"/>
  <c r="E293" i="1"/>
  <c r="E323" i="1"/>
  <c r="E304" i="1"/>
  <c r="G136" i="1"/>
  <c r="G266" i="1"/>
  <c r="G114" i="1"/>
  <c r="E73" i="1"/>
  <c r="E100" i="1"/>
  <c r="E342" i="1"/>
  <c r="E284" i="1"/>
  <c r="G53" i="1"/>
  <c r="G102" i="1"/>
  <c r="E248" i="1"/>
  <c r="G63" i="1"/>
  <c r="E38" i="1"/>
  <c r="E175" i="1"/>
  <c r="G71" i="1"/>
  <c r="G324" i="1"/>
  <c r="G50" i="2"/>
  <c r="E120" i="1"/>
  <c r="G309" i="1"/>
  <c r="G281" i="1"/>
  <c r="G327" i="1"/>
  <c r="G157" i="1"/>
  <c r="G148" i="1"/>
  <c r="E174" i="1"/>
  <c r="G128" i="1"/>
  <c r="G215" i="1"/>
  <c r="E169" i="1"/>
  <c r="G245" i="1"/>
  <c r="G279" i="1"/>
  <c r="E230" i="1"/>
  <c r="G338" i="1"/>
  <c r="E95" i="1"/>
  <c r="E297" i="1"/>
  <c r="G111" i="1"/>
  <c r="G256" i="1"/>
  <c r="E125" i="1"/>
  <c r="G30" i="1"/>
  <c r="E114" i="1"/>
  <c r="E137" i="1"/>
  <c r="E288" i="1"/>
  <c r="E126" i="1"/>
  <c r="G275" i="1"/>
  <c r="G89" i="1"/>
  <c r="G181" i="1"/>
  <c r="E46" i="1"/>
  <c r="G94" i="1"/>
  <c r="G332" i="1"/>
  <c r="E322" i="1"/>
  <c r="E241" i="1"/>
  <c r="E256" i="1"/>
  <c r="G99" i="1"/>
  <c r="E104" i="1"/>
  <c r="G235" i="1"/>
  <c r="G66" i="1"/>
  <c r="G189" i="1"/>
  <c r="E236" i="1"/>
  <c r="E212" i="1"/>
  <c r="E123" i="1"/>
  <c r="E50" i="1"/>
  <c r="G304" i="1"/>
  <c r="E296" i="1"/>
  <c r="G90" i="1"/>
  <c r="G211" i="1"/>
  <c r="E172" i="1"/>
  <c r="E275" i="1"/>
  <c r="G185" i="1"/>
  <c r="G166" i="1"/>
  <c r="G69" i="1"/>
  <c r="G196" i="1"/>
  <c r="E128" i="1"/>
  <c r="E211" i="1"/>
  <c r="E162" i="1"/>
  <c r="E105" i="1"/>
  <c r="E292" i="1"/>
  <c r="E224" i="1"/>
  <c r="E270" i="1"/>
  <c r="E249" i="1"/>
  <c r="G105" i="1"/>
  <c r="E159" i="1"/>
  <c r="E228" i="1"/>
  <c r="E163" i="1"/>
  <c r="G201" i="1"/>
  <c r="G43" i="1"/>
  <c r="G262" i="1"/>
  <c r="E189" i="1"/>
  <c r="G293" i="1"/>
  <c r="G101" i="1"/>
  <c r="E206" i="1"/>
  <c r="E145" i="1"/>
  <c r="G37" i="1"/>
  <c r="G243" i="1"/>
  <c r="G130" i="1"/>
  <c r="G227" i="1"/>
  <c r="G202" i="1"/>
  <c r="E56" i="1"/>
  <c r="E214" i="1"/>
  <c r="E321" i="1"/>
  <c r="E298" i="1"/>
  <c r="E88" i="1"/>
  <c r="E335" i="1"/>
  <c r="G51" i="1"/>
  <c r="G284" i="1"/>
  <c r="E259" i="1"/>
  <c r="E244" i="1"/>
  <c r="G205" i="1"/>
  <c r="E157" i="1"/>
  <c r="G329" i="1"/>
  <c r="E334" i="1"/>
  <c r="E48" i="1"/>
  <c r="G269" i="1"/>
  <c r="G320" i="1"/>
  <c r="E80" i="1"/>
  <c r="E78" i="1"/>
  <c r="E75" i="1"/>
  <c r="G32" i="1"/>
  <c r="E42" i="1"/>
  <c r="G344" i="1"/>
  <c r="E314" i="1"/>
  <c r="G61" i="1"/>
  <c r="G108" i="1"/>
  <c r="G62" i="1"/>
  <c r="G44" i="1"/>
  <c r="E122" i="1"/>
  <c r="G149" i="1"/>
  <c r="E110" i="1"/>
  <c r="G126" i="1"/>
  <c r="E92" i="1"/>
  <c r="G84" i="1"/>
  <c r="G233" i="1"/>
  <c r="E252" i="1"/>
  <c r="G223" i="1"/>
  <c r="G81" i="1"/>
  <c r="E255" i="1"/>
  <c r="E81" i="1"/>
  <c r="E291" i="1"/>
  <c r="E273" i="1"/>
  <c r="G229" i="1"/>
  <c r="E232" i="1"/>
  <c r="E194" i="1"/>
  <c r="G86" i="1"/>
  <c r="E65" i="1"/>
  <c r="E262" i="1"/>
  <c r="G333" i="1"/>
  <c r="E202" i="1"/>
  <c r="G200" i="1"/>
  <c r="G264" i="1"/>
  <c r="G54" i="1"/>
  <c r="G113" i="1"/>
  <c r="E55" i="1"/>
  <c r="E333" i="1"/>
  <c r="G87" i="1"/>
  <c r="E319" i="1"/>
  <c r="E272" i="1"/>
  <c r="G291" i="1"/>
  <c r="E64" i="1"/>
  <c r="E216" i="1"/>
  <c r="G232" i="1"/>
  <c r="G328" i="1"/>
  <c r="G52" i="1"/>
  <c r="G118" i="1"/>
  <c r="E203" i="1"/>
  <c r="G330" i="1"/>
  <c r="E254" i="1"/>
  <c r="E161" i="1"/>
  <c r="G271" i="1"/>
  <c r="G282" i="1"/>
  <c r="G216" i="1"/>
  <c r="G311" i="1"/>
  <c r="G238" i="1"/>
  <c r="E190" i="1"/>
  <c r="E253" i="1"/>
  <c r="G300" i="1"/>
  <c r="E196" i="1"/>
  <c r="G58" i="1"/>
  <c r="E168" i="1"/>
  <c r="G83" i="1"/>
  <c r="G220" i="1"/>
  <c r="E109" i="1"/>
  <c r="G214" i="1"/>
  <c r="E72" i="1"/>
  <c r="G272" i="1"/>
  <c r="E108" i="1"/>
  <c r="E135" i="1"/>
  <c r="G204" i="1"/>
  <c r="E34" i="1"/>
  <c r="G117" i="1"/>
  <c r="E106" i="1"/>
  <c r="G172" i="1"/>
  <c r="G129" i="1"/>
  <c r="G112" i="1"/>
  <c r="G190" i="1"/>
  <c r="E276" i="1"/>
  <c r="G334" i="1"/>
  <c r="G96" i="1"/>
  <c r="G97" i="1"/>
  <c r="G274" i="1"/>
  <c r="G198" i="1"/>
  <c r="E295" i="1"/>
  <c r="G65" i="1"/>
  <c r="G131" i="1"/>
  <c r="E102" i="1"/>
  <c r="G93" i="1"/>
  <c r="G40" i="1"/>
  <c r="E116" i="1"/>
  <c r="E269" i="1"/>
  <c r="E299" i="1"/>
  <c r="E227" i="1"/>
  <c r="E41" i="1"/>
  <c r="E107" i="1"/>
  <c r="E164" i="1"/>
  <c r="G286" i="1"/>
  <c r="E247" i="1"/>
  <c r="E77" i="1"/>
  <c r="G251" i="1"/>
  <c r="G78" i="1"/>
  <c r="E345" i="1"/>
  <c r="G228" i="1"/>
  <c r="G59" i="1"/>
  <c r="E132" i="1"/>
  <c r="E233" i="1"/>
  <c r="G145" i="1"/>
  <c r="E68" i="1"/>
  <c r="E271" i="1"/>
  <c r="E183" i="1"/>
  <c r="G315" i="1"/>
  <c r="E134" i="1"/>
  <c r="E182" i="1"/>
  <c r="E234" i="1"/>
  <c r="G290" i="1"/>
  <c r="G302" i="1"/>
  <c r="G116" i="1"/>
  <c r="G122" i="1"/>
  <c r="E312" i="1"/>
  <c r="G183" i="1"/>
  <c r="E329" i="1"/>
  <c r="E267" i="1"/>
  <c r="G110" i="1"/>
  <c r="G230" i="1"/>
  <c r="G182" i="1"/>
  <c r="G156" i="1"/>
  <c r="E99" i="1"/>
  <c r="E191" i="1"/>
  <c r="G193" i="1"/>
  <c r="E121" i="1"/>
  <c r="E208" i="1"/>
  <c r="G106" i="1"/>
  <c r="G75" i="1"/>
  <c r="G305" i="1"/>
  <c r="G135" i="1"/>
  <c r="G336" i="1"/>
  <c r="E344" i="1"/>
  <c r="E67" i="1"/>
  <c r="G246" i="1"/>
  <c r="G70" i="1"/>
  <c r="G273" i="1"/>
  <c r="G237" i="1"/>
  <c r="E277" i="1"/>
  <c r="E201" i="1"/>
  <c r="G283" i="1"/>
  <c r="G170" i="1"/>
  <c r="E281" i="1"/>
  <c r="G186" i="1"/>
  <c r="E325" i="1"/>
  <c r="E150" i="1"/>
  <c r="E115" i="1"/>
  <c r="G77" i="1"/>
  <c r="G219" i="1"/>
  <c r="G287" i="1"/>
  <c r="G158" i="1"/>
  <c r="E140" i="1"/>
  <c r="G155" i="1"/>
  <c r="G36" i="1"/>
  <c r="E178" i="1"/>
  <c r="E326" i="1"/>
  <c r="E148" i="1"/>
  <c r="E315" i="1"/>
  <c r="E280" i="1"/>
  <c r="E258" i="1"/>
  <c r="G224" i="1"/>
  <c r="G41" i="1"/>
  <c r="G100" i="1"/>
  <c r="G171" i="1"/>
  <c r="E49" i="1"/>
  <c r="G268" i="1"/>
  <c r="E74" i="1"/>
  <c r="E337" i="1"/>
  <c r="G258" i="1"/>
  <c r="G152" i="1"/>
  <c r="G337" i="1"/>
  <c r="G297" i="1"/>
  <c r="E278" i="1"/>
  <c r="E98" i="1"/>
  <c r="E327" i="1"/>
  <c r="E218" i="1"/>
  <c r="G179" i="1"/>
  <c r="E33" i="1"/>
  <c r="G119" i="1"/>
  <c r="E239" i="1"/>
  <c r="E210" i="1"/>
  <c r="E32" i="1"/>
  <c r="G318" i="1"/>
  <c r="G72" i="1"/>
  <c r="G242" i="1"/>
  <c r="G306" i="1"/>
  <c r="G162" i="1"/>
  <c r="E243" i="1"/>
  <c r="G280" i="1"/>
  <c r="G165" i="1"/>
  <c r="E290" i="1"/>
  <c r="G47" i="1"/>
  <c r="E260" i="1"/>
  <c r="E141" i="1"/>
  <c r="E119" i="1"/>
  <c r="G259" i="1"/>
  <c r="G346" i="1"/>
  <c r="G49" i="1"/>
  <c r="G263" i="1"/>
  <c r="E117" i="1"/>
  <c r="G218" i="1"/>
  <c r="G191" i="1"/>
  <c r="G244" i="1"/>
  <c r="E238" i="1"/>
  <c r="G267" i="1"/>
  <c r="G314" i="1"/>
  <c r="E87" i="1"/>
  <c r="E63" i="1"/>
  <c r="G125" i="1"/>
  <c r="G276" i="1"/>
  <c r="G184" i="1"/>
  <c r="E283" i="1"/>
  <c r="G253" i="1"/>
  <c r="G159" i="1"/>
  <c r="G292" i="1"/>
  <c r="G225" i="1"/>
  <c r="G142" i="1"/>
  <c r="E127" i="1"/>
  <c r="G140" i="1"/>
  <c r="G107" i="1"/>
  <c r="E338" i="1"/>
  <c r="E324" i="1"/>
  <c r="G109" i="1"/>
  <c r="E205" i="1"/>
  <c r="E229" i="1"/>
  <c r="E311" i="1"/>
  <c r="G68" i="1"/>
  <c r="E316" i="1"/>
  <c r="E294" i="1"/>
  <c r="G50" i="1"/>
  <c r="E170" i="1"/>
  <c r="G82" i="1"/>
  <c r="E246" i="1"/>
  <c r="E185" i="1"/>
  <c r="G310" i="1"/>
  <c r="E96" i="1"/>
  <c r="E30" i="1"/>
  <c r="E328" i="1"/>
  <c r="E171" i="1"/>
  <c r="E129" i="1"/>
  <c r="G139" i="1"/>
  <c r="G146" i="1"/>
  <c r="E257" i="1"/>
  <c r="E330" i="1"/>
  <c r="E222" i="1"/>
  <c r="G217" i="1"/>
  <c r="G261" i="1"/>
  <c r="E167" i="1"/>
  <c r="G123" i="1"/>
  <c r="E70" i="1"/>
  <c r="E264" i="1"/>
  <c r="E207" i="1"/>
  <c r="E274" i="1"/>
  <c r="E310" i="1"/>
  <c r="E204" i="1"/>
  <c r="E158" i="1"/>
  <c r="G221" i="1"/>
  <c r="G301" i="1"/>
  <c r="G64" i="1"/>
  <c r="E62" i="1"/>
  <c r="G134" i="1"/>
  <c r="G147" i="1"/>
  <c r="G210" i="1"/>
  <c r="E130" i="1"/>
  <c r="E176" i="1"/>
  <c r="E226" i="1"/>
  <c r="E306" i="1"/>
  <c r="E35" i="1"/>
  <c r="G167" i="1"/>
  <c r="E31" i="1"/>
  <c r="E200" i="1"/>
  <c r="G285" i="1"/>
  <c r="E165" i="1"/>
  <c r="E133" i="1"/>
  <c r="G151" i="1"/>
  <c r="E58" i="1"/>
  <c r="G34" i="1"/>
  <c r="E47" i="1"/>
  <c r="E139" i="1"/>
  <c r="E186" i="1"/>
  <c r="G31" i="1"/>
  <c r="G325" i="1"/>
  <c r="E305" i="1"/>
  <c r="G168" i="1"/>
  <c r="E300" i="1"/>
  <c r="G319" i="1"/>
  <c r="G173" i="1"/>
  <c r="G33" i="1"/>
  <c r="G288" i="1"/>
  <c r="G144" i="1"/>
  <c r="G192" i="1"/>
  <c r="E71" i="1"/>
  <c r="E179" i="1"/>
  <c r="G289" i="1"/>
  <c r="E153" i="1"/>
  <c r="E149" i="1"/>
  <c r="E136" i="1"/>
  <c r="G312" i="1"/>
  <c r="E103" i="1"/>
  <c r="G103" i="1"/>
  <c r="E209" i="1"/>
  <c r="G209" i="1"/>
  <c r="E318" i="1"/>
  <c r="E79" i="1"/>
  <c r="E313" i="1"/>
  <c r="G321" i="1"/>
  <c r="G154" i="1"/>
  <c r="G160" i="1"/>
  <c r="G206" i="1"/>
  <c r="G88" i="1"/>
  <c r="E217" i="1"/>
  <c r="G323" i="1"/>
  <c r="G180" i="1"/>
  <c r="G161" i="1"/>
  <c r="G257" i="1"/>
  <c r="E237" i="1"/>
  <c r="G95" i="1"/>
  <c r="E193" i="1"/>
  <c r="E235" i="1"/>
  <c r="E93" i="1"/>
  <c r="E151" i="1"/>
  <c r="E266" i="1"/>
  <c r="E346" i="1"/>
  <c r="E279" i="1"/>
  <c r="G322" i="1"/>
  <c r="G169" i="1"/>
  <c r="G143" i="1"/>
  <c r="E177" i="1"/>
  <c r="E160" i="1"/>
  <c r="G294" i="1"/>
  <c r="E66" i="1"/>
  <c r="G303" i="1"/>
  <c r="E223" i="1"/>
  <c r="E39" i="1"/>
  <c r="E219" i="1"/>
  <c r="E51" i="1"/>
  <c r="E268" i="1"/>
  <c r="G234" i="1"/>
  <c r="E198" i="1"/>
  <c r="E301" i="1"/>
  <c r="E61" i="1"/>
  <c r="G340" i="1"/>
  <c r="G247" i="1"/>
  <c r="E142" i="1"/>
  <c r="G176" i="1"/>
  <c r="G342" i="1"/>
  <c r="E43" i="1"/>
  <c r="E343" i="1"/>
  <c r="G79" i="1"/>
  <c r="G241" i="1"/>
  <c r="G98" i="1"/>
  <c r="G188" i="1"/>
  <c r="G213" i="1"/>
  <c r="G133" i="1"/>
  <c r="G203" i="1"/>
  <c r="E84" i="1"/>
  <c r="G174" i="1"/>
  <c r="E45" i="1"/>
  <c r="E44" i="1"/>
  <c r="E86" i="1"/>
  <c r="G240" i="1"/>
  <c r="A306" i="1" l="1"/>
  <c r="B306" i="1" s="1"/>
  <c r="A308" i="1"/>
  <c r="B308" i="1" s="1"/>
  <c r="A307" i="1"/>
  <c r="B307" i="1" s="1"/>
  <c r="A309" i="1"/>
  <c r="B309" i="1" s="1"/>
  <c r="A191" i="1"/>
  <c r="B191" i="1" s="1"/>
  <c r="A193" i="1"/>
  <c r="B193" i="1" s="1"/>
  <c r="A192" i="1"/>
  <c r="B192" i="1" s="1"/>
  <c r="A194" i="1"/>
  <c r="B194" i="1" s="1"/>
  <c r="A76" i="1"/>
  <c r="B76" i="1" s="1"/>
  <c r="A78" i="1"/>
  <c r="B78" i="1" s="1"/>
  <c r="A77" i="1"/>
  <c r="B77" i="1" s="1"/>
  <c r="A79" i="1"/>
  <c r="B79" i="1" s="1"/>
  <c r="A343" i="1"/>
  <c r="B343" i="1" s="1"/>
  <c r="A345" i="1"/>
  <c r="B345" i="1" s="1"/>
  <c r="A344" i="1"/>
  <c r="B344" i="1" s="1"/>
  <c r="A346" i="1"/>
  <c r="B346" i="1" s="1"/>
  <c r="A302" i="1"/>
  <c r="B302" i="1" s="1"/>
  <c r="A304" i="1"/>
  <c r="B304" i="1" s="1"/>
  <c r="A303" i="1"/>
  <c r="B303" i="1" s="1"/>
  <c r="A305" i="1"/>
  <c r="B305" i="1" s="1"/>
  <c r="A265" i="1"/>
  <c r="B265" i="1" s="1"/>
  <c r="A267" i="1"/>
  <c r="B267" i="1" s="1"/>
  <c r="A266" i="1"/>
  <c r="B266" i="1" s="1"/>
  <c r="A268" i="1"/>
  <c r="B268" i="1" s="1"/>
  <c r="A228" i="1"/>
  <c r="B228" i="1" s="1"/>
  <c r="A230" i="1"/>
  <c r="B230" i="1" s="1"/>
  <c r="A229" i="1"/>
  <c r="B229" i="1" s="1"/>
  <c r="A231" i="1"/>
  <c r="B231" i="1" s="1"/>
  <c r="A187" i="1"/>
  <c r="B187" i="1" s="1"/>
  <c r="A189" i="1"/>
  <c r="B189" i="1" s="1"/>
  <c r="A188" i="1"/>
  <c r="B188" i="1" s="1"/>
  <c r="A190" i="1"/>
  <c r="B190" i="1" s="1"/>
  <c r="A150" i="1"/>
  <c r="B150" i="1" s="1"/>
  <c r="A152" i="1"/>
  <c r="B152" i="1" s="1"/>
  <c r="A151" i="1"/>
  <c r="B151" i="1" s="1"/>
  <c r="A153" i="1"/>
  <c r="B153" i="1" s="1"/>
  <c r="A113" i="1"/>
  <c r="B113" i="1" s="1"/>
  <c r="A115" i="1"/>
  <c r="B115" i="1" s="1"/>
  <c r="A114" i="1"/>
  <c r="B114" i="1" s="1"/>
  <c r="A116" i="1"/>
  <c r="B116" i="1" s="1"/>
  <c r="A72" i="1"/>
  <c r="B72" i="1" s="1"/>
  <c r="A74" i="1"/>
  <c r="B74" i="1" s="1"/>
  <c r="A73" i="1"/>
  <c r="B73" i="1" s="1"/>
  <c r="A75" i="1"/>
  <c r="B75" i="1" s="1"/>
  <c r="A35" i="1"/>
  <c r="B35" i="1" s="1"/>
  <c r="A37" i="1"/>
  <c r="B37" i="1" s="1"/>
  <c r="A36" i="1"/>
  <c r="B36" i="1" s="1"/>
  <c r="A38" i="1"/>
  <c r="B38" i="1" s="1"/>
  <c r="A310" i="1"/>
  <c r="B310" i="1" s="1"/>
  <c r="A312" i="1"/>
  <c r="B312" i="1" s="1"/>
  <c r="A314" i="1"/>
  <c r="B314" i="1" s="1"/>
  <c r="A316" i="1"/>
  <c r="B316" i="1" s="1"/>
  <c r="A318" i="1"/>
  <c r="B318" i="1" s="1"/>
  <c r="A320" i="1"/>
  <c r="B320" i="1" s="1"/>
  <c r="A322" i="1"/>
  <c r="B322" i="1" s="1"/>
  <c r="A324" i="1"/>
  <c r="B324" i="1" s="1"/>
  <c r="A326" i="1"/>
  <c r="B326" i="1" s="1"/>
  <c r="A328" i="1"/>
  <c r="B328" i="1" s="1"/>
  <c r="A330" i="1"/>
  <c r="B330" i="1" s="1"/>
  <c r="A331" i="1"/>
  <c r="B331" i="1" s="1"/>
  <c r="A333" i="1"/>
  <c r="B333" i="1" s="1"/>
  <c r="A336" i="1"/>
  <c r="B336" i="1" s="1"/>
  <c r="A338" i="1"/>
  <c r="B338" i="1" s="1"/>
  <c r="A339" i="1"/>
  <c r="B339" i="1" s="1"/>
  <c r="A341" i="1"/>
  <c r="B341" i="1" s="1"/>
  <c r="A311" i="1"/>
  <c r="B311" i="1" s="1"/>
  <c r="A313" i="1"/>
  <c r="B313" i="1" s="1"/>
  <c r="A315" i="1"/>
  <c r="B315" i="1" s="1"/>
  <c r="A317" i="1"/>
  <c r="B317" i="1" s="1"/>
  <c r="A319" i="1"/>
  <c r="B319" i="1" s="1"/>
  <c r="A321" i="1"/>
  <c r="B321" i="1" s="1"/>
  <c r="A323" i="1"/>
  <c r="B323" i="1" s="1"/>
  <c r="A325" i="1"/>
  <c r="B325" i="1" s="1"/>
  <c r="A327" i="1"/>
  <c r="B327" i="1" s="1"/>
  <c r="A329" i="1"/>
  <c r="B329" i="1" s="1"/>
  <c r="A332" i="1"/>
  <c r="B332" i="1" s="1"/>
  <c r="A334" i="1"/>
  <c r="B334" i="1" s="1"/>
  <c r="A335" i="1"/>
  <c r="B335" i="1" s="1"/>
  <c r="A337" i="1"/>
  <c r="B337" i="1" s="1"/>
  <c r="A340" i="1"/>
  <c r="B340" i="1" s="1"/>
  <c r="A342" i="1"/>
  <c r="B342" i="1" s="1"/>
  <c r="A232" i="1"/>
  <c r="B232" i="1" s="1"/>
  <c r="A234" i="1"/>
  <c r="B234" i="1" s="1"/>
  <c r="A236" i="1"/>
  <c r="B236" i="1" s="1"/>
  <c r="A238" i="1"/>
  <c r="B238" i="1" s="1"/>
  <c r="A240" i="1"/>
  <c r="B240" i="1" s="1"/>
  <c r="A242" i="1"/>
  <c r="B242" i="1" s="1"/>
  <c r="A244" i="1"/>
  <c r="B244" i="1" s="1"/>
  <c r="A246" i="1"/>
  <c r="B246" i="1" s="1"/>
  <c r="A248" i="1"/>
  <c r="B248" i="1" s="1"/>
  <c r="A250" i="1"/>
  <c r="B250" i="1" s="1"/>
  <c r="A252" i="1"/>
  <c r="B252" i="1" s="1"/>
  <c r="A253" i="1"/>
  <c r="B253" i="1" s="1"/>
  <c r="A255" i="1"/>
  <c r="B255" i="1" s="1"/>
  <c r="A258" i="1"/>
  <c r="B258" i="1" s="1"/>
  <c r="A260" i="1"/>
  <c r="B260" i="1" s="1"/>
  <c r="A261" i="1"/>
  <c r="B261" i="1" s="1"/>
  <c r="A263" i="1"/>
  <c r="B263" i="1" s="1"/>
  <c r="A269" i="1"/>
  <c r="B269" i="1" s="1"/>
  <c r="A271" i="1"/>
  <c r="B271" i="1" s="1"/>
  <c r="A273" i="1"/>
  <c r="B273" i="1" s="1"/>
  <c r="A275" i="1"/>
  <c r="B275" i="1" s="1"/>
  <c r="A277" i="1"/>
  <c r="B277" i="1" s="1"/>
  <c r="A279" i="1"/>
  <c r="B279" i="1" s="1"/>
  <c r="A281" i="1"/>
  <c r="B281" i="1" s="1"/>
  <c r="A283" i="1"/>
  <c r="B283" i="1" s="1"/>
  <c r="A285" i="1"/>
  <c r="B285" i="1" s="1"/>
  <c r="A287" i="1"/>
  <c r="B287" i="1" s="1"/>
  <c r="A289" i="1"/>
  <c r="B289" i="1" s="1"/>
  <c r="A290" i="1"/>
  <c r="B290" i="1" s="1"/>
  <c r="A292" i="1"/>
  <c r="B292" i="1" s="1"/>
  <c r="A295" i="1"/>
  <c r="B295" i="1" s="1"/>
  <c r="A297" i="1"/>
  <c r="B297" i="1" s="1"/>
  <c r="A298" i="1"/>
  <c r="B298" i="1" s="1"/>
  <c r="A300" i="1"/>
  <c r="B300" i="1" s="1"/>
  <c r="A233" i="1"/>
  <c r="B233" i="1" s="1"/>
  <c r="A235" i="1"/>
  <c r="B235" i="1" s="1"/>
  <c r="A237" i="1"/>
  <c r="B237" i="1" s="1"/>
  <c r="A239" i="1"/>
  <c r="B239" i="1" s="1"/>
  <c r="A241" i="1"/>
  <c r="B241" i="1" s="1"/>
  <c r="A243" i="1"/>
  <c r="B243" i="1" s="1"/>
  <c r="A245" i="1"/>
  <c r="B245" i="1" s="1"/>
  <c r="A247" i="1"/>
  <c r="B247" i="1" s="1"/>
  <c r="A249" i="1"/>
  <c r="B249" i="1" s="1"/>
  <c r="A251" i="1"/>
  <c r="B251" i="1" s="1"/>
  <c r="A254" i="1"/>
  <c r="B254" i="1" s="1"/>
  <c r="A256" i="1"/>
  <c r="B256" i="1" s="1"/>
  <c r="A257" i="1"/>
  <c r="B257" i="1" s="1"/>
  <c r="A259" i="1"/>
  <c r="B259" i="1" s="1"/>
  <c r="A262" i="1"/>
  <c r="B262" i="1" s="1"/>
  <c r="A264" i="1"/>
  <c r="B264" i="1" s="1"/>
  <c r="A270" i="1"/>
  <c r="B270" i="1" s="1"/>
  <c r="A272" i="1"/>
  <c r="B272" i="1" s="1"/>
  <c r="A274" i="1"/>
  <c r="B274" i="1" s="1"/>
  <c r="A276" i="1"/>
  <c r="B276" i="1" s="1"/>
  <c r="A278" i="1"/>
  <c r="B278" i="1" s="1"/>
  <c r="A280" i="1"/>
  <c r="B280" i="1" s="1"/>
  <c r="A282" i="1"/>
  <c r="B282" i="1" s="1"/>
  <c r="A284" i="1"/>
  <c r="B284" i="1" s="1"/>
  <c r="A286" i="1"/>
  <c r="B286" i="1" s="1"/>
  <c r="A288" i="1"/>
  <c r="B288" i="1" s="1"/>
  <c r="A291" i="1"/>
  <c r="B291" i="1" s="1"/>
  <c r="A293" i="1"/>
  <c r="B293" i="1" s="1"/>
  <c r="A294" i="1"/>
  <c r="B294" i="1" s="1"/>
  <c r="A296" i="1"/>
  <c r="B296" i="1" s="1"/>
  <c r="A299" i="1"/>
  <c r="B299" i="1" s="1"/>
  <c r="A301" i="1"/>
  <c r="B301" i="1" s="1"/>
  <c r="A195" i="1"/>
  <c r="B195" i="1" s="1"/>
  <c r="A197" i="1"/>
  <c r="B197" i="1" s="1"/>
  <c r="A199" i="1"/>
  <c r="B199" i="1" s="1"/>
  <c r="A201" i="1"/>
  <c r="B201" i="1" s="1"/>
  <c r="A203" i="1"/>
  <c r="B203" i="1" s="1"/>
  <c r="A205" i="1"/>
  <c r="B205" i="1" s="1"/>
  <c r="A207" i="1"/>
  <c r="B207" i="1" s="1"/>
  <c r="A209" i="1"/>
  <c r="B209" i="1" s="1"/>
  <c r="A211" i="1"/>
  <c r="B211" i="1" s="1"/>
  <c r="A213" i="1"/>
  <c r="B213" i="1" s="1"/>
  <c r="A215" i="1"/>
  <c r="B215" i="1" s="1"/>
  <c r="A216" i="1"/>
  <c r="B216" i="1" s="1"/>
  <c r="A218" i="1"/>
  <c r="B218" i="1" s="1"/>
  <c r="A221" i="1"/>
  <c r="B221" i="1" s="1"/>
  <c r="A223" i="1"/>
  <c r="B223" i="1" s="1"/>
  <c r="A224" i="1"/>
  <c r="B224" i="1" s="1"/>
  <c r="A226" i="1"/>
  <c r="B226" i="1" s="1"/>
  <c r="A196" i="1"/>
  <c r="B196" i="1" s="1"/>
  <c r="A198" i="1"/>
  <c r="B198" i="1" s="1"/>
  <c r="A200" i="1"/>
  <c r="B200" i="1" s="1"/>
  <c r="A202" i="1"/>
  <c r="B202" i="1" s="1"/>
  <c r="A204" i="1"/>
  <c r="B204" i="1" s="1"/>
  <c r="A206" i="1"/>
  <c r="B206" i="1" s="1"/>
  <c r="A208" i="1"/>
  <c r="B208" i="1" s="1"/>
  <c r="A210" i="1"/>
  <c r="B210" i="1" s="1"/>
  <c r="A212" i="1"/>
  <c r="B212" i="1" s="1"/>
  <c r="A214" i="1"/>
  <c r="B214" i="1" s="1"/>
  <c r="A217" i="1"/>
  <c r="B217" i="1" s="1"/>
  <c r="A219" i="1"/>
  <c r="B219" i="1" s="1"/>
  <c r="A220" i="1"/>
  <c r="B220" i="1" s="1"/>
  <c r="A222" i="1"/>
  <c r="B222" i="1" s="1"/>
  <c r="A225" i="1"/>
  <c r="B225" i="1" s="1"/>
  <c r="A227" i="1"/>
  <c r="B227" i="1" s="1"/>
  <c r="A154" i="1"/>
  <c r="B154" i="1" s="1"/>
  <c r="A156" i="1"/>
  <c r="B156" i="1" s="1"/>
  <c r="A158" i="1"/>
  <c r="B158" i="1" s="1"/>
  <c r="A160" i="1"/>
  <c r="B160" i="1" s="1"/>
  <c r="A162" i="1"/>
  <c r="B162" i="1" s="1"/>
  <c r="A164" i="1"/>
  <c r="B164" i="1" s="1"/>
  <c r="A166" i="1"/>
  <c r="B166" i="1" s="1"/>
  <c r="A168" i="1"/>
  <c r="B168" i="1" s="1"/>
  <c r="A170" i="1"/>
  <c r="B170" i="1" s="1"/>
  <c r="A172" i="1"/>
  <c r="B172" i="1" s="1"/>
  <c r="A174" i="1"/>
  <c r="B174" i="1" s="1"/>
  <c r="A175" i="1"/>
  <c r="B175" i="1" s="1"/>
  <c r="A177" i="1"/>
  <c r="B177" i="1" s="1"/>
  <c r="A180" i="1"/>
  <c r="B180" i="1" s="1"/>
  <c r="A182" i="1"/>
  <c r="B182" i="1" s="1"/>
  <c r="A183" i="1"/>
  <c r="B183" i="1" s="1"/>
  <c r="A185" i="1"/>
  <c r="B185" i="1" s="1"/>
  <c r="A155" i="1"/>
  <c r="B155" i="1" s="1"/>
  <c r="A157" i="1"/>
  <c r="B157" i="1" s="1"/>
  <c r="A159" i="1"/>
  <c r="B159" i="1" s="1"/>
  <c r="A161" i="1"/>
  <c r="B161" i="1" s="1"/>
  <c r="A163" i="1"/>
  <c r="B163" i="1" s="1"/>
  <c r="A165" i="1"/>
  <c r="B165" i="1" s="1"/>
  <c r="A167" i="1"/>
  <c r="B167" i="1" s="1"/>
  <c r="A169" i="1"/>
  <c r="B169" i="1" s="1"/>
  <c r="A171" i="1"/>
  <c r="B171" i="1" s="1"/>
  <c r="A173" i="1"/>
  <c r="B173" i="1" s="1"/>
  <c r="A176" i="1"/>
  <c r="B176" i="1" s="1"/>
  <c r="A178" i="1"/>
  <c r="B178" i="1" s="1"/>
  <c r="A179" i="1"/>
  <c r="B179" i="1" s="1"/>
  <c r="A181" i="1"/>
  <c r="B181" i="1" s="1"/>
  <c r="A184" i="1"/>
  <c r="B184" i="1" s="1"/>
  <c r="A186" i="1"/>
  <c r="B186" i="1" s="1"/>
  <c r="A117" i="1"/>
  <c r="B117" i="1" s="1"/>
  <c r="A119" i="1"/>
  <c r="B119" i="1" s="1"/>
  <c r="A121" i="1"/>
  <c r="B121" i="1" s="1"/>
  <c r="A123" i="1"/>
  <c r="B123" i="1" s="1"/>
  <c r="A125" i="1"/>
  <c r="B125" i="1" s="1"/>
  <c r="A127" i="1"/>
  <c r="B127" i="1" s="1"/>
  <c r="A129" i="1"/>
  <c r="B129" i="1" s="1"/>
  <c r="A131" i="1"/>
  <c r="B131" i="1" s="1"/>
  <c r="A133" i="1"/>
  <c r="B133" i="1" s="1"/>
  <c r="A135" i="1"/>
  <c r="B135" i="1" s="1"/>
  <c r="A137" i="1"/>
  <c r="B137" i="1" s="1"/>
  <c r="A138" i="1"/>
  <c r="B138" i="1" s="1"/>
  <c r="A140" i="1"/>
  <c r="B140" i="1" s="1"/>
  <c r="A143" i="1"/>
  <c r="B143" i="1" s="1"/>
  <c r="A145" i="1"/>
  <c r="B145" i="1" s="1"/>
  <c r="A146" i="1"/>
  <c r="B146" i="1" s="1"/>
  <c r="A148" i="1"/>
  <c r="B148" i="1" s="1"/>
  <c r="A118" i="1"/>
  <c r="B118" i="1" s="1"/>
  <c r="A120" i="1"/>
  <c r="B120" i="1" s="1"/>
  <c r="A122" i="1"/>
  <c r="B122" i="1" s="1"/>
  <c r="A124" i="1"/>
  <c r="B124" i="1" s="1"/>
  <c r="A126" i="1"/>
  <c r="B126" i="1" s="1"/>
  <c r="A128" i="1"/>
  <c r="B128" i="1" s="1"/>
  <c r="A130" i="1"/>
  <c r="B130" i="1" s="1"/>
  <c r="A132" i="1"/>
  <c r="B132" i="1" s="1"/>
  <c r="A134" i="1"/>
  <c r="B134" i="1" s="1"/>
  <c r="A136" i="1"/>
  <c r="B136" i="1" s="1"/>
  <c r="A139" i="1"/>
  <c r="B139" i="1" s="1"/>
  <c r="A141" i="1"/>
  <c r="B141" i="1" s="1"/>
  <c r="A142" i="1"/>
  <c r="B142" i="1" s="1"/>
  <c r="A144" i="1"/>
  <c r="B144" i="1" s="1"/>
  <c r="A147" i="1"/>
  <c r="B147" i="1" s="1"/>
  <c r="A149" i="1"/>
  <c r="B149" i="1" s="1"/>
  <c r="A80" i="1"/>
  <c r="B80" i="1" s="1"/>
  <c r="A83" i="1"/>
  <c r="B83" i="1" s="1"/>
  <c r="A86" i="1"/>
  <c r="B86" i="1" s="1"/>
  <c r="A89" i="1"/>
  <c r="B89" i="1" s="1"/>
  <c r="A92" i="1"/>
  <c r="B92" i="1" s="1"/>
  <c r="A95" i="1"/>
  <c r="B95" i="1" s="1"/>
  <c r="A98" i="1"/>
  <c r="B98" i="1" s="1"/>
  <c r="A101" i="1"/>
  <c r="B101" i="1" s="1"/>
  <c r="A104" i="1"/>
  <c r="B104" i="1" s="1"/>
  <c r="A107" i="1"/>
  <c r="B107" i="1" s="1"/>
  <c r="A110" i="1"/>
  <c r="B110" i="1" s="1"/>
  <c r="A81" i="1"/>
  <c r="B81" i="1" s="1"/>
  <c r="A84" i="1"/>
  <c r="B84" i="1" s="1"/>
  <c r="A87" i="1"/>
  <c r="B87" i="1" s="1"/>
  <c r="A90" i="1"/>
  <c r="B90" i="1" s="1"/>
  <c r="A93" i="1"/>
  <c r="B93" i="1" s="1"/>
  <c r="A96" i="1"/>
  <c r="B96" i="1" s="1"/>
  <c r="A99" i="1"/>
  <c r="B99" i="1" s="1"/>
  <c r="A102" i="1"/>
  <c r="B102" i="1" s="1"/>
  <c r="A105" i="1"/>
  <c r="B105" i="1" s="1"/>
  <c r="A108" i="1"/>
  <c r="B108" i="1" s="1"/>
  <c r="A111" i="1"/>
  <c r="B111" i="1" s="1"/>
  <c r="A82" i="1"/>
  <c r="B82" i="1" s="1"/>
  <c r="A85" i="1"/>
  <c r="B85" i="1" s="1"/>
  <c r="A88" i="1"/>
  <c r="B88" i="1" s="1"/>
  <c r="A91" i="1"/>
  <c r="B91" i="1" s="1"/>
  <c r="A94" i="1"/>
  <c r="B94" i="1" s="1"/>
  <c r="A97" i="1"/>
  <c r="B97" i="1" s="1"/>
  <c r="A100" i="1"/>
  <c r="B100" i="1" s="1"/>
  <c r="A103" i="1"/>
  <c r="B103" i="1" s="1"/>
  <c r="A106" i="1"/>
  <c r="B106" i="1" s="1"/>
  <c r="A109" i="1"/>
  <c r="B109" i="1" s="1"/>
  <c r="A112" i="1"/>
  <c r="B112" i="1" s="1"/>
  <c r="A39" i="1"/>
  <c r="B39" i="1" s="1"/>
  <c r="A42" i="1"/>
  <c r="B42" i="1" s="1"/>
  <c r="A45" i="1"/>
  <c r="B45" i="1" s="1"/>
  <c r="A48" i="1"/>
  <c r="B48" i="1" s="1"/>
  <c r="A51" i="1"/>
  <c r="B51" i="1" s="1"/>
  <c r="A54" i="1"/>
  <c r="B54" i="1" s="1"/>
  <c r="A57" i="1"/>
  <c r="B57" i="1" s="1"/>
  <c r="A60" i="1"/>
  <c r="B60" i="1" s="1"/>
  <c r="A63" i="1"/>
  <c r="B63" i="1" s="1"/>
  <c r="A66" i="1"/>
  <c r="B66" i="1" s="1"/>
  <c r="A69" i="1"/>
  <c r="B69" i="1" s="1"/>
  <c r="A40" i="1"/>
  <c r="B40" i="1" s="1"/>
  <c r="A43" i="1"/>
  <c r="B43" i="1" s="1"/>
  <c r="A46" i="1"/>
  <c r="B46" i="1" s="1"/>
  <c r="A49" i="1"/>
  <c r="B49" i="1" s="1"/>
  <c r="A52" i="1"/>
  <c r="B52" i="1" s="1"/>
  <c r="A55" i="1"/>
  <c r="B55" i="1" s="1"/>
  <c r="A58" i="1"/>
  <c r="B58" i="1" s="1"/>
  <c r="A61" i="1"/>
  <c r="B61" i="1" s="1"/>
  <c r="A64" i="1"/>
  <c r="B64" i="1" s="1"/>
  <c r="A67" i="1"/>
  <c r="B67" i="1" s="1"/>
  <c r="A70" i="1"/>
  <c r="B70" i="1" s="1"/>
  <c r="A41" i="1"/>
  <c r="B41" i="1" s="1"/>
  <c r="A44" i="1"/>
  <c r="B44" i="1" s="1"/>
  <c r="A47" i="1"/>
  <c r="B47" i="1" s="1"/>
  <c r="A50" i="1"/>
  <c r="B50" i="1" s="1"/>
  <c r="A53" i="1"/>
  <c r="B53" i="1" s="1"/>
  <c r="A56" i="1"/>
  <c r="B56" i="1" s="1"/>
  <c r="A59" i="1"/>
  <c r="B59" i="1" s="1"/>
  <c r="A62" i="1"/>
  <c r="B62" i="1" s="1"/>
  <c r="A65" i="1"/>
  <c r="B65" i="1" s="1"/>
  <c r="A68" i="1"/>
  <c r="B68" i="1" s="1"/>
  <c r="A71" i="1"/>
  <c r="B71" i="1" s="1"/>
  <c r="A33" i="1"/>
  <c r="B33" i="1" s="1"/>
  <c r="A32" i="1"/>
  <c r="B32" i="1" s="1"/>
  <c r="A31" i="1"/>
  <c r="B31" i="1" s="1"/>
  <c r="A34" i="1"/>
  <c r="B34" i="1" s="1"/>
  <c r="A30" i="1"/>
  <c r="B30" i="1" s="1"/>
  <c r="Q29" i="1"/>
  <c r="E29" i="1"/>
  <c r="G29" i="1"/>
  <c r="A29" i="1" l="1"/>
  <c r="B29" i="1" s="1"/>
  <c r="Q28" i="1"/>
  <c r="G28" i="1"/>
  <c r="E28" i="1"/>
  <c r="A28" i="1" l="1"/>
  <c r="B28" i="1" s="1"/>
  <c r="Q27" i="1"/>
  <c r="E27" i="1"/>
  <c r="G27" i="1"/>
  <c r="A27" i="1" l="1"/>
  <c r="B27" i="1" s="1"/>
  <c r="Q26" i="1" l="1"/>
  <c r="E26" i="1"/>
  <c r="G26" i="1"/>
  <c r="A26" i="1" l="1"/>
  <c r="B26" i="1" s="1"/>
  <c r="Q25" i="1"/>
  <c r="E25" i="1"/>
  <c r="G25" i="1"/>
  <c r="A25" i="1" l="1"/>
  <c r="B25" i="1" s="1"/>
  <c r="Q24" i="1"/>
  <c r="E24" i="1"/>
  <c r="G24" i="1"/>
  <c r="A24" i="1" l="1"/>
  <c r="B24" i="1" s="1"/>
  <c r="Q23" i="1"/>
  <c r="G23" i="1"/>
  <c r="E23" i="1"/>
  <c r="A23" i="1" l="1"/>
  <c r="B23" i="1" s="1"/>
  <c r="Q12" i="1" l="1"/>
  <c r="Q11" i="1"/>
  <c r="Q22" i="1"/>
  <c r="Q21" i="1"/>
  <c r="Q20" i="1"/>
  <c r="Q19" i="1"/>
  <c r="Q18" i="1"/>
  <c r="Q17" i="1"/>
  <c r="Q16" i="1"/>
  <c r="Q15" i="1"/>
  <c r="Q14" i="1"/>
  <c r="Q13" i="1"/>
  <c r="Q10" i="1"/>
  <c r="Q9" i="1"/>
  <c r="Q8" i="1"/>
  <c r="Q7" i="1"/>
  <c r="Q6" i="1"/>
  <c r="Q5" i="1"/>
  <c r="Q4" i="1"/>
  <c r="Q3" i="1"/>
  <c r="Q2" i="1"/>
  <c r="E8" i="1"/>
  <c r="E20" i="1"/>
  <c r="E22" i="1"/>
  <c r="G9" i="1"/>
  <c r="G12" i="1"/>
  <c r="E9" i="1"/>
  <c r="E10" i="1"/>
  <c r="E16" i="1"/>
  <c r="G17" i="1"/>
  <c r="G22" i="1"/>
  <c r="G18" i="1"/>
  <c r="E3" i="1"/>
  <c r="E4" i="1"/>
  <c r="G10" i="1"/>
  <c r="E14" i="1"/>
  <c r="G3" i="1"/>
  <c r="G4" i="1"/>
  <c r="G20" i="1"/>
  <c r="G5" i="1"/>
  <c r="E2" i="1"/>
  <c r="G8" i="1"/>
  <c r="E12" i="1"/>
  <c r="E5" i="1"/>
  <c r="G7" i="1"/>
  <c r="G15" i="1"/>
  <c r="G16" i="1"/>
  <c r="E13" i="1"/>
  <c r="G2" i="1"/>
  <c r="E11" i="1"/>
  <c r="E19" i="1"/>
  <c r="E7" i="1"/>
  <c r="G13" i="1"/>
  <c r="E17" i="1"/>
  <c r="G21" i="1"/>
  <c r="G6" i="1"/>
  <c r="G14" i="1"/>
  <c r="E18" i="1"/>
  <c r="G19" i="1"/>
  <c r="E21" i="1"/>
  <c r="E6" i="1"/>
  <c r="E15" i="1"/>
  <c r="G11" i="1"/>
  <c r="A5" i="1" l="1"/>
  <c r="B5" i="1" s="1"/>
  <c r="A6" i="1"/>
  <c r="B6" i="1" s="1"/>
  <c r="A7" i="1"/>
  <c r="B7" i="1" s="1"/>
  <c r="A8" i="1"/>
  <c r="B8" i="1" s="1"/>
  <c r="A3" i="1"/>
  <c r="B3" i="1" s="1"/>
  <c r="A4" i="1"/>
  <c r="B4" i="1" s="1"/>
  <c r="A9" i="1"/>
  <c r="B9" i="1" s="1"/>
  <c r="A15" i="1"/>
  <c r="B15" i="1" s="1"/>
  <c r="A19" i="1"/>
  <c r="B19" i="1" s="1"/>
  <c r="A10" i="1"/>
  <c r="B10" i="1" s="1"/>
  <c r="A16" i="1"/>
  <c r="B16" i="1" s="1"/>
  <c r="A20" i="1"/>
  <c r="B20" i="1" s="1"/>
  <c r="A13" i="1"/>
  <c r="B13" i="1" s="1"/>
  <c r="A17" i="1"/>
  <c r="B17" i="1" s="1"/>
  <c r="A21" i="1"/>
  <c r="B21" i="1" s="1"/>
  <c r="A14" i="1"/>
  <c r="B14" i="1" s="1"/>
  <c r="A18" i="1"/>
  <c r="B18" i="1" s="1"/>
  <c r="A22" i="1"/>
  <c r="B22" i="1" s="1"/>
  <c r="A11" i="1"/>
  <c r="B11" i="1" s="1"/>
  <c r="A12" i="1"/>
  <c r="B12" i="1" s="1"/>
  <c r="A2" i="1"/>
  <c r="B2" i="1" s="1"/>
</calcChain>
</file>

<file path=xl/sharedStrings.xml><?xml version="1.0" encoding="utf-8"?>
<sst xmlns="http://schemas.openxmlformats.org/spreadsheetml/2006/main" count="1240" uniqueCount="135">
  <si>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</si>
  <si>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</si>
  <si>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</si>
  <si>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</si>
  <si>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</si>
  <si>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</si>
  <si>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</si>
  <si>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</si>
  <si>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</si>
  <si>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</si>
  <si>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</si>
  <si>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</si>
  <si>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</si>
  <si>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</si>
  <si>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</si>
  <si>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</si>
  <si>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</si>
  <si>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</si>
  <si>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</si>
  <si>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</si>
  <si>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</si>
  <si>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</si>
  <si>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</si>
  <si>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</si>
  <si>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</si>
  <si>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</si>
  <si>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</si>
  <si>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</si>
  <si>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</si>
  <si>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</si>
  <si>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</si>
  <si>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</si>
  <si>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</si>
  <si>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</si>
  <si>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</si>
  <si>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</si>
  <si>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</si>
  <si>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</si>
  <si>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</si>
  <si>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</si>
  <si>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</si>
  <si>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</si>
  <si>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</si>
  <si>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</si>
  <si>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</si>
  <si>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</si>
  <si>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</si>
  <si>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</si>
  <si>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</si>
  <si>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</si>
  <si>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</si>
  <si>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</si>
  <si>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</si>
  <si>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</si>
  <si>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</si>
  <si>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</si>
  <si>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</si>
  <si>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</si>
  <si>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</si>
  <si>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</si>
  <si>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</si>
  <si>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</si>
  <si>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</si>
  <si>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</si>
  <si>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</si>
  <si>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</si>
  <si>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</si>
  <si>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</si>
  <si>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</si>
  <si>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</si>
  <si>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</si>
  <si>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</si>
  <si>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</si>
  <si>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</si>
  <si>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</si>
  <si>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</si>
  <si>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</si>
  <si>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</si>
  <si>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</si>
  <si>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</si>
  <si>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</si>
  <si>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</si>
  <si>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</si>
  <si>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</si>
  <si>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</si>
  <si>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</si>
  <si>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</si>
  <si>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</si>
  <si>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</si>
  <si>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</si>
  <si>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</si>
  <si>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</si>
  <si>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</si>
  <si>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</si>
  <si>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</si>
  <si>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</si>
  <si>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</si>
  <si>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</si>
  <si>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</si>
  <si>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</si>
  <si>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</si>
  <si>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</si>
  <si>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</si>
  <si>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</si>
  <si>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</si>
  <si>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</si>
  <si>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</si>
  <si>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</si>
  <si>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</si>
  <si>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</si>
  <si>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</si>
  <si>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</si>
  <si>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</si>
  <si>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</si>
  <si>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</si>
  <si>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</si>
  <si>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</si>
  <si>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</si>
  <si>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</si>
  <si>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</si>
  <si>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</si>
  <si>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</si>
  <si>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</si>
  <si>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</si>
  <si>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group|String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</si>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</sst>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L346"/>
  <sheetViews>
    <sheetView tabSelected="1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B159" sqref="B159"/>
    </sheetView>
  </sheetViews>
  <sheetFormatPr defaultRowHeight="16.5" outlineLevelCol="1" x14ac:dyDescent="0.3"/>
  <cols>
    <col min="1" max="1" width="13.875" bestFit="1" customWidth="1"/>
    <col min="4" max="4" width="11.875" hidden="1" customWidth="1" outlineLevel="1"/>
    <col min="5" max="5" width="9" collapsed="1"/>
    <col min="6" max="6" width="9" hidden="1" customWidth="1" outlineLevel="1"/>
    <col min="7" max="7" width="9" collapsed="1"/>
    <col min="8" max="8" width="9" hidden="1" customWidth="1" outlineLevel="1"/>
    <col min="9" max="9" width="32.75" bestFit="1" customWidth="1" collapsed="1"/>
    <col min="10" max="15" width="0" hidden="1" customWidth="1" outlineLevel="1"/>
    <col min="16" max="16" width="9" collapsed="1"/>
    <col min="17" max="17" width="9" hidden="1" customWidth="1" outlineLevel="1"/>
    <col min="18" max="18" width="14.5" customWidth="1" collapsed="1"/>
    <col min="19" max="19" width="19.75" bestFit="1" customWidth="1"/>
    <col min="29" max="29" width="12.875" bestFit="1" customWidth="1"/>
    <col min="31" max="31" width="9" hidden="1" customWidth="1" outlineLevel="1"/>
    <col min="32" max="32" width="9" collapsed="1"/>
    <col min="33" max="34" width="9" hidden="1" customWidth="1" outlineLevel="1"/>
    <col min="35" max="35" width="9" collapsed="1"/>
    <col min="36" max="37" width="9" hidden="1" customWidth="1" outlineLevel="1"/>
    <col min="38" max="38" width="9" collapsed="1"/>
  </cols>
  <sheetData>
    <row r="1" spans="1:37" ht="27" customHeight="1" x14ac:dyDescent="0.3">
      <c r="A1" t="s">
        <v>0</v>
      </c>
      <c r="B1" t="s">
        <v>124</v>
      </c>
      <c r="C1" t="s">
        <v>3</v>
      </c>
      <c r="D1" t="s">
        <v>1</v>
      </c>
      <c r="E1" t="s">
        <v>2</v>
      </c>
      <c r="F1" t="s">
        <v>26</v>
      </c>
      <c r="G1" t="s">
        <v>27</v>
      </c>
      <c r="H1" t="s">
        <v>29</v>
      </c>
      <c r="I1" t="s">
        <v>132</v>
      </c>
      <c r="J1" t="s">
        <v>131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113</v>
      </c>
      <c r="AG1" t="s">
        <v>5</v>
      </c>
      <c r="AH1" t="s">
        <v>6</v>
      </c>
      <c r="AJ1" t="s">
        <v>28</v>
      </c>
      <c r="AK1" t="s">
        <v>6</v>
      </c>
    </row>
    <row r="2" spans="1:37" x14ac:dyDescent="0.3">
      <c r="A2" t="str">
        <f ca="1">"Equip"&amp;TEXT(C2,"00")&amp;TEXT(E2,"0")&amp;TEXT(G2,"0")&amp;TEXT(H2,"00")</f>
        <v>Equip000001</v>
      </c>
      <c r="B2" t="str">
        <f t="shared" ref="B2:B65" ca="1" si="0">RIGHT(A2,4)</f>
        <v>0001</v>
      </c>
      <c r="C2">
        <v>0</v>
      </c>
      <c r="D2" t="s">
        <v>4</v>
      </c>
      <c r="E2">
        <f t="shared" ref="E2:G8" ca="1" si="1">VLOOKUP(D2,OFFSET(INDIRECT("$A:$B"),0,MATCH(D$1&amp;"_Verify",INDIRECT("$1:$1"),0)-1),2,0)</f>
        <v>0</v>
      </c>
      <c r="F2" t="s">
        <v>20</v>
      </c>
      <c r="G2">
        <f t="shared" ca="1" si="1"/>
        <v>0</v>
      </c>
      <c r="H2">
        <v>1</v>
      </c>
      <c r="I2" t="str">
        <f t="shared" ref="I2:I65" ca="1" si="2">J2&amp;
IF(LEN(K2)=0,"",", "&amp;K2)&amp;
IF(LEN(L2)=0,"",", "&amp;L2)&amp;
IF(LEN(M2)=0,"",", "&amp;M2)&amp;
IF(LEN(N2)=0,"",", "&amp;N2)&amp;
IF(LEN(O2)=0,"",", "&amp;O2)</f>
        <v>100</v>
      </c>
      <c r="J2">
        <v>100</v>
      </c>
      <c r="K2" t="str">
        <f ca="1">IF($C2&lt;=2,"",
IF(AND($C2&gt;=3,INT(RIGHT(K$1,1))&gt;VLOOKUP($C2,EquipGradeTable!$A:$B,MATCH(EquipGradeTable!$B$1,EquipGradeTable!$A$1:$B$1,0),0)),"",
OFFSET(K2,0,-1)+20))</f>
        <v/>
      </c>
      <c r="L2" t="str">
        <f ca="1">IF($C2&lt;=2,"",
IF(AND($C2&gt;=3,INT(RIGHT(L$1,1))&gt;VLOOKUP($C2,EquipGradeTable!$A:$B,MATCH(EquipGradeTable!$B$1,EquipGradeTable!$A$1:$B$1,0),0)),"",
OFFSET(L2,0,-1)+20))</f>
        <v/>
      </c>
      <c r="M2" t="str">
        <f ca="1">IF($C2&lt;=2,"",
IF(AND($C2&gt;=3,INT(RIGHT(M$1,1))&gt;VLOOKUP($C2,EquipGradeTable!$A:$B,MATCH(EquipGradeTable!$B$1,EquipGradeTable!$A$1:$B$1,0),0)),"",
OFFSET(M2,0,-1)+20))</f>
        <v/>
      </c>
      <c r="N2" t="str">
        <f ca="1">IF($C2&lt;=2,"",
IF(AND($C2&gt;=3,INT(RIGHT(N$1,1))&gt;VLOOKUP($C2,EquipGradeTable!$A:$B,MATCH(EquipGradeTable!$B$1,EquipGradeTable!$A$1:$B$1,0),0)),"",
OFFSET(N2,0,-1)+20))</f>
        <v/>
      </c>
      <c r="O2" t="str">
        <f ca="1">IF($C2&lt;=2,"",
IF(AND($C2&gt;=3,INT(RIGHT(O$1,1))&gt;VLOOKUP($C2,EquipGradeTable!$A:$B,MATCH(EquipGradeTable!$B$1,EquipGradeTable!$A$1:$B$1,0),0)),"",
OFFSET(O2,0,-1)+20))</f>
        <v/>
      </c>
      <c r="P2" t="s">
        <v>50</v>
      </c>
      <c r="Q2">
        <f t="shared" ref="Q2:Q65" si="3">COUNTIF(P:P,P2)</f>
        <v>7</v>
      </c>
      <c r="R2" t="str">
        <f>"Shot_"&amp;P2</f>
        <v>Shot_SlicerAxe</v>
      </c>
      <c r="S2" t="str">
        <f>"EquipName_"&amp;P2</f>
        <v>EquipName_SlicerAxe</v>
      </c>
      <c r="T2">
        <v>1</v>
      </c>
      <c r="U2">
        <v>10</v>
      </c>
      <c r="V2">
        <v>5.0000000000000001E-3</v>
      </c>
      <c r="W2">
        <v>11</v>
      </c>
      <c r="X2">
        <v>0.5</v>
      </c>
      <c r="Y2">
        <v>13</v>
      </c>
      <c r="Z2">
        <v>0.1</v>
      </c>
      <c r="AA2">
        <v>15</v>
      </c>
      <c r="AB2">
        <v>0.15</v>
      </c>
      <c r="AC2" t="s">
        <v>43</v>
      </c>
      <c r="AD2">
        <v>4</v>
      </c>
      <c r="AE2">
        <v>0</v>
      </c>
      <c r="AG2" t="s">
        <v>4</v>
      </c>
      <c r="AH2">
        <v>0</v>
      </c>
      <c r="AJ2" t="s">
        <v>21</v>
      </c>
      <c r="AK2">
        <v>0</v>
      </c>
    </row>
    <row r="3" spans="1:37" x14ac:dyDescent="0.3">
      <c r="A3" t="str">
        <f t="shared" ref="A3:A22" ca="1" si="4">"Equip"&amp;TEXT(C3,"00")&amp;TEXT(E3,"0")&amp;TEXT(G3,"0")&amp;TEXT(H3,"00")</f>
        <v>Equip010001</v>
      </c>
      <c r="B3" t="str">
        <f t="shared" ca="1" si="0"/>
        <v>0001</v>
      </c>
      <c r="C3">
        <v>1</v>
      </c>
      <c r="D3" t="s">
        <v>4</v>
      </c>
      <c r="E3">
        <f t="shared" ref="E3:E8" ca="1" si="5">VLOOKUP(D3,OFFSET(INDIRECT("$A:$B"),0,MATCH(D$1&amp;"_Verify",INDIRECT("$1:$1"),0)-1),2,0)</f>
        <v>0</v>
      </c>
      <c r="F3" t="s">
        <v>20</v>
      </c>
      <c r="G3">
        <f t="shared" ca="1" si="1"/>
        <v>0</v>
      </c>
      <c r="H3">
        <v>1</v>
      </c>
      <c r="I3" t="str">
        <f t="shared" ca="1" si="2"/>
        <v>200</v>
      </c>
      <c r="J3">
        <v>200</v>
      </c>
      <c r="K3" t="str">
        <f ca="1">IF($C3&lt;=2,"",
IF(AND($C3&gt;=3,INT(RIGHT(K$1,1))&gt;VLOOKUP($C3,EquipGradeTable!$A:$B,MATCH(EquipGradeTable!$B$1,EquipGradeTable!$A$1:$B$1,0),0)),"",
OFFSET(K3,0,-1)+20))</f>
        <v/>
      </c>
      <c r="L3" t="str">
        <f ca="1">IF($C3&lt;=2,"",
IF(AND($C3&gt;=3,INT(RIGHT(L$1,1))&gt;VLOOKUP($C3,EquipGradeTable!$A:$B,MATCH(EquipGradeTable!$B$1,EquipGradeTable!$A$1:$B$1,0),0)),"",
OFFSET(L3,0,-1)+20))</f>
        <v/>
      </c>
      <c r="M3" t="str">
        <f ca="1">IF($C3&lt;=2,"",
IF(AND($C3&gt;=3,INT(RIGHT(M$1,1))&gt;VLOOKUP($C3,EquipGradeTable!$A:$B,MATCH(EquipGradeTable!$B$1,EquipGradeTable!$A$1:$B$1,0),0)),"",
OFFSET(M3,0,-1)+20))</f>
        <v/>
      </c>
      <c r="N3" t="str">
        <f ca="1">IF($C3&lt;=2,"",
IF(AND($C3&gt;=3,INT(RIGHT(N$1,1))&gt;VLOOKUP($C3,EquipGradeTable!$A:$B,MATCH(EquipGradeTable!$B$1,EquipGradeTable!$A$1:$B$1,0),0)),"",
OFFSET(N3,0,-1)+20))</f>
        <v/>
      </c>
      <c r="O3" t="str">
        <f ca="1">IF($C3&lt;=2,"",
IF(AND($C3&gt;=3,INT(RIGHT(O$1,1))&gt;VLOOKUP($C3,EquipGradeTable!$A:$B,MATCH(EquipGradeTable!$B$1,EquipGradeTable!$A$1:$B$1,0),0)),"",
OFFSET(O3,0,-1)+20))</f>
        <v/>
      </c>
      <c r="P3" t="s">
        <v>50</v>
      </c>
      <c r="Q3">
        <f t="shared" si="3"/>
        <v>7</v>
      </c>
      <c r="R3" t="str">
        <f t="shared" ref="R3:R59" si="6">"Shot_"&amp;P3</f>
        <v>Shot_SlicerAxe</v>
      </c>
      <c r="S3" t="str">
        <f t="shared" ref="S3:S59" si="7">"EquipName_"&amp;P3</f>
        <v>EquipName_SlicerAxe</v>
      </c>
      <c r="T3">
        <v>1</v>
      </c>
      <c r="U3">
        <v>10</v>
      </c>
      <c r="V3">
        <v>5.0000000000000001E-3</v>
      </c>
      <c r="W3">
        <v>11</v>
      </c>
      <c r="X3">
        <v>0.5</v>
      </c>
      <c r="Y3">
        <v>13</v>
      </c>
      <c r="Z3">
        <v>0.1</v>
      </c>
      <c r="AA3">
        <v>15</v>
      </c>
      <c r="AB3">
        <v>0.15</v>
      </c>
      <c r="AC3" t="s">
        <v>43</v>
      </c>
      <c r="AD3">
        <v>4</v>
      </c>
      <c r="AE3">
        <v>0</v>
      </c>
      <c r="AG3" t="s">
        <v>7</v>
      </c>
      <c r="AH3">
        <v>1</v>
      </c>
      <c r="AJ3" t="s">
        <v>23</v>
      </c>
      <c r="AK3">
        <v>1</v>
      </c>
    </row>
    <row r="4" spans="1:37" x14ac:dyDescent="0.3">
      <c r="A4" t="str">
        <f t="shared" ca="1" si="4"/>
        <v>Equip020001</v>
      </c>
      <c r="B4" t="str">
        <f t="shared" ca="1" si="0"/>
        <v>0001</v>
      </c>
      <c r="C4">
        <v>2</v>
      </c>
      <c r="D4" t="s">
        <v>4</v>
      </c>
      <c r="E4">
        <f t="shared" ca="1" si="5"/>
        <v>0</v>
      </c>
      <c r="F4" t="s">
        <v>20</v>
      </c>
      <c r="G4">
        <f t="shared" ca="1" si="1"/>
        <v>0</v>
      </c>
      <c r="H4">
        <v>1</v>
      </c>
      <c r="I4" t="str">
        <f t="shared" ca="1" si="2"/>
        <v>300</v>
      </c>
      <c r="J4">
        <v>300</v>
      </c>
      <c r="K4" t="str">
        <f ca="1">IF($C4&lt;=2,"",
IF(AND($C4&gt;=3,INT(RIGHT(K$1,1))&gt;VLOOKUP($C4,EquipGradeTable!$A:$B,MATCH(EquipGradeTable!$B$1,EquipGradeTable!$A$1:$B$1,0),0)),"",
OFFSET(K4,0,-1)+20))</f>
        <v/>
      </c>
      <c r="L4" t="str">
        <f ca="1">IF($C4&lt;=2,"",
IF(AND($C4&gt;=3,INT(RIGHT(L$1,1))&gt;VLOOKUP($C4,EquipGradeTable!$A:$B,MATCH(EquipGradeTable!$B$1,EquipGradeTable!$A$1:$B$1,0),0)),"",
OFFSET(L4,0,-1)+20))</f>
        <v/>
      </c>
      <c r="M4" t="str">
        <f ca="1">IF($C4&lt;=2,"",
IF(AND($C4&gt;=3,INT(RIGHT(M$1,1))&gt;VLOOKUP($C4,EquipGradeTable!$A:$B,MATCH(EquipGradeTable!$B$1,EquipGradeTable!$A$1:$B$1,0),0)),"",
OFFSET(M4,0,-1)+20))</f>
        <v/>
      </c>
      <c r="N4" t="str">
        <f ca="1">IF($C4&lt;=2,"",
IF(AND($C4&gt;=3,INT(RIGHT(N$1,1))&gt;VLOOKUP($C4,EquipGradeTable!$A:$B,MATCH(EquipGradeTable!$B$1,EquipGradeTable!$A$1:$B$1,0),0)),"",
OFFSET(N4,0,-1)+20))</f>
        <v/>
      </c>
      <c r="O4" t="str">
        <f ca="1">IF($C4&lt;=2,"",
IF(AND($C4&gt;=3,INT(RIGHT(O$1,1))&gt;VLOOKUP($C4,EquipGradeTable!$A:$B,MATCH(EquipGradeTable!$B$1,EquipGradeTable!$A$1:$B$1,0),0)),"",
OFFSET(O4,0,-1)+20))</f>
        <v/>
      </c>
      <c r="P4" t="s">
        <v>50</v>
      </c>
      <c r="Q4">
        <f t="shared" si="3"/>
        <v>7</v>
      </c>
      <c r="R4" t="str">
        <f t="shared" si="6"/>
        <v>Shot_SlicerAxe</v>
      </c>
      <c r="S4" t="str">
        <f t="shared" si="7"/>
        <v>EquipName_SlicerAxe</v>
      </c>
      <c r="T4">
        <v>1</v>
      </c>
      <c r="U4">
        <v>10</v>
      </c>
      <c r="V4">
        <v>5.0000000000000001E-3</v>
      </c>
      <c r="W4">
        <v>11</v>
      </c>
      <c r="X4">
        <v>0.5</v>
      </c>
      <c r="Y4">
        <v>13</v>
      </c>
      <c r="Z4">
        <v>0.1</v>
      </c>
      <c r="AA4">
        <v>15</v>
      </c>
      <c r="AB4">
        <v>0.15</v>
      </c>
      <c r="AC4" t="s">
        <v>43</v>
      </c>
      <c r="AD4">
        <v>4</v>
      </c>
      <c r="AE4">
        <v>0</v>
      </c>
      <c r="AG4" t="s">
        <v>8</v>
      </c>
      <c r="AH4">
        <v>2</v>
      </c>
      <c r="AJ4" t="s">
        <v>25</v>
      </c>
      <c r="AK4">
        <v>2</v>
      </c>
    </row>
    <row r="5" spans="1:37" x14ac:dyDescent="0.3">
      <c r="A5" t="str">
        <f t="shared" ca="1" si="4"/>
        <v>Equip030001</v>
      </c>
      <c r="B5" t="str">
        <f t="shared" ca="1" si="0"/>
        <v>0001</v>
      </c>
      <c r="C5">
        <v>3</v>
      </c>
      <c r="D5" t="s">
        <v>4</v>
      </c>
      <c r="E5">
        <f t="shared" ca="1" si="5"/>
        <v>0</v>
      </c>
      <c r="F5" t="s">
        <v>20</v>
      </c>
      <c r="G5">
        <f t="shared" ca="1" si="1"/>
        <v>0</v>
      </c>
      <c r="H5">
        <v>1</v>
      </c>
      <c r="I5" t="str">
        <f t="shared" ca="1" si="2"/>
        <v>400, 420, 440</v>
      </c>
      <c r="J5">
        <v>400</v>
      </c>
      <c r="K5">
        <f ca="1">IF($C5&lt;=2,"",
IF(AND($C5&gt;=3,INT(RIGHT(K$1,1))&gt;VLOOKUP($C5,EquipGradeTable!$A:$B,MATCH(EquipGradeTable!$B$1,EquipGradeTable!$A$1:$B$1,0),0)),"",
OFFSET(K5,0,-1)+20))</f>
        <v>420</v>
      </c>
      <c r="L5">
        <f ca="1">IF($C5&lt;=2,"",
IF(AND($C5&gt;=3,INT(RIGHT(L$1,1))&gt;VLOOKUP($C5,EquipGradeTable!$A:$B,MATCH(EquipGradeTable!$B$1,EquipGradeTable!$A$1:$B$1,0),0)),"",
OFFSET(L5,0,-1)+20))</f>
        <v>440</v>
      </c>
      <c r="M5" t="str">
        <f ca="1">IF($C5&lt;=2,"",
IF(AND($C5&gt;=3,INT(RIGHT(M$1,1))&gt;VLOOKUP($C5,EquipGradeTable!$A:$B,MATCH(EquipGradeTable!$B$1,EquipGradeTable!$A$1:$B$1,0),0)),"",
OFFSET(M5,0,-1)+20))</f>
        <v/>
      </c>
      <c r="N5" t="str">
        <f ca="1">IF($C5&lt;=2,"",
IF(AND($C5&gt;=3,INT(RIGHT(N$1,1))&gt;VLOOKUP($C5,EquipGradeTable!$A:$B,MATCH(EquipGradeTable!$B$1,EquipGradeTable!$A$1:$B$1,0),0)),"",
OFFSET(N5,0,-1)+20))</f>
        <v/>
      </c>
      <c r="O5" t="str">
        <f ca="1">IF($C5&lt;=2,"",
IF(AND($C5&gt;=3,INT(RIGHT(O$1,1))&gt;VLOOKUP($C5,EquipGradeTable!$A:$B,MATCH(EquipGradeTable!$B$1,EquipGradeTable!$A$1:$B$1,0),0)),"",
OFFSET(O5,0,-1)+20))</f>
        <v/>
      </c>
      <c r="P5" t="s">
        <v>50</v>
      </c>
      <c r="Q5">
        <f t="shared" si="3"/>
        <v>7</v>
      </c>
      <c r="R5" t="str">
        <f t="shared" si="6"/>
        <v>Shot_SlicerAxe</v>
      </c>
      <c r="S5" t="str">
        <f t="shared" si="7"/>
        <v>EquipName_SlicerAxe</v>
      </c>
      <c r="T5">
        <v>1</v>
      </c>
      <c r="U5">
        <v>10</v>
      </c>
      <c r="V5">
        <v>5.0000000000000001E-3</v>
      </c>
      <c r="W5">
        <v>11</v>
      </c>
      <c r="X5">
        <v>0.5</v>
      </c>
      <c r="Y5">
        <v>13</v>
      </c>
      <c r="Z5">
        <v>0.1</v>
      </c>
      <c r="AA5">
        <v>15</v>
      </c>
      <c r="AB5">
        <v>0.15</v>
      </c>
      <c r="AC5" t="s">
        <v>43</v>
      </c>
      <c r="AD5">
        <v>4</v>
      </c>
      <c r="AE5">
        <v>0</v>
      </c>
      <c r="AG5" t="s">
        <v>9</v>
      </c>
      <c r="AH5">
        <v>3</v>
      </c>
    </row>
    <row r="6" spans="1:37" x14ac:dyDescent="0.3">
      <c r="A6" t="str">
        <f t="shared" ca="1" si="4"/>
        <v>Equip040001</v>
      </c>
      <c r="B6" t="str">
        <f t="shared" ca="1" si="0"/>
        <v>0001</v>
      </c>
      <c r="C6">
        <v>4</v>
      </c>
      <c r="D6" t="s">
        <v>4</v>
      </c>
      <c r="E6">
        <f t="shared" ca="1" si="5"/>
        <v>0</v>
      </c>
      <c r="F6" t="s">
        <v>20</v>
      </c>
      <c r="G6">
        <f t="shared" ca="1" si="1"/>
        <v>0</v>
      </c>
      <c r="H6">
        <v>1</v>
      </c>
      <c r="I6" t="str">
        <f t="shared" ref="I6" ca="1" si="8">J6&amp;
IF(LEN(K6)=0,"",", "&amp;K6)&amp;
IF(LEN(L6)=0,"",", "&amp;L6)&amp;
IF(LEN(M6)=0,"",", "&amp;M6)&amp;
IF(LEN(N6)=0,"",", "&amp;N6)&amp;
IF(LEN(O6)=0,"",", "&amp;O6)</f>
        <v>500, 520, 540, 560</v>
      </c>
      <c r="J6">
        <v>500</v>
      </c>
      <c r="K6">
        <f ca="1">IF($C6&lt;=2,"",
IF(AND($C6&gt;=3,INT(RIGHT(K$1,1))&gt;VLOOKUP($C6,EquipGradeTable!$A:$B,MATCH(EquipGradeTable!$B$1,EquipGradeTable!$A$1:$B$1,0),0)),"",
OFFSET(K6,0,-1)+20))</f>
        <v>520</v>
      </c>
      <c r="L6">
        <f ca="1">IF($C6&lt;=2,"",
IF(AND($C6&gt;=3,INT(RIGHT(L$1,1))&gt;VLOOKUP($C6,EquipGradeTable!$A:$B,MATCH(EquipGradeTable!$B$1,EquipGradeTable!$A$1:$B$1,0),0)),"",
OFFSET(L6,0,-1)+20))</f>
        <v>540</v>
      </c>
      <c r="M6">
        <f ca="1">IF($C6&lt;=2,"",
IF(AND($C6&gt;=3,INT(RIGHT(M$1,1))&gt;VLOOKUP($C6,EquipGradeTable!$A:$B,MATCH(EquipGradeTable!$B$1,EquipGradeTable!$A$1:$B$1,0),0)),"",
OFFSET(M6,0,-1)+20))</f>
        <v>560</v>
      </c>
      <c r="N6" t="str">
        <f ca="1">IF($C6&lt;=2,"",
IF(AND($C6&gt;=3,INT(RIGHT(N$1,1))&gt;VLOOKUP($C6,EquipGradeTable!$A:$B,MATCH(EquipGradeTable!$B$1,EquipGradeTable!$A$1:$B$1,0),0)),"",
OFFSET(N6,0,-1)+20))</f>
        <v/>
      </c>
      <c r="O6" t="str">
        <f ca="1">IF($C6&lt;=2,"",
IF(AND($C6&gt;=3,INT(RIGHT(O$1,1))&gt;VLOOKUP($C6,EquipGradeTable!$A:$B,MATCH(EquipGradeTable!$B$1,EquipGradeTable!$A$1:$B$1,0),0)),"",
OFFSET(O6,0,-1)+20))</f>
        <v/>
      </c>
      <c r="P6" t="s">
        <v>50</v>
      </c>
      <c r="Q6">
        <f t="shared" si="3"/>
        <v>7</v>
      </c>
      <c r="R6" t="str">
        <f t="shared" si="6"/>
        <v>Shot_SlicerAxe</v>
      </c>
      <c r="S6" t="str">
        <f t="shared" si="7"/>
        <v>EquipName_SlicerAxe</v>
      </c>
      <c r="T6">
        <v>1</v>
      </c>
      <c r="U6">
        <v>10</v>
      </c>
      <c r="V6">
        <v>5.0000000000000001E-3</v>
      </c>
      <c r="W6">
        <v>11</v>
      </c>
      <c r="X6">
        <v>0.5</v>
      </c>
      <c r="Y6">
        <v>13</v>
      </c>
      <c r="Z6">
        <v>0.1</v>
      </c>
      <c r="AA6">
        <v>15</v>
      </c>
      <c r="AB6">
        <v>0.15</v>
      </c>
      <c r="AC6" t="s">
        <v>43</v>
      </c>
      <c r="AD6">
        <v>4</v>
      </c>
      <c r="AE6">
        <v>0</v>
      </c>
      <c r="AG6" t="s">
        <v>10</v>
      </c>
      <c r="AH6">
        <v>4</v>
      </c>
    </row>
    <row r="7" spans="1:37" x14ac:dyDescent="0.3">
      <c r="A7" t="str">
        <f t="shared" ca="1" si="4"/>
        <v>Equip050001</v>
      </c>
      <c r="B7" t="str">
        <f t="shared" ca="1" si="0"/>
        <v>0001</v>
      </c>
      <c r="C7">
        <v>5</v>
      </c>
      <c r="D7" t="s">
        <v>4</v>
      </c>
      <c r="E7">
        <f t="shared" ca="1" si="5"/>
        <v>0</v>
      </c>
      <c r="F7" t="s">
        <v>20</v>
      </c>
      <c r="G7">
        <f t="shared" ca="1" si="1"/>
        <v>0</v>
      </c>
      <c r="H7">
        <v>1</v>
      </c>
      <c r="I7" t="str">
        <f t="shared" ca="1" si="2"/>
        <v>600, 620, 640, 660, 680</v>
      </c>
      <c r="J7">
        <v>600</v>
      </c>
      <c r="K7">
        <f ca="1">IF($C7&lt;=2,"",
IF(AND($C7&gt;=3,INT(RIGHT(K$1,1))&gt;VLOOKUP($C7,EquipGradeTable!$A:$B,MATCH(EquipGradeTable!$B$1,EquipGradeTable!$A$1:$B$1,0),0)),"",
OFFSET(K7,0,-1)+20))</f>
        <v>620</v>
      </c>
      <c r="L7">
        <f ca="1">IF($C7&lt;=2,"",
IF(AND($C7&gt;=3,INT(RIGHT(L$1,1))&gt;VLOOKUP($C7,EquipGradeTable!$A:$B,MATCH(EquipGradeTable!$B$1,EquipGradeTable!$A$1:$B$1,0),0)),"",
OFFSET(L7,0,-1)+20))</f>
        <v>640</v>
      </c>
      <c r="M7">
        <f ca="1">IF($C7&lt;=2,"",
IF(AND($C7&gt;=3,INT(RIGHT(M$1,1))&gt;VLOOKUP($C7,EquipGradeTable!$A:$B,MATCH(EquipGradeTable!$B$1,EquipGradeTable!$A$1:$B$1,0),0)),"",
OFFSET(M7,0,-1)+20))</f>
        <v>660</v>
      </c>
      <c r="N7">
        <f ca="1">IF($C7&lt;=2,"",
IF(AND($C7&gt;=3,INT(RIGHT(N$1,1))&gt;VLOOKUP($C7,EquipGradeTable!$A:$B,MATCH(EquipGradeTable!$B$1,EquipGradeTable!$A$1:$B$1,0),0)),"",
OFFSET(N7,0,-1)+20))</f>
        <v>680</v>
      </c>
      <c r="O7" t="str">
        <f ca="1">IF($C7&lt;=2,"",
IF(AND($C7&gt;=3,INT(RIGHT(O$1,1))&gt;VLOOKUP($C7,EquipGradeTable!$A:$B,MATCH(EquipGradeTable!$B$1,EquipGradeTable!$A$1:$B$1,0),0)),"",
OFFSET(O7,0,-1)+20))</f>
        <v/>
      </c>
      <c r="P7" t="s">
        <v>50</v>
      </c>
      <c r="Q7">
        <f t="shared" si="3"/>
        <v>7</v>
      </c>
      <c r="R7" t="str">
        <f t="shared" si="6"/>
        <v>Shot_SlicerAxe</v>
      </c>
      <c r="S7" t="str">
        <f t="shared" si="7"/>
        <v>EquipName_SlicerAxe</v>
      </c>
      <c r="T7">
        <v>1</v>
      </c>
      <c r="U7">
        <v>10</v>
      </c>
      <c r="V7">
        <v>5.0000000000000001E-3</v>
      </c>
      <c r="W7">
        <v>11</v>
      </c>
      <c r="X7">
        <v>0.5</v>
      </c>
      <c r="Y7">
        <v>13</v>
      </c>
      <c r="Z7">
        <v>0.1</v>
      </c>
      <c r="AA7">
        <v>15</v>
      </c>
      <c r="AB7">
        <v>0.15</v>
      </c>
      <c r="AC7" t="s">
        <v>43</v>
      </c>
      <c r="AD7">
        <v>4</v>
      </c>
      <c r="AE7">
        <v>0</v>
      </c>
      <c r="AG7" t="s">
        <v>11</v>
      </c>
      <c r="AH7">
        <v>5</v>
      </c>
    </row>
    <row r="8" spans="1:37" x14ac:dyDescent="0.3">
      <c r="A8" t="str">
        <f t="shared" ca="1" si="4"/>
        <v>Equip060001</v>
      </c>
      <c r="B8" t="str">
        <f t="shared" ca="1" si="0"/>
        <v>0001</v>
      </c>
      <c r="C8">
        <v>6</v>
      </c>
      <c r="D8" t="s">
        <v>4</v>
      </c>
      <c r="E8">
        <f t="shared" ca="1" si="5"/>
        <v>0</v>
      </c>
      <c r="F8" t="s">
        <v>20</v>
      </c>
      <c r="G8">
        <f t="shared" ca="1" si="1"/>
        <v>0</v>
      </c>
      <c r="H8">
        <v>1</v>
      </c>
      <c r="I8" t="str">
        <f t="shared" ca="1" si="2"/>
        <v>700, 720, 740, 760, 780, 800</v>
      </c>
      <c r="J8">
        <v>700</v>
      </c>
      <c r="K8">
        <f ca="1">IF($C8&lt;=2,"",
IF(AND($C8&gt;=3,INT(RIGHT(K$1,1))&gt;VLOOKUP($C8,EquipGradeTable!$A:$B,MATCH(EquipGradeTable!$B$1,EquipGradeTable!$A$1:$B$1,0),0)),"",
OFFSET(K8,0,-1)+20))</f>
        <v>720</v>
      </c>
      <c r="L8">
        <f ca="1">IF($C8&lt;=2,"",
IF(AND($C8&gt;=3,INT(RIGHT(L$1,1))&gt;VLOOKUP($C8,EquipGradeTable!$A:$B,MATCH(EquipGradeTable!$B$1,EquipGradeTable!$A$1:$B$1,0),0)),"",
OFFSET(L8,0,-1)+20))</f>
        <v>740</v>
      </c>
      <c r="M8">
        <f ca="1">IF($C8&lt;=2,"",
IF(AND($C8&gt;=3,INT(RIGHT(M$1,1))&gt;VLOOKUP($C8,EquipGradeTable!$A:$B,MATCH(EquipGradeTable!$B$1,EquipGradeTable!$A$1:$B$1,0),0)),"",
OFFSET(M8,0,-1)+20))</f>
        <v>760</v>
      </c>
      <c r="N8">
        <f ca="1">IF($C8&lt;=2,"",
IF(AND($C8&gt;=3,INT(RIGHT(N$1,1))&gt;VLOOKUP($C8,EquipGradeTable!$A:$B,MATCH(EquipGradeTable!$B$1,EquipGradeTable!$A$1:$B$1,0),0)),"",
OFFSET(N8,0,-1)+20))</f>
        <v>780</v>
      </c>
      <c r="O8">
        <f ca="1">IF($C8&lt;=2,"",
IF(AND($C8&gt;=3,INT(RIGHT(O$1,1))&gt;VLOOKUP($C8,EquipGradeTable!$A:$B,MATCH(EquipGradeTable!$B$1,EquipGradeTable!$A$1:$B$1,0),0)),"",
OFFSET(O8,0,-1)+20))</f>
        <v>800</v>
      </c>
      <c r="P8" t="s">
        <v>50</v>
      </c>
      <c r="Q8">
        <f t="shared" si="3"/>
        <v>7</v>
      </c>
      <c r="R8" t="str">
        <f t="shared" si="6"/>
        <v>Shot_SlicerAxe</v>
      </c>
      <c r="S8" t="str">
        <f t="shared" si="7"/>
        <v>EquipName_SlicerAxe</v>
      </c>
      <c r="T8">
        <v>1</v>
      </c>
      <c r="U8">
        <v>10</v>
      </c>
      <c r="V8">
        <v>5.0000000000000001E-3</v>
      </c>
      <c r="W8">
        <v>11</v>
      </c>
      <c r="X8">
        <v>0.5</v>
      </c>
      <c r="Y8">
        <v>13</v>
      </c>
      <c r="Z8">
        <v>0.1</v>
      </c>
      <c r="AA8">
        <v>15</v>
      </c>
      <c r="AB8">
        <v>0.15</v>
      </c>
      <c r="AC8" t="s">
        <v>43</v>
      </c>
      <c r="AD8">
        <v>4</v>
      </c>
      <c r="AE8">
        <v>0</v>
      </c>
      <c r="AG8" t="s">
        <v>12</v>
      </c>
      <c r="AH8">
        <v>6</v>
      </c>
    </row>
    <row r="9" spans="1:37" x14ac:dyDescent="0.3">
      <c r="A9" t="str">
        <f t="shared" ca="1" si="4"/>
        <v>Equip000002</v>
      </c>
      <c r="B9" t="str">
        <f t="shared" ca="1" si="0"/>
        <v>0002</v>
      </c>
      <c r="C9">
        <v>0</v>
      </c>
      <c r="D9" t="s">
        <v>4</v>
      </c>
      <c r="E9">
        <f t="shared" ref="E9:E26" ca="1" si="9">VLOOKUP(D9,OFFSET(INDIRECT("$A:$B"),0,MATCH(D$1&amp;"_Verify",INDIRECT("$1:$1"),0)-1),2,0)</f>
        <v>0</v>
      </c>
      <c r="F9" t="s">
        <v>20</v>
      </c>
      <c r="G9">
        <f t="shared" ref="G9:G26" ca="1" si="10">VLOOKUP(F9,OFFSET(INDIRECT("$A:$B"),0,MATCH(F$1&amp;"_Verify",INDIRECT("$1:$1"),0)-1),2,0)</f>
        <v>0</v>
      </c>
      <c r="H9">
        <v>2</v>
      </c>
      <c r="I9" t="str">
        <f t="shared" ca="1" si="2"/>
        <v>101</v>
      </c>
      <c r="J9">
        <v>101</v>
      </c>
      <c r="K9" t="str">
        <f ca="1">IF($C9&lt;=2,"",
IF(AND($C9&gt;=3,INT(RIGHT(K$1,1))&gt;VLOOKUP($C9,EquipGradeTable!$A:$B,MATCH(EquipGradeTable!$B$1,EquipGradeTable!$A$1:$B$1,0),0)),"",
OFFSET(K9,0,-1)+20))</f>
        <v/>
      </c>
      <c r="L9" t="str">
        <f ca="1">IF($C9&lt;=2,"",
IF(AND($C9&gt;=3,INT(RIGHT(L$1,1))&gt;VLOOKUP($C9,EquipGradeTable!$A:$B,MATCH(EquipGradeTable!$B$1,EquipGradeTable!$A$1:$B$1,0),0)),"",
OFFSET(L9,0,-1)+20))</f>
        <v/>
      </c>
      <c r="M9" t="str">
        <f ca="1">IF($C9&lt;=2,"",
IF(AND($C9&gt;=3,INT(RIGHT(M$1,1))&gt;VLOOKUP($C9,EquipGradeTable!$A:$B,MATCH(EquipGradeTable!$B$1,EquipGradeTable!$A$1:$B$1,0),0)),"",
OFFSET(M9,0,-1)+20))</f>
        <v/>
      </c>
      <c r="N9" t="str">
        <f ca="1">IF($C9&lt;=2,"",
IF(AND($C9&gt;=3,INT(RIGHT(N$1,1))&gt;VLOOKUP($C9,EquipGradeTable!$A:$B,MATCH(EquipGradeTable!$B$1,EquipGradeTable!$A$1:$B$1,0),0)),"",
OFFSET(N9,0,-1)+20))</f>
        <v/>
      </c>
      <c r="O9" t="str">
        <f ca="1">IF($C9&lt;=2,"",
IF(AND($C9&gt;=3,INT(RIGHT(O$1,1))&gt;VLOOKUP($C9,EquipGradeTable!$A:$B,MATCH(EquipGradeTable!$B$1,EquipGradeTable!$A$1:$B$1,0),0)),"",
OFFSET(O9,0,-1)+20))</f>
        <v/>
      </c>
      <c r="P9" t="s">
        <v>30</v>
      </c>
      <c r="Q9">
        <f t="shared" si="3"/>
        <v>7</v>
      </c>
      <c r="R9" t="str">
        <f t="shared" si="6"/>
        <v>Shot_StAxe</v>
      </c>
      <c r="S9" t="str">
        <f t="shared" si="7"/>
        <v>EquipName_StAxe</v>
      </c>
      <c r="T9">
        <v>1</v>
      </c>
      <c r="AE9">
        <v>0</v>
      </c>
      <c r="AG9" t="s">
        <v>13</v>
      </c>
      <c r="AH9">
        <v>7</v>
      </c>
    </row>
    <row r="10" spans="1:37" x14ac:dyDescent="0.3">
      <c r="A10" t="str">
        <f t="shared" ca="1" si="4"/>
        <v>Equip010002</v>
      </c>
      <c r="B10" t="str">
        <f t="shared" ca="1" si="0"/>
        <v>0002</v>
      </c>
      <c r="C10">
        <v>1</v>
      </c>
      <c r="D10" t="s">
        <v>4</v>
      </c>
      <c r="E10">
        <f t="shared" ca="1" si="9"/>
        <v>0</v>
      </c>
      <c r="F10" t="s">
        <v>20</v>
      </c>
      <c r="G10">
        <f t="shared" ca="1" si="10"/>
        <v>0</v>
      </c>
      <c r="H10">
        <v>2</v>
      </c>
      <c r="I10" t="str">
        <f t="shared" ca="1" si="2"/>
        <v>201</v>
      </c>
      <c r="J10">
        <v>201</v>
      </c>
      <c r="K10" t="str">
        <f ca="1">IF($C10&lt;=2,"",
IF(AND($C10&gt;=3,INT(RIGHT(K$1,1))&gt;VLOOKUP($C10,EquipGradeTable!$A:$B,MATCH(EquipGradeTable!$B$1,EquipGradeTable!$A$1:$B$1,0),0)),"",
OFFSET(K10,0,-1)+20))</f>
        <v/>
      </c>
      <c r="L10" t="str">
        <f ca="1">IF($C10&lt;=2,"",
IF(AND($C10&gt;=3,INT(RIGHT(L$1,1))&gt;VLOOKUP($C10,EquipGradeTable!$A:$B,MATCH(EquipGradeTable!$B$1,EquipGradeTable!$A$1:$B$1,0),0)),"",
OFFSET(L10,0,-1)+20))</f>
        <v/>
      </c>
      <c r="M10" t="str">
        <f ca="1">IF($C10&lt;=2,"",
IF(AND($C10&gt;=3,INT(RIGHT(M$1,1))&gt;VLOOKUP($C10,EquipGradeTable!$A:$B,MATCH(EquipGradeTable!$B$1,EquipGradeTable!$A$1:$B$1,0),0)),"",
OFFSET(M10,0,-1)+20))</f>
        <v/>
      </c>
      <c r="N10" t="str">
        <f ca="1">IF($C10&lt;=2,"",
IF(AND($C10&gt;=3,INT(RIGHT(N$1,1))&gt;VLOOKUP($C10,EquipGradeTable!$A:$B,MATCH(EquipGradeTable!$B$1,EquipGradeTable!$A$1:$B$1,0),0)),"",
OFFSET(N10,0,-1)+20))</f>
        <v/>
      </c>
      <c r="O10" t="str">
        <f ca="1">IF($C10&lt;=2,"",
IF(AND($C10&gt;=3,INT(RIGHT(O$1,1))&gt;VLOOKUP($C10,EquipGradeTable!$A:$B,MATCH(EquipGradeTable!$B$1,EquipGradeTable!$A$1:$B$1,0),0)),"",
OFFSET(O10,0,-1)+20))</f>
        <v/>
      </c>
      <c r="P10" t="s">
        <v>30</v>
      </c>
      <c r="Q10">
        <f t="shared" si="3"/>
        <v>7</v>
      </c>
      <c r="R10" t="str">
        <f t="shared" si="6"/>
        <v>Shot_StAxe</v>
      </c>
      <c r="S10" t="str">
        <f t="shared" si="7"/>
        <v>EquipName_StAxe</v>
      </c>
      <c r="T10">
        <v>1</v>
      </c>
      <c r="AE10">
        <v>0</v>
      </c>
      <c r="AG10" t="s">
        <v>14</v>
      </c>
      <c r="AH10">
        <v>8</v>
      </c>
    </row>
    <row r="11" spans="1:37" x14ac:dyDescent="0.3">
      <c r="A11" t="str">
        <f t="shared" ca="1" si="4"/>
        <v>Equip020002</v>
      </c>
      <c r="B11" t="str">
        <f t="shared" ca="1" si="0"/>
        <v>0002</v>
      </c>
      <c r="C11">
        <v>2</v>
      </c>
      <c r="D11" t="s">
        <v>4</v>
      </c>
      <c r="E11">
        <f t="shared" ref="E11:E12" ca="1" si="11">VLOOKUP(D11,OFFSET(INDIRECT("$A:$B"),0,MATCH(D$1&amp;"_Verify",INDIRECT("$1:$1"),0)-1),2,0)</f>
        <v>0</v>
      </c>
      <c r="F11" t="s">
        <v>20</v>
      </c>
      <c r="G11">
        <f t="shared" ref="G11:G12" ca="1" si="12">VLOOKUP(F11,OFFSET(INDIRECT("$A:$B"),0,MATCH(F$1&amp;"_Verify",INDIRECT("$1:$1"),0)-1),2,0)</f>
        <v>0</v>
      </c>
      <c r="H11">
        <v>2</v>
      </c>
      <c r="I11" t="str">
        <f t="shared" ca="1" si="2"/>
        <v>301</v>
      </c>
      <c r="J11">
        <v>301</v>
      </c>
      <c r="K11" t="str">
        <f ca="1">IF($C11&lt;=2,"",
IF(AND($C11&gt;=3,INT(RIGHT(K$1,1))&gt;VLOOKUP($C11,EquipGradeTable!$A:$B,MATCH(EquipGradeTable!$B$1,EquipGradeTable!$A$1:$B$1,0),0)),"",
OFFSET(K11,0,-1)+20))</f>
        <v/>
      </c>
      <c r="L11" t="str">
        <f ca="1">IF($C11&lt;=2,"",
IF(AND($C11&gt;=3,INT(RIGHT(L$1,1))&gt;VLOOKUP($C11,EquipGradeTable!$A:$B,MATCH(EquipGradeTable!$B$1,EquipGradeTable!$A$1:$B$1,0),0)),"",
OFFSET(L11,0,-1)+20))</f>
        <v/>
      </c>
      <c r="M11" t="str">
        <f ca="1">IF($C11&lt;=2,"",
IF(AND($C11&gt;=3,INT(RIGHT(M$1,1))&gt;VLOOKUP($C11,EquipGradeTable!$A:$B,MATCH(EquipGradeTable!$B$1,EquipGradeTable!$A$1:$B$1,0),0)),"",
OFFSET(M11,0,-1)+20))</f>
        <v/>
      </c>
      <c r="N11" t="str">
        <f ca="1">IF($C11&lt;=2,"",
IF(AND($C11&gt;=3,INT(RIGHT(N$1,1))&gt;VLOOKUP($C11,EquipGradeTable!$A:$B,MATCH(EquipGradeTable!$B$1,EquipGradeTable!$A$1:$B$1,0),0)),"",
OFFSET(N11,0,-1)+20))</f>
        <v/>
      </c>
      <c r="O11" t="str">
        <f ca="1">IF($C11&lt;=2,"",
IF(AND($C11&gt;=3,INT(RIGHT(O$1,1))&gt;VLOOKUP($C11,EquipGradeTable!$A:$B,MATCH(EquipGradeTable!$B$1,EquipGradeTable!$A$1:$B$1,0),0)),"",
OFFSET(O11,0,-1)+20))</f>
        <v/>
      </c>
      <c r="P11" t="s">
        <v>30</v>
      </c>
      <c r="Q11">
        <f t="shared" si="3"/>
        <v>7</v>
      </c>
      <c r="R11" t="str">
        <f t="shared" si="6"/>
        <v>Shot_StAxe</v>
      </c>
      <c r="S11" t="str">
        <f t="shared" si="7"/>
        <v>EquipName_StAxe</v>
      </c>
      <c r="T11">
        <v>1</v>
      </c>
      <c r="AE11">
        <v>0</v>
      </c>
    </row>
    <row r="12" spans="1:37" x14ac:dyDescent="0.3">
      <c r="A12" t="str">
        <f t="shared" ca="1" si="4"/>
        <v>Equip030002</v>
      </c>
      <c r="B12" t="str">
        <f t="shared" ca="1" si="0"/>
        <v>0002</v>
      </c>
      <c r="C12">
        <v>3</v>
      </c>
      <c r="D12" t="s">
        <v>4</v>
      </c>
      <c r="E12">
        <f t="shared" ca="1" si="11"/>
        <v>0</v>
      </c>
      <c r="F12" t="s">
        <v>20</v>
      </c>
      <c r="G12">
        <f t="shared" ca="1" si="12"/>
        <v>0</v>
      </c>
      <c r="H12">
        <v>2</v>
      </c>
      <c r="I12" t="str">
        <f t="shared" ca="1" si="2"/>
        <v>401, 421, 441</v>
      </c>
      <c r="J12">
        <v>401</v>
      </c>
      <c r="K12">
        <f ca="1">IF($C12&lt;=2,"",
IF(AND($C12&gt;=3,INT(RIGHT(K$1,1))&gt;VLOOKUP($C12,EquipGradeTable!$A:$B,MATCH(EquipGradeTable!$B$1,EquipGradeTable!$A$1:$B$1,0),0)),"",
OFFSET(K12,0,-1)+20))</f>
        <v>421</v>
      </c>
      <c r="L12">
        <f ca="1">IF($C12&lt;=2,"",
IF(AND($C12&gt;=3,INT(RIGHT(L$1,1))&gt;VLOOKUP($C12,EquipGradeTable!$A:$B,MATCH(EquipGradeTable!$B$1,EquipGradeTable!$A$1:$B$1,0),0)),"",
OFFSET(L12,0,-1)+20))</f>
        <v>441</v>
      </c>
      <c r="M12" t="str">
        <f ca="1">IF($C12&lt;=2,"",
IF(AND($C12&gt;=3,INT(RIGHT(M$1,1))&gt;VLOOKUP($C12,EquipGradeTable!$A:$B,MATCH(EquipGradeTable!$B$1,EquipGradeTable!$A$1:$B$1,0),0)),"",
OFFSET(M12,0,-1)+20))</f>
        <v/>
      </c>
      <c r="N12" t="str">
        <f ca="1">IF($C12&lt;=2,"",
IF(AND($C12&gt;=3,INT(RIGHT(N$1,1))&gt;VLOOKUP($C12,EquipGradeTable!$A:$B,MATCH(EquipGradeTable!$B$1,EquipGradeTable!$A$1:$B$1,0),0)),"",
OFFSET(N12,0,-1)+20))</f>
        <v/>
      </c>
      <c r="O12" t="str">
        <f ca="1">IF($C12&lt;=2,"",
IF(AND($C12&gt;=3,INT(RIGHT(O$1,1))&gt;VLOOKUP($C12,EquipGradeTable!$A:$B,MATCH(EquipGradeTable!$B$1,EquipGradeTable!$A$1:$B$1,0),0)),"",
OFFSET(O12,0,-1)+20))</f>
        <v/>
      </c>
      <c r="P12" t="s">
        <v>30</v>
      </c>
      <c r="Q12">
        <f t="shared" si="3"/>
        <v>7</v>
      </c>
      <c r="R12" t="str">
        <f t="shared" si="6"/>
        <v>Shot_StAxe</v>
      </c>
      <c r="S12" t="str">
        <f t="shared" si="7"/>
        <v>EquipName_StAxe</v>
      </c>
      <c r="T12">
        <v>1</v>
      </c>
      <c r="AE12">
        <v>0</v>
      </c>
    </row>
    <row r="13" spans="1:37" x14ac:dyDescent="0.3">
      <c r="A13" t="str">
        <f t="shared" ca="1" si="4"/>
        <v>Equip040002</v>
      </c>
      <c r="B13" t="str">
        <f t="shared" ca="1" si="0"/>
        <v>0002</v>
      </c>
      <c r="C13">
        <v>4</v>
      </c>
      <c r="D13" t="s">
        <v>4</v>
      </c>
      <c r="E13">
        <f t="shared" ca="1" si="9"/>
        <v>0</v>
      </c>
      <c r="F13" t="s">
        <v>20</v>
      </c>
      <c r="G13">
        <f t="shared" ca="1" si="10"/>
        <v>0</v>
      </c>
      <c r="H13">
        <v>2</v>
      </c>
      <c r="I13" t="str">
        <f t="shared" ca="1" si="2"/>
        <v>501, 521, 541, 561</v>
      </c>
      <c r="J13">
        <v>501</v>
      </c>
      <c r="K13">
        <f ca="1">IF($C13&lt;=2,"",
IF(AND($C13&gt;=3,INT(RIGHT(K$1,1))&gt;VLOOKUP($C13,EquipGradeTable!$A:$B,MATCH(EquipGradeTable!$B$1,EquipGradeTable!$A$1:$B$1,0),0)),"",
OFFSET(K13,0,-1)+20))</f>
        <v>521</v>
      </c>
      <c r="L13">
        <f ca="1">IF($C13&lt;=2,"",
IF(AND($C13&gt;=3,INT(RIGHT(L$1,1))&gt;VLOOKUP($C13,EquipGradeTable!$A:$B,MATCH(EquipGradeTable!$B$1,EquipGradeTable!$A$1:$B$1,0),0)),"",
OFFSET(L13,0,-1)+20))</f>
        <v>541</v>
      </c>
      <c r="M13">
        <f ca="1">IF($C13&lt;=2,"",
IF(AND($C13&gt;=3,INT(RIGHT(M$1,1))&gt;VLOOKUP($C13,EquipGradeTable!$A:$B,MATCH(EquipGradeTable!$B$1,EquipGradeTable!$A$1:$B$1,0),0)),"",
OFFSET(M13,0,-1)+20))</f>
        <v>561</v>
      </c>
      <c r="N13" t="str">
        <f ca="1">IF($C13&lt;=2,"",
IF(AND($C13&gt;=3,INT(RIGHT(N$1,1))&gt;VLOOKUP($C13,EquipGradeTable!$A:$B,MATCH(EquipGradeTable!$B$1,EquipGradeTable!$A$1:$B$1,0),0)),"",
OFFSET(N13,0,-1)+20))</f>
        <v/>
      </c>
      <c r="O13" t="str">
        <f ca="1">IF($C13&lt;=2,"",
IF(AND($C13&gt;=3,INT(RIGHT(O$1,1))&gt;VLOOKUP($C13,EquipGradeTable!$A:$B,MATCH(EquipGradeTable!$B$1,EquipGradeTable!$A$1:$B$1,0),0)),"",
OFFSET(O13,0,-1)+20))</f>
        <v/>
      </c>
      <c r="P13" t="s">
        <v>30</v>
      </c>
      <c r="Q13">
        <f t="shared" si="3"/>
        <v>7</v>
      </c>
      <c r="R13" t="str">
        <f t="shared" si="6"/>
        <v>Shot_StAxe</v>
      </c>
      <c r="S13" t="str">
        <f t="shared" si="7"/>
        <v>EquipName_StAxe</v>
      </c>
      <c r="T13">
        <v>1</v>
      </c>
      <c r="AE13">
        <v>0</v>
      </c>
    </row>
    <row r="14" spans="1:37" x14ac:dyDescent="0.3">
      <c r="A14" t="str">
        <f t="shared" ca="1" si="4"/>
        <v>Equip050002</v>
      </c>
      <c r="B14" t="str">
        <f t="shared" ca="1" si="0"/>
        <v>0002</v>
      </c>
      <c r="C14">
        <v>5</v>
      </c>
      <c r="D14" t="s">
        <v>4</v>
      </c>
      <c r="E14">
        <f t="shared" ca="1" si="9"/>
        <v>0</v>
      </c>
      <c r="F14" t="s">
        <v>20</v>
      </c>
      <c r="G14">
        <f t="shared" ca="1" si="10"/>
        <v>0</v>
      </c>
      <c r="H14">
        <v>2</v>
      </c>
      <c r="I14" t="str">
        <f t="shared" ca="1" si="2"/>
        <v>601, 621, 641, 661, 681</v>
      </c>
      <c r="J14">
        <v>601</v>
      </c>
      <c r="K14">
        <f ca="1">IF($C14&lt;=2,"",
IF(AND($C14&gt;=3,INT(RIGHT(K$1,1))&gt;VLOOKUP($C14,EquipGradeTable!$A:$B,MATCH(EquipGradeTable!$B$1,EquipGradeTable!$A$1:$B$1,0),0)),"",
OFFSET(K14,0,-1)+20))</f>
        <v>621</v>
      </c>
      <c r="L14">
        <f ca="1">IF($C14&lt;=2,"",
IF(AND($C14&gt;=3,INT(RIGHT(L$1,1))&gt;VLOOKUP($C14,EquipGradeTable!$A:$B,MATCH(EquipGradeTable!$B$1,EquipGradeTable!$A$1:$B$1,0),0)),"",
OFFSET(L14,0,-1)+20))</f>
        <v>641</v>
      </c>
      <c r="M14">
        <f ca="1">IF($C14&lt;=2,"",
IF(AND($C14&gt;=3,INT(RIGHT(M$1,1))&gt;VLOOKUP($C14,EquipGradeTable!$A:$B,MATCH(EquipGradeTable!$B$1,EquipGradeTable!$A$1:$B$1,0),0)),"",
OFFSET(M14,0,-1)+20))</f>
        <v>661</v>
      </c>
      <c r="N14">
        <f ca="1">IF($C14&lt;=2,"",
IF(AND($C14&gt;=3,INT(RIGHT(N$1,1))&gt;VLOOKUP($C14,EquipGradeTable!$A:$B,MATCH(EquipGradeTable!$B$1,EquipGradeTable!$A$1:$B$1,0),0)),"",
OFFSET(N14,0,-1)+20))</f>
        <v>681</v>
      </c>
      <c r="O14" t="str">
        <f ca="1">IF($C14&lt;=2,"",
IF(AND($C14&gt;=3,INT(RIGHT(O$1,1))&gt;VLOOKUP($C14,EquipGradeTable!$A:$B,MATCH(EquipGradeTable!$B$1,EquipGradeTable!$A$1:$B$1,0),0)),"",
OFFSET(O14,0,-1)+20))</f>
        <v/>
      </c>
      <c r="P14" t="s">
        <v>30</v>
      </c>
      <c r="Q14">
        <f t="shared" si="3"/>
        <v>7</v>
      </c>
      <c r="R14" t="str">
        <f t="shared" si="6"/>
        <v>Shot_StAxe</v>
      </c>
      <c r="S14" t="str">
        <f t="shared" si="7"/>
        <v>EquipName_StAxe</v>
      </c>
      <c r="T14">
        <v>1</v>
      </c>
      <c r="AE14">
        <v>0</v>
      </c>
    </row>
    <row r="15" spans="1:37" x14ac:dyDescent="0.3">
      <c r="A15" t="str">
        <f t="shared" ca="1" si="4"/>
        <v>Equip060002</v>
      </c>
      <c r="B15" t="str">
        <f t="shared" ca="1" si="0"/>
        <v>0002</v>
      </c>
      <c r="C15">
        <v>6</v>
      </c>
      <c r="D15" t="s">
        <v>4</v>
      </c>
      <c r="E15">
        <f t="shared" ca="1" si="9"/>
        <v>0</v>
      </c>
      <c r="F15" t="s">
        <v>20</v>
      </c>
      <c r="G15">
        <f t="shared" ca="1" si="10"/>
        <v>0</v>
      </c>
      <c r="H15">
        <v>2</v>
      </c>
      <c r="I15" t="str">
        <f t="shared" ca="1" si="2"/>
        <v>701, 721, 741, 761, 781, 801</v>
      </c>
      <c r="J15">
        <v>701</v>
      </c>
      <c r="K15">
        <f ca="1">IF($C15&lt;=2,"",
IF(AND($C15&gt;=3,INT(RIGHT(K$1,1))&gt;VLOOKUP($C15,EquipGradeTable!$A:$B,MATCH(EquipGradeTable!$B$1,EquipGradeTable!$A$1:$B$1,0),0)),"",
OFFSET(K15,0,-1)+20))</f>
        <v>721</v>
      </c>
      <c r="L15">
        <f ca="1">IF($C15&lt;=2,"",
IF(AND($C15&gt;=3,INT(RIGHT(L$1,1))&gt;VLOOKUP($C15,EquipGradeTable!$A:$B,MATCH(EquipGradeTable!$B$1,EquipGradeTable!$A$1:$B$1,0),0)),"",
OFFSET(L15,0,-1)+20))</f>
        <v>741</v>
      </c>
      <c r="M15">
        <f ca="1">IF($C15&lt;=2,"",
IF(AND($C15&gt;=3,INT(RIGHT(M$1,1))&gt;VLOOKUP($C15,EquipGradeTable!$A:$B,MATCH(EquipGradeTable!$B$1,EquipGradeTable!$A$1:$B$1,0),0)),"",
OFFSET(M15,0,-1)+20))</f>
        <v>761</v>
      </c>
      <c r="N15">
        <f ca="1">IF($C15&lt;=2,"",
IF(AND($C15&gt;=3,INT(RIGHT(N$1,1))&gt;VLOOKUP($C15,EquipGradeTable!$A:$B,MATCH(EquipGradeTable!$B$1,EquipGradeTable!$A$1:$B$1,0),0)),"",
OFFSET(N15,0,-1)+20))</f>
        <v>781</v>
      </c>
      <c r="O15">
        <f ca="1">IF($C15&lt;=2,"",
IF(AND($C15&gt;=3,INT(RIGHT(O$1,1))&gt;VLOOKUP($C15,EquipGradeTable!$A:$B,MATCH(EquipGradeTable!$B$1,EquipGradeTable!$A$1:$B$1,0),0)),"",
OFFSET(O15,0,-1)+20))</f>
        <v>801</v>
      </c>
      <c r="P15" t="s">
        <v>30</v>
      </c>
      <c r="Q15">
        <f t="shared" si="3"/>
        <v>7</v>
      </c>
      <c r="R15" t="str">
        <f t="shared" si="6"/>
        <v>Shot_StAxe</v>
      </c>
      <c r="S15" t="str">
        <f t="shared" si="7"/>
        <v>EquipName_StAxe</v>
      </c>
      <c r="T15">
        <v>1</v>
      </c>
      <c r="AE15">
        <v>0</v>
      </c>
    </row>
    <row r="16" spans="1:37" x14ac:dyDescent="0.3">
      <c r="A16" t="str">
        <f t="shared" ca="1" si="4"/>
        <v>Equip000003</v>
      </c>
      <c r="B16" t="str">
        <f t="shared" ca="1" si="0"/>
        <v>0003</v>
      </c>
      <c r="C16">
        <v>0</v>
      </c>
      <c r="D16" t="s">
        <v>4</v>
      </c>
      <c r="E16">
        <f t="shared" ca="1" si="9"/>
        <v>0</v>
      </c>
      <c r="F16" t="s">
        <v>20</v>
      </c>
      <c r="G16">
        <f t="shared" ca="1" si="10"/>
        <v>0</v>
      </c>
      <c r="H16">
        <v>3</v>
      </c>
      <c r="I16" t="str">
        <f t="shared" ca="1" si="2"/>
        <v>102</v>
      </c>
      <c r="J16">
        <v>102</v>
      </c>
      <c r="K16" t="str">
        <f ca="1">IF($C16&lt;=2,"",
IF(AND($C16&gt;=3,INT(RIGHT(K$1,1))&gt;VLOOKUP($C16,EquipGradeTable!$A:$B,MATCH(EquipGradeTable!$B$1,EquipGradeTable!$A$1:$B$1,0),0)),"",
OFFSET(K16,0,-1)+20))</f>
        <v/>
      </c>
      <c r="L16" t="str">
        <f ca="1">IF($C16&lt;=2,"",
IF(AND($C16&gt;=3,INT(RIGHT(L$1,1))&gt;VLOOKUP($C16,EquipGradeTable!$A:$B,MATCH(EquipGradeTable!$B$1,EquipGradeTable!$A$1:$B$1,0),0)),"",
OFFSET(L16,0,-1)+20))</f>
        <v/>
      </c>
      <c r="M16" t="str">
        <f ca="1">IF($C16&lt;=2,"",
IF(AND($C16&gt;=3,INT(RIGHT(M$1,1))&gt;VLOOKUP($C16,EquipGradeTable!$A:$B,MATCH(EquipGradeTable!$B$1,EquipGradeTable!$A$1:$B$1,0),0)),"",
OFFSET(M16,0,-1)+20))</f>
        <v/>
      </c>
      <c r="N16" t="str">
        <f ca="1">IF($C16&lt;=2,"",
IF(AND($C16&gt;=3,INT(RIGHT(N$1,1))&gt;VLOOKUP($C16,EquipGradeTable!$A:$B,MATCH(EquipGradeTable!$B$1,EquipGradeTable!$A$1:$B$1,0),0)),"",
OFFSET(N16,0,-1)+20))</f>
        <v/>
      </c>
      <c r="O16" t="str">
        <f ca="1">IF($C16&lt;=2,"",
IF(AND($C16&gt;=3,INT(RIGHT(O$1,1))&gt;VLOOKUP($C16,EquipGradeTable!$A:$B,MATCH(EquipGradeTable!$B$1,EquipGradeTable!$A$1:$B$1,0),0)),"",
OFFSET(O16,0,-1)+20))</f>
        <v/>
      </c>
      <c r="P16" t="s">
        <v>51</v>
      </c>
      <c r="Q16">
        <f t="shared" si="3"/>
        <v>7</v>
      </c>
      <c r="R16" t="str">
        <f t="shared" si="6"/>
        <v>Shot_StylizedAxe</v>
      </c>
      <c r="S16" t="str">
        <f t="shared" si="7"/>
        <v>EquipName_StylizedAxe</v>
      </c>
      <c r="T16">
        <v>1</v>
      </c>
      <c r="AE16">
        <v>0</v>
      </c>
    </row>
    <row r="17" spans="1:31" x14ac:dyDescent="0.3">
      <c r="A17" t="str">
        <f t="shared" ca="1" si="4"/>
        <v>Equip010003</v>
      </c>
      <c r="B17" t="str">
        <f t="shared" ca="1" si="0"/>
        <v>0003</v>
      </c>
      <c r="C17">
        <v>1</v>
      </c>
      <c r="D17" t="s">
        <v>4</v>
      </c>
      <c r="E17">
        <f t="shared" ca="1" si="9"/>
        <v>0</v>
      </c>
      <c r="F17" t="s">
        <v>20</v>
      </c>
      <c r="G17">
        <f t="shared" ca="1" si="10"/>
        <v>0</v>
      </c>
      <c r="H17">
        <v>3</v>
      </c>
      <c r="I17" t="str">
        <f t="shared" ca="1" si="2"/>
        <v>202</v>
      </c>
      <c r="J17">
        <v>202</v>
      </c>
      <c r="K17" t="str">
        <f ca="1">IF($C17&lt;=2,"",
IF(AND($C17&gt;=3,INT(RIGHT(K$1,1))&gt;VLOOKUP($C17,EquipGradeTable!$A:$B,MATCH(EquipGradeTable!$B$1,EquipGradeTable!$A$1:$B$1,0),0)),"",
OFFSET(K17,0,-1)+20))</f>
        <v/>
      </c>
      <c r="L17" t="str">
        <f ca="1">IF($C17&lt;=2,"",
IF(AND($C17&gt;=3,INT(RIGHT(L$1,1))&gt;VLOOKUP($C17,EquipGradeTable!$A:$B,MATCH(EquipGradeTable!$B$1,EquipGradeTable!$A$1:$B$1,0),0)),"",
OFFSET(L17,0,-1)+20))</f>
        <v/>
      </c>
      <c r="M17" t="str">
        <f ca="1">IF($C17&lt;=2,"",
IF(AND($C17&gt;=3,INT(RIGHT(M$1,1))&gt;VLOOKUP($C17,EquipGradeTable!$A:$B,MATCH(EquipGradeTable!$B$1,EquipGradeTable!$A$1:$B$1,0),0)),"",
OFFSET(M17,0,-1)+20))</f>
        <v/>
      </c>
      <c r="N17" t="str">
        <f ca="1">IF($C17&lt;=2,"",
IF(AND($C17&gt;=3,INT(RIGHT(N$1,1))&gt;VLOOKUP($C17,EquipGradeTable!$A:$B,MATCH(EquipGradeTable!$B$1,EquipGradeTable!$A$1:$B$1,0),0)),"",
OFFSET(N17,0,-1)+20))</f>
        <v/>
      </c>
      <c r="O17" t="str">
        <f ca="1">IF($C17&lt;=2,"",
IF(AND($C17&gt;=3,INT(RIGHT(O$1,1))&gt;VLOOKUP($C17,EquipGradeTable!$A:$B,MATCH(EquipGradeTable!$B$1,EquipGradeTable!$A$1:$B$1,0),0)),"",
OFFSET(O17,0,-1)+20))</f>
        <v/>
      </c>
      <c r="P17" t="s">
        <v>51</v>
      </c>
      <c r="Q17">
        <f t="shared" si="3"/>
        <v>7</v>
      </c>
      <c r="R17" t="str">
        <f t="shared" si="6"/>
        <v>Shot_StylizedAxe</v>
      </c>
      <c r="S17" t="str">
        <f t="shared" si="7"/>
        <v>EquipName_StylizedAxe</v>
      </c>
      <c r="T17">
        <v>1</v>
      </c>
      <c r="AE17">
        <v>0</v>
      </c>
    </row>
    <row r="18" spans="1:31" x14ac:dyDescent="0.3">
      <c r="A18" t="str">
        <f t="shared" ca="1" si="4"/>
        <v>Equip020003</v>
      </c>
      <c r="B18" t="str">
        <f t="shared" ca="1" si="0"/>
        <v>0003</v>
      </c>
      <c r="C18">
        <v>2</v>
      </c>
      <c r="D18" t="s">
        <v>4</v>
      </c>
      <c r="E18">
        <f t="shared" ca="1" si="9"/>
        <v>0</v>
      </c>
      <c r="F18" t="s">
        <v>20</v>
      </c>
      <c r="G18">
        <f t="shared" ca="1" si="10"/>
        <v>0</v>
      </c>
      <c r="H18">
        <v>3</v>
      </c>
      <c r="I18" t="str">
        <f t="shared" ca="1" si="2"/>
        <v>302</v>
      </c>
      <c r="J18">
        <v>302</v>
      </c>
      <c r="K18" t="str">
        <f ca="1">IF($C18&lt;=2,"",
IF(AND($C18&gt;=3,INT(RIGHT(K$1,1))&gt;VLOOKUP($C18,EquipGradeTable!$A:$B,MATCH(EquipGradeTable!$B$1,EquipGradeTable!$A$1:$B$1,0),0)),"",
OFFSET(K18,0,-1)+20))</f>
        <v/>
      </c>
      <c r="L18" t="str">
        <f ca="1">IF($C18&lt;=2,"",
IF(AND($C18&gt;=3,INT(RIGHT(L$1,1))&gt;VLOOKUP($C18,EquipGradeTable!$A:$B,MATCH(EquipGradeTable!$B$1,EquipGradeTable!$A$1:$B$1,0),0)),"",
OFFSET(L18,0,-1)+20))</f>
        <v/>
      </c>
      <c r="M18" t="str">
        <f ca="1">IF($C18&lt;=2,"",
IF(AND($C18&gt;=3,INT(RIGHT(M$1,1))&gt;VLOOKUP($C18,EquipGradeTable!$A:$B,MATCH(EquipGradeTable!$B$1,EquipGradeTable!$A$1:$B$1,0),0)),"",
OFFSET(M18,0,-1)+20))</f>
        <v/>
      </c>
      <c r="N18" t="str">
        <f ca="1">IF($C18&lt;=2,"",
IF(AND($C18&gt;=3,INT(RIGHT(N$1,1))&gt;VLOOKUP($C18,EquipGradeTable!$A:$B,MATCH(EquipGradeTable!$B$1,EquipGradeTable!$A$1:$B$1,0),0)),"",
OFFSET(N18,0,-1)+20))</f>
        <v/>
      </c>
      <c r="O18" t="str">
        <f ca="1">IF($C18&lt;=2,"",
IF(AND($C18&gt;=3,INT(RIGHT(O$1,1))&gt;VLOOKUP($C18,EquipGradeTable!$A:$B,MATCH(EquipGradeTable!$B$1,EquipGradeTable!$A$1:$B$1,0),0)),"",
OFFSET(O18,0,-1)+20))</f>
        <v/>
      </c>
      <c r="P18" t="s">
        <v>51</v>
      </c>
      <c r="Q18">
        <f t="shared" si="3"/>
        <v>7</v>
      </c>
      <c r="R18" t="str">
        <f t="shared" si="6"/>
        <v>Shot_StylizedAxe</v>
      </c>
      <c r="S18" t="str">
        <f t="shared" si="7"/>
        <v>EquipName_StylizedAxe</v>
      </c>
      <c r="T18">
        <v>1</v>
      </c>
      <c r="AE18">
        <v>0</v>
      </c>
    </row>
    <row r="19" spans="1:31" x14ac:dyDescent="0.3">
      <c r="A19" t="str">
        <f t="shared" ca="1" si="4"/>
        <v>Equip030003</v>
      </c>
      <c r="B19" t="str">
        <f t="shared" ca="1" si="0"/>
        <v>0003</v>
      </c>
      <c r="C19">
        <v>3</v>
      </c>
      <c r="D19" t="s">
        <v>4</v>
      </c>
      <c r="E19">
        <f t="shared" ca="1" si="9"/>
        <v>0</v>
      </c>
      <c r="F19" t="s">
        <v>20</v>
      </c>
      <c r="G19">
        <f t="shared" ca="1" si="10"/>
        <v>0</v>
      </c>
      <c r="H19">
        <v>3</v>
      </c>
      <c r="I19" t="str">
        <f t="shared" ca="1" si="2"/>
        <v>402, 422, 442</v>
      </c>
      <c r="J19">
        <v>402</v>
      </c>
      <c r="K19">
        <f ca="1">IF($C19&lt;=2,"",
IF(AND($C19&gt;=3,INT(RIGHT(K$1,1))&gt;VLOOKUP($C19,EquipGradeTable!$A:$B,MATCH(EquipGradeTable!$B$1,EquipGradeTable!$A$1:$B$1,0),0)),"",
OFFSET(K19,0,-1)+20))</f>
        <v>422</v>
      </c>
      <c r="L19">
        <f ca="1">IF($C19&lt;=2,"",
IF(AND($C19&gt;=3,INT(RIGHT(L$1,1))&gt;VLOOKUP($C19,EquipGradeTable!$A:$B,MATCH(EquipGradeTable!$B$1,EquipGradeTable!$A$1:$B$1,0),0)),"",
OFFSET(L19,0,-1)+20))</f>
        <v>442</v>
      </c>
      <c r="M19" t="str">
        <f ca="1">IF($C19&lt;=2,"",
IF(AND($C19&gt;=3,INT(RIGHT(M$1,1))&gt;VLOOKUP($C19,EquipGradeTable!$A:$B,MATCH(EquipGradeTable!$B$1,EquipGradeTable!$A$1:$B$1,0),0)),"",
OFFSET(M19,0,-1)+20))</f>
        <v/>
      </c>
      <c r="N19" t="str">
        <f ca="1">IF($C19&lt;=2,"",
IF(AND($C19&gt;=3,INT(RIGHT(N$1,1))&gt;VLOOKUP($C19,EquipGradeTable!$A:$B,MATCH(EquipGradeTable!$B$1,EquipGradeTable!$A$1:$B$1,0),0)),"",
OFFSET(N19,0,-1)+20))</f>
        <v/>
      </c>
      <c r="O19" t="str">
        <f ca="1">IF($C19&lt;=2,"",
IF(AND($C19&gt;=3,INT(RIGHT(O$1,1))&gt;VLOOKUP($C19,EquipGradeTable!$A:$B,MATCH(EquipGradeTable!$B$1,EquipGradeTable!$A$1:$B$1,0),0)),"",
OFFSET(O19,0,-1)+20))</f>
        <v/>
      </c>
      <c r="P19" t="s">
        <v>51</v>
      </c>
      <c r="Q19">
        <f t="shared" si="3"/>
        <v>7</v>
      </c>
      <c r="R19" t="str">
        <f t="shared" si="6"/>
        <v>Shot_StylizedAxe</v>
      </c>
      <c r="S19" t="str">
        <f t="shared" si="7"/>
        <v>EquipName_StylizedAxe</v>
      </c>
      <c r="T19">
        <v>1</v>
      </c>
      <c r="AE19">
        <v>0</v>
      </c>
    </row>
    <row r="20" spans="1:31" x14ac:dyDescent="0.3">
      <c r="A20" t="str">
        <f t="shared" ca="1" si="4"/>
        <v>Equip040003</v>
      </c>
      <c r="B20" t="str">
        <f t="shared" ca="1" si="0"/>
        <v>0003</v>
      </c>
      <c r="C20">
        <v>4</v>
      </c>
      <c r="D20" t="s">
        <v>4</v>
      </c>
      <c r="E20">
        <f t="shared" ca="1" si="9"/>
        <v>0</v>
      </c>
      <c r="F20" t="s">
        <v>20</v>
      </c>
      <c r="G20">
        <f t="shared" ca="1" si="10"/>
        <v>0</v>
      </c>
      <c r="H20">
        <v>3</v>
      </c>
      <c r="I20" t="str">
        <f t="shared" ca="1" si="2"/>
        <v>502, 522, 542, 562</v>
      </c>
      <c r="J20">
        <v>502</v>
      </c>
      <c r="K20">
        <f ca="1">IF($C20&lt;=2,"",
IF(AND($C20&gt;=3,INT(RIGHT(K$1,1))&gt;VLOOKUP($C20,EquipGradeTable!$A:$B,MATCH(EquipGradeTable!$B$1,EquipGradeTable!$A$1:$B$1,0),0)),"",
OFFSET(K20,0,-1)+20))</f>
        <v>522</v>
      </c>
      <c r="L20">
        <f ca="1">IF($C20&lt;=2,"",
IF(AND($C20&gt;=3,INT(RIGHT(L$1,1))&gt;VLOOKUP($C20,EquipGradeTable!$A:$B,MATCH(EquipGradeTable!$B$1,EquipGradeTable!$A$1:$B$1,0),0)),"",
OFFSET(L20,0,-1)+20))</f>
        <v>542</v>
      </c>
      <c r="M20">
        <f ca="1">IF($C20&lt;=2,"",
IF(AND($C20&gt;=3,INT(RIGHT(M$1,1))&gt;VLOOKUP($C20,EquipGradeTable!$A:$B,MATCH(EquipGradeTable!$B$1,EquipGradeTable!$A$1:$B$1,0),0)),"",
OFFSET(M20,0,-1)+20))</f>
        <v>562</v>
      </c>
      <c r="N20" t="str">
        <f ca="1">IF($C20&lt;=2,"",
IF(AND($C20&gt;=3,INT(RIGHT(N$1,1))&gt;VLOOKUP($C20,EquipGradeTable!$A:$B,MATCH(EquipGradeTable!$B$1,EquipGradeTable!$A$1:$B$1,0),0)),"",
OFFSET(N20,0,-1)+20))</f>
        <v/>
      </c>
      <c r="O20" t="str">
        <f ca="1">IF($C20&lt;=2,"",
IF(AND($C20&gt;=3,INT(RIGHT(O$1,1))&gt;VLOOKUP($C20,EquipGradeTable!$A:$B,MATCH(EquipGradeTable!$B$1,EquipGradeTable!$A$1:$B$1,0),0)),"",
OFFSET(O20,0,-1)+20))</f>
        <v/>
      </c>
      <c r="P20" t="s">
        <v>51</v>
      </c>
      <c r="Q20">
        <f t="shared" si="3"/>
        <v>7</v>
      </c>
      <c r="R20" t="str">
        <f t="shared" si="6"/>
        <v>Shot_StylizedAxe</v>
      </c>
      <c r="S20" t="str">
        <f t="shared" si="7"/>
        <v>EquipName_StylizedAxe</v>
      </c>
      <c r="T20">
        <v>1</v>
      </c>
      <c r="AE20">
        <v>0</v>
      </c>
    </row>
    <row r="21" spans="1:31" x14ac:dyDescent="0.3">
      <c r="A21" t="str">
        <f t="shared" ca="1" si="4"/>
        <v>Equip050003</v>
      </c>
      <c r="B21" t="str">
        <f t="shared" ca="1" si="0"/>
        <v>0003</v>
      </c>
      <c r="C21">
        <v>5</v>
      </c>
      <c r="D21" t="s">
        <v>4</v>
      </c>
      <c r="E21">
        <f t="shared" ca="1" si="9"/>
        <v>0</v>
      </c>
      <c r="F21" t="s">
        <v>20</v>
      </c>
      <c r="G21">
        <f t="shared" ca="1" si="10"/>
        <v>0</v>
      </c>
      <c r="H21">
        <v>3</v>
      </c>
      <c r="I21" t="str">
        <f t="shared" ca="1" si="2"/>
        <v>602, 622, 642, 662, 682</v>
      </c>
      <c r="J21">
        <v>602</v>
      </c>
      <c r="K21">
        <f ca="1">IF($C21&lt;=2,"",
IF(AND($C21&gt;=3,INT(RIGHT(K$1,1))&gt;VLOOKUP($C21,EquipGradeTable!$A:$B,MATCH(EquipGradeTable!$B$1,EquipGradeTable!$A$1:$B$1,0),0)),"",
OFFSET(K21,0,-1)+20))</f>
        <v>622</v>
      </c>
      <c r="L21">
        <f ca="1">IF($C21&lt;=2,"",
IF(AND($C21&gt;=3,INT(RIGHT(L$1,1))&gt;VLOOKUP($C21,EquipGradeTable!$A:$B,MATCH(EquipGradeTable!$B$1,EquipGradeTable!$A$1:$B$1,0),0)),"",
OFFSET(L21,0,-1)+20))</f>
        <v>642</v>
      </c>
      <c r="M21">
        <f ca="1">IF($C21&lt;=2,"",
IF(AND($C21&gt;=3,INT(RIGHT(M$1,1))&gt;VLOOKUP($C21,EquipGradeTable!$A:$B,MATCH(EquipGradeTable!$B$1,EquipGradeTable!$A$1:$B$1,0),0)),"",
OFFSET(M21,0,-1)+20))</f>
        <v>662</v>
      </c>
      <c r="N21">
        <f ca="1">IF($C21&lt;=2,"",
IF(AND($C21&gt;=3,INT(RIGHT(N$1,1))&gt;VLOOKUP($C21,EquipGradeTable!$A:$B,MATCH(EquipGradeTable!$B$1,EquipGradeTable!$A$1:$B$1,0),0)),"",
OFFSET(N21,0,-1)+20))</f>
        <v>682</v>
      </c>
      <c r="O21" t="str">
        <f ca="1">IF($C21&lt;=2,"",
IF(AND($C21&gt;=3,INT(RIGHT(O$1,1))&gt;VLOOKUP($C21,EquipGradeTable!$A:$B,MATCH(EquipGradeTable!$B$1,EquipGradeTable!$A$1:$B$1,0),0)),"",
OFFSET(O21,0,-1)+20))</f>
        <v/>
      </c>
      <c r="P21" t="s">
        <v>51</v>
      </c>
      <c r="Q21">
        <f t="shared" si="3"/>
        <v>7</v>
      </c>
      <c r="R21" t="str">
        <f t="shared" si="6"/>
        <v>Shot_StylizedAxe</v>
      </c>
      <c r="S21" t="str">
        <f t="shared" si="7"/>
        <v>EquipName_StylizedAxe</v>
      </c>
      <c r="T21">
        <v>1</v>
      </c>
      <c r="AE21">
        <v>0</v>
      </c>
    </row>
    <row r="22" spans="1:31" x14ac:dyDescent="0.3">
      <c r="A22" t="str">
        <f t="shared" ca="1" si="4"/>
        <v>Equip060003</v>
      </c>
      <c r="B22" t="str">
        <f t="shared" ca="1" si="0"/>
        <v>0003</v>
      </c>
      <c r="C22">
        <v>6</v>
      </c>
      <c r="D22" t="s">
        <v>4</v>
      </c>
      <c r="E22">
        <f t="shared" ca="1" si="9"/>
        <v>0</v>
      </c>
      <c r="F22" t="s">
        <v>20</v>
      </c>
      <c r="G22">
        <f t="shared" ca="1" si="10"/>
        <v>0</v>
      </c>
      <c r="H22">
        <v>3</v>
      </c>
      <c r="I22" t="str">
        <f t="shared" ca="1" si="2"/>
        <v>702, 722, 742, 762, 782, 802</v>
      </c>
      <c r="J22">
        <v>702</v>
      </c>
      <c r="K22">
        <f ca="1">IF($C22&lt;=2,"",
IF(AND($C22&gt;=3,INT(RIGHT(K$1,1))&gt;VLOOKUP($C22,EquipGradeTable!$A:$B,MATCH(EquipGradeTable!$B$1,EquipGradeTable!$A$1:$B$1,0),0)),"",
OFFSET(K22,0,-1)+20))</f>
        <v>722</v>
      </c>
      <c r="L22">
        <f ca="1">IF($C22&lt;=2,"",
IF(AND($C22&gt;=3,INT(RIGHT(L$1,1))&gt;VLOOKUP($C22,EquipGradeTable!$A:$B,MATCH(EquipGradeTable!$B$1,EquipGradeTable!$A$1:$B$1,0),0)),"",
OFFSET(L22,0,-1)+20))</f>
        <v>742</v>
      </c>
      <c r="M22">
        <f ca="1">IF($C22&lt;=2,"",
IF(AND($C22&gt;=3,INT(RIGHT(M$1,1))&gt;VLOOKUP($C22,EquipGradeTable!$A:$B,MATCH(EquipGradeTable!$B$1,EquipGradeTable!$A$1:$B$1,0),0)),"",
OFFSET(M22,0,-1)+20))</f>
        <v>762</v>
      </c>
      <c r="N22">
        <f ca="1">IF($C22&lt;=2,"",
IF(AND($C22&gt;=3,INT(RIGHT(N$1,1))&gt;VLOOKUP($C22,EquipGradeTable!$A:$B,MATCH(EquipGradeTable!$B$1,EquipGradeTable!$A$1:$B$1,0),0)),"",
OFFSET(N22,0,-1)+20))</f>
        <v>782</v>
      </c>
      <c r="O22">
        <f ca="1">IF($C22&lt;=2,"",
IF(AND($C22&gt;=3,INT(RIGHT(O$1,1))&gt;VLOOKUP($C22,EquipGradeTable!$A:$B,MATCH(EquipGradeTable!$B$1,EquipGradeTable!$A$1:$B$1,0),0)),"",
OFFSET(O22,0,-1)+20))</f>
        <v>802</v>
      </c>
      <c r="P22" t="s">
        <v>51</v>
      </c>
      <c r="Q22">
        <f t="shared" si="3"/>
        <v>7</v>
      </c>
      <c r="R22" t="str">
        <f t="shared" si="6"/>
        <v>Shot_StylizedAxe</v>
      </c>
      <c r="S22" t="str">
        <f t="shared" si="7"/>
        <v>EquipName_StylizedAxe</v>
      </c>
      <c r="T22">
        <v>1</v>
      </c>
      <c r="AE22">
        <v>0</v>
      </c>
    </row>
    <row r="23" spans="1:31" x14ac:dyDescent="0.3">
      <c r="A23" t="str">
        <f t="shared" ref="A23:A39" ca="1" si="13">"Equip"&amp;TEXT(C23,"00")&amp;TEXT(E23,"0")&amp;TEXT(G23,"0")&amp;TEXT(H23,"00")</f>
        <v>Equip030101</v>
      </c>
      <c r="B23" t="str">
        <f t="shared" ca="1" si="0"/>
        <v>0101</v>
      </c>
      <c r="C23">
        <v>3</v>
      </c>
      <c r="D23" t="s">
        <v>4</v>
      </c>
      <c r="E23">
        <f t="shared" ca="1" si="9"/>
        <v>0</v>
      </c>
      <c r="F23" t="s">
        <v>23</v>
      </c>
      <c r="G23">
        <f t="shared" ca="1" si="10"/>
        <v>1</v>
      </c>
      <c r="H23">
        <v>1</v>
      </c>
      <c r="I23" t="str">
        <f t="shared" ca="1" si="2"/>
        <v>600, 620, 640</v>
      </c>
      <c r="J23">
        <v>600</v>
      </c>
      <c r="K23">
        <f ca="1">IF($C23&lt;=2,"",
IF(AND($C23&gt;=3,INT(RIGHT(K$1,1))&gt;VLOOKUP($C23,EquipGradeTable!$A:$B,MATCH(EquipGradeTable!$B$1,EquipGradeTable!$A$1:$B$1,0),0)),"",
OFFSET(K23,0,-1)+20))</f>
        <v>620</v>
      </c>
      <c r="L23">
        <f ca="1">IF($C23&lt;=2,"",
IF(AND($C23&gt;=3,INT(RIGHT(L$1,1))&gt;VLOOKUP($C23,EquipGradeTable!$A:$B,MATCH(EquipGradeTable!$B$1,EquipGradeTable!$A$1:$B$1,0),0)),"",
OFFSET(L23,0,-1)+20))</f>
        <v>640</v>
      </c>
      <c r="M23" t="str">
        <f ca="1">IF($C23&lt;=2,"",
IF(AND($C23&gt;=3,INT(RIGHT(M$1,1))&gt;VLOOKUP($C23,EquipGradeTable!$A:$B,MATCH(EquipGradeTable!$B$1,EquipGradeTable!$A$1:$B$1,0),0)),"",
OFFSET(M23,0,-1)+20))</f>
        <v/>
      </c>
      <c r="N23" t="str">
        <f ca="1">IF($C23&lt;=2,"",
IF(AND($C23&gt;=3,INT(RIGHT(N$1,1))&gt;VLOOKUP($C23,EquipGradeTable!$A:$B,MATCH(EquipGradeTable!$B$1,EquipGradeTable!$A$1:$B$1,0),0)),"",
OFFSET(N23,0,-1)+20))</f>
        <v/>
      </c>
      <c r="O23" t="str">
        <f ca="1">IF($C23&lt;=2,"",
IF(AND($C23&gt;=3,INT(RIGHT(O$1,1))&gt;VLOOKUP($C23,EquipGradeTable!$A:$B,MATCH(EquipGradeTable!$B$1,EquipGradeTable!$A$1:$B$1,0),0)),"",
OFFSET(O23,0,-1)+20))</f>
        <v/>
      </c>
      <c r="P23" t="s">
        <v>52</v>
      </c>
      <c r="Q23">
        <f t="shared" si="3"/>
        <v>4</v>
      </c>
      <c r="R23" t="str">
        <f t="shared" si="6"/>
        <v>Shot_PickAxe</v>
      </c>
      <c r="S23" t="str">
        <f t="shared" si="7"/>
        <v>EquipName_PickAxe</v>
      </c>
      <c r="T23">
        <v>1</v>
      </c>
      <c r="U23">
        <v>17</v>
      </c>
      <c r="V23">
        <v>1E-3</v>
      </c>
      <c r="W23">
        <v>18</v>
      </c>
      <c r="X23">
        <v>0.1</v>
      </c>
      <c r="Y23">
        <v>19</v>
      </c>
      <c r="Z23">
        <v>1E-3</v>
      </c>
      <c r="AA23">
        <v>20</v>
      </c>
      <c r="AB23">
        <v>0.03</v>
      </c>
      <c r="AE23">
        <v>0</v>
      </c>
    </row>
    <row r="24" spans="1:31" x14ac:dyDescent="0.3">
      <c r="A24" t="str">
        <f t="shared" ca="1" si="13"/>
        <v>Equip040101</v>
      </c>
      <c r="B24" t="str">
        <f t="shared" ca="1" si="0"/>
        <v>0101</v>
      </c>
      <c r="C24">
        <v>4</v>
      </c>
      <c r="D24" t="s">
        <v>4</v>
      </c>
      <c r="E24">
        <f t="shared" ca="1" si="9"/>
        <v>0</v>
      </c>
      <c r="F24" t="s">
        <v>23</v>
      </c>
      <c r="G24">
        <f t="shared" ca="1" si="10"/>
        <v>1</v>
      </c>
      <c r="H24">
        <v>1</v>
      </c>
      <c r="I24" t="str">
        <f t="shared" ca="1" si="2"/>
        <v>750, 770, 790, 810</v>
      </c>
      <c r="J24">
        <v>750</v>
      </c>
      <c r="K24">
        <f ca="1">IF($C24&lt;=2,"",
IF(AND($C24&gt;=3,INT(RIGHT(K$1,1))&gt;VLOOKUP($C24,EquipGradeTable!$A:$B,MATCH(EquipGradeTable!$B$1,EquipGradeTable!$A$1:$B$1,0),0)),"",
OFFSET(K24,0,-1)+20))</f>
        <v>770</v>
      </c>
      <c r="L24">
        <f ca="1">IF($C24&lt;=2,"",
IF(AND($C24&gt;=3,INT(RIGHT(L$1,1))&gt;VLOOKUP($C24,EquipGradeTable!$A:$B,MATCH(EquipGradeTable!$B$1,EquipGradeTable!$A$1:$B$1,0),0)),"",
OFFSET(L24,0,-1)+20))</f>
        <v>790</v>
      </c>
      <c r="M24">
        <f ca="1">IF($C24&lt;=2,"",
IF(AND($C24&gt;=3,INT(RIGHT(M$1,1))&gt;VLOOKUP($C24,EquipGradeTable!$A:$B,MATCH(EquipGradeTable!$B$1,EquipGradeTable!$A$1:$B$1,0),0)),"",
OFFSET(M24,0,-1)+20))</f>
        <v>810</v>
      </c>
      <c r="N24" t="str">
        <f ca="1">IF($C24&lt;=2,"",
IF(AND($C24&gt;=3,INT(RIGHT(N$1,1))&gt;VLOOKUP($C24,EquipGradeTable!$A:$B,MATCH(EquipGradeTable!$B$1,EquipGradeTable!$A$1:$B$1,0),0)),"",
OFFSET(N24,0,-1)+20))</f>
        <v/>
      </c>
      <c r="O24" t="str">
        <f ca="1">IF($C24&lt;=2,"",
IF(AND($C24&gt;=3,INT(RIGHT(O$1,1))&gt;VLOOKUP($C24,EquipGradeTable!$A:$B,MATCH(EquipGradeTable!$B$1,EquipGradeTable!$A$1:$B$1,0),0)),"",
OFFSET(O24,0,-1)+20))</f>
        <v/>
      </c>
      <c r="P24" t="s">
        <v>52</v>
      </c>
      <c r="Q24">
        <f t="shared" si="3"/>
        <v>4</v>
      </c>
      <c r="R24" t="str">
        <f t="shared" si="6"/>
        <v>Shot_PickAxe</v>
      </c>
      <c r="S24" t="str">
        <f t="shared" si="7"/>
        <v>EquipName_PickAxe</v>
      </c>
      <c r="T24">
        <v>1</v>
      </c>
      <c r="U24">
        <v>17</v>
      </c>
      <c r="V24">
        <v>1E-3</v>
      </c>
      <c r="W24">
        <v>18</v>
      </c>
      <c r="X24">
        <v>0.1</v>
      </c>
      <c r="Y24">
        <v>19</v>
      </c>
      <c r="Z24">
        <v>1E-3</v>
      </c>
      <c r="AA24">
        <v>20</v>
      </c>
      <c r="AB24">
        <v>0.03</v>
      </c>
      <c r="AE24">
        <v>0</v>
      </c>
    </row>
    <row r="25" spans="1:31" x14ac:dyDescent="0.3">
      <c r="A25" t="str">
        <f t="shared" ca="1" si="13"/>
        <v>Equip050101</v>
      </c>
      <c r="B25" t="str">
        <f t="shared" ca="1" si="0"/>
        <v>0101</v>
      </c>
      <c r="C25">
        <v>5</v>
      </c>
      <c r="D25" t="s">
        <v>4</v>
      </c>
      <c r="E25">
        <f t="shared" ca="1" si="9"/>
        <v>0</v>
      </c>
      <c r="F25" t="s">
        <v>23</v>
      </c>
      <c r="G25">
        <f t="shared" ca="1" si="10"/>
        <v>1</v>
      </c>
      <c r="H25">
        <v>1</v>
      </c>
      <c r="I25" t="str">
        <f t="shared" ca="1" si="2"/>
        <v>900, 920, 940, 960, 980</v>
      </c>
      <c r="J25">
        <v>900</v>
      </c>
      <c r="K25">
        <f ca="1">IF($C25&lt;=2,"",
IF(AND($C25&gt;=3,INT(RIGHT(K$1,1))&gt;VLOOKUP($C25,EquipGradeTable!$A:$B,MATCH(EquipGradeTable!$B$1,EquipGradeTable!$A$1:$B$1,0),0)),"",
OFFSET(K25,0,-1)+20))</f>
        <v>920</v>
      </c>
      <c r="L25">
        <f ca="1">IF($C25&lt;=2,"",
IF(AND($C25&gt;=3,INT(RIGHT(L$1,1))&gt;VLOOKUP($C25,EquipGradeTable!$A:$B,MATCH(EquipGradeTable!$B$1,EquipGradeTable!$A$1:$B$1,0),0)),"",
OFFSET(L25,0,-1)+20))</f>
        <v>940</v>
      </c>
      <c r="M25">
        <f ca="1">IF($C25&lt;=2,"",
IF(AND($C25&gt;=3,INT(RIGHT(M$1,1))&gt;VLOOKUP($C25,EquipGradeTable!$A:$B,MATCH(EquipGradeTable!$B$1,EquipGradeTable!$A$1:$B$1,0),0)),"",
OFFSET(M25,0,-1)+20))</f>
        <v>960</v>
      </c>
      <c r="N25">
        <f ca="1">IF($C25&lt;=2,"",
IF(AND($C25&gt;=3,INT(RIGHT(N$1,1))&gt;VLOOKUP($C25,EquipGradeTable!$A:$B,MATCH(EquipGradeTable!$B$1,EquipGradeTable!$A$1:$B$1,0),0)),"",
OFFSET(N25,0,-1)+20))</f>
        <v>980</v>
      </c>
      <c r="O25" t="str">
        <f ca="1">IF($C25&lt;=2,"",
IF(AND($C25&gt;=3,INT(RIGHT(O$1,1))&gt;VLOOKUP($C25,EquipGradeTable!$A:$B,MATCH(EquipGradeTable!$B$1,EquipGradeTable!$A$1:$B$1,0),0)),"",
OFFSET(O25,0,-1)+20))</f>
        <v/>
      </c>
      <c r="P25" t="s">
        <v>52</v>
      </c>
      <c r="Q25">
        <f t="shared" si="3"/>
        <v>4</v>
      </c>
      <c r="R25" t="str">
        <f t="shared" si="6"/>
        <v>Shot_PickAxe</v>
      </c>
      <c r="S25" t="str">
        <f t="shared" si="7"/>
        <v>EquipName_PickAxe</v>
      </c>
      <c r="T25">
        <v>1</v>
      </c>
      <c r="U25">
        <v>17</v>
      </c>
      <c r="V25">
        <v>1E-3</v>
      </c>
      <c r="W25">
        <v>18</v>
      </c>
      <c r="X25">
        <v>0.1</v>
      </c>
      <c r="Y25">
        <v>19</v>
      </c>
      <c r="Z25">
        <v>1E-3</v>
      </c>
      <c r="AA25">
        <v>20</v>
      </c>
      <c r="AB25">
        <v>0.03</v>
      </c>
      <c r="AE25">
        <v>0</v>
      </c>
    </row>
    <row r="26" spans="1:31" x14ac:dyDescent="0.3">
      <c r="A26" t="str">
        <f t="shared" ca="1" si="13"/>
        <v>Equip060101</v>
      </c>
      <c r="B26" t="str">
        <f t="shared" ca="1" si="0"/>
        <v>0101</v>
      </c>
      <c r="C26">
        <v>6</v>
      </c>
      <c r="D26" t="s">
        <v>4</v>
      </c>
      <c r="E26">
        <f t="shared" ca="1" si="9"/>
        <v>0</v>
      </c>
      <c r="F26" t="s">
        <v>23</v>
      </c>
      <c r="G26">
        <f t="shared" ca="1" si="10"/>
        <v>1</v>
      </c>
      <c r="H26">
        <v>1</v>
      </c>
      <c r="I26" t="str">
        <f t="shared" ca="1" si="2"/>
        <v>1050, 1070, 1090, 1110, 1130, 1150</v>
      </c>
      <c r="J26">
        <v>1050</v>
      </c>
      <c r="K26">
        <f ca="1">IF($C26&lt;=2,"",
IF(AND($C26&gt;=3,INT(RIGHT(K$1,1))&gt;VLOOKUP($C26,EquipGradeTable!$A:$B,MATCH(EquipGradeTable!$B$1,EquipGradeTable!$A$1:$B$1,0),0)),"",
OFFSET(K26,0,-1)+20))</f>
        <v>1070</v>
      </c>
      <c r="L26">
        <f ca="1">IF($C26&lt;=2,"",
IF(AND($C26&gt;=3,INT(RIGHT(L$1,1))&gt;VLOOKUP($C26,EquipGradeTable!$A:$B,MATCH(EquipGradeTable!$B$1,EquipGradeTable!$A$1:$B$1,0),0)),"",
OFFSET(L26,0,-1)+20))</f>
        <v>1090</v>
      </c>
      <c r="M26">
        <f ca="1">IF($C26&lt;=2,"",
IF(AND($C26&gt;=3,INT(RIGHT(M$1,1))&gt;VLOOKUP($C26,EquipGradeTable!$A:$B,MATCH(EquipGradeTable!$B$1,EquipGradeTable!$A$1:$B$1,0),0)),"",
OFFSET(M26,0,-1)+20))</f>
        <v>1110</v>
      </c>
      <c r="N26">
        <f ca="1">IF($C26&lt;=2,"",
IF(AND($C26&gt;=3,INT(RIGHT(N$1,1))&gt;VLOOKUP($C26,EquipGradeTable!$A:$B,MATCH(EquipGradeTable!$B$1,EquipGradeTable!$A$1:$B$1,0),0)),"",
OFFSET(N26,0,-1)+20))</f>
        <v>1130</v>
      </c>
      <c r="O26">
        <f ca="1">IF($C26&lt;=2,"",
IF(AND($C26&gt;=3,INT(RIGHT(O$1,1))&gt;VLOOKUP($C26,EquipGradeTable!$A:$B,MATCH(EquipGradeTable!$B$1,EquipGradeTable!$A$1:$B$1,0),0)),"",
OFFSET(O26,0,-1)+20))</f>
        <v>1150</v>
      </c>
      <c r="P26" t="s">
        <v>52</v>
      </c>
      <c r="Q26">
        <f t="shared" si="3"/>
        <v>4</v>
      </c>
      <c r="R26" t="str">
        <f t="shared" si="6"/>
        <v>Shot_PickAxe</v>
      </c>
      <c r="S26" t="str">
        <f t="shared" si="7"/>
        <v>EquipName_PickAxe</v>
      </c>
      <c r="T26">
        <v>1</v>
      </c>
      <c r="U26">
        <v>17</v>
      </c>
      <c r="V26">
        <v>1E-3</v>
      </c>
      <c r="W26">
        <v>18</v>
      </c>
      <c r="X26">
        <v>0.1</v>
      </c>
      <c r="Y26">
        <v>19</v>
      </c>
      <c r="Z26">
        <v>1E-3</v>
      </c>
      <c r="AA26">
        <v>20</v>
      </c>
      <c r="AB26">
        <v>0.03</v>
      </c>
      <c r="AE26">
        <v>0</v>
      </c>
    </row>
    <row r="27" spans="1:31" x14ac:dyDescent="0.3">
      <c r="A27" t="str">
        <f t="shared" ca="1" si="13"/>
        <v>Equip030102</v>
      </c>
      <c r="B27" t="str">
        <f t="shared" ca="1" si="0"/>
        <v>0102</v>
      </c>
      <c r="C27">
        <v>3</v>
      </c>
      <c r="D27" t="s">
        <v>4</v>
      </c>
      <c r="E27">
        <f t="shared" ref="E27:E63" ca="1" si="14">VLOOKUP(D27,OFFSET(INDIRECT("$A:$B"),0,MATCH(D$1&amp;"_Verify",INDIRECT("$1:$1"),0)-1),2,0)</f>
        <v>0</v>
      </c>
      <c r="F27" t="s">
        <v>23</v>
      </c>
      <c r="G27">
        <f t="shared" ref="G27:G63" ca="1" si="15">VLOOKUP(F27,OFFSET(INDIRECT("$A:$B"),0,MATCH(F$1&amp;"_Verify",INDIRECT("$1:$1"),0)-1),2,0)</f>
        <v>1</v>
      </c>
      <c r="H27">
        <v>2</v>
      </c>
      <c r="I27" t="str">
        <f t="shared" ca="1" si="2"/>
        <v>601, 621, 641</v>
      </c>
      <c r="J27">
        <v>601</v>
      </c>
      <c r="K27">
        <f ca="1">IF($C27&lt;=2,"",
IF(AND($C27&gt;=3,INT(RIGHT(K$1,1))&gt;VLOOKUP($C27,EquipGradeTable!$A:$B,MATCH(EquipGradeTable!$B$1,EquipGradeTable!$A$1:$B$1,0),0)),"",
OFFSET(K27,0,-1)+20))</f>
        <v>621</v>
      </c>
      <c r="L27">
        <f ca="1">IF($C27&lt;=2,"",
IF(AND($C27&gt;=3,INT(RIGHT(L$1,1))&gt;VLOOKUP($C27,EquipGradeTable!$A:$B,MATCH(EquipGradeTable!$B$1,EquipGradeTable!$A$1:$B$1,0),0)),"",
OFFSET(L27,0,-1)+20))</f>
        <v>641</v>
      </c>
      <c r="M27" t="str">
        <f ca="1">IF($C27&lt;=2,"",
IF(AND($C27&gt;=3,INT(RIGHT(M$1,1))&gt;VLOOKUP($C27,EquipGradeTable!$A:$B,MATCH(EquipGradeTable!$B$1,EquipGradeTable!$A$1:$B$1,0),0)),"",
OFFSET(M27,0,-1)+20))</f>
        <v/>
      </c>
      <c r="N27" t="str">
        <f ca="1">IF($C27&lt;=2,"",
IF(AND($C27&gt;=3,INT(RIGHT(N$1,1))&gt;VLOOKUP($C27,EquipGradeTable!$A:$B,MATCH(EquipGradeTable!$B$1,EquipGradeTable!$A$1:$B$1,0),0)),"",
OFFSET(N27,0,-1)+20))</f>
        <v/>
      </c>
      <c r="O27" t="str">
        <f ca="1">IF($C27&lt;=2,"",
IF(AND($C27&gt;=3,INT(RIGHT(O$1,1))&gt;VLOOKUP($C27,EquipGradeTable!$A:$B,MATCH(EquipGradeTable!$B$1,EquipGradeTable!$A$1:$B$1,0),0)),"",
OFFSET(O27,0,-1)+20))</f>
        <v/>
      </c>
      <c r="P27" t="s">
        <v>53</v>
      </c>
      <c r="Q27">
        <f t="shared" si="3"/>
        <v>4</v>
      </c>
      <c r="R27" t="str">
        <f t="shared" si="6"/>
        <v>Shot_RunicAxe</v>
      </c>
      <c r="S27" t="str">
        <f t="shared" si="7"/>
        <v>EquipName_RunicAxe</v>
      </c>
      <c r="T27">
        <v>1</v>
      </c>
      <c r="AE27">
        <v>0</v>
      </c>
    </row>
    <row r="28" spans="1:31" x14ac:dyDescent="0.3">
      <c r="A28" t="str">
        <f t="shared" ca="1" si="13"/>
        <v>Equip040102</v>
      </c>
      <c r="B28" t="str">
        <f t="shared" ca="1" si="0"/>
        <v>0102</v>
      </c>
      <c r="C28">
        <v>4</v>
      </c>
      <c r="D28" t="s">
        <v>4</v>
      </c>
      <c r="E28">
        <f t="shared" ca="1" si="14"/>
        <v>0</v>
      </c>
      <c r="F28" t="s">
        <v>23</v>
      </c>
      <c r="G28">
        <f t="shared" ca="1" si="15"/>
        <v>1</v>
      </c>
      <c r="H28">
        <v>2</v>
      </c>
      <c r="I28" t="str">
        <f t="shared" ca="1" si="2"/>
        <v>751, 771, 791, 811</v>
      </c>
      <c r="J28">
        <v>751</v>
      </c>
      <c r="K28">
        <f ca="1">IF($C28&lt;=2,"",
IF(AND($C28&gt;=3,INT(RIGHT(K$1,1))&gt;VLOOKUP($C28,EquipGradeTable!$A:$B,MATCH(EquipGradeTable!$B$1,EquipGradeTable!$A$1:$B$1,0),0)),"",
OFFSET(K28,0,-1)+20))</f>
        <v>771</v>
      </c>
      <c r="L28">
        <f ca="1">IF($C28&lt;=2,"",
IF(AND($C28&gt;=3,INT(RIGHT(L$1,1))&gt;VLOOKUP($C28,EquipGradeTable!$A:$B,MATCH(EquipGradeTable!$B$1,EquipGradeTable!$A$1:$B$1,0),0)),"",
OFFSET(L28,0,-1)+20))</f>
        <v>791</v>
      </c>
      <c r="M28">
        <f ca="1">IF($C28&lt;=2,"",
IF(AND($C28&gt;=3,INT(RIGHT(M$1,1))&gt;VLOOKUP($C28,EquipGradeTable!$A:$B,MATCH(EquipGradeTable!$B$1,EquipGradeTable!$A$1:$B$1,0),0)),"",
OFFSET(M28,0,-1)+20))</f>
        <v>811</v>
      </c>
      <c r="N28" t="str">
        <f ca="1">IF($C28&lt;=2,"",
IF(AND($C28&gt;=3,INT(RIGHT(N$1,1))&gt;VLOOKUP($C28,EquipGradeTable!$A:$B,MATCH(EquipGradeTable!$B$1,EquipGradeTable!$A$1:$B$1,0),0)),"",
OFFSET(N28,0,-1)+20))</f>
        <v/>
      </c>
      <c r="O28" t="str">
        <f ca="1">IF($C28&lt;=2,"",
IF(AND($C28&gt;=3,INT(RIGHT(O$1,1))&gt;VLOOKUP($C28,EquipGradeTable!$A:$B,MATCH(EquipGradeTable!$B$1,EquipGradeTable!$A$1:$B$1,0),0)),"",
OFFSET(O28,0,-1)+20))</f>
        <v/>
      </c>
      <c r="P28" t="s">
        <v>53</v>
      </c>
      <c r="Q28">
        <f t="shared" si="3"/>
        <v>4</v>
      </c>
      <c r="R28" t="str">
        <f t="shared" si="6"/>
        <v>Shot_RunicAxe</v>
      </c>
      <c r="S28" t="str">
        <f t="shared" si="7"/>
        <v>EquipName_RunicAxe</v>
      </c>
      <c r="T28">
        <v>1</v>
      </c>
      <c r="AE28">
        <v>0</v>
      </c>
    </row>
    <row r="29" spans="1:31" x14ac:dyDescent="0.3">
      <c r="A29" t="str">
        <f t="shared" ca="1" si="13"/>
        <v>Equip050102</v>
      </c>
      <c r="B29" t="str">
        <f t="shared" ca="1" si="0"/>
        <v>0102</v>
      </c>
      <c r="C29">
        <v>5</v>
      </c>
      <c r="D29" t="s">
        <v>4</v>
      </c>
      <c r="E29">
        <f t="shared" ca="1" si="14"/>
        <v>0</v>
      </c>
      <c r="F29" t="s">
        <v>23</v>
      </c>
      <c r="G29">
        <f t="shared" ca="1" si="15"/>
        <v>1</v>
      </c>
      <c r="H29">
        <v>2</v>
      </c>
      <c r="I29" t="str">
        <f t="shared" ca="1" si="2"/>
        <v>901, 921, 941, 961, 981</v>
      </c>
      <c r="J29">
        <v>901</v>
      </c>
      <c r="K29">
        <f ca="1">IF($C29&lt;=2,"",
IF(AND($C29&gt;=3,INT(RIGHT(K$1,1))&gt;VLOOKUP($C29,EquipGradeTable!$A:$B,MATCH(EquipGradeTable!$B$1,EquipGradeTable!$A$1:$B$1,0),0)),"",
OFFSET(K29,0,-1)+20))</f>
        <v>921</v>
      </c>
      <c r="L29">
        <f ca="1">IF($C29&lt;=2,"",
IF(AND($C29&gt;=3,INT(RIGHT(L$1,1))&gt;VLOOKUP($C29,EquipGradeTable!$A:$B,MATCH(EquipGradeTable!$B$1,EquipGradeTable!$A$1:$B$1,0),0)),"",
OFFSET(L29,0,-1)+20))</f>
        <v>941</v>
      </c>
      <c r="M29">
        <f ca="1">IF($C29&lt;=2,"",
IF(AND($C29&gt;=3,INT(RIGHT(M$1,1))&gt;VLOOKUP($C29,EquipGradeTable!$A:$B,MATCH(EquipGradeTable!$B$1,EquipGradeTable!$A$1:$B$1,0),0)),"",
OFFSET(M29,0,-1)+20))</f>
        <v>961</v>
      </c>
      <c r="N29">
        <f ca="1">IF($C29&lt;=2,"",
IF(AND($C29&gt;=3,INT(RIGHT(N$1,1))&gt;VLOOKUP($C29,EquipGradeTable!$A:$B,MATCH(EquipGradeTable!$B$1,EquipGradeTable!$A$1:$B$1,0),0)),"",
OFFSET(N29,0,-1)+20))</f>
        <v>981</v>
      </c>
      <c r="O29" t="str">
        <f ca="1">IF($C29&lt;=2,"",
IF(AND($C29&gt;=3,INT(RIGHT(O$1,1))&gt;VLOOKUP($C29,EquipGradeTable!$A:$B,MATCH(EquipGradeTable!$B$1,EquipGradeTable!$A$1:$B$1,0),0)),"",
OFFSET(O29,0,-1)+20))</f>
        <v/>
      </c>
      <c r="P29" t="s">
        <v>53</v>
      </c>
      <c r="Q29">
        <f t="shared" si="3"/>
        <v>4</v>
      </c>
      <c r="R29" t="str">
        <f t="shared" si="6"/>
        <v>Shot_RunicAxe</v>
      </c>
      <c r="S29" t="str">
        <f t="shared" si="7"/>
        <v>EquipName_RunicAxe</v>
      </c>
      <c r="T29">
        <v>1</v>
      </c>
      <c r="AE29">
        <v>0</v>
      </c>
    </row>
    <row r="30" spans="1:31" x14ac:dyDescent="0.3">
      <c r="A30" t="str">
        <f t="shared" ca="1" si="13"/>
        <v>Equip060102</v>
      </c>
      <c r="B30" t="str">
        <f t="shared" ca="1" si="0"/>
        <v>0102</v>
      </c>
      <c r="C30">
        <v>6</v>
      </c>
      <c r="D30" t="s">
        <v>4</v>
      </c>
      <c r="E30">
        <f t="shared" ca="1" si="14"/>
        <v>0</v>
      </c>
      <c r="F30" t="s">
        <v>23</v>
      </c>
      <c r="G30">
        <f t="shared" ca="1" si="15"/>
        <v>1</v>
      </c>
      <c r="H30">
        <v>2</v>
      </c>
      <c r="I30" t="str">
        <f t="shared" ca="1" si="2"/>
        <v>1051, 1071, 1091, 1111, 1131, 1151</v>
      </c>
      <c r="J30">
        <v>1051</v>
      </c>
      <c r="K30">
        <f ca="1">IF($C30&lt;=2,"",
IF(AND($C30&gt;=3,INT(RIGHT(K$1,1))&gt;VLOOKUP($C30,EquipGradeTable!$A:$B,MATCH(EquipGradeTable!$B$1,EquipGradeTable!$A$1:$B$1,0),0)),"",
OFFSET(K30,0,-1)+20))</f>
        <v>1071</v>
      </c>
      <c r="L30">
        <f ca="1">IF($C30&lt;=2,"",
IF(AND($C30&gt;=3,INT(RIGHT(L$1,1))&gt;VLOOKUP($C30,EquipGradeTable!$A:$B,MATCH(EquipGradeTable!$B$1,EquipGradeTable!$A$1:$B$1,0),0)),"",
OFFSET(L30,0,-1)+20))</f>
        <v>1091</v>
      </c>
      <c r="M30">
        <f ca="1">IF($C30&lt;=2,"",
IF(AND($C30&gt;=3,INT(RIGHT(M$1,1))&gt;VLOOKUP($C30,EquipGradeTable!$A:$B,MATCH(EquipGradeTable!$B$1,EquipGradeTable!$A$1:$B$1,0),0)),"",
OFFSET(M30,0,-1)+20))</f>
        <v>1111</v>
      </c>
      <c r="N30">
        <f ca="1">IF($C30&lt;=2,"",
IF(AND($C30&gt;=3,INT(RIGHT(N$1,1))&gt;VLOOKUP($C30,EquipGradeTable!$A:$B,MATCH(EquipGradeTable!$B$1,EquipGradeTable!$A$1:$B$1,0),0)),"",
OFFSET(N30,0,-1)+20))</f>
        <v>1131</v>
      </c>
      <c r="O30">
        <f ca="1">IF($C30&lt;=2,"",
IF(AND($C30&gt;=3,INT(RIGHT(O$1,1))&gt;VLOOKUP($C30,EquipGradeTable!$A:$B,MATCH(EquipGradeTable!$B$1,EquipGradeTable!$A$1:$B$1,0),0)),"",
OFFSET(O30,0,-1)+20))</f>
        <v>1151</v>
      </c>
      <c r="P30" t="s">
        <v>53</v>
      </c>
      <c r="Q30">
        <f t="shared" si="3"/>
        <v>4</v>
      </c>
      <c r="R30" t="str">
        <f t="shared" si="6"/>
        <v>Shot_RunicAxe</v>
      </c>
      <c r="S30" t="str">
        <f t="shared" si="7"/>
        <v>EquipName_RunicAxe</v>
      </c>
      <c r="T30">
        <v>1</v>
      </c>
      <c r="AE30">
        <v>0</v>
      </c>
    </row>
    <row r="31" spans="1:31" x14ac:dyDescent="0.3">
      <c r="A31" t="str">
        <f t="shared" ca="1" si="13"/>
        <v>Equip030201</v>
      </c>
      <c r="B31" t="str">
        <f t="shared" ca="1" si="0"/>
        <v>0201</v>
      </c>
      <c r="C31">
        <v>3</v>
      </c>
      <c r="D31" t="s">
        <v>4</v>
      </c>
      <c r="E31">
        <f t="shared" ca="1" si="14"/>
        <v>0</v>
      </c>
      <c r="F31" t="s">
        <v>25</v>
      </c>
      <c r="G31">
        <f t="shared" ca="1" si="15"/>
        <v>2</v>
      </c>
      <c r="H31">
        <v>1</v>
      </c>
      <c r="I31" t="str">
        <f t="shared" ca="1" si="2"/>
        <v>800, 820, 840</v>
      </c>
      <c r="J31">
        <v>800</v>
      </c>
      <c r="K31">
        <f ca="1">IF($C31&lt;=2,"",
IF(AND($C31&gt;=3,INT(RIGHT(K$1,1))&gt;VLOOKUP($C31,EquipGradeTable!$A:$B,MATCH(EquipGradeTable!$B$1,EquipGradeTable!$A$1:$B$1,0),0)),"",
OFFSET(K31,0,-1)+20))</f>
        <v>820</v>
      </c>
      <c r="L31">
        <f ca="1">IF($C31&lt;=2,"",
IF(AND($C31&gt;=3,INT(RIGHT(L$1,1))&gt;VLOOKUP($C31,EquipGradeTable!$A:$B,MATCH(EquipGradeTable!$B$1,EquipGradeTable!$A$1:$B$1,0),0)),"",
OFFSET(L31,0,-1)+20))</f>
        <v>840</v>
      </c>
      <c r="M31" t="str">
        <f ca="1">IF($C31&lt;=2,"",
IF(AND($C31&gt;=3,INT(RIGHT(M$1,1))&gt;VLOOKUP($C31,EquipGradeTable!$A:$B,MATCH(EquipGradeTable!$B$1,EquipGradeTable!$A$1:$B$1,0),0)),"",
OFFSET(M31,0,-1)+20))</f>
        <v/>
      </c>
      <c r="N31" t="str">
        <f ca="1">IF($C31&lt;=2,"",
IF(AND($C31&gt;=3,INT(RIGHT(N$1,1))&gt;VLOOKUP($C31,EquipGradeTable!$A:$B,MATCH(EquipGradeTable!$B$1,EquipGradeTable!$A$1:$B$1,0),0)),"",
OFFSET(N31,0,-1)+20))</f>
        <v/>
      </c>
      <c r="O31" t="str">
        <f ca="1">IF($C31&lt;=2,"",
IF(AND($C31&gt;=3,INT(RIGHT(O$1,1))&gt;VLOOKUP($C31,EquipGradeTable!$A:$B,MATCH(EquipGradeTable!$B$1,EquipGradeTable!$A$1:$B$1,0),0)),"",
OFFSET(O31,0,-1)+20))</f>
        <v/>
      </c>
      <c r="P31" t="s">
        <v>54</v>
      </c>
      <c r="Q31">
        <f t="shared" si="3"/>
        <v>4</v>
      </c>
      <c r="R31" t="str">
        <f t="shared" si="6"/>
        <v>Shot_ElvenAxe</v>
      </c>
      <c r="S31" t="str">
        <f t="shared" si="7"/>
        <v>EquipName_ElvenAxe</v>
      </c>
      <c r="T31">
        <v>1</v>
      </c>
      <c r="AE31">
        <v>0</v>
      </c>
    </row>
    <row r="32" spans="1:31" x14ac:dyDescent="0.3">
      <c r="A32" t="str">
        <f t="shared" ca="1" si="13"/>
        <v>Equip040201</v>
      </c>
      <c r="B32" t="str">
        <f t="shared" ca="1" si="0"/>
        <v>0201</v>
      </c>
      <c r="C32">
        <v>4</v>
      </c>
      <c r="D32" t="s">
        <v>4</v>
      </c>
      <c r="E32">
        <f t="shared" ca="1" si="14"/>
        <v>0</v>
      </c>
      <c r="F32" t="s">
        <v>25</v>
      </c>
      <c r="G32">
        <f t="shared" ca="1" si="15"/>
        <v>2</v>
      </c>
      <c r="H32">
        <v>1</v>
      </c>
      <c r="I32" t="str">
        <f t="shared" ca="1" si="2"/>
        <v>1000, 1020, 1040, 1060</v>
      </c>
      <c r="J32">
        <v>1000</v>
      </c>
      <c r="K32">
        <f ca="1">IF($C32&lt;=2,"",
IF(AND($C32&gt;=3,INT(RIGHT(K$1,1))&gt;VLOOKUP($C32,EquipGradeTable!$A:$B,MATCH(EquipGradeTable!$B$1,EquipGradeTable!$A$1:$B$1,0),0)),"",
OFFSET(K32,0,-1)+20))</f>
        <v>1020</v>
      </c>
      <c r="L32">
        <f ca="1">IF($C32&lt;=2,"",
IF(AND($C32&gt;=3,INT(RIGHT(L$1,1))&gt;VLOOKUP($C32,EquipGradeTable!$A:$B,MATCH(EquipGradeTable!$B$1,EquipGradeTable!$A$1:$B$1,0),0)),"",
OFFSET(L32,0,-1)+20))</f>
        <v>1040</v>
      </c>
      <c r="M32">
        <f ca="1">IF($C32&lt;=2,"",
IF(AND($C32&gt;=3,INT(RIGHT(M$1,1))&gt;VLOOKUP($C32,EquipGradeTable!$A:$B,MATCH(EquipGradeTable!$B$1,EquipGradeTable!$A$1:$B$1,0),0)),"",
OFFSET(M32,0,-1)+20))</f>
        <v>1060</v>
      </c>
      <c r="N32" t="str">
        <f ca="1">IF($C32&lt;=2,"",
IF(AND($C32&gt;=3,INT(RIGHT(N$1,1))&gt;VLOOKUP($C32,EquipGradeTable!$A:$B,MATCH(EquipGradeTable!$B$1,EquipGradeTable!$A$1:$B$1,0),0)),"",
OFFSET(N32,0,-1)+20))</f>
        <v/>
      </c>
      <c r="O32" t="str">
        <f ca="1">IF($C32&lt;=2,"",
IF(AND($C32&gt;=3,INT(RIGHT(O$1,1))&gt;VLOOKUP($C32,EquipGradeTable!$A:$B,MATCH(EquipGradeTable!$B$1,EquipGradeTable!$A$1:$B$1,0),0)),"",
OFFSET(O32,0,-1)+20))</f>
        <v/>
      </c>
      <c r="P32" t="s">
        <v>54</v>
      </c>
      <c r="Q32">
        <f t="shared" si="3"/>
        <v>4</v>
      </c>
      <c r="R32" t="str">
        <f t="shared" si="6"/>
        <v>Shot_ElvenAxe</v>
      </c>
      <c r="S32" t="str">
        <f t="shared" si="7"/>
        <v>EquipName_ElvenAxe</v>
      </c>
      <c r="T32">
        <v>1</v>
      </c>
      <c r="AE32">
        <v>0</v>
      </c>
    </row>
    <row r="33" spans="1:31" x14ac:dyDescent="0.3">
      <c r="A33" t="str">
        <f t="shared" ca="1" si="13"/>
        <v>Equip050201</v>
      </c>
      <c r="B33" t="str">
        <f t="shared" ca="1" si="0"/>
        <v>0201</v>
      </c>
      <c r="C33">
        <v>5</v>
      </c>
      <c r="D33" t="s">
        <v>4</v>
      </c>
      <c r="E33">
        <f t="shared" ca="1" si="14"/>
        <v>0</v>
      </c>
      <c r="F33" t="s">
        <v>25</v>
      </c>
      <c r="G33">
        <f t="shared" ca="1" si="15"/>
        <v>2</v>
      </c>
      <c r="H33">
        <v>1</v>
      </c>
      <c r="I33" t="str">
        <f t="shared" ca="1" si="2"/>
        <v>1200, 1220, 1240, 1260, 1280</v>
      </c>
      <c r="J33">
        <v>1200</v>
      </c>
      <c r="K33">
        <f ca="1">IF($C33&lt;=2,"",
IF(AND($C33&gt;=3,INT(RIGHT(K$1,1))&gt;VLOOKUP($C33,EquipGradeTable!$A:$B,MATCH(EquipGradeTable!$B$1,EquipGradeTable!$A$1:$B$1,0),0)),"",
OFFSET(K33,0,-1)+20))</f>
        <v>1220</v>
      </c>
      <c r="L33">
        <f ca="1">IF($C33&lt;=2,"",
IF(AND($C33&gt;=3,INT(RIGHT(L$1,1))&gt;VLOOKUP($C33,EquipGradeTable!$A:$B,MATCH(EquipGradeTable!$B$1,EquipGradeTable!$A$1:$B$1,0),0)),"",
OFFSET(L33,0,-1)+20))</f>
        <v>1240</v>
      </c>
      <c r="M33">
        <f ca="1">IF($C33&lt;=2,"",
IF(AND($C33&gt;=3,INT(RIGHT(M$1,1))&gt;VLOOKUP($C33,EquipGradeTable!$A:$B,MATCH(EquipGradeTable!$B$1,EquipGradeTable!$A$1:$B$1,0),0)),"",
OFFSET(M33,0,-1)+20))</f>
        <v>1260</v>
      </c>
      <c r="N33">
        <f ca="1">IF($C33&lt;=2,"",
IF(AND($C33&gt;=3,INT(RIGHT(N$1,1))&gt;VLOOKUP($C33,EquipGradeTable!$A:$B,MATCH(EquipGradeTable!$B$1,EquipGradeTable!$A$1:$B$1,0),0)),"",
OFFSET(N33,0,-1)+20))</f>
        <v>1280</v>
      </c>
      <c r="O33" t="str">
        <f ca="1">IF($C33&lt;=2,"",
IF(AND($C33&gt;=3,INT(RIGHT(O$1,1))&gt;VLOOKUP($C33,EquipGradeTable!$A:$B,MATCH(EquipGradeTable!$B$1,EquipGradeTable!$A$1:$B$1,0),0)),"",
OFFSET(O33,0,-1)+20))</f>
        <v/>
      </c>
      <c r="P33" t="s">
        <v>54</v>
      </c>
      <c r="Q33">
        <f t="shared" si="3"/>
        <v>4</v>
      </c>
      <c r="R33" t="str">
        <f t="shared" si="6"/>
        <v>Shot_ElvenAxe</v>
      </c>
      <c r="S33" t="str">
        <f t="shared" si="7"/>
        <v>EquipName_ElvenAxe</v>
      </c>
      <c r="T33">
        <v>1</v>
      </c>
      <c r="AE33">
        <v>0</v>
      </c>
    </row>
    <row r="34" spans="1:31" x14ac:dyDescent="0.3">
      <c r="A34" t="str">
        <f t="shared" ca="1" si="13"/>
        <v>Equip060201</v>
      </c>
      <c r="B34" t="str">
        <f t="shared" ca="1" si="0"/>
        <v>0201</v>
      </c>
      <c r="C34">
        <v>6</v>
      </c>
      <c r="D34" t="s">
        <v>4</v>
      </c>
      <c r="E34">
        <f t="shared" ca="1" si="14"/>
        <v>0</v>
      </c>
      <c r="F34" t="s">
        <v>25</v>
      </c>
      <c r="G34">
        <f t="shared" ca="1" si="15"/>
        <v>2</v>
      </c>
      <c r="H34">
        <v>1</v>
      </c>
      <c r="I34" t="str">
        <f t="shared" ca="1" si="2"/>
        <v>1400, 1420, 1440, 1460, 1480, 1500</v>
      </c>
      <c r="J34">
        <v>1400</v>
      </c>
      <c r="K34">
        <f ca="1">IF($C34&lt;=2,"",
IF(AND($C34&gt;=3,INT(RIGHT(K$1,1))&gt;VLOOKUP($C34,EquipGradeTable!$A:$B,MATCH(EquipGradeTable!$B$1,EquipGradeTable!$A$1:$B$1,0),0)),"",
OFFSET(K34,0,-1)+20))</f>
        <v>1420</v>
      </c>
      <c r="L34">
        <f ca="1">IF($C34&lt;=2,"",
IF(AND($C34&gt;=3,INT(RIGHT(L$1,1))&gt;VLOOKUP($C34,EquipGradeTable!$A:$B,MATCH(EquipGradeTable!$B$1,EquipGradeTable!$A$1:$B$1,0),0)),"",
OFFSET(L34,0,-1)+20))</f>
        <v>1440</v>
      </c>
      <c r="M34">
        <f ca="1">IF($C34&lt;=2,"",
IF(AND($C34&gt;=3,INT(RIGHT(M$1,1))&gt;VLOOKUP($C34,EquipGradeTable!$A:$B,MATCH(EquipGradeTable!$B$1,EquipGradeTable!$A$1:$B$1,0),0)),"",
OFFSET(M34,0,-1)+20))</f>
        <v>1460</v>
      </c>
      <c r="N34">
        <f ca="1">IF($C34&lt;=2,"",
IF(AND($C34&gt;=3,INT(RIGHT(N$1,1))&gt;VLOOKUP($C34,EquipGradeTable!$A:$B,MATCH(EquipGradeTable!$B$1,EquipGradeTable!$A$1:$B$1,0),0)),"",
OFFSET(N34,0,-1)+20))</f>
        <v>1480</v>
      </c>
      <c r="O34">
        <f ca="1">IF($C34&lt;=2,"",
IF(AND($C34&gt;=3,INT(RIGHT(O$1,1))&gt;VLOOKUP($C34,EquipGradeTable!$A:$B,MATCH(EquipGradeTable!$B$1,EquipGradeTable!$A$1:$B$1,0),0)),"",
OFFSET(O34,0,-1)+20))</f>
        <v>1500</v>
      </c>
      <c r="P34" t="s">
        <v>54</v>
      </c>
      <c r="Q34">
        <f t="shared" si="3"/>
        <v>4</v>
      </c>
      <c r="R34" t="str">
        <f t="shared" si="6"/>
        <v>Shot_ElvenAxe</v>
      </c>
      <c r="S34" t="str">
        <f t="shared" si="7"/>
        <v>EquipName_ElvenAxe</v>
      </c>
      <c r="T34">
        <v>1</v>
      </c>
      <c r="AE34">
        <v>0</v>
      </c>
    </row>
    <row r="35" spans="1:31" x14ac:dyDescent="0.3">
      <c r="A35" t="str">
        <f t="shared" ca="1" si="13"/>
        <v>Equip030202</v>
      </c>
      <c r="B35" t="str">
        <f t="shared" ca="1" si="0"/>
        <v>0202</v>
      </c>
      <c r="C35">
        <v>3</v>
      </c>
      <c r="D35" t="s">
        <v>4</v>
      </c>
      <c r="E35">
        <f t="shared" ref="E35:E38" ca="1" si="16">VLOOKUP(D35,OFFSET(INDIRECT("$A:$B"),0,MATCH(D$1&amp;"_Verify",INDIRECT("$1:$1"),0)-1),2,0)</f>
        <v>0</v>
      </c>
      <c r="F35" t="s">
        <v>24</v>
      </c>
      <c r="G35">
        <f t="shared" ref="G35:G38" ca="1" si="17">VLOOKUP(F35,OFFSET(INDIRECT("$A:$B"),0,MATCH(F$1&amp;"_Verify",INDIRECT("$1:$1"),0)-1),2,0)</f>
        <v>2</v>
      </c>
      <c r="H35">
        <v>2</v>
      </c>
      <c r="I35" t="str">
        <f t="shared" ca="1" si="2"/>
        <v>801, 821, 841</v>
      </c>
      <c r="J35">
        <v>801</v>
      </c>
      <c r="K35">
        <f ca="1">IF($C35&lt;=2,"",
IF(AND($C35&gt;=3,INT(RIGHT(K$1,1))&gt;VLOOKUP($C35,EquipGradeTable!$A:$B,MATCH(EquipGradeTable!$B$1,EquipGradeTable!$A$1:$B$1,0),0)),"",
OFFSET(K35,0,-1)+20))</f>
        <v>821</v>
      </c>
      <c r="L35">
        <f ca="1">IF($C35&lt;=2,"",
IF(AND($C35&gt;=3,INT(RIGHT(L$1,1))&gt;VLOOKUP($C35,EquipGradeTable!$A:$B,MATCH(EquipGradeTable!$B$1,EquipGradeTable!$A$1:$B$1,0),0)),"",
OFFSET(L35,0,-1)+20))</f>
        <v>841</v>
      </c>
      <c r="M35" t="str">
        <f ca="1">IF($C35&lt;=2,"",
IF(AND($C35&gt;=3,INT(RIGHT(M$1,1))&gt;VLOOKUP($C35,EquipGradeTable!$A:$B,MATCH(EquipGradeTable!$B$1,EquipGradeTable!$A$1:$B$1,0),0)),"",
OFFSET(M35,0,-1)+20))</f>
        <v/>
      </c>
      <c r="N35" t="str">
        <f ca="1">IF($C35&lt;=2,"",
IF(AND($C35&gt;=3,INT(RIGHT(N$1,1))&gt;VLOOKUP($C35,EquipGradeTable!$A:$B,MATCH(EquipGradeTable!$B$1,EquipGradeTable!$A$1:$B$1,0),0)),"",
OFFSET(N35,0,-1)+20))</f>
        <v/>
      </c>
      <c r="O35" t="str">
        <f ca="1">IF($C35&lt;=2,"",
IF(AND($C35&gt;=3,INT(RIGHT(O$1,1))&gt;VLOOKUP($C35,EquipGradeTable!$A:$B,MATCH(EquipGradeTable!$B$1,EquipGradeTable!$A$1:$B$1,0),0)),"",
OFFSET(O35,0,-1)+20))</f>
        <v/>
      </c>
      <c r="P35" t="s">
        <v>55</v>
      </c>
      <c r="Q35">
        <f t="shared" si="3"/>
        <v>4</v>
      </c>
      <c r="R35" t="str">
        <f t="shared" ref="R35:R38" si="18">"Shot_"&amp;P35</f>
        <v>Shot_ArsenalAxe</v>
      </c>
      <c r="S35" t="str">
        <f t="shared" ref="S35:S38" si="19">"EquipName_"&amp;P35</f>
        <v>EquipName_ArsenalAxe</v>
      </c>
      <c r="T35">
        <v>1</v>
      </c>
      <c r="AE35">
        <v>99</v>
      </c>
    </row>
    <row r="36" spans="1:31" x14ac:dyDescent="0.3">
      <c r="A36" t="str">
        <f t="shared" ca="1" si="13"/>
        <v>Equip040202</v>
      </c>
      <c r="B36" t="str">
        <f t="shared" ca="1" si="0"/>
        <v>0202</v>
      </c>
      <c r="C36">
        <v>4</v>
      </c>
      <c r="D36" t="s">
        <v>4</v>
      </c>
      <c r="E36">
        <f t="shared" ca="1" si="16"/>
        <v>0</v>
      </c>
      <c r="F36" t="s">
        <v>24</v>
      </c>
      <c r="G36">
        <f t="shared" ca="1" si="17"/>
        <v>2</v>
      </c>
      <c r="H36">
        <v>2</v>
      </c>
      <c r="I36" t="str">
        <f t="shared" ca="1" si="2"/>
        <v>1001, 1021, 1041, 1061</v>
      </c>
      <c r="J36">
        <v>1001</v>
      </c>
      <c r="K36">
        <f ca="1">IF($C36&lt;=2,"",
IF(AND($C36&gt;=3,INT(RIGHT(K$1,1))&gt;VLOOKUP($C36,EquipGradeTable!$A:$B,MATCH(EquipGradeTable!$B$1,EquipGradeTable!$A$1:$B$1,0),0)),"",
OFFSET(K36,0,-1)+20))</f>
        <v>1021</v>
      </c>
      <c r="L36">
        <f ca="1">IF($C36&lt;=2,"",
IF(AND($C36&gt;=3,INT(RIGHT(L$1,1))&gt;VLOOKUP($C36,EquipGradeTable!$A:$B,MATCH(EquipGradeTable!$B$1,EquipGradeTable!$A$1:$B$1,0),0)),"",
OFFSET(L36,0,-1)+20))</f>
        <v>1041</v>
      </c>
      <c r="M36">
        <f ca="1">IF($C36&lt;=2,"",
IF(AND($C36&gt;=3,INT(RIGHT(M$1,1))&gt;VLOOKUP($C36,EquipGradeTable!$A:$B,MATCH(EquipGradeTable!$B$1,EquipGradeTable!$A$1:$B$1,0),0)),"",
OFFSET(M36,0,-1)+20))</f>
        <v>1061</v>
      </c>
      <c r="N36" t="str">
        <f ca="1">IF($C36&lt;=2,"",
IF(AND($C36&gt;=3,INT(RIGHT(N$1,1))&gt;VLOOKUP($C36,EquipGradeTable!$A:$B,MATCH(EquipGradeTable!$B$1,EquipGradeTable!$A$1:$B$1,0),0)),"",
OFFSET(N36,0,-1)+20))</f>
        <v/>
      </c>
      <c r="O36" t="str">
        <f ca="1">IF($C36&lt;=2,"",
IF(AND($C36&gt;=3,INT(RIGHT(O$1,1))&gt;VLOOKUP($C36,EquipGradeTable!$A:$B,MATCH(EquipGradeTable!$B$1,EquipGradeTable!$A$1:$B$1,0),0)),"",
OFFSET(O36,0,-1)+20))</f>
        <v/>
      </c>
      <c r="P36" t="s">
        <v>55</v>
      </c>
      <c r="Q36">
        <f t="shared" si="3"/>
        <v>4</v>
      </c>
      <c r="R36" t="str">
        <f t="shared" si="18"/>
        <v>Shot_ArsenalAxe</v>
      </c>
      <c r="S36" t="str">
        <f t="shared" si="19"/>
        <v>EquipName_ArsenalAxe</v>
      </c>
      <c r="T36">
        <v>1</v>
      </c>
      <c r="AE36">
        <v>99</v>
      </c>
    </row>
    <row r="37" spans="1:31" x14ac:dyDescent="0.3">
      <c r="A37" t="str">
        <f t="shared" ca="1" si="13"/>
        <v>Equip050202</v>
      </c>
      <c r="B37" t="str">
        <f t="shared" ca="1" si="0"/>
        <v>0202</v>
      </c>
      <c r="C37">
        <v>5</v>
      </c>
      <c r="D37" t="s">
        <v>4</v>
      </c>
      <c r="E37">
        <f t="shared" ca="1" si="16"/>
        <v>0</v>
      </c>
      <c r="F37" t="s">
        <v>24</v>
      </c>
      <c r="G37">
        <f t="shared" ca="1" si="17"/>
        <v>2</v>
      </c>
      <c r="H37">
        <v>2</v>
      </c>
      <c r="I37" t="str">
        <f t="shared" ca="1" si="2"/>
        <v>1201, 1221, 1241, 1261, 1281</v>
      </c>
      <c r="J37">
        <v>1201</v>
      </c>
      <c r="K37">
        <f ca="1">IF($C37&lt;=2,"",
IF(AND($C37&gt;=3,INT(RIGHT(K$1,1))&gt;VLOOKUP($C37,EquipGradeTable!$A:$B,MATCH(EquipGradeTable!$B$1,EquipGradeTable!$A$1:$B$1,0),0)),"",
OFFSET(K37,0,-1)+20))</f>
        <v>1221</v>
      </c>
      <c r="L37">
        <f ca="1">IF($C37&lt;=2,"",
IF(AND($C37&gt;=3,INT(RIGHT(L$1,1))&gt;VLOOKUP($C37,EquipGradeTable!$A:$B,MATCH(EquipGradeTable!$B$1,EquipGradeTable!$A$1:$B$1,0),0)),"",
OFFSET(L37,0,-1)+20))</f>
        <v>1241</v>
      </c>
      <c r="M37">
        <f ca="1">IF($C37&lt;=2,"",
IF(AND($C37&gt;=3,INT(RIGHT(M$1,1))&gt;VLOOKUP($C37,EquipGradeTable!$A:$B,MATCH(EquipGradeTable!$B$1,EquipGradeTable!$A$1:$B$1,0),0)),"",
OFFSET(M37,0,-1)+20))</f>
        <v>1261</v>
      </c>
      <c r="N37">
        <f ca="1">IF($C37&lt;=2,"",
IF(AND($C37&gt;=3,INT(RIGHT(N$1,1))&gt;VLOOKUP($C37,EquipGradeTable!$A:$B,MATCH(EquipGradeTable!$B$1,EquipGradeTable!$A$1:$B$1,0),0)),"",
OFFSET(N37,0,-1)+20))</f>
        <v>1281</v>
      </c>
      <c r="O37" t="str">
        <f ca="1">IF($C37&lt;=2,"",
IF(AND($C37&gt;=3,INT(RIGHT(O$1,1))&gt;VLOOKUP($C37,EquipGradeTable!$A:$B,MATCH(EquipGradeTable!$B$1,EquipGradeTable!$A$1:$B$1,0),0)),"",
OFFSET(O37,0,-1)+20))</f>
        <v/>
      </c>
      <c r="P37" t="s">
        <v>55</v>
      </c>
      <c r="Q37">
        <f t="shared" si="3"/>
        <v>4</v>
      </c>
      <c r="R37" t="str">
        <f t="shared" si="18"/>
        <v>Shot_ArsenalAxe</v>
      </c>
      <c r="S37" t="str">
        <f t="shared" si="19"/>
        <v>EquipName_ArsenalAxe</v>
      </c>
      <c r="T37">
        <v>1</v>
      </c>
      <c r="AE37">
        <v>99</v>
      </c>
    </row>
    <row r="38" spans="1:31" x14ac:dyDescent="0.3">
      <c r="A38" t="str">
        <f t="shared" ca="1" si="13"/>
        <v>Equip060202</v>
      </c>
      <c r="B38" t="str">
        <f t="shared" ca="1" si="0"/>
        <v>0202</v>
      </c>
      <c r="C38">
        <v>6</v>
      </c>
      <c r="D38" t="s">
        <v>4</v>
      </c>
      <c r="E38">
        <f t="shared" ca="1" si="16"/>
        <v>0</v>
      </c>
      <c r="F38" t="s">
        <v>24</v>
      </c>
      <c r="G38">
        <f t="shared" ca="1" si="17"/>
        <v>2</v>
      </c>
      <c r="H38">
        <v>2</v>
      </c>
      <c r="I38" t="str">
        <f t="shared" ca="1" si="2"/>
        <v>1401, 1421, 1441, 1461, 1481, 1501</v>
      </c>
      <c r="J38">
        <v>1401</v>
      </c>
      <c r="K38">
        <f ca="1">IF($C38&lt;=2,"",
IF(AND($C38&gt;=3,INT(RIGHT(K$1,1))&gt;VLOOKUP($C38,EquipGradeTable!$A:$B,MATCH(EquipGradeTable!$B$1,EquipGradeTable!$A$1:$B$1,0),0)),"",
OFFSET(K38,0,-1)+20))</f>
        <v>1421</v>
      </c>
      <c r="L38">
        <f ca="1">IF($C38&lt;=2,"",
IF(AND($C38&gt;=3,INT(RIGHT(L$1,1))&gt;VLOOKUP($C38,EquipGradeTable!$A:$B,MATCH(EquipGradeTable!$B$1,EquipGradeTable!$A$1:$B$1,0),0)),"",
OFFSET(L38,0,-1)+20))</f>
        <v>1441</v>
      </c>
      <c r="M38">
        <f ca="1">IF($C38&lt;=2,"",
IF(AND($C38&gt;=3,INT(RIGHT(M$1,1))&gt;VLOOKUP($C38,EquipGradeTable!$A:$B,MATCH(EquipGradeTable!$B$1,EquipGradeTable!$A$1:$B$1,0),0)),"",
OFFSET(M38,0,-1)+20))</f>
        <v>1461</v>
      </c>
      <c r="N38">
        <f ca="1">IF($C38&lt;=2,"",
IF(AND($C38&gt;=3,INT(RIGHT(N$1,1))&gt;VLOOKUP($C38,EquipGradeTable!$A:$B,MATCH(EquipGradeTable!$B$1,EquipGradeTable!$A$1:$B$1,0),0)),"",
OFFSET(N38,0,-1)+20))</f>
        <v>1481</v>
      </c>
      <c r="O38">
        <f ca="1">IF($C38&lt;=2,"",
IF(AND($C38&gt;=3,INT(RIGHT(O$1,1))&gt;VLOOKUP($C38,EquipGradeTable!$A:$B,MATCH(EquipGradeTable!$B$1,EquipGradeTable!$A$1:$B$1,0),0)),"",
OFFSET(O38,0,-1)+20))</f>
        <v>1501</v>
      </c>
      <c r="P38" t="s">
        <v>55</v>
      </c>
      <c r="Q38">
        <f t="shared" si="3"/>
        <v>4</v>
      </c>
      <c r="R38" t="str">
        <f t="shared" si="18"/>
        <v>Shot_ArsenalAxe</v>
      </c>
      <c r="S38" t="str">
        <f t="shared" si="19"/>
        <v>EquipName_ArsenalAxe</v>
      </c>
      <c r="T38">
        <v>1</v>
      </c>
      <c r="AE38">
        <v>99</v>
      </c>
    </row>
    <row r="39" spans="1:31" x14ac:dyDescent="0.3">
      <c r="A39" t="str">
        <f t="shared" ca="1" si="13"/>
        <v>Equip001001</v>
      </c>
      <c r="B39" t="str">
        <f t="shared" ca="1" si="0"/>
        <v>1001</v>
      </c>
      <c r="C39">
        <v>0</v>
      </c>
      <c r="D39" t="s">
        <v>31</v>
      </c>
      <c r="E39">
        <f t="shared" ca="1" si="14"/>
        <v>1</v>
      </c>
      <c r="F39" t="s">
        <v>20</v>
      </c>
      <c r="G39">
        <f t="shared" ca="1" si="15"/>
        <v>0</v>
      </c>
      <c r="H39">
        <v>1</v>
      </c>
      <c r="I39" t="str">
        <f t="shared" ca="1" si="2"/>
        <v>100</v>
      </c>
      <c r="J39">
        <v>100</v>
      </c>
      <c r="K39" t="str">
        <f ca="1">IF($C39&lt;=2,"",
IF(AND($C39&gt;=3,INT(RIGHT(K$1,1))&gt;VLOOKUP($C39,EquipGradeTable!$A:$B,MATCH(EquipGradeTable!$B$1,EquipGradeTable!$A$1:$B$1,0),0)),"",
OFFSET(K39,0,-1)+20))</f>
        <v/>
      </c>
      <c r="L39" t="str">
        <f ca="1">IF($C39&lt;=2,"",
IF(AND($C39&gt;=3,INT(RIGHT(L$1,1))&gt;VLOOKUP($C39,EquipGradeTable!$A:$B,MATCH(EquipGradeTable!$B$1,EquipGradeTable!$A$1:$B$1,0),0)),"",
OFFSET(L39,0,-1)+20))</f>
        <v/>
      </c>
      <c r="M39" t="str">
        <f ca="1">IF($C39&lt;=2,"",
IF(AND($C39&gt;=3,INT(RIGHT(M$1,1))&gt;VLOOKUP($C39,EquipGradeTable!$A:$B,MATCH(EquipGradeTable!$B$1,EquipGradeTable!$A$1:$B$1,0),0)),"",
OFFSET(M39,0,-1)+20))</f>
        <v/>
      </c>
      <c r="N39" t="str">
        <f ca="1">IF($C39&lt;=2,"",
IF(AND($C39&gt;=3,INT(RIGHT(N$1,1))&gt;VLOOKUP($C39,EquipGradeTable!$A:$B,MATCH(EquipGradeTable!$B$1,EquipGradeTable!$A$1:$B$1,0),0)),"",
OFFSET(N39,0,-1)+20))</f>
        <v/>
      </c>
      <c r="O39" t="str">
        <f ca="1">IF($C39&lt;=2,"",
IF(AND($C39&gt;=3,INT(RIGHT(O$1,1))&gt;VLOOKUP($C39,EquipGradeTable!$A:$B,MATCH(EquipGradeTable!$B$1,EquipGradeTable!$A$1:$B$1,0),0)),"",
OFFSET(O39,0,-1)+20))</f>
        <v/>
      </c>
      <c r="P39" t="s">
        <v>56</v>
      </c>
      <c r="Q39">
        <f t="shared" si="3"/>
        <v>7</v>
      </c>
      <c r="R39" t="str">
        <f t="shared" si="6"/>
        <v>Shot_FourMaker31</v>
      </c>
      <c r="S39" t="str">
        <f t="shared" si="7"/>
        <v>EquipName_FourMaker31</v>
      </c>
      <c r="T39">
        <v>1</v>
      </c>
      <c r="AE39">
        <v>0</v>
      </c>
    </row>
    <row r="40" spans="1:31" x14ac:dyDescent="0.3">
      <c r="A40" t="str">
        <f t="shared" ref="A40:A59" ca="1" si="20">"Equip"&amp;TEXT(C40,"00")&amp;TEXT(E40,"0")&amp;TEXT(G40,"0")&amp;TEXT(H40,"00")</f>
        <v>Equip011001</v>
      </c>
      <c r="B40" t="str">
        <f t="shared" ca="1" si="0"/>
        <v>1001</v>
      </c>
      <c r="C40">
        <v>1</v>
      </c>
      <c r="D40" t="s">
        <v>31</v>
      </c>
      <c r="E40">
        <f t="shared" ca="1" si="14"/>
        <v>1</v>
      </c>
      <c r="F40" t="s">
        <v>20</v>
      </c>
      <c r="G40">
        <f t="shared" ca="1" si="15"/>
        <v>0</v>
      </c>
      <c r="H40">
        <v>1</v>
      </c>
      <c r="I40" t="str">
        <f t="shared" ca="1" si="2"/>
        <v>200</v>
      </c>
      <c r="J40">
        <v>200</v>
      </c>
      <c r="K40" t="str">
        <f ca="1">IF($C40&lt;=2,"",
IF(AND($C40&gt;=3,INT(RIGHT(K$1,1))&gt;VLOOKUP($C40,EquipGradeTable!$A:$B,MATCH(EquipGradeTable!$B$1,EquipGradeTable!$A$1:$B$1,0),0)),"",
OFFSET(K40,0,-1)+20))</f>
        <v/>
      </c>
      <c r="L40" t="str">
        <f ca="1">IF($C40&lt;=2,"",
IF(AND($C40&gt;=3,INT(RIGHT(L$1,1))&gt;VLOOKUP($C40,EquipGradeTable!$A:$B,MATCH(EquipGradeTable!$B$1,EquipGradeTable!$A$1:$B$1,0),0)),"",
OFFSET(L40,0,-1)+20))</f>
        <v/>
      </c>
      <c r="M40" t="str">
        <f ca="1">IF($C40&lt;=2,"",
IF(AND($C40&gt;=3,INT(RIGHT(M$1,1))&gt;VLOOKUP($C40,EquipGradeTable!$A:$B,MATCH(EquipGradeTable!$B$1,EquipGradeTable!$A$1:$B$1,0),0)),"",
OFFSET(M40,0,-1)+20))</f>
        <v/>
      </c>
      <c r="N40" t="str">
        <f ca="1">IF($C40&lt;=2,"",
IF(AND($C40&gt;=3,INT(RIGHT(N$1,1))&gt;VLOOKUP($C40,EquipGradeTable!$A:$B,MATCH(EquipGradeTable!$B$1,EquipGradeTable!$A$1:$B$1,0),0)),"",
OFFSET(N40,0,-1)+20))</f>
        <v/>
      </c>
      <c r="O40" t="str">
        <f ca="1">IF($C40&lt;=2,"",
IF(AND($C40&gt;=3,INT(RIGHT(O$1,1))&gt;VLOOKUP($C40,EquipGradeTable!$A:$B,MATCH(EquipGradeTable!$B$1,EquipGradeTable!$A$1:$B$1,0),0)),"",
OFFSET(O40,0,-1)+20))</f>
        <v/>
      </c>
      <c r="P40" t="s">
        <v>56</v>
      </c>
      <c r="Q40">
        <f t="shared" si="3"/>
        <v>7</v>
      </c>
      <c r="R40" t="str">
        <f t="shared" si="6"/>
        <v>Shot_FourMaker31</v>
      </c>
      <c r="S40" t="str">
        <f t="shared" si="7"/>
        <v>EquipName_FourMaker31</v>
      </c>
      <c r="T40">
        <v>1</v>
      </c>
      <c r="AE40">
        <v>0</v>
      </c>
    </row>
    <row r="41" spans="1:31" x14ac:dyDescent="0.3">
      <c r="A41" t="str">
        <f t="shared" ca="1" si="20"/>
        <v>Equip021001</v>
      </c>
      <c r="B41" t="str">
        <f t="shared" ca="1" si="0"/>
        <v>1001</v>
      </c>
      <c r="C41">
        <v>2</v>
      </c>
      <c r="D41" t="s">
        <v>31</v>
      </c>
      <c r="E41">
        <f t="shared" ca="1" si="14"/>
        <v>1</v>
      </c>
      <c r="F41" t="s">
        <v>20</v>
      </c>
      <c r="G41">
        <f t="shared" ca="1" si="15"/>
        <v>0</v>
      </c>
      <c r="H41">
        <v>1</v>
      </c>
      <c r="I41" t="str">
        <f t="shared" ca="1" si="2"/>
        <v>300</v>
      </c>
      <c r="J41">
        <v>300</v>
      </c>
      <c r="K41" t="str">
        <f ca="1">IF($C41&lt;=2,"",
IF(AND($C41&gt;=3,INT(RIGHT(K$1,1))&gt;VLOOKUP($C41,EquipGradeTable!$A:$B,MATCH(EquipGradeTable!$B$1,EquipGradeTable!$A$1:$B$1,0),0)),"",
OFFSET(K41,0,-1)+20))</f>
        <v/>
      </c>
      <c r="L41" t="str">
        <f ca="1">IF($C41&lt;=2,"",
IF(AND($C41&gt;=3,INT(RIGHT(L$1,1))&gt;VLOOKUP($C41,EquipGradeTable!$A:$B,MATCH(EquipGradeTable!$B$1,EquipGradeTable!$A$1:$B$1,0),0)),"",
OFFSET(L41,0,-1)+20))</f>
        <v/>
      </c>
      <c r="M41" t="str">
        <f ca="1">IF($C41&lt;=2,"",
IF(AND($C41&gt;=3,INT(RIGHT(M$1,1))&gt;VLOOKUP($C41,EquipGradeTable!$A:$B,MATCH(EquipGradeTable!$B$1,EquipGradeTable!$A$1:$B$1,0),0)),"",
OFFSET(M41,0,-1)+20))</f>
        <v/>
      </c>
      <c r="N41" t="str">
        <f ca="1">IF($C41&lt;=2,"",
IF(AND($C41&gt;=3,INT(RIGHT(N$1,1))&gt;VLOOKUP($C41,EquipGradeTable!$A:$B,MATCH(EquipGradeTable!$B$1,EquipGradeTable!$A$1:$B$1,0),0)),"",
OFFSET(N41,0,-1)+20))</f>
        <v/>
      </c>
      <c r="O41" t="str">
        <f ca="1">IF($C41&lt;=2,"",
IF(AND($C41&gt;=3,INT(RIGHT(O$1,1))&gt;VLOOKUP($C41,EquipGradeTable!$A:$B,MATCH(EquipGradeTable!$B$1,EquipGradeTable!$A$1:$B$1,0),0)),"",
OFFSET(O41,0,-1)+20))</f>
        <v/>
      </c>
      <c r="P41" t="s">
        <v>56</v>
      </c>
      <c r="Q41">
        <f t="shared" si="3"/>
        <v>7</v>
      </c>
      <c r="R41" t="str">
        <f t="shared" si="6"/>
        <v>Shot_FourMaker31</v>
      </c>
      <c r="S41" t="str">
        <f t="shared" si="7"/>
        <v>EquipName_FourMaker31</v>
      </c>
      <c r="T41">
        <v>1</v>
      </c>
      <c r="AE41">
        <v>0</v>
      </c>
    </row>
    <row r="42" spans="1:31" x14ac:dyDescent="0.3">
      <c r="A42" t="str">
        <f t="shared" ca="1" si="20"/>
        <v>Equip031001</v>
      </c>
      <c r="B42" t="str">
        <f t="shared" ca="1" si="0"/>
        <v>1001</v>
      </c>
      <c r="C42">
        <v>3</v>
      </c>
      <c r="D42" t="s">
        <v>31</v>
      </c>
      <c r="E42">
        <f t="shared" ca="1" si="14"/>
        <v>1</v>
      </c>
      <c r="F42" t="s">
        <v>20</v>
      </c>
      <c r="G42">
        <f t="shared" ca="1" si="15"/>
        <v>0</v>
      </c>
      <c r="H42">
        <v>1</v>
      </c>
      <c r="I42" t="str">
        <f t="shared" ca="1" si="2"/>
        <v>400, 420, 440</v>
      </c>
      <c r="J42">
        <v>400</v>
      </c>
      <c r="K42">
        <f ca="1">IF($C42&lt;=2,"",
IF(AND($C42&gt;=3,INT(RIGHT(K$1,1))&gt;VLOOKUP($C42,EquipGradeTable!$A:$B,MATCH(EquipGradeTable!$B$1,EquipGradeTable!$A$1:$B$1,0),0)),"",
OFFSET(K42,0,-1)+20))</f>
        <v>420</v>
      </c>
      <c r="L42">
        <f ca="1">IF($C42&lt;=2,"",
IF(AND($C42&gt;=3,INT(RIGHT(L$1,1))&gt;VLOOKUP($C42,EquipGradeTable!$A:$B,MATCH(EquipGradeTable!$B$1,EquipGradeTable!$A$1:$B$1,0),0)),"",
OFFSET(L42,0,-1)+20))</f>
        <v>440</v>
      </c>
      <c r="M42" t="str">
        <f ca="1">IF($C42&lt;=2,"",
IF(AND($C42&gt;=3,INT(RIGHT(M$1,1))&gt;VLOOKUP($C42,EquipGradeTable!$A:$B,MATCH(EquipGradeTable!$B$1,EquipGradeTable!$A$1:$B$1,0),0)),"",
OFFSET(M42,0,-1)+20))</f>
        <v/>
      </c>
      <c r="N42" t="str">
        <f ca="1">IF($C42&lt;=2,"",
IF(AND($C42&gt;=3,INT(RIGHT(N$1,1))&gt;VLOOKUP($C42,EquipGradeTable!$A:$B,MATCH(EquipGradeTable!$B$1,EquipGradeTable!$A$1:$B$1,0),0)),"",
OFFSET(N42,0,-1)+20))</f>
        <v/>
      </c>
      <c r="O42" t="str">
        <f ca="1">IF($C42&lt;=2,"",
IF(AND($C42&gt;=3,INT(RIGHT(O$1,1))&gt;VLOOKUP($C42,EquipGradeTable!$A:$B,MATCH(EquipGradeTable!$B$1,EquipGradeTable!$A$1:$B$1,0),0)),"",
OFFSET(O42,0,-1)+20))</f>
        <v/>
      </c>
      <c r="P42" t="s">
        <v>56</v>
      </c>
      <c r="Q42">
        <f t="shared" si="3"/>
        <v>7</v>
      </c>
      <c r="R42" t="str">
        <f t="shared" si="6"/>
        <v>Shot_FourMaker31</v>
      </c>
      <c r="S42" t="str">
        <f t="shared" si="7"/>
        <v>EquipName_FourMaker31</v>
      </c>
      <c r="T42">
        <v>1</v>
      </c>
      <c r="AE42">
        <v>0</v>
      </c>
    </row>
    <row r="43" spans="1:31" x14ac:dyDescent="0.3">
      <c r="A43" t="str">
        <f t="shared" ca="1" si="20"/>
        <v>Equip041001</v>
      </c>
      <c r="B43" t="str">
        <f t="shared" ca="1" si="0"/>
        <v>1001</v>
      </c>
      <c r="C43">
        <v>4</v>
      </c>
      <c r="D43" t="s">
        <v>31</v>
      </c>
      <c r="E43">
        <f t="shared" ca="1" si="14"/>
        <v>1</v>
      </c>
      <c r="F43" t="s">
        <v>20</v>
      </c>
      <c r="G43">
        <f t="shared" ca="1" si="15"/>
        <v>0</v>
      </c>
      <c r="H43">
        <v>1</v>
      </c>
      <c r="I43" t="str">
        <f t="shared" ca="1" si="2"/>
        <v>500, 520, 540, 560</v>
      </c>
      <c r="J43">
        <v>500</v>
      </c>
      <c r="K43">
        <f ca="1">IF($C43&lt;=2,"",
IF(AND($C43&gt;=3,INT(RIGHT(K$1,1))&gt;VLOOKUP($C43,EquipGradeTable!$A:$B,MATCH(EquipGradeTable!$B$1,EquipGradeTable!$A$1:$B$1,0),0)),"",
OFFSET(K43,0,-1)+20))</f>
        <v>520</v>
      </c>
      <c r="L43">
        <f ca="1">IF($C43&lt;=2,"",
IF(AND($C43&gt;=3,INT(RIGHT(L$1,1))&gt;VLOOKUP($C43,EquipGradeTable!$A:$B,MATCH(EquipGradeTable!$B$1,EquipGradeTable!$A$1:$B$1,0),0)),"",
OFFSET(L43,0,-1)+20))</f>
        <v>540</v>
      </c>
      <c r="M43">
        <f ca="1">IF($C43&lt;=2,"",
IF(AND($C43&gt;=3,INT(RIGHT(M$1,1))&gt;VLOOKUP($C43,EquipGradeTable!$A:$B,MATCH(EquipGradeTable!$B$1,EquipGradeTable!$A$1:$B$1,0),0)),"",
OFFSET(M43,0,-1)+20))</f>
        <v>560</v>
      </c>
      <c r="N43" t="str">
        <f ca="1">IF($C43&lt;=2,"",
IF(AND($C43&gt;=3,INT(RIGHT(N$1,1))&gt;VLOOKUP($C43,EquipGradeTable!$A:$B,MATCH(EquipGradeTable!$B$1,EquipGradeTable!$A$1:$B$1,0),0)),"",
OFFSET(N43,0,-1)+20))</f>
        <v/>
      </c>
      <c r="O43" t="str">
        <f ca="1">IF($C43&lt;=2,"",
IF(AND($C43&gt;=3,INT(RIGHT(O$1,1))&gt;VLOOKUP($C43,EquipGradeTable!$A:$B,MATCH(EquipGradeTable!$B$1,EquipGradeTable!$A$1:$B$1,0),0)),"",
OFFSET(O43,0,-1)+20))</f>
        <v/>
      </c>
      <c r="P43" t="s">
        <v>56</v>
      </c>
      <c r="Q43">
        <f t="shared" si="3"/>
        <v>7</v>
      </c>
      <c r="R43" t="str">
        <f t="shared" si="6"/>
        <v>Shot_FourMaker31</v>
      </c>
      <c r="S43" t="str">
        <f t="shared" si="7"/>
        <v>EquipName_FourMaker31</v>
      </c>
      <c r="T43">
        <v>1</v>
      </c>
      <c r="AE43">
        <v>0</v>
      </c>
    </row>
    <row r="44" spans="1:31" x14ac:dyDescent="0.3">
      <c r="A44" t="str">
        <f t="shared" ca="1" si="20"/>
        <v>Equip051001</v>
      </c>
      <c r="B44" t="str">
        <f t="shared" ca="1" si="0"/>
        <v>1001</v>
      </c>
      <c r="C44">
        <v>5</v>
      </c>
      <c r="D44" t="s">
        <v>31</v>
      </c>
      <c r="E44">
        <f t="shared" ca="1" si="14"/>
        <v>1</v>
      </c>
      <c r="F44" t="s">
        <v>20</v>
      </c>
      <c r="G44">
        <f t="shared" ca="1" si="15"/>
        <v>0</v>
      </c>
      <c r="H44">
        <v>1</v>
      </c>
      <c r="I44" t="str">
        <f t="shared" ca="1" si="2"/>
        <v>600, 620, 640, 660, 680</v>
      </c>
      <c r="J44">
        <v>600</v>
      </c>
      <c r="K44">
        <f ca="1">IF($C44&lt;=2,"",
IF(AND($C44&gt;=3,INT(RIGHT(K$1,1))&gt;VLOOKUP($C44,EquipGradeTable!$A:$B,MATCH(EquipGradeTable!$B$1,EquipGradeTable!$A$1:$B$1,0),0)),"",
OFFSET(K44,0,-1)+20))</f>
        <v>620</v>
      </c>
      <c r="L44">
        <f ca="1">IF($C44&lt;=2,"",
IF(AND($C44&gt;=3,INT(RIGHT(L$1,1))&gt;VLOOKUP($C44,EquipGradeTable!$A:$B,MATCH(EquipGradeTable!$B$1,EquipGradeTable!$A$1:$B$1,0),0)),"",
OFFSET(L44,0,-1)+20))</f>
        <v>640</v>
      </c>
      <c r="M44">
        <f ca="1">IF($C44&lt;=2,"",
IF(AND($C44&gt;=3,INT(RIGHT(M$1,1))&gt;VLOOKUP($C44,EquipGradeTable!$A:$B,MATCH(EquipGradeTable!$B$1,EquipGradeTable!$A$1:$B$1,0),0)),"",
OFFSET(M44,0,-1)+20))</f>
        <v>660</v>
      </c>
      <c r="N44">
        <f ca="1">IF($C44&lt;=2,"",
IF(AND($C44&gt;=3,INT(RIGHT(N$1,1))&gt;VLOOKUP($C44,EquipGradeTable!$A:$B,MATCH(EquipGradeTable!$B$1,EquipGradeTable!$A$1:$B$1,0),0)),"",
OFFSET(N44,0,-1)+20))</f>
        <v>680</v>
      </c>
      <c r="O44" t="str">
        <f ca="1">IF($C44&lt;=2,"",
IF(AND($C44&gt;=3,INT(RIGHT(O$1,1))&gt;VLOOKUP($C44,EquipGradeTable!$A:$B,MATCH(EquipGradeTable!$B$1,EquipGradeTable!$A$1:$B$1,0),0)),"",
OFFSET(O44,0,-1)+20))</f>
        <v/>
      </c>
      <c r="P44" t="s">
        <v>56</v>
      </c>
      <c r="Q44">
        <f t="shared" si="3"/>
        <v>7</v>
      </c>
      <c r="R44" t="str">
        <f t="shared" si="6"/>
        <v>Shot_FourMaker31</v>
      </c>
      <c r="S44" t="str">
        <f t="shared" si="7"/>
        <v>EquipName_FourMaker31</v>
      </c>
      <c r="T44">
        <v>1</v>
      </c>
      <c r="AE44">
        <v>0</v>
      </c>
    </row>
    <row r="45" spans="1:31" x14ac:dyDescent="0.3">
      <c r="A45" t="str">
        <f t="shared" ca="1" si="20"/>
        <v>Equip061001</v>
      </c>
      <c r="B45" t="str">
        <f t="shared" ca="1" si="0"/>
        <v>1001</v>
      </c>
      <c r="C45">
        <v>6</v>
      </c>
      <c r="D45" t="s">
        <v>31</v>
      </c>
      <c r="E45">
        <f t="shared" ca="1" si="14"/>
        <v>1</v>
      </c>
      <c r="F45" t="s">
        <v>20</v>
      </c>
      <c r="G45">
        <f t="shared" ca="1" si="15"/>
        <v>0</v>
      </c>
      <c r="H45">
        <v>1</v>
      </c>
      <c r="I45" t="str">
        <f t="shared" ca="1" si="2"/>
        <v>700, 720, 740, 760, 780, 800</v>
      </c>
      <c r="J45">
        <v>700</v>
      </c>
      <c r="K45">
        <f ca="1">IF($C45&lt;=2,"",
IF(AND($C45&gt;=3,INT(RIGHT(K$1,1))&gt;VLOOKUP($C45,EquipGradeTable!$A:$B,MATCH(EquipGradeTable!$B$1,EquipGradeTable!$A$1:$B$1,0),0)),"",
OFFSET(K45,0,-1)+20))</f>
        <v>720</v>
      </c>
      <c r="L45">
        <f ca="1">IF($C45&lt;=2,"",
IF(AND($C45&gt;=3,INT(RIGHT(L$1,1))&gt;VLOOKUP($C45,EquipGradeTable!$A:$B,MATCH(EquipGradeTable!$B$1,EquipGradeTable!$A$1:$B$1,0),0)),"",
OFFSET(L45,0,-1)+20))</f>
        <v>740</v>
      </c>
      <c r="M45">
        <f ca="1">IF($C45&lt;=2,"",
IF(AND($C45&gt;=3,INT(RIGHT(M$1,1))&gt;VLOOKUP($C45,EquipGradeTable!$A:$B,MATCH(EquipGradeTable!$B$1,EquipGradeTable!$A$1:$B$1,0),0)),"",
OFFSET(M45,0,-1)+20))</f>
        <v>760</v>
      </c>
      <c r="N45">
        <f ca="1">IF($C45&lt;=2,"",
IF(AND($C45&gt;=3,INT(RIGHT(N$1,1))&gt;VLOOKUP($C45,EquipGradeTable!$A:$B,MATCH(EquipGradeTable!$B$1,EquipGradeTable!$A$1:$B$1,0),0)),"",
OFFSET(N45,0,-1)+20))</f>
        <v>780</v>
      </c>
      <c r="O45">
        <f ca="1">IF($C45&lt;=2,"",
IF(AND($C45&gt;=3,INT(RIGHT(O$1,1))&gt;VLOOKUP($C45,EquipGradeTable!$A:$B,MATCH(EquipGradeTable!$B$1,EquipGradeTable!$A$1:$B$1,0),0)),"",
OFFSET(O45,0,-1)+20))</f>
        <v>800</v>
      </c>
      <c r="P45" t="s">
        <v>56</v>
      </c>
      <c r="Q45">
        <f t="shared" si="3"/>
        <v>7</v>
      </c>
      <c r="R45" t="str">
        <f t="shared" si="6"/>
        <v>Shot_FourMaker31</v>
      </c>
      <c r="S45" t="str">
        <f t="shared" si="7"/>
        <v>EquipName_FourMaker31</v>
      </c>
      <c r="T45">
        <v>1</v>
      </c>
      <c r="AE45">
        <v>0</v>
      </c>
    </row>
    <row r="46" spans="1:31" x14ac:dyDescent="0.3">
      <c r="A46" t="str">
        <f t="shared" ca="1" si="20"/>
        <v>Equip001002</v>
      </c>
      <c r="B46" t="str">
        <f t="shared" ca="1" si="0"/>
        <v>1002</v>
      </c>
      <c r="C46">
        <v>0</v>
      </c>
      <c r="D46" t="s">
        <v>31</v>
      </c>
      <c r="E46">
        <f t="shared" ca="1" si="14"/>
        <v>1</v>
      </c>
      <c r="F46" t="s">
        <v>20</v>
      </c>
      <c r="G46">
        <f t="shared" ca="1" si="15"/>
        <v>0</v>
      </c>
      <c r="H46">
        <v>2</v>
      </c>
      <c r="I46" t="str">
        <f t="shared" ca="1" si="2"/>
        <v>101</v>
      </c>
      <c r="J46">
        <v>101</v>
      </c>
      <c r="K46" t="str">
        <f ca="1">IF($C46&lt;=2,"",
IF(AND($C46&gt;=3,INT(RIGHT(K$1,1))&gt;VLOOKUP($C46,EquipGradeTable!$A:$B,MATCH(EquipGradeTable!$B$1,EquipGradeTable!$A$1:$B$1,0),0)),"",
OFFSET(K46,0,-1)+20))</f>
        <v/>
      </c>
      <c r="L46" t="str">
        <f ca="1">IF($C46&lt;=2,"",
IF(AND($C46&gt;=3,INT(RIGHT(L$1,1))&gt;VLOOKUP($C46,EquipGradeTable!$A:$B,MATCH(EquipGradeTable!$B$1,EquipGradeTable!$A$1:$B$1,0),0)),"",
OFFSET(L46,0,-1)+20))</f>
        <v/>
      </c>
      <c r="M46" t="str">
        <f ca="1">IF($C46&lt;=2,"",
IF(AND($C46&gt;=3,INT(RIGHT(M$1,1))&gt;VLOOKUP($C46,EquipGradeTable!$A:$B,MATCH(EquipGradeTable!$B$1,EquipGradeTable!$A$1:$B$1,0),0)),"",
OFFSET(M46,0,-1)+20))</f>
        <v/>
      </c>
      <c r="N46" t="str">
        <f ca="1">IF($C46&lt;=2,"",
IF(AND($C46&gt;=3,INT(RIGHT(N$1,1))&gt;VLOOKUP($C46,EquipGradeTable!$A:$B,MATCH(EquipGradeTable!$B$1,EquipGradeTable!$A$1:$B$1,0),0)),"",
OFFSET(N46,0,-1)+20))</f>
        <v/>
      </c>
      <c r="O46" t="str">
        <f ca="1">IF($C46&lt;=2,"",
IF(AND($C46&gt;=3,INT(RIGHT(O$1,1))&gt;VLOOKUP($C46,EquipGradeTable!$A:$B,MATCH(EquipGradeTable!$B$1,EquipGradeTable!$A$1:$B$1,0),0)),"",
OFFSET(O46,0,-1)+20))</f>
        <v/>
      </c>
      <c r="P46" t="s">
        <v>57</v>
      </c>
      <c r="Q46">
        <f t="shared" si="3"/>
        <v>7</v>
      </c>
      <c r="R46" t="str">
        <f t="shared" si="6"/>
        <v>Shot_FourMaker84</v>
      </c>
      <c r="S46" t="str">
        <f t="shared" si="7"/>
        <v>EquipName_FourMaker84</v>
      </c>
      <c r="T46">
        <v>1</v>
      </c>
      <c r="AE46">
        <v>0</v>
      </c>
    </row>
    <row r="47" spans="1:31" x14ac:dyDescent="0.3">
      <c r="A47" t="str">
        <f t="shared" ca="1" si="20"/>
        <v>Equip011002</v>
      </c>
      <c r="B47" t="str">
        <f t="shared" ca="1" si="0"/>
        <v>1002</v>
      </c>
      <c r="C47">
        <v>1</v>
      </c>
      <c r="D47" t="s">
        <v>31</v>
      </c>
      <c r="E47">
        <f t="shared" ca="1" si="14"/>
        <v>1</v>
      </c>
      <c r="F47" t="s">
        <v>20</v>
      </c>
      <c r="G47">
        <f t="shared" ca="1" si="15"/>
        <v>0</v>
      </c>
      <c r="H47">
        <v>2</v>
      </c>
      <c r="I47" t="str">
        <f t="shared" ca="1" si="2"/>
        <v>201</v>
      </c>
      <c r="J47">
        <v>201</v>
      </c>
      <c r="K47" t="str">
        <f ca="1">IF($C47&lt;=2,"",
IF(AND($C47&gt;=3,INT(RIGHT(K$1,1))&gt;VLOOKUP($C47,EquipGradeTable!$A:$B,MATCH(EquipGradeTable!$B$1,EquipGradeTable!$A$1:$B$1,0),0)),"",
OFFSET(K47,0,-1)+20))</f>
        <v/>
      </c>
      <c r="L47" t="str">
        <f ca="1">IF($C47&lt;=2,"",
IF(AND($C47&gt;=3,INT(RIGHT(L$1,1))&gt;VLOOKUP($C47,EquipGradeTable!$A:$B,MATCH(EquipGradeTable!$B$1,EquipGradeTable!$A$1:$B$1,0),0)),"",
OFFSET(L47,0,-1)+20))</f>
        <v/>
      </c>
      <c r="M47" t="str">
        <f ca="1">IF($C47&lt;=2,"",
IF(AND($C47&gt;=3,INT(RIGHT(M$1,1))&gt;VLOOKUP($C47,EquipGradeTable!$A:$B,MATCH(EquipGradeTable!$B$1,EquipGradeTable!$A$1:$B$1,0),0)),"",
OFFSET(M47,0,-1)+20))</f>
        <v/>
      </c>
      <c r="N47" t="str">
        <f ca="1">IF($C47&lt;=2,"",
IF(AND($C47&gt;=3,INT(RIGHT(N$1,1))&gt;VLOOKUP($C47,EquipGradeTable!$A:$B,MATCH(EquipGradeTable!$B$1,EquipGradeTable!$A$1:$B$1,0),0)),"",
OFFSET(N47,0,-1)+20))</f>
        <v/>
      </c>
      <c r="O47" t="str">
        <f ca="1">IF($C47&lt;=2,"",
IF(AND($C47&gt;=3,INT(RIGHT(O$1,1))&gt;VLOOKUP($C47,EquipGradeTable!$A:$B,MATCH(EquipGradeTable!$B$1,EquipGradeTable!$A$1:$B$1,0),0)),"",
OFFSET(O47,0,-1)+20))</f>
        <v/>
      </c>
      <c r="P47" t="s">
        <v>57</v>
      </c>
      <c r="Q47">
        <f t="shared" si="3"/>
        <v>7</v>
      </c>
      <c r="R47" t="str">
        <f t="shared" si="6"/>
        <v>Shot_FourMaker84</v>
      </c>
      <c r="S47" t="str">
        <f t="shared" si="7"/>
        <v>EquipName_FourMaker84</v>
      </c>
      <c r="T47">
        <v>1</v>
      </c>
      <c r="AE47">
        <v>0</v>
      </c>
    </row>
    <row r="48" spans="1:31" x14ac:dyDescent="0.3">
      <c r="A48" t="str">
        <f t="shared" ca="1" si="20"/>
        <v>Equip021002</v>
      </c>
      <c r="B48" t="str">
        <f t="shared" ca="1" si="0"/>
        <v>1002</v>
      </c>
      <c r="C48">
        <v>2</v>
      </c>
      <c r="D48" t="s">
        <v>31</v>
      </c>
      <c r="E48">
        <f t="shared" ca="1" si="14"/>
        <v>1</v>
      </c>
      <c r="F48" t="s">
        <v>20</v>
      </c>
      <c r="G48">
        <f t="shared" ca="1" si="15"/>
        <v>0</v>
      </c>
      <c r="H48">
        <v>2</v>
      </c>
      <c r="I48" t="str">
        <f t="shared" ca="1" si="2"/>
        <v>301</v>
      </c>
      <c r="J48">
        <v>301</v>
      </c>
      <c r="K48" t="str">
        <f ca="1">IF($C48&lt;=2,"",
IF(AND($C48&gt;=3,INT(RIGHT(K$1,1))&gt;VLOOKUP($C48,EquipGradeTable!$A:$B,MATCH(EquipGradeTable!$B$1,EquipGradeTable!$A$1:$B$1,0),0)),"",
OFFSET(K48,0,-1)+20))</f>
        <v/>
      </c>
      <c r="L48" t="str">
        <f ca="1">IF($C48&lt;=2,"",
IF(AND($C48&gt;=3,INT(RIGHT(L$1,1))&gt;VLOOKUP($C48,EquipGradeTable!$A:$B,MATCH(EquipGradeTable!$B$1,EquipGradeTable!$A$1:$B$1,0),0)),"",
OFFSET(L48,0,-1)+20))</f>
        <v/>
      </c>
      <c r="M48" t="str">
        <f ca="1">IF($C48&lt;=2,"",
IF(AND($C48&gt;=3,INT(RIGHT(M$1,1))&gt;VLOOKUP($C48,EquipGradeTable!$A:$B,MATCH(EquipGradeTable!$B$1,EquipGradeTable!$A$1:$B$1,0),0)),"",
OFFSET(M48,0,-1)+20))</f>
        <v/>
      </c>
      <c r="N48" t="str">
        <f ca="1">IF($C48&lt;=2,"",
IF(AND($C48&gt;=3,INT(RIGHT(N$1,1))&gt;VLOOKUP($C48,EquipGradeTable!$A:$B,MATCH(EquipGradeTable!$B$1,EquipGradeTable!$A$1:$B$1,0),0)),"",
OFFSET(N48,0,-1)+20))</f>
        <v/>
      </c>
      <c r="O48" t="str">
        <f ca="1">IF($C48&lt;=2,"",
IF(AND($C48&gt;=3,INT(RIGHT(O$1,1))&gt;VLOOKUP($C48,EquipGradeTable!$A:$B,MATCH(EquipGradeTable!$B$1,EquipGradeTable!$A$1:$B$1,0),0)),"",
OFFSET(O48,0,-1)+20))</f>
        <v/>
      </c>
      <c r="P48" t="s">
        <v>57</v>
      </c>
      <c r="Q48">
        <f t="shared" si="3"/>
        <v>7</v>
      </c>
      <c r="R48" t="str">
        <f t="shared" si="6"/>
        <v>Shot_FourMaker84</v>
      </c>
      <c r="S48" t="str">
        <f t="shared" si="7"/>
        <v>EquipName_FourMaker84</v>
      </c>
      <c r="T48">
        <v>1</v>
      </c>
      <c r="AE48">
        <v>0</v>
      </c>
    </row>
    <row r="49" spans="1:31" x14ac:dyDescent="0.3">
      <c r="A49" t="str">
        <f t="shared" ca="1" si="20"/>
        <v>Equip031002</v>
      </c>
      <c r="B49" t="str">
        <f t="shared" ca="1" si="0"/>
        <v>1002</v>
      </c>
      <c r="C49">
        <v>3</v>
      </c>
      <c r="D49" t="s">
        <v>31</v>
      </c>
      <c r="E49">
        <f t="shared" ca="1" si="14"/>
        <v>1</v>
      </c>
      <c r="F49" t="s">
        <v>20</v>
      </c>
      <c r="G49">
        <f t="shared" ca="1" si="15"/>
        <v>0</v>
      </c>
      <c r="H49">
        <v>2</v>
      </c>
      <c r="I49" t="str">
        <f t="shared" ca="1" si="2"/>
        <v>401, 421, 441</v>
      </c>
      <c r="J49">
        <v>401</v>
      </c>
      <c r="K49">
        <f ca="1">IF($C49&lt;=2,"",
IF(AND($C49&gt;=3,INT(RIGHT(K$1,1))&gt;VLOOKUP($C49,EquipGradeTable!$A:$B,MATCH(EquipGradeTable!$B$1,EquipGradeTable!$A$1:$B$1,0),0)),"",
OFFSET(K49,0,-1)+20))</f>
        <v>421</v>
      </c>
      <c r="L49">
        <f ca="1">IF($C49&lt;=2,"",
IF(AND($C49&gt;=3,INT(RIGHT(L$1,1))&gt;VLOOKUP($C49,EquipGradeTable!$A:$B,MATCH(EquipGradeTable!$B$1,EquipGradeTable!$A$1:$B$1,0),0)),"",
OFFSET(L49,0,-1)+20))</f>
        <v>441</v>
      </c>
      <c r="M49" t="str">
        <f ca="1">IF($C49&lt;=2,"",
IF(AND($C49&gt;=3,INT(RIGHT(M$1,1))&gt;VLOOKUP($C49,EquipGradeTable!$A:$B,MATCH(EquipGradeTable!$B$1,EquipGradeTable!$A$1:$B$1,0),0)),"",
OFFSET(M49,0,-1)+20))</f>
        <v/>
      </c>
      <c r="N49" t="str">
        <f ca="1">IF($C49&lt;=2,"",
IF(AND($C49&gt;=3,INT(RIGHT(N$1,1))&gt;VLOOKUP($C49,EquipGradeTable!$A:$B,MATCH(EquipGradeTable!$B$1,EquipGradeTable!$A$1:$B$1,0),0)),"",
OFFSET(N49,0,-1)+20))</f>
        <v/>
      </c>
      <c r="O49" t="str">
        <f ca="1">IF($C49&lt;=2,"",
IF(AND($C49&gt;=3,INT(RIGHT(O$1,1))&gt;VLOOKUP($C49,EquipGradeTable!$A:$B,MATCH(EquipGradeTable!$B$1,EquipGradeTable!$A$1:$B$1,0),0)),"",
OFFSET(O49,0,-1)+20))</f>
        <v/>
      </c>
      <c r="P49" t="s">
        <v>57</v>
      </c>
      <c r="Q49">
        <f t="shared" si="3"/>
        <v>7</v>
      </c>
      <c r="R49" t="str">
        <f t="shared" si="6"/>
        <v>Shot_FourMaker84</v>
      </c>
      <c r="S49" t="str">
        <f t="shared" si="7"/>
        <v>EquipName_FourMaker84</v>
      </c>
      <c r="T49">
        <v>1</v>
      </c>
      <c r="AE49">
        <v>0</v>
      </c>
    </row>
    <row r="50" spans="1:31" x14ac:dyDescent="0.3">
      <c r="A50" t="str">
        <f t="shared" ca="1" si="20"/>
        <v>Equip041002</v>
      </c>
      <c r="B50" t="str">
        <f t="shared" ca="1" si="0"/>
        <v>1002</v>
      </c>
      <c r="C50">
        <v>4</v>
      </c>
      <c r="D50" t="s">
        <v>31</v>
      </c>
      <c r="E50">
        <f t="shared" ca="1" si="14"/>
        <v>1</v>
      </c>
      <c r="F50" t="s">
        <v>20</v>
      </c>
      <c r="G50">
        <f t="shared" ca="1" si="15"/>
        <v>0</v>
      </c>
      <c r="H50">
        <v>2</v>
      </c>
      <c r="I50" t="str">
        <f t="shared" ca="1" si="2"/>
        <v>501, 521, 541, 561</v>
      </c>
      <c r="J50">
        <v>501</v>
      </c>
      <c r="K50">
        <f ca="1">IF($C50&lt;=2,"",
IF(AND($C50&gt;=3,INT(RIGHT(K$1,1))&gt;VLOOKUP($C50,EquipGradeTable!$A:$B,MATCH(EquipGradeTable!$B$1,EquipGradeTable!$A$1:$B$1,0),0)),"",
OFFSET(K50,0,-1)+20))</f>
        <v>521</v>
      </c>
      <c r="L50">
        <f ca="1">IF($C50&lt;=2,"",
IF(AND($C50&gt;=3,INT(RIGHT(L$1,1))&gt;VLOOKUP($C50,EquipGradeTable!$A:$B,MATCH(EquipGradeTable!$B$1,EquipGradeTable!$A$1:$B$1,0),0)),"",
OFFSET(L50,0,-1)+20))</f>
        <v>541</v>
      </c>
      <c r="M50">
        <f ca="1">IF($C50&lt;=2,"",
IF(AND($C50&gt;=3,INT(RIGHT(M$1,1))&gt;VLOOKUP($C50,EquipGradeTable!$A:$B,MATCH(EquipGradeTable!$B$1,EquipGradeTable!$A$1:$B$1,0),0)),"",
OFFSET(M50,0,-1)+20))</f>
        <v>561</v>
      </c>
      <c r="N50" t="str">
        <f ca="1">IF($C50&lt;=2,"",
IF(AND($C50&gt;=3,INT(RIGHT(N$1,1))&gt;VLOOKUP($C50,EquipGradeTable!$A:$B,MATCH(EquipGradeTable!$B$1,EquipGradeTable!$A$1:$B$1,0),0)),"",
OFFSET(N50,0,-1)+20))</f>
        <v/>
      </c>
      <c r="O50" t="str">
        <f ca="1">IF($C50&lt;=2,"",
IF(AND($C50&gt;=3,INT(RIGHT(O$1,1))&gt;VLOOKUP($C50,EquipGradeTable!$A:$B,MATCH(EquipGradeTable!$B$1,EquipGradeTable!$A$1:$B$1,0),0)),"",
OFFSET(O50,0,-1)+20))</f>
        <v/>
      </c>
      <c r="P50" t="s">
        <v>57</v>
      </c>
      <c r="Q50">
        <f t="shared" si="3"/>
        <v>7</v>
      </c>
      <c r="R50" t="str">
        <f t="shared" si="6"/>
        <v>Shot_FourMaker84</v>
      </c>
      <c r="S50" t="str">
        <f t="shared" si="7"/>
        <v>EquipName_FourMaker84</v>
      </c>
      <c r="T50">
        <v>1</v>
      </c>
      <c r="AE50">
        <v>0</v>
      </c>
    </row>
    <row r="51" spans="1:31" x14ac:dyDescent="0.3">
      <c r="A51" t="str">
        <f t="shared" ca="1" si="20"/>
        <v>Equip051002</v>
      </c>
      <c r="B51" t="str">
        <f t="shared" ca="1" si="0"/>
        <v>1002</v>
      </c>
      <c r="C51">
        <v>5</v>
      </c>
      <c r="D51" t="s">
        <v>31</v>
      </c>
      <c r="E51">
        <f t="shared" ca="1" si="14"/>
        <v>1</v>
      </c>
      <c r="F51" t="s">
        <v>20</v>
      </c>
      <c r="G51">
        <f t="shared" ca="1" si="15"/>
        <v>0</v>
      </c>
      <c r="H51">
        <v>2</v>
      </c>
      <c r="I51" t="str">
        <f t="shared" ca="1" si="2"/>
        <v>601, 621, 641, 661, 681</v>
      </c>
      <c r="J51">
        <v>601</v>
      </c>
      <c r="K51">
        <f ca="1">IF($C51&lt;=2,"",
IF(AND($C51&gt;=3,INT(RIGHT(K$1,1))&gt;VLOOKUP($C51,EquipGradeTable!$A:$B,MATCH(EquipGradeTable!$B$1,EquipGradeTable!$A$1:$B$1,0),0)),"",
OFFSET(K51,0,-1)+20))</f>
        <v>621</v>
      </c>
      <c r="L51">
        <f ca="1">IF($C51&lt;=2,"",
IF(AND($C51&gt;=3,INT(RIGHT(L$1,1))&gt;VLOOKUP($C51,EquipGradeTable!$A:$B,MATCH(EquipGradeTable!$B$1,EquipGradeTable!$A$1:$B$1,0),0)),"",
OFFSET(L51,0,-1)+20))</f>
        <v>641</v>
      </c>
      <c r="M51">
        <f ca="1">IF($C51&lt;=2,"",
IF(AND($C51&gt;=3,INT(RIGHT(M$1,1))&gt;VLOOKUP($C51,EquipGradeTable!$A:$B,MATCH(EquipGradeTable!$B$1,EquipGradeTable!$A$1:$B$1,0),0)),"",
OFFSET(M51,0,-1)+20))</f>
        <v>661</v>
      </c>
      <c r="N51">
        <f ca="1">IF($C51&lt;=2,"",
IF(AND($C51&gt;=3,INT(RIGHT(N$1,1))&gt;VLOOKUP($C51,EquipGradeTable!$A:$B,MATCH(EquipGradeTable!$B$1,EquipGradeTable!$A$1:$B$1,0),0)),"",
OFFSET(N51,0,-1)+20))</f>
        <v>681</v>
      </c>
      <c r="O51" t="str">
        <f ca="1">IF($C51&lt;=2,"",
IF(AND($C51&gt;=3,INT(RIGHT(O$1,1))&gt;VLOOKUP($C51,EquipGradeTable!$A:$B,MATCH(EquipGradeTable!$B$1,EquipGradeTable!$A$1:$B$1,0),0)),"",
OFFSET(O51,0,-1)+20))</f>
        <v/>
      </c>
      <c r="P51" t="s">
        <v>57</v>
      </c>
      <c r="Q51">
        <f t="shared" si="3"/>
        <v>7</v>
      </c>
      <c r="R51" t="str">
        <f t="shared" si="6"/>
        <v>Shot_FourMaker84</v>
      </c>
      <c r="S51" t="str">
        <f t="shared" si="7"/>
        <v>EquipName_FourMaker84</v>
      </c>
      <c r="T51">
        <v>1</v>
      </c>
      <c r="AE51">
        <v>0</v>
      </c>
    </row>
    <row r="52" spans="1:31" x14ac:dyDescent="0.3">
      <c r="A52" t="str">
        <f t="shared" ca="1" si="20"/>
        <v>Equip061002</v>
      </c>
      <c r="B52" t="str">
        <f t="shared" ca="1" si="0"/>
        <v>1002</v>
      </c>
      <c r="C52">
        <v>6</v>
      </c>
      <c r="D52" t="s">
        <v>31</v>
      </c>
      <c r="E52">
        <f t="shared" ca="1" si="14"/>
        <v>1</v>
      </c>
      <c r="F52" t="s">
        <v>20</v>
      </c>
      <c r="G52">
        <f t="shared" ca="1" si="15"/>
        <v>0</v>
      </c>
      <c r="H52">
        <v>2</v>
      </c>
      <c r="I52" t="str">
        <f t="shared" ca="1" si="2"/>
        <v>701, 721, 741, 761, 781, 801</v>
      </c>
      <c r="J52">
        <v>701</v>
      </c>
      <c r="K52">
        <f ca="1">IF($C52&lt;=2,"",
IF(AND($C52&gt;=3,INT(RIGHT(K$1,1))&gt;VLOOKUP($C52,EquipGradeTable!$A:$B,MATCH(EquipGradeTable!$B$1,EquipGradeTable!$A$1:$B$1,0),0)),"",
OFFSET(K52,0,-1)+20))</f>
        <v>721</v>
      </c>
      <c r="L52">
        <f ca="1">IF($C52&lt;=2,"",
IF(AND($C52&gt;=3,INT(RIGHT(L$1,1))&gt;VLOOKUP($C52,EquipGradeTable!$A:$B,MATCH(EquipGradeTable!$B$1,EquipGradeTable!$A$1:$B$1,0),0)),"",
OFFSET(L52,0,-1)+20))</f>
        <v>741</v>
      </c>
      <c r="M52">
        <f ca="1">IF($C52&lt;=2,"",
IF(AND($C52&gt;=3,INT(RIGHT(M$1,1))&gt;VLOOKUP($C52,EquipGradeTable!$A:$B,MATCH(EquipGradeTable!$B$1,EquipGradeTable!$A$1:$B$1,0),0)),"",
OFFSET(M52,0,-1)+20))</f>
        <v>761</v>
      </c>
      <c r="N52">
        <f ca="1">IF($C52&lt;=2,"",
IF(AND($C52&gt;=3,INT(RIGHT(N$1,1))&gt;VLOOKUP($C52,EquipGradeTable!$A:$B,MATCH(EquipGradeTable!$B$1,EquipGradeTable!$A$1:$B$1,0),0)),"",
OFFSET(N52,0,-1)+20))</f>
        <v>781</v>
      </c>
      <c r="O52">
        <f ca="1">IF($C52&lt;=2,"",
IF(AND($C52&gt;=3,INT(RIGHT(O$1,1))&gt;VLOOKUP($C52,EquipGradeTable!$A:$B,MATCH(EquipGradeTable!$B$1,EquipGradeTable!$A$1:$B$1,0),0)),"",
OFFSET(O52,0,-1)+20))</f>
        <v>801</v>
      </c>
      <c r="P52" t="s">
        <v>57</v>
      </c>
      <c r="Q52">
        <f t="shared" si="3"/>
        <v>7</v>
      </c>
      <c r="R52" t="str">
        <f t="shared" si="6"/>
        <v>Shot_FourMaker84</v>
      </c>
      <c r="S52" t="str">
        <f t="shared" si="7"/>
        <v>EquipName_FourMaker84</v>
      </c>
      <c r="T52">
        <v>1</v>
      </c>
      <c r="AE52">
        <v>0</v>
      </c>
    </row>
    <row r="53" spans="1:31" x14ac:dyDescent="0.3">
      <c r="A53" t="str">
        <f t="shared" ca="1" si="20"/>
        <v>Equip001003</v>
      </c>
      <c r="B53" t="str">
        <f t="shared" ca="1" si="0"/>
        <v>1003</v>
      </c>
      <c r="C53">
        <v>0</v>
      </c>
      <c r="D53" t="s">
        <v>31</v>
      </c>
      <c r="E53">
        <f t="shared" ca="1" si="14"/>
        <v>1</v>
      </c>
      <c r="F53" t="s">
        <v>20</v>
      </c>
      <c r="G53">
        <f t="shared" ca="1" si="15"/>
        <v>0</v>
      </c>
      <c r="H53">
        <v>3</v>
      </c>
      <c r="I53" t="str">
        <f t="shared" ca="1" si="2"/>
        <v>102</v>
      </c>
      <c r="J53">
        <v>102</v>
      </c>
      <c r="K53" t="str">
        <f ca="1">IF($C53&lt;=2,"",
IF(AND($C53&gt;=3,INT(RIGHT(K$1,1))&gt;VLOOKUP($C53,EquipGradeTable!$A:$B,MATCH(EquipGradeTable!$B$1,EquipGradeTable!$A$1:$B$1,0),0)),"",
OFFSET(K53,0,-1)+20))</f>
        <v/>
      </c>
      <c r="L53" t="str">
        <f ca="1">IF($C53&lt;=2,"",
IF(AND($C53&gt;=3,INT(RIGHT(L$1,1))&gt;VLOOKUP($C53,EquipGradeTable!$A:$B,MATCH(EquipGradeTable!$B$1,EquipGradeTable!$A$1:$B$1,0),0)),"",
OFFSET(L53,0,-1)+20))</f>
        <v/>
      </c>
      <c r="M53" t="str">
        <f ca="1">IF($C53&lt;=2,"",
IF(AND($C53&gt;=3,INT(RIGHT(M$1,1))&gt;VLOOKUP($C53,EquipGradeTable!$A:$B,MATCH(EquipGradeTable!$B$1,EquipGradeTable!$A$1:$B$1,0),0)),"",
OFFSET(M53,0,-1)+20))</f>
        <v/>
      </c>
      <c r="N53" t="str">
        <f ca="1">IF($C53&lt;=2,"",
IF(AND($C53&gt;=3,INT(RIGHT(N$1,1))&gt;VLOOKUP($C53,EquipGradeTable!$A:$B,MATCH(EquipGradeTable!$B$1,EquipGradeTable!$A$1:$B$1,0),0)),"",
OFFSET(N53,0,-1)+20))</f>
        <v/>
      </c>
      <c r="O53" t="str">
        <f ca="1">IF($C53&lt;=2,"",
IF(AND($C53&gt;=3,INT(RIGHT(O$1,1))&gt;VLOOKUP($C53,EquipGradeTable!$A:$B,MATCH(EquipGradeTable!$B$1,EquipGradeTable!$A$1:$B$1,0),0)),"",
OFFSET(O53,0,-1)+20))</f>
        <v/>
      </c>
      <c r="P53" t="s">
        <v>58</v>
      </c>
      <c r="Q53">
        <f t="shared" si="3"/>
        <v>7</v>
      </c>
      <c r="R53" t="str">
        <f t="shared" si="6"/>
        <v>Shot_FourMaker97</v>
      </c>
      <c r="S53" t="str">
        <f t="shared" si="7"/>
        <v>EquipName_FourMaker97</v>
      </c>
      <c r="T53">
        <v>1</v>
      </c>
      <c r="AE53">
        <v>0</v>
      </c>
    </row>
    <row r="54" spans="1:31" x14ac:dyDescent="0.3">
      <c r="A54" t="str">
        <f t="shared" ca="1" si="20"/>
        <v>Equip011003</v>
      </c>
      <c r="B54" t="str">
        <f t="shared" ca="1" si="0"/>
        <v>1003</v>
      </c>
      <c r="C54">
        <v>1</v>
      </c>
      <c r="D54" t="s">
        <v>31</v>
      </c>
      <c r="E54">
        <f t="shared" ca="1" si="14"/>
        <v>1</v>
      </c>
      <c r="F54" t="s">
        <v>20</v>
      </c>
      <c r="G54">
        <f t="shared" ca="1" si="15"/>
        <v>0</v>
      </c>
      <c r="H54">
        <v>3</v>
      </c>
      <c r="I54" t="str">
        <f t="shared" ca="1" si="2"/>
        <v>202</v>
      </c>
      <c r="J54">
        <v>202</v>
      </c>
      <c r="K54" t="str">
        <f ca="1">IF($C54&lt;=2,"",
IF(AND($C54&gt;=3,INT(RIGHT(K$1,1))&gt;VLOOKUP($C54,EquipGradeTable!$A:$B,MATCH(EquipGradeTable!$B$1,EquipGradeTable!$A$1:$B$1,0),0)),"",
OFFSET(K54,0,-1)+20))</f>
        <v/>
      </c>
      <c r="L54" t="str">
        <f ca="1">IF($C54&lt;=2,"",
IF(AND($C54&gt;=3,INT(RIGHT(L$1,1))&gt;VLOOKUP($C54,EquipGradeTable!$A:$B,MATCH(EquipGradeTable!$B$1,EquipGradeTable!$A$1:$B$1,0),0)),"",
OFFSET(L54,0,-1)+20))</f>
        <v/>
      </c>
      <c r="M54" t="str">
        <f ca="1">IF($C54&lt;=2,"",
IF(AND($C54&gt;=3,INT(RIGHT(M$1,1))&gt;VLOOKUP($C54,EquipGradeTable!$A:$B,MATCH(EquipGradeTable!$B$1,EquipGradeTable!$A$1:$B$1,0),0)),"",
OFFSET(M54,0,-1)+20))</f>
        <v/>
      </c>
      <c r="N54" t="str">
        <f ca="1">IF($C54&lt;=2,"",
IF(AND($C54&gt;=3,INT(RIGHT(N$1,1))&gt;VLOOKUP($C54,EquipGradeTable!$A:$B,MATCH(EquipGradeTable!$B$1,EquipGradeTable!$A$1:$B$1,0),0)),"",
OFFSET(N54,0,-1)+20))</f>
        <v/>
      </c>
      <c r="O54" t="str">
        <f ca="1">IF($C54&lt;=2,"",
IF(AND($C54&gt;=3,INT(RIGHT(O$1,1))&gt;VLOOKUP($C54,EquipGradeTable!$A:$B,MATCH(EquipGradeTable!$B$1,EquipGradeTable!$A$1:$B$1,0),0)),"",
OFFSET(O54,0,-1)+20))</f>
        <v/>
      </c>
      <c r="P54" t="s">
        <v>58</v>
      </c>
      <c r="Q54">
        <f t="shared" si="3"/>
        <v>7</v>
      </c>
      <c r="R54" t="str">
        <f t="shared" si="6"/>
        <v>Shot_FourMaker97</v>
      </c>
      <c r="S54" t="str">
        <f t="shared" si="7"/>
        <v>EquipName_FourMaker97</v>
      </c>
      <c r="T54">
        <v>1</v>
      </c>
      <c r="AE54">
        <v>0</v>
      </c>
    </row>
    <row r="55" spans="1:31" x14ac:dyDescent="0.3">
      <c r="A55" t="str">
        <f t="shared" ca="1" si="20"/>
        <v>Equip021003</v>
      </c>
      <c r="B55" t="str">
        <f t="shared" ca="1" si="0"/>
        <v>1003</v>
      </c>
      <c r="C55">
        <v>2</v>
      </c>
      <c r="D55" t="s">
        <v>31</v>
      </c>
      <c r="E55">
        <f t="shared" ca="1" si="14"/>
        <v>1</v>
      </c>
      <c r="F55" t="s">
        <v>20</v>
      </c>
      <c r="G55">
        <f t="shared" ca="1" si="15"/>
        <v>0</v>
      </c>
      <c r="H55">
        <v>3</v>
      </c>
      <c r="I55" t="str">
        <f t="shared" ca="1" si="2"/>
        <v>302</v>
      </c>
      <c r="J55">
        <v>302</v>
      </c>
      <c r="K55" t="str">
        <f ca="1">IF($C55&lt;=2,"",
IF(AND($C55&gt;=3,INT(RIGHT(K$1,1))&gt;VLOOKUP($C55,EquipGradeTable!$A:$B,MATCH(EquipGradeTable!$B$1,EquipGradeTable!$A$1:$B$1,0),0)),"",
OFFSET(K55,0,-1)+20))</f>
        <v/>
      </c>
      <c r="L55" t="str">
        <f ca="1">IF($C55&lt;=2,"",
IF(AND($C55&gt;=3,INT(RIGHT(L$1,1))&gt;VLOOKUP($C55,EquipGradeTable!$A:$B,MATCH(EquipGradeTable!$B$1,EquipGradeTable!$A$1:$B$1,0),0)),"",
OFFSET(L55,0,-1)+20))</f>
        <v/>
      </c>
      <c r="M55" t="str">
        <f ca="1">IF($C55&lt;=2,"",
IF(AND($C55&gt;=3,INT(RIGHT(M$1,1))&gt;VLOOKUP($C55,EquipGradeTable!$A:$B,MATCH(EquipGradeTable!$B$1,EquipGradeTable!$A$1:$B$1,0),0)),"",
OFFSET(M55,0,-1)+20))</f>
        <v/>
      </c>
      <c r="N55" t="str">
        <f ca="1">IF($C55&lt;=2,"",
IF(AND($C55&gt;=3,INT(RIGHT(N$1,1))&gt;VLOOKUP($C55,EquipGradeTable!$A:$B,MATCH(EquipGradeTable!$B$1,EquipGradeTable!$A$1:$B$1,0),0)),"",
OFFSET(N55,0,-1)+20))</f>
        <v/>
      </c>
      <c r="O55" t="str">
        <f ca="1">IF($C55&lt;=2,"",
IF(AND($C55&gt;=3,INT(RIGHT(O$1,1))&gt;VLOOKUP($C55,EquipGradeTable!$A:$B,MATCH(EquipGradeTable!$B$1,EquipGradeTable!$A$1:$B$1,0),0)),"",
OFFSET(O55,0,-1)+20))</f>
        <v/>
      </c>
      <c r="P55" t="s">
        <v>58</v>
      </c>
      <c r="Q55">
        <f t="shared" si="3"/>
        <v>7</v>
      </c>
      <c r="R55" t="str">
        <f t="shared" si="6"/>
        <v>Shot_FourMaker97</v>
      </c>
      <c r="S55" t="str">
        <f t="shared" si="7"/>
        <v>EquipName_FourMaker97</v>
      </c>
      <c r="T55">
        <v>1</v>
      </c>
      <c r="AE55">
        <v>0</v>
      </c>
    </row>
    <row r="56" spans="1:31" x14ac:dyDescent="0.3">
      <c r="A56" t="str">
        <f t="shared" ca="1" si="20"/>
        <v>Equip031003</v>
      </c>
      <c r="B56" t="str">
        <f t="shared" ca="1" si="0"/>
        <v>1003</v>
      </c>
      <c r="C56">
        <v>3</v>
      </c>
      <c r="D56" t="s">
        <v>31</v>
      </c>
      <c r="E56">
        <f t="shared" ca="1" si="14"/>
        <v>1</v>
      </c>
      <c r="F56" t="s">
        <v>20</v>
      </c>
      <c r="G56">
        <f t="shared" ca="1" si="15"/>
        <v>0</v>
      </c>
      <c r="H56">
        <v>3</v>
      </c>
      <c r="I56" t="str">
        <f t="shared" ca="1" si="2"/>
        <v>402, 422, 442</v>
      </c>
      <c r="J56">
        <v>402</v>
      </c>
      <c r="K56">
        <f ca="1">IF($C56&lt;=2,"",
IF(AND($C56&gt;=3,INT(RIGHT(K$1,1))&gt;VLOOKUP($C56,EquipGradeTable!$A:$B,MATCH(EquipGradeTable!$B$1,EquipGradeTable!$A$1:$B$1,0),0)),"",
OFFSET(K56,0,-1)+20))</f>
        <v>422</v>
      </c>
      <c r="L56">
        <f ca="1">IF($C56&lt;=2,"",
IF(AND($C56&gt;=3,INT(RIGHT(L$1,1))&gt;VLOOKUP($C56,EquipGradeTable!$A:$B,MATCH(EquipGradeTable!$B$1,EquipGradeTable!$A$1:$B$1,0),0)),"",
OFFSET(L56,0,-1)+20))</f>
        <v>442</v>
      </c>
      <c r="M56" t="str">
        <f ca="1">IF($C56&lt;=2,"",
IF(AND($C56&gt;=3,INT(RIGHT(M$1,1))&gt;VLOOKUP($C56,EquipGradeTable!$A:$B,MATCH(EquipGradeTable!$B$1,EquipGradeTable!$A$1:$B$1,0),0)),"",
OFFSET(M56,0,-1)+20))</f>
        <v/>
      </c>
      <c r="N56" t="str">
        <f ca="1">IF($C56&lt;=2,"",
IF(AND($C56&gt;=3,INT(RIGHT(N$1,1))&gt;VLOOKUP($C56,EquipGradeTable!$A:$B,MATCH(EquipGradeTable!$B$1,EquipGradeTable!$A$1:$B$1,0),0)),"",
OFFSET(N56,0,-1)+20))</f>
        <v/>
      </c>
      <c r="O56" t="str">
        <f ca="1">IF($C56&lt;=2,"",
IF(AND($C56&gt;=3,INT(RIGHT(O$1,1))&gt;VLOOKUP($C56,EquipGradeTable!$A:$B,MATCH(EquipGradeTable!$B$1,EquipGradeTable!$A$1:$B$1,0),0)),"",
OFFSET(O56,0,-1)+20))</f>
        <v/>
      </c>
      <c r="P56" t="s">
        <v>58</v>
      </c>
      <c r="Q56">
        <f t="shared" si="3"/>
        <v>7</v>
      </c>
      <c r="R56" t="str">
        <f t="shared" si="6"/>
        <v>Shot_FourMaker97</v>
      </c>
      <c r="S56" t="str">
        <f t="shared" si="7"/>
        <v>EquipName_FourMaker97</v>
      </c>
      <c r="T56">
        <v>1</v>
      </c>
      <c r="AE56">
        <v>0</v>
      </c>
    </row>
    <row r="57" spans="1:31" x14ac:dyDescent="0.3">
      <c r="A57" t="str">
        <f t="shared" ca="1" si="20"/>
        <v>Equip041003</v>
      </c>
      <c r="B57" t="str">
        <f t="shared" ca="1" si="0"/>
        <v>1003</v>
      </c>
      <c r="C57">
        <v>4</v>
      </c>
      <c r="D57" t="s">
        <v>31</v>
      </c>
      <c r="E57">
        <f t="shared" ca="1" si="14"/>
        <v>1</v>
      </c>
      <c r="F57" t="s">
        <v>20</v>
      </c>
      <c r="G57">
        <f t="shared" ca="1" si="15"/>
        <v>0</v>
      </c>
      <c r="H57">
        <v>3</v>
      </c>
      <c r="I57" t="str">
        <f t="shared" ca="1" si="2"/>
        <v>502, 522, 542, 562</v>
      </c>
      <c r="J57">
        <v>502</v>
      </c>
      <c r="K57">
        <f ca="1">IF($C57&lt;=2,"",
IF(AND($C57&gt;=3,INT(RIGHT(K$1,1))&gt;VLOOKUP($C57,EquipGradeTable!$A:$B,MATCH(EquipGradeTable!$B$1,EquipGradeTable!$A$1:$B$1,0),0)),"",
OFFSET(K57,0,-1)+20))</f>
        <v>522</v>
      </c>
      <c r="L57">
        <f ca="1">IF($C57&lt;=2,"",
IF(AND($C57&gt;=3,INT(RIGHT(L$1,1))&gt;VLOOKUP($C57,EquipGradeTable!$A:$B,MATCH(EquipGradeTable!$B$1,EquipGradeTable!$A$1:$B$1,0),0)),"",
OFFSET(L57,0,-1)+20))</f>
        <v>542</v>
      </c>
      <c r="M57">
        <f ca="1">IF($C57&lt;=2,"",
IF(AND($C57&gt;=3,INT(RIGHT(M$1,1))&gt;VLOOKUP($C57,EquipGradeTable!$A:$B,MATCH(EquipGradeTable!$B$1,EquipGradeTable!$A$1:$B$1,0),0)),"",
OFFSET(M57,0,-1)+20))</f>
        <v>562</v>
      </c>
      <c r="N57" t="str">
        <f ca="1">IF($C57&lt;=2,"",
IF(AND($C57&gt;=3,INT(RIGHT(N$1,1))&gt;VLOOKUP($C57,EquipGradeTable!$A:$B,MATCH(EquipGradeTable!$B$1,EquipGradeTable!$A$1:$B$1,0),0)),"",
OFFSET(N57,0,-1)+20))</f>
        <v/>
      </c>
      <c r="O57" t="str">
        <f ca="1">IF($C57&lt;=2,"",
IF(AND($C57&gt;=3,INT(RIGHT(O$1,1))&gt;VLOOKUP($C57,EquipGradeTable!$A:$B,MATCH(EquipGradeTable!$B$1,EquipGradeTable!$A$1:$B$1,0),0)),"",
OFFSET(O57,0,-1)+20))</f>
        <v/>
      </c>
      <c r="P57" t="s">
        <v>58</v>
      </c>
      <c r="Q57">
        <f t="shared" si="3"/>
        <v>7</v>
      </c>
      <c r="R57" t="str">
        <f t="shared" si="6"/>
        <v>Shot_FourMaker97</v>
      </c>
      <c r="S57" t="str">
        <f t="shared" si="7"/>
        <v>EquipName_FourMaker97</v>
      </c>
      <c r="T57">
        <v>1</v>
      </c>
      <c r="AE57">
        <v>0</v>
      </c>
    </row>
    <row r="58" spans="1:31" x14ac:dyDescent="0.3">
      <c r="A58" t="str">
        <f t="shared" ca="1" si="20"/>
        <v>Equip051003</v>
      </c>
      <c r="B58" t="str">
        <f t="shared" ca="1" si="0"/>
        <v>1003</v>
      </c>
      <c r="C58">
        <v>5</v>
      </c>
      <c r="D58" t="s">
        <v>31</v>
      </c>
      <c r="E58">
        <f t="shared" ca="1" si="14"/>
        <v>1</v>
      </c>
      <c r="F58" t="s">
        <v>20</v>
      </c>
      <c r="G58">
        <f t="shared" ca="1" si="15"/>
        <v>0</v>
      </c>
      <c r="H58">
        <v>3</v>
      </c>
      <c r="I58" t="str">
        <f t="shared" ca="1" si="2"/>
        <v>602, 622, 642, 662, 682</v>
      </c>
      <c r="J58">
        <v>602</v>
      </c>
      <c r="K58">
        <f ca="1">IF($C58&lt;=2,"",
IF(AND($C58&gt;=3,INT(RIGHT(K$1,1))&gt;VLOOKUP($C58,EquipGradeTable!$A:$B,MATCH(EquipGradeTable!$B$1,EquipGradeTable!$A$1:$B$1,0),0)),"",
OFFSET(K58,0,-1)+20))</f>
        <v>622</v>
      </c>
      <c r="L58">
        <f ca="1">IF($C58&lt;=2,"",
IF(AND($C58&gt;=3,INT(RIGHT(L$1,1))&gt;VLOOKUP($C58,EquipGradeTable!$A:$B,MATCH(EquipGradeTable!$B$1,EquipGradeTable!$A$1:$B$1,0),0)),"",
OFFSET(L58,0,-1)+20))</f>
        <v>642</v>
      </c>
      <c r="M58">
        <f ca="1">IF($C58&lt;=2,"",
IF(AND($C58&gt;=3,INT(RIGHT(M$1,1))&gt;VLOOKUP($C58,EquipGradeTable!$A:$B,MATCH(EquipGradeTable!$B$1,EquipGradeTable!$A$1:$B$1,0),0)),"",
OFFSET(M58,0,-1)+20))</f>
        <v>662</v>
      </c>
      <c r="N58">
        <f ca="1">IF($C58&lt;=2,"",
IF(AND($C58&gt;=3,INT(RIGHT(N$1,1))&gt;VLOOKUP($C58,EquipGradeTable!$A:$B,MATCH(EquipGradeTable!$B$1,EquipGradeTable!$A$1:$B$1,0),0)),"",
OFFSET(N58,0,-1)+20))</f>
        <v>682</v>
      </c>
      <c r="O58" t="str">
        <f ca="1">IF($C58&lt;=2,"",
IF(AND($C58&gt;=3,INT(RIGHT(O$1,1))&gt;VLOOKUP($C58,EquipGradeTable!$A:$B,MATCH(EquipGradeTable!$B$1,EquipGradeTable!$A$1:$B$1,0),0)),"",
OFFSET(O58,0,-1)+20))</f>
        <v/>
      </c>
      <c r="P58" t="s">
        <v>58</v>
      </c>
      <c r="Q58">
        <f t="shared" si="3"/>
        <v>7</v>
      </c>
      <c r="R58" t="str">
        <f t="shared" si="6"/>
        <v>Shot_FourMaker97</v>
      </c>
      <c r="S58" t="str">
        <f t="shared" si="7"/>
        <v>EquipName_FourMaker97</v>
      </c>
      <c r="T58">
        <v>1</v>
      </c>
      <c r="AE58">
        <v>0</v>
      </c>
    </row>
    <row r="59" spans="1:31" x14ac:dyDescent="0.3">
      <c r="A59" t="str">
        <f t="shared" ca="1" si="20"/>
        <v>Equip061003</v>
      </c>
      <c r="B59" t="str">
        <f t="shared" ca="1" si="0"/>
        <v>1003</v>
      </c>
      <c r="C59">
        <v>6</v>
      </c>
      <c r="D59" t="s">
        <v>31</v>
      </c>
      <c r="E59">
        <f t="shared" ca="1" si="14"/>
        <v>1</v>
      </c>
      <c r="F59" t="s">
        <v>20</v>
      </c>
      <c r="G59">
        <f t="shared" ca="1" si="15"/>
        <v>0</v>
      </c>
      <c r="H59">
        <v>3</v>
      </c>
      <c r="I59" t="str">
        <f t="shared" ca="1" si="2"/>
        <v>702, 722, 742, 762, 782, 802</v>
      </c>
      <c r="J59">
        <v>702</v>
      </c>
      <c r="K59">
        <f ca="1">IF($C59&lt;=2,"",
IF(AND($C59&gt;=3,INT(RIGHT(K$1,1))&gt;VLOOKUP($C59,EquipGradeTable!$A:$B,MATCH(EquipGradeTable!$B$1,EquipGradeTable!$A$1:$B$1,0),0)),"",
OFFSET(K59,0,-1)+20))</f>
        <v>722</v>
      </c>
      <c r="L59">
        <f ca="1">IF($C59&lt;=2,"",
IF(AND($C59&gt;=3,INT(RIGHT(L$1,1))&gt;VLOOKUP($C59,EquipGradeTable!$A:$B,MATCH(EquipGradeTable!$B$1,EquipGradeTable!$A$1:$B$1,0),0)),"",
OFFSET(L59,0,-1)+20))</f>
        <v>742</v>
      </c>
      <c r="M59">
        <f ca="1">IF($C59&lt;=2,"",
IF(AND($C59&gt;=3,INT(RIGHT(M$1,1))&gt;VLOOKUP($C59,EquipGradeTable!$A:$B,MATCH(EquipGradeTable!$B$1,EquipGradeTable!$A$1:$B$1,0),0)),"",
OFFSET(M59,0,-1)+20))</f>
        <v>762</v>
      </c>
      <c r="N59">
        <f ca="1">IF($C59&lt;=2,"",
IF(AND($C59&gt;=3,INT(RIGHT(N$1,1))&gt;VLOOKUP($C59,EquipGradeTable!$A:$B,MATCH(EquipGradeTable!$B$1,EquipGradeTable!$A$1:$B$1,0),0)),"",
OFFSET(N59,0,-1)+20))</f>
        <v>782</v>
      </c>
      <c r="O59">
        <f ca="1">IF($C59&lt;=2,"",
IF(AND($C59&gt;=3,INT(RIGHT(O$1,1))&gt;VLOOKUP($C59,EquipGradeTable!$A:$B,MATCH(EquipGradeTable!$B$1,EquipGradeTable!$A$1:$B$1,0),0)),"",
OFFSET(O59,0,-1)+20))</f>
        <v>802</v>
      </c>
      <c r="P59" t="s">
        <v>58</v>
      </c>
      <c r="Q59">
        <f t="shared" si="3"/>
        <v>7</v>
      </c>
      <c r="R59" t="str">
        <f t="shared" si="6"/>
        <v>Shot_FourMaker97</v>
      </c>
      <c r="S59" t="str">
        <f t="shared" si="7"/>
        <v>EquipName_FourMaker97</v>
      </c>
      <c r="T59">
        <v>1</v>
      </c>
      <c r="AE59">
        <v>0</v>
      </c>
    </row>
    <row r="60" spans="1:31" x14ac:dyDescent="0.3">
      <c r="A60" t="str">
        <f t="shared" ref="A60:A80" ca="1" si="21">"Equip"&amp;TEXT(C60,"00")&amp;TEXT(E60,"0")&amp;TEXT(G60,"0")&amp;TEXT(H60,"00")</f>
        <v>Equip031101</v>
      </c>
      <c r="B60" t="str">
        <f t="shared" ca="1" si="0"/>
        <v>1101</v>
      </c>
      <c r="C60">
        <v>3</v>
      </c>
      <c r="D60" t="s">
        <v>31</v>
      </c>
      <c r="E60">
        <f t="shared" ca="1" si="14"/>
        <v>1</v>
      </c>
      <c r="F60" t="s">
        <v>22</v>
      </c>
      <c r="G60">
        <f t="shared" ca="1" si="15"/>
        <v>1</v>
      </c>
      <c r="H60">
        <v>1</v>
      </c>
      <c r="I60" t="str">
        <f t="shared" ca="1" si="2"/>
        <v>600, 620, 640</v>
      </c>
      <c r="J60">
        <v>600</v>
      </c>
      <c r="K60">
        <f ca="1">IF($C60&lt;=2,"",
IF(AND($C60&gt;=3,INT(RIGHT(K$1,1))&gt;VLOOKUP($C60,EquipGradeTable!$A:$B,MATCH(EquipGradeTable!$B$1,EquipGradeTable!$A$1:$B$1,0),0)),"",
OFFSET(K60,0,-1)+20))</f>
        <v>620</v>
      </c>
      <c r="L60">
        <f ca="1">IF($C60&lt;=2,"",
IF(AND($C60&gt;=3,INT(RIGHT(L$1,1))&gt;VLOOKUP($C60,EquipGradeTable!$A:$B,MATCH(EquipGradeTable!$B$1,EquipGradeTable!$A$1:$B$1,0),0)),"",
OFFSET(L60,0,-1)+20))</f>
        <v>640</v>
      </c>
      <c r="M60" t="str">
        <f ca="1">IF($C60&lt;=2,"",
IF(AND($C60&gt;=3,INT(RIGHT(M$1,1))&gt;VLOOKUP($C60,EquipGradeTable!$A:$B,MATCH(EquipGradeTable!$B$1,EquipGradeTable!$A$1:$B$1,0),0)),"",
OFFSET(M60,0,-1)+20))</f>
        <v/>
      </c>
      <c r="N60" t="str">
        <f ca="1">IF($C60&lt;=2,"",
IF(AND($C60&gt;=3,INT(RIGHT(N$1,1))&gt;VLOOKUP($C60,EquipGradeTable!$A:$B,MATCH(EquipGradeTable!$B$1,EquipGradeTable!$A$1:$B$1,0),0)),"",
OFFSET(N60,0,-1)+20))</f>
        <v/>
      </c>
      <c r="O60" t="str">
        <f ca="1">IF($C60&lt;=2,"",
IF(AND($C60&gt;=3,INT(RIGHT(O$1,1))&gt;VLOOKUP($C60,EquipGradeTable!$A:$B,MATCH(EquipGradeTable!$B$1,EquipGradeTable!$A$1:$B$1,0),0)),"",
OFFSET(O60,0,-1)+20))</f>
        <v/>
      </c>
      <c r="P60" t="s">
        <v>59</v>
      </c>
      <c r="Q60">
        <f t="shared" si="3"/>
        <v>4</v>
      </c>
      <c r="R60" t="str">
        <f t="shared" ref="R60:R112" si="22">"Shot_"&amp;P60</f>
        <v>Shot_FourMaker83</v>
      </c>
      <c r="S60" t="str">
        <f t="shared" ref="S60:S112" si="23">"EquipName_"&amp;P60</f>
        <v>EquipName_FourMaker83</v>
      </c>
      <c r="T60">
        <v>1</v>
      </c>
      <c r="AE60">
        <v>0</v>
      </c>
    </row>
    <row r="61" spans="1:31" x14ac:dyDescent="0.3">
      <c r="A61" t="str">
        <f t="shared" ca="1" si="21"/>
        <v>Equip041101</v>
      </c>
      <c r="B61" t="str">
        <f t="shared" ca="1" si="0"/>
        <v>1101</v>
      </c>
      <c r="C61">
        <v>4</v>
      </c>
      <c r="D61" t="s">
        <v>31</v>
      </c>
      <c r="E61">
        <f t="shared" ca="1" si="14"/>
        <v>1</v>
      </c>
      <c r="F61" t="s">
        <v>22</v>
      </c>
      <c r="G61">
        <f t="shared" ca="1" si="15"/>
        <v>1</v>
      </c>
      <c r="H61">
        <v>1</v>
      </c>
      <c r="I61" t="str">
        <f t="shared" ca="1" si="2"/>
        <v>750, 770, 790, 810</v>
      </c>
      <c r="J61">
        <v>750</v>
      </c>
      <c r="K61">
        <f ca="1">IF($C61&lt;=2,"",
IF(AND($C61&gt;=3,INT(RIGHT(K$1,1))&gt;VLOOKUP($C61,EquipGradeTable!$A:$B,MATCH(EquipGradeTable!$B$1,EquipGradeTable!$A$1:$B$1,0),0)),"",
OFFSET(K61,0,-1)+20))</f>
        <v>770</v>
      </c>
      <c r="L61">
        <f ca="1">IF($C61&lt;=2,"",
IF(AND($C61&gt;=3,INT(RIGHT(L$1,1))&gt;VLOOKUP($C61,EquipGradeTable!$A:$B,MATCH(EquipGradeTable!$B$1,EquipGradeTable!$A$1:$B$1,0),0)),"",
OFFSET(L61,0,-1)+20))</f>
        <v>790</v>
      </c>
      <c r="M61">
        <f ca="1">IF($C61&lt;=2,"",
IF(AND($C61&gt;=3,INT(RIGHT(M$1,1))&gt;VLOOKUP($C61,EquipGradeTable!$A:$B,MATCH(EquipGradeTable!$B$1,EquipGradeTable!$A$1:$B$1,0),0)),"",
OFFSET(M61,0,-1)+20))</f>
        <v>810</v>
      </c>
      <c r="N61" t="str">
        <f ca="1">IF($C61&lt;=2,"",
IF(AND($C61&gt;=3,INT(RIGHT(N$1,1))&gt;VLOOKUP($C61,EquipGradeTable!$A:$B,MATCH(EquipGradeTable!$B$1,EquipGradeTable!$A$1:$B$1,0),0)),"",
OFFSET(N61,0,-1)+20))</f>
        <v/>
      </c>
      <c r="O61" t="str">
        <f ca="1">IF($C61&lt;=2,"",
IF(AND($C61&gt;=3,INT(RIGHT(O$1,1))&gt;VLOOKUP($C61,EquipGradeTable!$A:$B,MATCH(EquipGradeTable!$B$1,EquipGradeTable!$A$1:$B$1,0),0)),"",
OFFSET(O61,0,-1)+20))</f>
        <v/>
      </c>
      <c r="P61" t="s">
        <v>59</v>
      </c>
      <c r="Q61">
        <f t="shared" si="3"/>
        <v>4</v>
      </c>
      <c r="R61" t="str">
        <f t="shared" si="22"/>
        <v>Shot_FourMaker83</v>
      </c>
      <c r="S61" t="str">
        <f t="shared" si="23"/>
        <v>EquipName_FourMaker83</v>
      </c>
      <c r="T61">
        <v>1</v>
      </c>
      <c r="AE61">
        <v>0</v>
      </c>
    </row>
    <row r="62" spans="1:31" x14ac:dyDescent="0.3">
      <c r="A62" t="str">
        <f t="shared" ca="1" si="21"/>
        <v>Equip051101</v>
      </c>
      <c r="B62" t="str">
        <f t="shared" ca="1" si="0"/>
        <v>1101</v>
      </c>
      <c r="C62">
        <v>5</v>
      </c>
      <c r="D62" t="s">
        <v>31</v>
      </c>
      <c r="E62">
        <f t="shared" ca="1" si="14"/>
        <v>1</v>
      </c>
      <c r="F62" t="s">
        <v>22</v>
      </c>
      <c r="G62">
        <f t="shared" ca="1" si="15"/>
        <v>1</v>
      </c>
      <c r="H62">
        <v>1</v>
      </c>
      <c r="I62" t="str">
        <f t="shared" ca="1" si="2"/>
        <v>900, 920, 940, 960, 980</v>
      </c>
      <c r="J62">
        <v>900</v>
      </c>
      <c r="K62">
        <f ca="1">IF($C62&lt;=2,"",
IF(AND($C62&gt;=3,INT(RIGHT(K$1,1))&gt;VLOOKUP($C62,EquipGradeTable!$A:$B,MATCH(EquipGradeTable!$B$1,EquipGradeTable!$A$1:$B$1,0),0)),"",
OFFSET(K62,0,-1)+20))</f>
        <v>920</v>
      </c>
      <c r="L62">
        <f ca="1">IF($C62&lt;=2,"",
IF(AND($C62&gt;=3,INT(RIGHT(L$1,1))&gt;VLOOKUP($C62,EquipGradeTable!$A:$B,MATCH(EquipGradeTable!$B$1,EquipGradeTable!$A$1:$B$1,0),0)),"",
OFFSET(L62,0,-1)+20))</f>
        <v>940</v>
      </c>
      <c r="M62">
        <f ca="1">IF($C62&lt;=2,"",
IF(AND($C62&gt;=3,INT(RIGHT(M$1,1))&gt;VLOOKUP($C62,EquipGradeTable!$A:$B,MATCH(EquipGradeTable!$B$1,EquipGradeTable!$A$1:$B$1,0),0)),"",
OFFSET(M62,0,-1)+20))</f>
        <v>960</v>
      </c>
      <c r="N62">
        <f ca="1">IF($C62&lt;=2,"",
IF(AND($C62&gt;=3,INT(RIGHT(N$1,1))&gt;VLOOKUP($C62,EquipGradeTable!$A:$B,MATCH(EquipGradeTable!$B$1,EquipGradeTable!$A$1:$B$1,0),0)),"",
OFFSET(N62,0,-1)+20))</f>
        <v>980</v>
      </c>
      <c r="O62" t="str">
        <f ca="1">IF($C62&lt;=2,"",
IF(AND($C62&gt;=3,INT(RIGHT(O$1,1))&gt;VLOOKUP($C62,EquipGradeTable!$A:$B,MATCH(EquipGradeTable!$B$1,EquipGradeTable!$A$1:$B$1,0),0)),"",
OFFSET(O62,0,-1)+20))</f>
        <v/>
      </c>
      <c r="P62" t="s">
        <v>59</v>
      </c>
      <c r="Q62">
        <f t="shared" si="3"/>
        <v>4</v>
      </c>
      <c r="R62" t="str">
        <f t="shared" si="22"/>
        <v>Shot_FourMaker83</v>
      </c>
      <c r="S62" t="str">
        <f t="shared" si="23"/>
        <v>EquipName_FourMaker83</v>
      </c>
      <c r="T62">
        <v>1</v>
      </c>
      <c r="AE62">
        <v>0</v>
      </c>
    </row>
    <row r="63" spans="1:31" x14ac:dyDescent="0.3">
      <c r="A63" t="str">
        <f t="shared" ca="1" si="21"/>
        <v>Equip061101</v>
      </c>
      <c r="B63" t="str">
        <f t="shared" ca="1" si="0"/>
        <v>1101</v>
      </c>
      <c r="C63">
        <v>6</v>
      </c>
      <c r="D63" t="s">
        <v>31</v>
      </c>
      <c r="E63">
        <f t="shared" ca="1" si="14"/>
        <v>1</v>
      </c>
      <c r="F63" t="s">
        <v>22</v>
      </c>
      <c r="G63">
        <f t="shared" ca="1" si="15"/>
        <v>1</v>
      </c>
      <c r="H63">
        <v>1</v>
      </c>
      <c r="I63" t="str">
        <f t="shared" ca="1" si="2"/>
        <v>1050, 1070, 1090, 1110, 1130, 1150</v>
      </c>
      <c r="J63">
        <v>1050</v>
      </c>
      <c r="K63">
        <f ca="1">IF($C63&lt;=2,"",
IF(AND($C63&gt;=3,INT(RIGHT(K$1,1))&gt;VLOOKUP($C63,EquipGradeTable!$A:$B,MATCH(EquipGradeTable!$B$1,EquipGradeTable!$A$1:$B$1,0),0)),"",
OFFSET(K63,0,-1)+20))</f>
        <v>1070</v>
      </c>
      <c r="L63">
        <f ca="1">IF($C63&lt;=2,"",
IF(AND($C63&gt;=3,INT(RIGHT(L$1,1))&gt;VLOOKUP($C63,EquipGradeTable!$A:$B,MATCH(EquipGradeTable!$B$1,EquipGradeTable!$A$1:$B$1,0),0)),"",
OFFSET(L63,0,-1)+20))</f>
        <v>1090</v>
      </c>
      <c r="M63">
        <f ca="1">IF($C63&lt;=2,"",
IF(AND($C63&gt;=3,INT(RIGHT(M$1,1))&gt;VLOOKUP($C63,EquipGradeTable!$A:$B,MATCH(EquipGradeTable!$B$1,EquipGradeTable!$A$1:$B$1,0),0)),"",
OFFSET(M63,0,-1)+20))</f>
        <v>1110</v>
      </c>
      <c r="N63">
        <f ca="1">IF($C63&lt;=2,"",
IF(AND($C63&gt;=3,INT(RIGHT(N$1,1))&gt;VLOOKUP($C63,EquipGradeTable!$A:$B,MATCH(EquipGradeTable!$B$1,EquipGradeTable!$A$1:$B$1,0),0)),"",
OFFSET(N63,0,-1)+20))</f>
        <v>1130</v>
      </c>
      <c r="O63">
        <f ca="1">IF($C63&lt;=2,"",
IF(AND($C63&gt;=3,INT(RIGHT(O$1,1))&gt;VLOOKUP($C63,EquipGradeTable!$A:$B,MATCH(EquipGradeTable!$B$1,EquipGradeTable!$A$1:$B$1,0),0)),"",
OFFSET(O63,0,-1)+20))</f>
        <v>1150</v>
      </c>
      <c r="P63" t="s">
        <v>59</v>
      </c>
      <c r="Q63">
        <f t="shared" si="3"/>
        <v>4</v>
      </c>
      <c r="R63" t="str">
        <f t="shared" si="22"/>
        <v>Shot_FourMaker83</v>
      </c>
      <c r="S63" t="str">
        <f t="shared" si="23"/>
        <v>EquipName_FourMaker83</v>
      </c>
      <c r="T63">
        <v>1</v>
      </c>
      <c r="AE63">
        <v>0</v>
      </c>
    </row>
    <row r="64" spans="1:31" x14ac:dyDescent="0.3">
      <c r="A64" t="str">
        <f t="shared" ca="1" si="21"/>
        <v>Equip031102</v>
      </c>
      <c r="B64" t="str">
        <f t="shared" ca="1" si="0"/>
        <v>1102</v>
      </c>
      <c r="C64">
        <v>3</v>
      </c>
      <c r="D64" t="s">
        <v>31</v>
      </c>
      <c r="E64">
        <f t="shared" ref="E64:E104" ca="1" si="24">VLOOKUP(D64,OFFSET(INDIRECT("$A:$B"),0,MATCH(D$1&amp;"_Verify",INDIRECT("$1:$1"),0)-1),2,0)</f>
        <v>1</v>
      </c>
      <c r="F64" t="s">
        <v>22</v>
      </c>
      <c r="G64">
        <f t="shared" ref="G64:G104" ca="1" si="25">VLOOKUP(F64,OFFSET(INDIRECT("$A:$B"),0,MATCH(F$1&amp;"_Verify",INDIRECT("$1:$1"),0)-1),2,0)</f>
        <v>1</v>
      </c>
      <c r="H64">
        <v>2</v>
      </c>
      <c r="I64" t="str">
        <f t="shared" ca="1" si="2"/>
        <v>601, 621, 641</v>
      </c>
      <c r="J64">
        <v>601</v>
      </c>
      <c r="K64">
        <f ca="1">IF($C64&lt;=2,"",
IF(AND($C64&gt;=3,INT(RIGHT(K$1,1))&gt;VLOOKUP($C64,EquipGradeTable!$A:$B,MATCH(EquipGradeTable!$B$1,EquipGradeTable!$A$1:$B$1,0),0)),"",
OFFSET(K64,0,-1)+20))</f>
        <v>621</v>
      </c>
      <c r="L64">
        <f ca="1">IF($C64&lt;=2,"",
IF(AND($C64&gt;=3,INT(RIGHT(L$1,1))&gt;VLOOKUP($C64,EquipGradeTable!$A:$B,MATCH(EquipGradeTable!$B$1,EquipGradeTable!$A$1:$B$1,0),0)),"",
OFFSET(L64,0,-1)+20))</f>
        <v>641</v>
      </c>
      <c r="M64" t="str">
        <f ca="1">IF($C64&lt;=2,"",
IF(AND($C64&gt;=3,INT(RIGHT(M$1,1))&gt;VLOOKUP($C64,EquipGradeTable!$A:$B,MATCH(EquipGradeTable!$B$1,EquipGradeTable!$A$1:$B$1,0),0)),"",
OFFSET(M64,0,-1)+20))</f>
        <v/>
      </c>
      <c r="N64" t="str">
        <f ca="1">IF($C64&lt;=2,"",
IF(AND($C64&gt;=3,INT(RIGHT(N$1,1))&gt;VLOOKUP($C64,EquipGradeTable!$A:$B,MATCH(EquipGradeTable!$B$1,EquipGradeTable!$A$1:$B$1,0),0)),"",
OFFSET(N64,0,-1)+20))</f>
        <v/>
      </c>
      <c r="O64" t="str">
        <f ca="1">IF($C64&lt;=2,"",
IF(AND($C64&gt;=3,INT(RIGHT(O$1,1))&gt;VLOOKUP($C64,EquipGradeTable!$A:$B,MATCH(EquipGradeTable!$B$1,EquipGradeTable!$A$1:$B$1,0),0)),"",
OFFSET(O64,0,-1)+20))</f>
        <v/>
      </c>
      <c r="P64" t="s">
        <v>60</v>
      </c>
      <c r="Q64">
        <f t="shared" si="3"/>
        <v>4</v>
      </c>
      <c r="R64" t="str">
        <f t="shared" si="22"/>
        <v>Shot_FourMaker94</v>
      </c>
      <c r="S64" t="str">
        <f t="shared" si="23"/>
        <v>EquipName_FourMaker94</v>
      </c>
      <c r="T64">
        <v>1</v>
      </c>
      <c r="AE64">
        <v>0</v>
      </c>
    </row>
    <row r="65" spans="1:31" x14ac:dyDescent="0.3">
      <c r="A65" t="str">
        <f t="shared" ca="1" si="21"/>
        <v>Equip041102</v>
      </c>
      <c r="B65" t="str">
        <f t="shared" ca="1" si="0"/>
        <v>1102</v>
      </c>
      <c r="C65">
        <v>4</v>
      </c>
      <c r="D65" t="s">
        <v>31</v>
      </c>
      <c r="E65">
        <f t="shared" ca="1" si="24"/>
        <v>1</v>
      </c>
      <c r="F65" t="s">
        <v>22</v>
      </c>
      <c r="G65">
        <f t="shared" ca="1" si="25"/>
        <v>1</v>
      </c>
      <c r="H65">
        <v>2</v>
      </c>
      <c r="I65" t="str">
        <f t="shared" ca="1" si="2"/>
        <v>751, 771, 791, 811</v>
      </c>
      <c r="J65">
        <v>751</v>
      </c>
      <c r="K65">
        <f ca="1">IF($C65&lt;=2,"",
IF(AND($C65&gt;=3,INT(RIGHT(K$1,1))&gt;VLOOKUP($C65,EquipGradeTable!$A:$B,MATCH(EquipGradeTable!$B$1,EquipGradeTable!$A$1:$B$1,0),0)),"",
OFFSET(K65,0,-1)+20))</f>
        <v>771</v>
      </c>
      <c r="L65">
        <f ca="1">IF($C65&lt;=2,"",
IF(AND($C65&gt;=3,INT(RIGHT(L$1,1))&gt;VLOOKUP($C65,EquipGradeTable!$A:$B,MATCH(EquipGradeTable!$B$1,EquipGradeTable!$A$1:$B$1,0),0)),"",
OFFSET(L65,0,-1)+20))</f>
        <v>791</v>
      </c>
      <c r="M65">
        <f ca="1">IF($C65&lt;=2,"",
IF(AND($C65&gt;=3,INT(RIGHT(M$1,1))&gt;VLOOKUP($C65,EquipGradeTable!$A:$B,MATCH(EquipGradeTable!$B$1,EquipGradeTable!$A$1:$B$1,0),0)),"",
OFFSET(M65,0,-1)+20))</f>
        <v>811</v>
      </c>
      <c r="N65" t="str">
        <f ca="1">IF($C65&lt;=2,"",
IF(AND($C65&gt;=3,INT(RIGHT(N$1,1))&gt;VLOOKUP($C65,EquipGradeTable!$A:$B,MATCH(EquipGradeTable!$B$1,EquipGradeTable!$A$1:$B$1,0),0)),"",
OFFSET(N65,0,-1)+20))</f>
        <v/>
      </c>
      <c r="O65" t="str">
        <f ca="1">IF($C65&lt;=2,"",
IF(AND($C65&gt;=3,INT(RIGHT(O$1,1))&gt;VLOOKUP($C65,EquipGradeTable!$A:$B,MATCH(EquipGradeTable!$B$1,EquipGradeTable!$A$1:$B$1,0),0)),"",
OFFSET(O65,0,-1)+20))</f>
        <v/>
      </c>
      <c r="P65" t="s">
        <v>60</v>
      </c>
      <c r="Q65">
        <f t="shared" si="3"/>
        <v>4</v>
      </c>
      <c r="R65" t="str">
        <f t="shared" si="22"/>
        <v>Shot_FourMaker94</v>
      </c>
      <c r="S65" t="str">
        <f t="shared" si="23"/>
        <v>EquipName_FourMaker94</v>
      </c>
      <c r="T65">
        <v>1</v>
      </c>
      <c r="AE65">
        <v>0</v>
      </c>
    </row>
    <row r="66" spans="1:31" x14ac:dyDescent="0.3">
      <c r="A66" t="str">
        <f t="shared" ca="1" si="21"/>
        <v>Equip051102</v>
      </c>
      <c r="B66" t="str">
        <f t="shared" ref="B66:B129" ca="1" si="26">RIGHT(A66,4)</f>
        <v>1102</v>
      </c>
      <c r="C66">
        <v>5</v>
      </c>
      <c r="D66" t="s">
        <v>31</v>
      </c>
      <c r="E66">
        <f t="shared" ca="1" si="24"/>
        <v>1</v>
      </c>
      <c r="F66" t="s">
        <v>22</v>
      </c>
      <c r="G66">
        <f t="shared" ca="1" si="25"/>
        <v>1</v>
      </c>
      <c r="H66">
        <v>2</v>
      </c>
      <c r="I66" t="str">
        <f t="shared" ref="I66:I129" ca="1" si="27">J66&amp;
IF(LEN(K66)=0,"",", "&amp;K66)&amp;
IF(LEN(L66)=0,"",", "&amp;L66)&amp;
IF(LEN(M66)=0,"",", "&amp;M66)&amp;
IF(LEN(N66)=0,"",", "&amp;N66)&amp;
IF(LEN(O66)=0,"",", "&amp;O66)</f>
        <v>901, 921, 941, 961, 981</v>
      </c>
      <c r="J66">
        <v>901</v>
      </c>
      <c r="K66">
        <f ca="1">IF($C66&lt;=2,"",
IF(AND($C66&gt;=3,INT(RIGHT(K$1,1))&gt;VLOOKUP($C66,EquipGradeTable!$A:$B,MATCH(EquipGradeTable!$B$1,EquipGradeTable!$A$1:$B$1,0),0)),"",
OFFSET(K66,0,-1)+20))</f>
        <v>921</v>
      </c>
      <c r="L66">
        <f ca="1">IF($C66&lt;=2,"",
IF(AND($C66&gt;=3,INT(RIGHT(L$1,1))&gt;VLOOKUP($C66,EquipGradeTable!$A:$B,MATCH(EquipGradeTable!$B$1,EquipGradeTable!$A$1:$B$1,0),0)),"",
OFFSET(L66,0,-1)+20))</f>
        <v>941</v>
      </c>
      <c r="M66">
        <f ca="1">IF($C66&lt;=2,"",
IF(AND($C66&gt;=3,INT(RIGHT(M$1,1))&gt;VLOOKUP($C66,EquipGradeTable!$A:$B,MATCH(EquipGradeTable!$B$1,EquipGradeTable!$A$1:$B$1,0),0)),"",
OFFSET(M66,0,-1)+20))</f>
        <v>961</v>
      </c>
      <c r="N66">
        <f ca="1">IF($C66&lt;=2,"",
IF(AND($C66&gt;=3,INT(RIGHT(N$1,1))&gt;VLOOKUP($C66,EquipGradeTable!$A:$B,MATCH(EquipGradeTable!$B$1,EquipGradeTable!$A$1:$B$1,0),0)),"",
OFFSET(N66,0,-1)+20))</f>
        <v>981</v>
      </c>
      <c r="O66" t="str">
        <f ca="1">IF($C66&lt;=2,"",
IF(AND($C66&gt;=3,INT(RIGHT(O$1,1))&gt;VLOOKUP($C66,EquipGradeTable!$A:$B,MATCH(EquipGradeTable!$B$1,EquipGradeTable!$A$1:$B$1,0),0)),"",
OFFSET(O66,0,-1)+20))</f>
        <v/>
      </c>
      <c r="P66" t="s">
        <v>60</v>
      </c>
      <c r="Q66">
        <f t="shared" ref="Q66:Q129" si="28">COUNTIF(P:P,P66)</f>
        <v>4</v>
      </c>
      <c r="R66" t="str">
        <f t="shared" si="22"/>
        <v>Shot_FourMaker94</v>
      </c>
      <c r="S66" t="str">
        <f t="shared" si="23"/>
        <v>EquipName_FourMaker94</v>
      </c>
      <c r="T66">
        <v>1</v>
      </c>
      <c r="AE66">
        <v>0</v>
      </c>
    </row>
    <row r="67" spans="1:31" x14ac:dyDescent="0.3">
      <c r="A67" t="str">
        <f t="shared" ca="1" si="21"/>
        <v>Equip061102</v>
      </c>
      <c r="B67" t="str">
        <f t="shared" ca="1" si="26"/>
        <v>1102</v>
      </c>
      <c r="C67">
        <v>6</v>
      </c>
      <c r="D67" t="s">
        <v>31</v>
      </c>
      <c r="E67">
        <f t="shared" ca="1" si="24"/>
        <v>1</v>
      </c>
      <c r="F67" t="s">
        <v>22</v>
      </c>
      <c r="G67">
        <f t="shared" ca="1" si="25"/>
        <v>1</v>
      </c>
      <c r="H67">
        <v>2</v>
      </c>
      <c r="I67" t="str">
        <f t="shared" ca="1" si="27"/>
        <v>1051, 1071, 1091, 1111, 1131, 1151</v>
      </c>
      <c r="J67">
        <v>1051</v>
      </c>
      <c r="K67">
        <f ca="1">IF($C67&lt;=2,"",
IF(AND($C67&gt;=3,INT(RIGHT(K$1,1))&gt;VLOOKUP($C67,EquipGradeTable!$A:$B,MATCH(EquipGradeTable!$B$1,EquipGradeTable!$A$1:$B$1,0),0)),"",
OFFSET(K67,0,-1)+20))</f>
        <v>1071</v>
      </c>
      <c r="L67">
        <f ca="1">IF($C67&lt;=2,"",
IF(AND($C67&gt;=3,INT(RIGHT(L$1,1))&gt;VLOOKUP($C67,EquipGradeTable!$A:$B,MATCH(EquipGradeTable!$B$1,EquipGradeTable!$A$1:$B$1,0),0)),"",
OFFSET(L67,0,-1)+20))</f>
        <v>1091</v>
      </c>
      <c r="M67">
        <f ca="1">IF($C67&lt;=2,"",
IF(AND($C67&gt;=3,INT(RIGHT(M$1,1))&gt;VLOOKUP($C67,EquipGradeTable!$A:$B,MATCH(EquipGradeTable!$B$1,EquipGradeTable!$A$1:$B$1,0),0)),"",
OFFSET(M67,0,-1)+20))</f>
        <v>1111</v>
      </c>
      <c r="N67">
        <f ca="1">IF($C67&lt;=2,"",
IF(AND($C67&gt;=3,INT(RIGHT(N$1,1))&gt;VLOOKUP($C67,EquipGradeTable!$A:$B,MATCH(EquipGradeTable!$B$1,EquipGradeTable!$A$1:$B$1,0),0)),"",
OFFSET(N67,0,-1)+20))</f>
        <v>1131</v>
      </c>
      <c r="O67">
        <f ca="1">IF($C67&lt;=2,"",
IF(AND($C67&gt;=3,INT(RIGHT(O$1,1))&gt;VLOOKUP($C67,EquipGradeTable!$A:$B,MATCH(EquipGradeTable!$B$1,EquipGradeTable!$A$1:$B$1,0),0)),"",
OFFSET(O67,0,-1)+20))</f>
        <v>1151</v>
      </c>
      <c r="P67" t="s">
        <v>60</v>
      </c>
      <c r="Q67">
        <f t="shared" si="28"/>
        <v>4</v>
      </c>
      <c r="R67" t="str">
        <f t="shared" si="22"/>
        <v>Shot_FourMaker94</v>
      </c>
      <c r="S67" t="str">
        <f t="shared" si="23"/>
        <v>EquipName_FourMaker94</v>
      </c>
      <c r="T67">
        <v>1</v>
      </c>
      <c r="AE67">
        <v>0</v>
      </c>
    </row>
    <row r="68" spans="1:31" x14ac:dyDescent="0.3">
      <c r="A68" t="str">
        <f t="shared" ca="1" si="21"/>
        <v>Equip031201</v>
      </c>
      <c r="B68" t="str">
        <f t="shared" ca="1" si="26"/>
        <v>1201</v>
      </c>
      <c r="C68">
        <v>3</v>
      </c>
      <c r="D68" t="s">
        <v>31</v>
      </c>
      <c r="E68">
        <f t="shared" ca="1" si="24"/>
        <v>1</v>
      </c>
      <c r="F68" t="s">
        <v>24</v>
      </c>
      <c r="G68">
        <f t="shared" ca="1" si="25"/>
        <v>2</v>
      </c>
      <c r="H68">
        <v>1</v>
      </c>
      <c r="I68" t="str">
        <f t="shared" ca="1" si="27"/>
        <v>800, 820, 840</v>
      </c>
      <c r="J68">
        <v>800</v>
      </c>
      <c r="K68">
        <f ca="1">IF($C68&lt;=2,"",
IF(AND($C68&gt;=3,INT(RIGHT(K$1,1))&gt;VLOOKUP($C68,EquipGradeTable!$A:$B,MATCH(EquipGradeTable!$B$1,EquipGradeTable!$A$1:$B$1,0),0)),"",
OFFSET(K68,0,-1)+20))</f>
        <v>820</v>
      </c>
      <c r="L68">
        <f ca="1">IF($C68&lt;=2,"",
IF(AND($C68&gt;=3,INT(RIGHT(L$1,1))&gt;VLOOKUP($C68,EquipGradeTable!$A:$B,MATCH(EquipGradeTable!$B$1,EquipGradeTable!$A$1:$B$1,0),0)),"",
OFFSET(L68,0,-1)+20))</f>
        <v>840</v>
      </c>
      <c r="M68" t="str">
        <f ca="1">IF($C68&lt;=2,"",
IF(AND($C68&gt;=3,INT(RIGHT(M$1,1))&gt;VLOOKUP($C68,EquipGradeTable!$A:$B,MATCH(EquipGradeTable!$B$1,EquipGradeTable!$A$1:$B$1,0),0)),"",
OFFSET(M68,0,-1)+20))</f>
        <v/>
      </c>
      <c r="N68" t="str">
        <f ca="1">IF($C68&lt;=2,"",
IF(AND($C68&gt;=3,INT(RIGHT(N$1,1))&gt;VLOOKUP($C68,EquipGradeTable!$A:$B,MATCH(EquipGradeTable!$B$1,EquipGradeTable!$A$1:$B$1,0),0)),"",
OFFSET(N68,0,-1)+20))</f>
        <v/>
      </c>
      <c r="O68" t="str">
        <f ca="1">IF($C68&lt;=2,"",
IF(AND($C68&gt;=3,INT(RIGHT(O$1,1))&gt;VLOOKUP($C68,EquipGradeTable!$A:$B,MATCH(EquipGradeTable!$B$1,EquipGradeTable!$A$1:$B$1,0),0)),"",
OFFSET(O68,0,-1)+20))</f>
        <v/>
      </c>
      <c r="P68" t="s">
        <v>61</v>
      </c>
      <c r="Q68">
        <f t="shared" si="28"/>
        <v>4</v>
      </c>
      <c r="R68" t="str">
        <f t="shared" si="22"/>
        <v>Shot_FourMaker129</v>
      </c>
      <c r="S68" t="str">
        <f t="shared" si="23"/>
        <v>EquipName_FourMaker129</v>
      </c>
      <c r="T68">
        <v>1</v>
      </c>
      <c r="AE68">
        <v>0</v>
      </c>
    </row>
    <row r="69" spans="1:31" x14ac:dyDescent="0.3">
      <c r="A69" t="str">
        <f t="shared" ca="1" si="21"/>
        <v>Equip041201</v>
      </c>
      <c r="B69" t="str">
        <f t="shared" ca="1" si="26"/>
        <v>1201</v>
      </c>
      <c r="C69">
        <v>4</v>
      </c>
      <c r="D69" t="s">
        <v>31</v>
      </c>
      <c r="E69">
        <f t="shared" ca="1" si="24"/>
        <v>1</v>
      </c>
      <c r="F69" t="s">
        <v>24</v>
      </c>
      <c r="G69">
        <f t="shared" ca="1" si="25"/>
        <v>2</v>
      </c>
      <c r="H69">
        <v>1</v>
      </c>
      <c r="I69" t="str">
        <f t="shared" ca="1" si="27"/>
        <v>1000, 1020, 1040, 1060</v>
      </c>
      <c r="J69">
        <v>1000</v>
      </c>
      <c r="K69">
        <f ca="1">IF($C69&lt;=2,"",
IF(AND($C69&gt;=3,INT(RIGHT(K$1,1))&gt;VLOOKUP($C69,EquipGradeTable!$A:$B,MATCH(EquipGradeTable!$B$1,EquipGradeTable!$A$1:$B$1,0),0)),"",
OFFSET(K69,0,-1)+20))</f>
        <v>1020</v>
      </c>
      <c r="L69">
        <f ca="1">IF($C69&lt;=2,"",
IF(AND($C69&gt;=3,INT(RIGHT(L$1,1))&gt;VLOOKUP($C69,EquipGradeTable!$A:$B,MATCH(EquipGradeTable!$B$1,EquipGradeTable!$A$1:$B$1,0),0)),"",
OFFSET(L69,0,-1)+20))</f>
        <v>1040</v>
      </c>
      <c r="M69">
        <f ca="1">IF($C69&lt;=2,"",
IF(AND($C69&gt;=3,INT(RIGHT(M$1,1))&gt;VLOOKUP($C69,EquipGradeTable!$A:$B,MATCH(EquipGradeTable!$B$1,EquipGradeTable!$A$1:$B$1,0),0)),"",
OFFSET(M69,0,-1)+20))</f>
        <v>1060</v>
      </c>
      <c r="N69" t="str">
        <f ca="1">IF($C69&lt;=2,"",
IF(AND($C69&gt;=3,INT(RIGHT(N$1,1))&gt;VLOOKUP($C69,EquipGradeTable!$A:$B,MATCH(EquipGradeTable!$B$1,EquipGradeTable!$A$1:$B$1,0),0)),"",
OFFSET(N69,0,-1)+20))</f>
        <v/>
      </c>
      <c r="O69" t="str">
        <f ca="1">IF($C69&lt;=2,"",
IF(AND($C69&gt;=3,INT(RIGHT(O$1,1))&gt;VLOOKUP($C69,EquipGradeTable!$A:$B,MATCH(EquipGradeTable!$B$1,EquipGradeTable!$A$1:$B$1,0),0)),"",
OFFSET(O69,0,-1)+20))</f>
        <v/>
      </c>
      <c r="P69" t="s">
        <v>61</v>
      </c>
      <c r="Q69">
        <f t="shared" si="28"/>
        <v>4</v>
      </c>
      <c r="R69" t="str">
        <f t="shared" si="22"/>
        <v>Shot_FourMaker129</v>
      </c>
      <c r="S69" t="str">
        <f t="shared" si="23"/>
        <v>EquipName_FourMaker129</v>
      </c>
      <c r="T69">
        <v>1</v>
      </c>
      <c r="AE69">
        <v>0</v>
      </c>
    </row>
    <row r="70" spans="1:31" x14ac:dyDescent="0.3">
      <c r="A70" t="str">
        <f t="shared" ca="1" si="21"/>
        <v>Equip051201</v>
      </c>
      <c r="B70" t="str">
        <f t="shared" ca="1" si="26"/>
        <v>1201</v>
      </c>
      <c r="C70">
        <v>5</v>
      </c>
      <c r="D70" t="s">
        <v>31</v>
      </c>
      <c r="E70">
        <f t="shared" ca="1" si="24"/>
        <v>1</v>
      </c>
      <c r="F70" t="s">
        <v>24</v>
      </c>
      <c r="G70">
        <f t="shared" ca="1" si="25"/>
        <v>2</v>
      </c>
      <c r="H70">
        <v>1</v>
      </c>
      <c r="I70" t="str">
        <f t="shared" ca="1" si="27"/>
        <v>1200, 1220, 1240, 1260, 1280</v>
      </c>
      <c r="J70">
        <v>1200</v>
      </c>
      <c r="K70">
        <f ca="1">IF($C70&lt;=2,"",
IF(AND($C70&gt;=3,INT(RIGHT(K$1,1))&gt;VLOOKUP($C70,EquipGradeTable!$A:$B,MATCH(EquipGradeTable!$B$1,EquipGradeTable!$A$1:$B$1,0),0)),"",
OFFSET(K70,0,-1)+20))</f>
        <v>1220</v>
      </c>
      <c r="L70">
        <f ca="1">IF($C70&lt;=2,"",
IF(AND($C70&gt;=3,INT(RIGHT(L$1,1))&gt;VLOOKUP($C70,EquipGradeTable!$A:$B,MATCH(EquipGradeTable!$B$1,EquipGradeTable!$A$1:$B$1,0),0)),"",
OFFSET(L70,0,-1)+20))</f>
        <v>1240</v>
      </c>
      <c r="M70">
        <f ca="1">IF($C70&lt;=2,"",
IF(AND($C70&gt;=3,INT(RIGHT(M$1,1))&gt;VLOOKUP($C70,EquipGradeTable!$A:$B,MATCH(EquipGradeTable!$B$1,EquipGradeTable!$A$1:$B$1,0),0)),"",
OFFSET(M70,0,-1)+20))</f>
        <v>1260</v>
      </c>
      <c r="N70">
        <f ca="1">IF($C70&lt;=2,"",
IF(AND($C70&gt;=3,INT(RIGHT(N$1,1))&gt;VLOOKUP($C70,EquipGradeTable!$A:$B,MATCH(EquipGradeTable!$B$1,EquipGradeTable!$A$1:$B$1,0),0)),"",
OFFSET(N70,0,-1)+20))</f>
        <v>1280</v>
      </c>
      <c r="O70" t="str">
        <f ca="1">IF($C70&lt;=2,"",
IF(AND($C70&gt;=3,INT(RIGHT(O$1,1))&gt;VLOOKUP($C70,EquipGradeTable!$A:$B,MATCH(EquipGradeTable!$B$1,EquipGradeTable!$A$1:$B$1,0),0)),"",
OFFSET(O70,0,-1)+20))</f>
        <v/>
      </c>
      <c r="P70" t="s">
        <v>61</v>
      </c>
      <c r="Q70">
        <f t="shared" si="28"/>
        <v>4</v>
      </c>
      <c r="R70" t="str">
        <f t="shared" si="22"/>
        <v>Shot_FourMaker129</v>
      </c>
      <c r="S70" t="str">
        <f t="shared" si="23"/>
        <v>EquipName_FourMaker129</v>
      </c>
      <c r="T70">
        <v>1</v>
      </c>
      <c r="AE70">
        <v>0</v>
      </c>
    </row>
    <row r="71" spans="1:31" x14ac:dyDescent="0.3">
      <c r="A71" t="str">
        <f t="shared" ca="1" si="21"/>
        <v>Equip061201</v>
      </c>
      <c r="B71" t="str">
        <f t="shared" ca="1" si="26"/>
        <v>1201</v>
      </c>
      <c r="C71">
        <v>6</v>
      </c>
      <c r="D71" t="s">
        <v>31</v>
      </c>
      <c r="E71">
        <f t="shared" ca="1" si="24"/>
        <v>1</v>
      </c>
      <c r="F71" t="s">
        <v>24</v>
      </c>
      <c r="G71">
        <f t="shared" ca="1" si="25"/>
        <v>2</v>
      </c>
      <c r="H71">
        <v>1</v>
      </c>
      <c r="I71" t="str">
        <f t="shared" ca="1" si="27"/>
        <v>1400, 1420, 1440, 1460, 1480, 1500</v>
      </c>
      <c r="J71">
        <v>1400</v>
      </c>
      <c r="K71">
        <f ca="1">IF($C71&lt;=2,"",
IF(AND($C71&gt;=3,INT(RIGHT(K$1,1))&gt;VLOOKUP($C71,EquipGradeTable!$A:$B,MATCH(EquipGradeTable!$B$1,EquipGradeTable!$A$1:$B$1,0),0)),"",
OFFSET(K71,0,-1)+20))</f>
        <v>1420</v>
      </c>
      <c r="L71">
        <f ca="1">IF($C71&lt;=2,"",
IF(AND($C71&gt;=3,INT(RIGHT(L$1,1))&gt;VLOOKUP($C71,EquipGradeTable!$A:$B,MATCH(EquipGradeTable!$B$1,EquipGradeTable!$A$1:$B$1,0),0)),"",
OFFSET(L71,0,-1)+20))</f>
        <v>1440</v>
      </c>
      <c r="M71">
        <f ca="1">IF($C71&lt;=2,"",
IF(AND($C71&gt;=3,INT(RIGHT(M$1,1))&gt;VLOOKUP($C71,EquipGradeTable!$A:$B,MATCH(EquipGradeTable!$B$1,EquipGradeTable!$A$1:$B$1,0),0)),"",
OFFSET(M71,0,-1)+20))</f>
        <v>1460</v>
      </c>
      <c r="N71">
        <f ca="1">IF($C71&lt;=2,"",
IF(AND($C71&gt;=3,INT(RIGHT(N$1,1))&gt;VLOOKUP($C71,EquipGradeTable!$A:$B,MATCH(EquipGradeTable!$B$1,EquipGradeTable!$A$1:$B$1,0),0)),"",
OFFSET(N71,0,-1)+20))</f>
        <v>1480</v>
      </c>
      <c r="O71">
        <f ca="1">IF($C71&lt;=2,"",
IF(AND($C71&gt;=3,INT(RIGHT(O$1,1))&gt;VLOOKUP($C71,EquipGradeTable!$A:$B,MATCH(EquipGradeTable!$B$1,EquipGradeTable!$A$1:$B$1,0),0)),"",
OFFSET(O71,0,-1)+20))</f>
        <v>1500</v>
      </c>
      <c r="P71" t="s">
        <v>61</v>
      </c>
      <c r="Q71">
        <f t="shared" si="28"/>
        <v>4</v>
      </c>
      <c r="R71" t="str">
        <f t="shared" si="22"/>
        <v>Shot_FourMaker129</v>
      </c>
      <c r="S71" t="str">
        <f t="shared" si="23"/>
        <v>EquipName_FourMaker129</v>
      </c>
      <c r="T71">
        <v>1</v>
      </c>
      <c r="AE71">
        <v>0</v>
      </c>
    </row>
    <row r="72" spans="1:31" x14ac:dyDescent="0.3">
      <c r="A72" t="str">
        <f t="shared" ca="1" si="21"/>
        <v>Equip031202</v>
      </c>
      <c r="B72" t="str">
        <f t="shared" ca="1" si="26"/>
        <v>1202</v>
      </c>
      <c r="C72">
        <v>3</v>
      </c>
      <c r="D72" t="s">
        <v>7</v>
      </c>
      <c r="E72">
        <f t="shared" ref="E72:E75" ca="1" si="29">VLOOKUP(D72,OFFSET(INDIRECT("$A:$B"),0,MATCH(D$1&amp;"_Verify",INDIRECT("$1:$1"),0)-1),2,0)</f>
        <v>1</v>
      </c>
      <c r="F72" t="s">
        <v>24</v>
      </c>
      <c r="G72">
        <f t="shared" ref="G72:G75" ca="1" si="30">VLOOKUP(F72,OFFSET(INDIRECT("$A:$B"),0,MATCH(F$1&amp;"_Verify",INDIRECT("$1:$1"),0)-1),2,0)</f>
        <v>2</v>
      </c>
      <c r="H72">
        <v>2</v>
      </c>
      <c r="I72" t="str">
        <f t="shared" ca="1" si="27"/>
        <v>801, 821, 841</v>
      </c>
      <c r="J72">
        <v>801</v>
      </c>
      <c r="K72">
        <f ca="1">IF($C72&lt;=2,"",
IF(AND($C72&gt;=3,INT(RIGHT(K$1,1))&gt;VLOOKUP($C72,EquipGradeTable!$A:$B,MATCH(EquipGradeTable!$B$1,EquipGradeTable!$A$1:$B$1,0),0)),"",
OFFSET(K72,0,-1)+20))</f>
        <v>821</v>
      </c>
      <c r="L72">
        <f ca="1">IF($C72&lt;=2,"",
IF(AND($C72&gt;=3,INT(RIGHT(L$1,1))&gt;VLOOKUP($C72,EquipGradeTable!$A:$B,MATCH(EquipGradeTable!$B$1,EquipGradeTable!$A$1:$B$1,0),0)),"",
OFFSET(L72,0,-1)+20))</f>
        <v>841</v>
      </c>
      <c r="M72" t="str">
        <f ca="1">IF($C72&lt;=2,"",
IF(AND($C72&gt;=3,INT(RIGHT(M$1,1))&gt;VLOOKUP($C72,EquipGradeTable!$A:$B,MATCH(EquipGradeTable!$B$1,EquipGradeTable!$A$1:$B$1,0),0)),"",
OFFSET(M72,0,-1)+20))</f>
        <v/>
      </c>
      <c r="N72" t="str">
        <f ca="1">IF($C72&lt;=2,"",
IF(AND($C72&gt;=3,INT(RIGHT(N$1,1))&gt;VLOOKUP($C72,EquipGradeTable!$A:$B,MATCH(EquipGradeTable!$B$1,EquipGradeTable!$A$1:$B$1,0),0)),"",
OFFSET(N72,0,-1)+20))</f>
        <v/>
      </c>
      <c r="O72" t="str">
        <f ca="1">IF($C72&lt;=2,"",
IF(AND($C72&gt;=3,INT(RIGHT(O$1,1))&gt;VLOOKUP($C72,EquipGradeTable!$A:$B,MATCH(EquipGradeTable!$B$1,EquipGradeTable!$A$1:$B$1,0),0)),"",
OFFSET(O72,0,-1)+20))</f>
        <v/>
      </c>
      <c r="P72" t="s">
        <v>62</v>
      </c>
      <c r="Q72">
        <f t="shared" si="28"/>
        <v>4</v>
      </c>
      <c r="R72" t="str">
        <f t="shared" ref="R72:R75" si="31">"Shot_"&amp;P72</f>
        <v>Shot_FourMaker22</v>
      </c>
      <c r="S72" t="str">
        <f t="shared" ref="S72:S75" si="32">"EquipName_"&amp;P72</f>
        <v>EquipName_FourMaker22</v>
      </c>
      <c r="T72">
        <v>1</v>
      </c>
      <c r="AE72">
        <v>99</v>
      </c>
    </row>
    <row r="73" spans="1:31" x14ac:dyDescent="0.3">
      <c r="A73" t="str">
        <f t="shared" ca="1" si="21"/>
        <v>Equip041202</v>
      </c>
      <c r="B73" t="str">
        <f t="shared" ca="1" si="26"/>
        <v>1202</v>
      </c>
      <c r="C73">
        <v>4</v>
      </c>
      <c r="D73" t="s">
        <v>7</v>
      </c>
      <c r="E73">
        <f t="shared" ca="1" si="29"/>
        <v>1</v>
      </c>
      <c r="F73" t="s">
        <v>24</v>
      </c>
      <c r="G73">
        <f t="shared" ca="1" si="30"/>
        <v>2</v>
      </c>
      <c r="H73">
        <v>2</v>
      </c>
      <c r="I73" t="str">
        <f t="shared" ca="1" si="27"/>
        <v>1001, 1021, 1041, 1061</v>
      </c>
      <c r="J73">
        <v>1001</v>
      </c>
      <c r="K73">
        <f ca="1">IF($C73&lt;=2,"",
IF(AND($C73&gt;=3,INT(RIGHT(K$1,1))&gt;VLOOKUP($C73,EquipGradeTable!$A:$B,MATCH(EquipGradeTable!$B$1,EquipGradeTable!$A$1:$B$1,0),0)),"",
OFFSET(K73,0,-1)+20))</f>
        <v>1021</v>
      </c>
      <c r="L73">
        <f ca="1">IF($C73&lt;=2,"",
IF(AND($C73&gt;=3,INT(RIGHT(L$1,1))&gt;VLOOKUP($C73,EquipGradeTable!$A:$B,MATCH(EquipGradeTable!$B$1,EquipGradeTable!$A$1:$B$1,0),0)),"",
OFFSET(L73,0,-1)+20))</f>
        <v>1041</v>
      </c>
      <c r="M73">
        <f ca="1">IF($C73&lt;=2,"",
IF(AND($C73&gt;=3,INT(RIGHT(M$1,1))&gt;VLOOKUP($C73,EquipGradeTable!$A:$B,MATCH(EquipGradeTable!$B$1,EquipGradeTable!$A$1:$B$1,0),0)),"",
OFFSET(M73,0,-1)+20))</f>
        <v>1061</v>
      </c>
      <c r="N73" t="str">
        <f ca="1">IF($C73&lt;=2,"",
IF(AND($C73&gt;=3,INT(RIGHT(N$1,1))&gt;VLOOKUP($C73,EquipGradeTable!$A:$B,MATCH(EquipGradeTable!$B$1,EquipGradeTable!$A$1:$B$1,0),0)),"",
OFFSET(N73,0,-1)+20))</f>
        <v/>
      </c>
      <c r="O73" t="str">
        <f ca="1">IF($C73&lt;=2,"",
IF(AND($C73&gt;=3,INT(RIGHT(O$1,1))&gt;VLOOKUP($C73,EquipGradeTable!$A:$B,MATCH(EquipGradeTable!$B$1,EquipGradeTable!$A$1:$B$1,0),0)),"",
OFFSET(O73,0,-1)+20))</f>
        <v/>
      </c>
      <c r="P73" t="s">
        <v>62</v>
      </c>
      <c r="Q73">
        <f t="shared" si="28"/>
        <v>4</v>
      </c>
      <c r="R73" t="str">
        <f t="shared" si="31"/>
        <v>Shot_FourMaker22</v>
      </c>
      <c r="S73" t="str">
        <f t="shared" si="32"/>
        <v>EquipName_FourMaker22</v>
      </c>
      <c r="T73">
        <v>1</v>
      </c>
      <c r="AE73">
        <v>99</v>
      </c>
    </row>
    <row r="74" spans="1:31" x14ac:dyDescent="0.3">
      <c r="A74" t="str">
        <f t="shared" ca="1" si="21"/>
        <v>Equip051202</v>
      </c>
      <c r="B74" t="str">
        <f t="shared" ca="1" si="26"/>
        <v>1202</v>
      </c>
      <c r="C74">
        <v>5</v>
      </c>
      <c r="D74" t="s">
        <v>7</v>
      </c>
      <c r="E74">
        <f t="shared" ca="1" si="29"/>
        <v>1</v>
      </c>
      <c r="F74" t="s">
        <v>24</v>
      </c>
      <c r="G74">
        <f t="shared" ca="1" si="30"/>
        <v>2</v>
      </c>
      <c r="H74">
        <v>2</v>
      </c>
      <c r="I74" t="str">
        <f t="shared" ca="1" si="27"/>
        <v>1201, 1221, 1241, 1261, 1281</v>
      </c>
      <c r="J74">
        <v>1201</v>
      </c>
      <c r="K74">
        <f ca="1">IF($C74&lt;=2,"",
IF(AND($C74&gt;=3,INT(RIGHT(K$1,1))&gt;VLOOKUP($C74,EquipGradeTable!$A:$B,MATCH(EquipGradeTable!$B$1,EquipGradeTable!$A$1:$B$1,0),0)),"",
OFFSET(K74,0,-1)+20))</f>
        <v>1221</v>
      </c>
      <c r="L74">
        <f ca="1">IF($C74&lt;=2,"",
IF(AND($C74&gt;=3,INT(RIGHT(L$1,1))&gt;VLOOKUP($C74,EquipGradeTable!$A:$B,MATCH(EquipGradeTable!$B$1,EquipGradeTable!$A$1:$B$1,0),0)),"",
OFFSET(L74,0,-1)+20))</f>
        <v>1241</v>
      </c>
      <c r="M74">
        <f ca="1">IF($C74&lt;=2,"",
IF(AND($C74&gt;=3,INT(RIGHT(M$1,1))&gt;VLOOKUP($C74,EquipGradeTable!$A:$B,MATCH(EquipGradeTable!$B$1,EquipGradeTable!$A$1:$B$1,0),0)),"",
OFFSET(M74,0,-1)+20))</f>
        <v>1261</v>
      </c>
      <c r="N74">
        <f ca="1">IF($C74&lt;=2,"",
IF(AND($C74&gt;=3,INT(RIGHT(N$1,1))&gt;VLOOKUP($C74,EquipGradeTable!$A:$B,MATCH(EquipGradeTable!$B$1,EquipGradeTable!$A$1:$B$1,0),0)),"",
OFFSET(N74,0,-1)+20))</f>
        <v>1281</v>
      </c>
      <c r="O74" t="str">
        <f ca="1">IF($C74&lt;=2,"",
IF(AND($C74&gt;=3,INT(RIGHT(O$1,1))&gt;VLOOKUP($C74,EquipGradeTable!$A:$B,MATCH(EquipGradeTable!$B$1,EquipGradeTable!$A$1:$B$1,0),0)),"",
OFFSET(O74,0,-1)+20))</f>
        <v/>
      </c>
      <c r="P74" t="s">
        <v>62</v>
      </c>
      <c r="Q74">
        <f t="shared" si="28"/>
        <v>4</v>
      </c>
      <c r="R74" t="str">
        <f t="shared" si="31"/>
        <v>Shot_FourMaker22</v>
      </c>
      <c r="S74" t="str">
        <f t="shared" si="32"/>
        <v>EquipName_FourMaker22</v>
      </c>
      <c r="T74">
        <v>1</v>
      </c>
      <c r="AE74">
        <v>99</v>
      </c>
    </row>
    <row r="75" spans="1:31" x14ac:dyDescent="0.3">
      <c r="A75" t="str">
        <f t="shared" ca="1" si="21"/>
        <v>Equip061202</v>
      </c>
      <c r="B75" t="str">
        <f t="shared" ca="1" si="26"/>
        <v>1202</v>
      </c>
      <c r="C75">
        <v>6</v>
      </c>
      <c r="D75" t="s">
        <v>7</v>
      </c>
      <c r="E75">
        <f t="shared" ca="1" si="29"/>
        <v>1</v>
      </c>
      <c r="F75" t="s">
        <v>24</v>
      </c>
      <c r="G75">
        <f t="shared" ca="1" si="30"/>
        <v>2</v>
      </c>
      <c r="H75">
        <v>2</v>
      </c>
      <c r="I75" t="str">
        <f t="shared" ca="1" si="27"/>
        <v>1401, 1421, 1441, 1461, 1481, 1501</v>
      </c>
      <c r="J75">
        <v>1401</v>
      </c>
      <c r="K75">
        <f ca="1">IF($C75&lt;=2,"",
IF(AND($C75&gt;=3,INT(RIGHT(K$1,1))&gt;VLOOKUP($C75,EquipGradeTable!$A:$B,MATCH(EquipGradeTable!$B$1,EquipGradeTable!$A$1:$B$1,0),0)),"",
OFFSET(K75,0,-1)+20))</f>
        <v>1421</v>
      </c>
      <c r="L75">
        <f ca="1">IF($C75&lt;=2,"",
IF(AND($C75&gt;=3,INT(RIGHT(L$1,1))&gt;VLOOKUP($C75,EquipGradeTable!$A:$B,MATCH(EquipGradeTable!$B$1,EquipGradeTable!$A$1:$B$1,0),0)),"",
OFFSET(L75,0,-1)+20))</f>
        <v>1441</v>
      </c>
      <c r="M75">
        <f ca="1">IF($C75&lt;=2,"",
IF(AND($C75&gt;=3,INT(RIGHT(M$1,1))&gt;VLOOKUP($C75,EquipGradeTable!$A:$B,MATCH(EquipGradeTable!$B$1,EquipGradeTable!$A$1:$B$1,0),0)),"",
OFFSET(M75,0,-1)+20))</f>
        <v>1461</v>
      </c>
      <c r="N75">
        <f ca="1">IF($C75&lt;=2,"",
IF(AND($C75&gt;=3,INT(RIGHT(N$1,1))&gt;VLOOKUP($C75,EquipGradeTable!$A:$B,MATCH(EquipGradeTable!$B$1,EquipGradeTable!$A$1:$B$1,0),0)),"",
OFFSET(N75,0,-1)+20))</f>
        <v>1481</v>
      </c>
      <c r="O75">
        <f ca="1">IF($C75&lt;=2,"",
IF(AND($C75&gt;=3,INT(RIGHT(O$1,1))&gt;VLOOKUP($C75,EquipGradeTable!$A:$B,MATCH(EquipGradeTable!$B$1,EquipGradeTable!$A$1:$B$1,0),0)),"",
OFFSET(O75,0,-1)+20))</f>
        <v>1501</v>
      </c>
      <c r="P75" t="s">
        <v>62</v>
      </c>
      <c r="Q75">
        <f t="shared" si="28"/>
        <v>4</v>
      </c>
      <c r="R75" t="str">
        <f t="shared" si="31"/>
        <v>Shot_FourMaker22</v>
      </c>
      <c r="S75" t="str">
        <f t="shared" si="32"/>
        <v>EquipName_FourMaker22</v>
      </c>
      <c r="T75">
        <v>1</v>
      </c>
      <c r="AE75">
        <v>99</v>
      </c>
    </row>
    <row r="76" spans="1:31" x14ac:dyDescent="0.3">
      <c r="A76" t="str">
        <f t="shared" ca="1" si="21"/>
        <v>Equip031203</v>
      </c>
      <c r="B76" t="str">
        <f t="shared" ca="1" si="26"/>
        <v>1203</v>
      </c>
      <c r="C76">
        <v>3</v>
      </c>
      <c r="D76" t="s">
        <v>7</v>
      </c>
      <c r="E76">
        <f t="shared" ref="E76:E79" ca="1" si="33">VLOOKUP(D76,OFFSET(INDIRECT("$A:$B"),0,MATCH(D$1&amp;"_Verify",INDIRECT("$1:$1"),0)-1),2,0)</f>
        <v>1</v>
      </c>
      <c r="F76" t="s">
        <v>24</v>
      </c>
      <c r="G76">
        <f t="shared" ref="G76:G79" ca="1" si="34">VLOOKUP(F76,OFFSET(INDIRECT("$A:$B"),0,MATCH(F$1&amp;"_Verify",INDIRECT("$1:$1"),0)-1),2,0)</f>
        <v>2</v>
      </c>
      <c r="H76">
        <v>3</v>
      </c>
      <c r="I76" t="str">
        <f t="shared" ca="1" si="27"/>
        <v>802, 822, 842</v>
      </c>
      <c r="J76">
        <v>802</v>
      </c>
      <c r="K76">
        <f ca="1">IF($C76&lt;=2,"",
IF(AND($C76&gt;=3,INT(RIGHT(K$1,1))&gt;VLOOKUP($C76,EquipGradeTable!$A:$B,MATCH(EquipGradeTable!$B$1,EquipGradeTable!$A$1:$B$1,0),0)),"",
OFFSET(K76,0,-1)+20))</f>
        <v>822</v>
      </c>
      <c r="L76">
        <f ca="1">IF($C76&lt;=2,"",
IF(AND($C76&gt;=3,INT(RIGHT(L$1,1))&gt;VLOOKUP($C76,EquipGradeTable!$A:$B,MATCH(EquipGradeTable!$B$1,EquipGradeTable!$A$1:$B$1,0),0)),"",
OFFSET(L76,0,-1)+20))</f>
        <v>842</v>
      </c>
      <c r="M76" t="str">
        <f ca="1">IF($C76&lt;=2,"",
IF(AND($C76&gt;=3,INT(RIGHT(M$1,1))&gt;VLOOKUP($C76,EquipGradeTable!$A:$B,MATCH(EquipGradeTable!$B$1,EquipGradeTable!$A$1:$B$1,0),0)),"",
OFFSET(M76,0,-1)+20))</f>
        <v/>
      </c>
      <c r="N76" t="str">
        <f ca="1">IF($C76&lt;=2,"",
IF(AND($C76&gt;=3,INT(RIGHT(N$1,1))&gt;VLOOKUP($C76,EquipGradeTable!$A:$B,MATCH(EquipGradeTable!$B$1,EquipGradeTable!$A$1:$B$1,0),0)),"",
OFFSET(N76,0,-1)+20))</f>
        <v/>
      </c>
      <c r="O76" t="str">
        <f ca="1">IF($C76&lt;=2,"",
IF(AND($C76&gt;=3,INT(RIGHT(O$1,1))&gt;VLOOKUP($C76,EquipGradeTable!$A:$B,MATCH(EquipGradeTable!$B$1,EquipGradeTable!$A$1:$B$1,0),0)),"",
OFFSET(O76,0,-1)+20))</f>
        <v/>
      </c>
      <c r="P76" t="s">
        <v>63</v>
      </c>
      <c r="Q76">
        <f t="shared" si="28"/>
        <v>4</v>
      </c>
      <c r="R76" t="str">
        <f t="shared" ref="R76:R79" si="35">"Shot_"&amp;P76</f>
        <v>Shot_FourMaker75</v>
      </c>
      <c r="S76" t="str">
        <f t="shared" ref="S76:S79" si="36">"EquipName_"&amp;P76</f>
        <v>EquipName_FourMaker75</v>
      </c>
      <c r="T76">
        <v>1</v>
      </c>
      <c r="AE76">
        <v>99</v>
      </c>
    </row>
    <row r="77" spans="1:31" x14ac:dyDescent="0.3">
      <c r="A77" t="str">
        <f t="shared" ca="1" si="21"/>
        <v>Equip041203</v>
      </c>
      <c r="B77" t="str">
        <f t="shared" ca="1" si="26"/>
        <v>1203</v>
      </c>
      <c r="C77">
        <v>4</v>
      </c>
      <c r="D77" t="s">
        <v>7</v>
      </c>
      <c r="E77">
        <f t="shared" ca="1" si="33"/>
        <v>1</v>
      </c>
      <c r="F77" t="s">
        <v>24</v>
      </c>
      <c r="G77">
        <f t="shared" ca="1" si="34"/>
        <v>2</v>
      </c>
      <c r="H77">
        <v>3</v>
      </c>
      <c r="I77" t="str">
        <f t="shared" ca="1" si="27"/>
        <v>1002, 1022, 1042, 1062</v>
      </c>
      <c r="J77">
        <v>1002</v>
      </c>
      <c r="K77">
        <f ca="1">IF($C77&lt;=2,"",
IF(AND($C77&gt;=3,INT(RIGHT(K$1,1))&gt;VLOOKUP($C77,EquipGradeTable!$A:$B,MATCH(EquipGradeTable!$B$1,EquipGradeTable!$A$1:$B$1,0),0)),"",
OFFSET(K77,0,-1)+20))</f>
        <v>1022</v>
      </c>
      <c r="L77">
        <f ca="1">IF($C77&lt;=2,"",
IF(AND($C77&gt;=3,INT(RIGHT(L$1,1))&gt;VLOOKUP($C77,EquipGradeTable!$A:$B,MATCH(EquipGradeTable!$B$1,EquipGradeTable!$A$1:$B$1,0),0)),"",
OFFSET(L77,0,-1)+20))</f>
        <v>1042</v>
      </c>
      <c r="M77">
        <f ca="1">IF($C77&lt;=2,"",
IF(AND($C77&gt;=3,INT(RIGHT(M$1,1))&gt;VLOOKUP($C77,EquipGradeTable!$A:$B,MATCH(EquipGradeTable!$B$1,EquipGradeTable!$A$1:$B$1,0),0)),"",
OFFSET(M77,0,-1)+20))</f>
        <v>1062</v>
      </c>
      <c r="N77" t="str">
        <f ca="1">IF($C77&lt;=2,"",
IF(AND($C77&gt;=3,INT(RIGHT(N$1,1))&gt;VLOOKUP($C77,EquipGradeTable!$A:$B,MATCH(EquipGradeTable!$B$1,EquipGradeTable!$A$1:$B$1,0),0)),"",
OFFSET(N77,0,-1)+20))</f>
        <v/>
      </c>
      <c r="O77" t="str">
        <f ca="1">IF($C77&lt;=2,"",
IF(AND($C77&gt;=3,INT(RIGHT(O$1,1))&gt;VLOOKUP($C77,EquipGradeTable!$A:$B,MATCH(EquipGradeTable!$B$1,EquipGradeTable!$A$1:$B$1,0),0)),"",
OFFSET(O77,0,-1)+20))</f>
        <v/>
      </c>
      <c r="P77" t="s">
        <v>63</v>
      </c>
      <c r="Q77">
        <f t="shared" si="28"/>
        <v>4</v>
      </c>
      <c r="R77" t="str">
        <f t="shared" si="35"/>
        <v>Shot_FourMaker75</v>
      </c>
      <c r="S77" t="str">
        <f t="shared" si="36"/>
        <v>EquipName_FourMaker75</v>
      </c>
      <c r="T77">
        <v>1</v>
      </c>
      <c r="AE77">
        <v>99</v>
      </c>
    </row>
    <row r="78" spans="1:31" x14ac:dyDescent="0.3">
      <c r="A78" t="str">
        <f t="shared" ca="1" si="21"/>
        <v>Equip051203</v>
      </c>
      <c r="B78" t="str">
        <f t="shared" ca="1" si="26"/>
        <v>1203</v>
      </c>
      <c r="C78">
        <v>5</v>
      </c>
      <c r="D78" t="s">
        <v>7</v>
      </c>
      <c r="E78">
        <f t="shared" ca="1" si="33"/>
        <v>1</v>
      </c>
      <c r="F78" t="s">
        <v>24</v>
      </c>
      <c r="G78">
        <f t="shared" ca="1" si="34"/>
        <v>2</v>
      </c>
      <c r="H78">
        <v>3</v>
      </c>
      <c r="I78" t="str">
        <f t="shared" ca="1" si="27"/>
        <v>1202, 1222, 1242, 1262, 1282</v>
      </c>
      <c r="J78">
        <v>1202</v>
      </c>
      <c r="K78">
        <f ca="1">IF($C78&lt;=2,"",
IF(AND($C78&gt;=3,INT(RIGHT(K$1,1))&gt;VLOOKUP($C78,EquipGradeTable!$A:$B,MATCH(EquipGradeTable!$B$1,EquipGradeTable!$A$1:$B$1,0),0)),"",
OFFSET(K78,0,-1)+20))</f>
        <v>1222</v>
      </c>
      <c r="L78">
        <f ca="1">IF($C78&lt;=2,"",
IF(AND($C78&gt;=3,INT(RIGHT(L$1,1))&gt;VLOOKUP($C78,EquipGradeTable!$A:$B,MATCH(EquipGradeTable!$B$1,EquipGradeTable!$A$1:$B$1,0),0)),"",
OFFSET(L78,0,-1)+20))</f>
        <v>1242</v>
      </c>
      <c r="M78">
        <f ca="1">IF($C78&lt;=2,"",
IF(AND($C78&gt;=3,INT(RIGHT(M$1,1))&gt;VLOOKUP($C78,EquipGradeTable!$A:$B,MATCH(EquipGradeTable!$B$1,EquipGradeTable!$A$1:$B$1,0),0)),"",
OFFSET(M78,0,-1)+20))</f>
        <v>1262</v>
      </c>
      <c r="N78">
        <f ca="1">IF($C78&lt;=2,"",
IF(AND($C78&gt;=3,INT(RIGHT(N$1,1))&gt;VLOOKUP($C78,EquipGradeTable!$A:$B,MATCH(EquipGradeTable!$B$1,EquipGradeTable!$A$1:$B$1,0),0)),"",
OFFSET(N78,0,-1)+20))</f>
        <v>1282</v>
      </c>
      <c r="O78" t="str">
        <f ca="1">IF($C78&lt;=2,"",
IF(AND($C78&gt;=3,INT(RIGHT(O$1,1))&gt;VLOOKUP($C78,EquipGradeTable!$A:$B,MATCH(EquipGradeTable!$B$1,EquipGradeTable!$A$1:$B$1,0),0)),"",
OFFSET(O78,0,-1)+20))</f>
        <v/>
      </c>
      <c r="P78" t="s">
        <v>63</v>
      </c>
      <c r="Q78">
        <f t="shared" si="28"/>
        <v>4</v>
      </c>
      <c r="R78" t="str">
        <f t="shared" si="35"/>
        <v>Shot_FourMaker75</v>
      </c>
      <c r="S78" t="str">
        <f t="shared" si="36"/>
        <v>EquipName_FourMaker75</v>
      </c>
      <c r="T78">
        <v>1</v>
      </c>
      <c r="AE78">
        <v>99</v>
      </c>
    </row>
    <row r="79" spans="1:31" x14ac:dyDescent="0.3">
      <c r="A79" t="str">
        <f t="shared" ca="1" si="21"/>
        <v>Equip061203</v>
      </c>
      <c r="B79" t="str">
        <f t="shared" ca="1" si="26"/>
        <v>1203</v>
      </c>
      <c r="C79">
        <v>6</v>
      </c>
      <c r="D79" t="s">
        <v>7</v>
      </c>
      <c r="E79">
        <f t="shared" ca="1" si="33"/>
        <v>1</v>
      </c>
      <c r="F79" t="s">
        <v>24</v>
      </c>
      <c r="G79">
        <f t="shared" ca="1" si="34"/>
        <v>2</v>
      </c>
      <c r="H79">
        <v>3</v>
      </c>
      <c r="I79" t="str">
        <f t="shared" ca="1" si="27"/>
        <v>1402, 1422, 1442, 1462, 1482, 1502</v>
      </c>
      <c r="J79">
        <v>1402</v>
      </c>
      <c r="K79">
        <f ca="1">IF($C79&lt;=2,"",
IF(AND($C79&gt;=3,INT(RIGHT(K$1,1))&gt;VLOOKUP($C79,EquipGradeTable!$A:$B,MATCH(EquipGradeTable!$B$1,EquipGradeTable!$A$1:$B$1,0),0)),"",
OFFSET(K79,0,-1)+20))</f>
        <v>1422</v>
      </c>
      <c r="L79">
        <f ca="1">IF($C79&lt;=2,"",
IF(AND($C79&gt;=3,INT(RIGHT(L$1,1))&gt;VLOOKUP($C79,EquipGradeTable!$A:$B,MATCH(EquipGradeTable!$B$1,EquipGradeTable!$A$1:$B$1,0),0)),"",
OFFSET(L79,0,-1)+20))</f>
        <v>1442</v>
      </c>
      <c r="M79">
        <f ca="1">IF($C79&lt;=2,"",
IF(AND($C79&gt;=3,INT(RIGHT(M$1,1))&gt;VLOOKUP($C79,EquipGradeTable!$A:$B,MATCH(EquipGradeTable!$B$1,EquipGradeTable!$A$1:$B$1,0),0)),"",
OFFSET(M79,0,-1)+20))</f>
        <v>1462</v>
      </c>
      <c r="N79">
        <f ca="1">IF($C79&lt;=2,"",
IF(AND($C79&gt;=3,INT(RIGHT(N$1,1))&gt;VLOOKUP($C79,EquipGradeTable!$A:$B,MATCH(EquipGradeTable!$B$1,EquipGradeTable!$A$1:$B$1,0),0)),"",
OFFSET(N79,0,-1)+20))</f>
        <v>1482</v>
      </c>
      <c r="O79">
        <f ca="1">IF($C79&lt;=2,"",
IF(AND($C79&gt;=3,INT(RIGHT(O$1,1))&gt;VLOOKUP($C79,EquipGradeTable!$A:$B,MATCH(EquipGradeTable!$B$1,EquipGradeTable!$A$1:$B$1,0),0)),"",
OFFSET(O79,0,-1)+20))</f>
        <v>1502</v>
      </c>
      <c r="P79" t="s">
        <v>63</v>
      </c>
      <c r="Q79">
        <f t="shared" si="28"/>
        <v>4</v>
      </c>
      <c r="R79" t="str">
        <f t="shared" si="35"/>
        <v>Shot_FourMaker75</v>
      </c>
      <c r="S79" t="str">
        <f t="shared" si="36"/>
        <v>EquipName_FourMaker75</v>
      </c>
      <c r="T79">
        <v>1</v>
      </c>
      <c r="AE79">
        <v>99</v>
      </c>
    </row>
    <row r="80" spans="1:31" x14ac:dyDescent="0.3">
      <c r="A80" t="str">
        <f t="shared" ca="1" si="21"/>
        <v>Equip002001</v>
      </c>
      <c r="B80" t="str">
        <f t="shared" ca="1" si="26"/>
        <v>2001</v>
      </c>
      <c r="C80">
        <v>0</v>
      </c>
      <c r="D80" t="s">
        <v>32</v>
      </c>
      <c r="E80">
        <f t="shared" ca="1" si="24"/>
        <v>2</v>
      </c>
      <c r="F80" t="s">
        <v>20</v>
      </c>
      <c r="G80">
        <f t="shared" ca="1" si="25"/>
        <v>0</v>
      </c>
      <c r="H80">
        <v>1</v>
      </c>
      <c r="I80" t="str">
        <f t="shared" ca="1" si="27"/>
        <v>100</v>
      </c>
      <c r="J80">
        <v>100</v>
      </c>
      <c r="K80" t="str">
        <f ca="1">IF($C80&lt;=2,"",
IF(AND($C80&gt;=3,INT(RIGHT(K$1,1))&gt;VLOOKUP($C80,EquipGradeTable!$A:$B,MATCH(EquipGradeTable!$B$1,EquipGradeTable!$A$1:$B$1,0),0)),"",
OFFSET(K80,0,-1)+20))</f>
        <v/>
      </c>
      <c r="L80" t="str">
        <f ca="1">IF($C80&lt;=2,"",
IF(AND($C80&gt;=3,INT(RIGHT(L$1,1))&gt;VLOOKUP($C80,EquipGradeTable!$A:$B,MATCH(EquipGradeTable!$B$1,EquipGradeTable!$A$1:$B$1,0),0)),"",
OFFSET(L80,0,-1)+20))</f>
        <v/>
      </c>
      <c r="M80" t="str">
        <f ca="1">IF($C80&lt;=2,"",
IF(AND($C80&gt;=3,INT(RIGHT(M$1,1))&gt;VLOOKUP($C80,EquipGradeTable!$A:$B,MATCH(EquipGradeTable!$B$1,EquipGradeTable!$A$1:$B$1,0),0)),"",
OFFSET(M80,0,-1)+20))</f>
        <v/>
      </c>
      <c r="N80" t="str">
        <f ca="1">IF($C80&lt;=2,"",
IF(AND($C80&gt;=3,INT(RIGHT(N$1,1))&gt;VLOOKUP($C80,EquipGradeTable!$A:$B,MATCH(EquipGradeTable!$B$1,EquipGradeTable!$A$1:$B$1,0),0)),"",
OFFSET(N80,0,-1)+20))</f>
        <v/>
      </c>
      <c r="O80" t="str">
        <f ca="1">IF($C80&lt;=2,"",
IF(AND($C80&gt;=3,INT(RIGHT(O$1,1))&gt;VLOOKUP($C80,EquipGradeTable!$A:$B,MATCH(EquipGradeTable!$B$1,EquipGradeTable!$A$1:$B$1,0),0)),"",
OFFSET(O80,0,-1)+20))</f>
        <v/>
      </c>
      <c r="P80" t="s">
        <v>64</v>
      </c>
      <c r="Q80">
        <f t="shared" si="28"/>
        <v>7</v>
      </c>
      <c r="R80" t="str">
        <f t="shared" si="22"/>
        <v>Shot_JimHdBow6</v>
      </c>
      <c r="S80" t="str">
        <f t="shared" si="23"/>
        <v>EquipName_JimHdBow6</v>
      </c>
      <c r="T80">
        <v>1</v>
      </c>
      <c r="U80">
        <v>10</v>
      </c>
      <c r="V80">
        <v>5.0000000000000001E-3</v>
      </c>
      <c r="W80">
        <v>11</v>
      </c>
      <c r="X80">
        <v>0.5</v>
      </c>
      <c r="Y80">
        <v>19</v>
      </c>
      <c r="Z80">
        <v>1E-3</v>
      </c>
      <c r="AA80">
        <v>20</v>
      </c>
      <c r="AB80">
        <v>0.03</v>
      </c>
      <c r="AC80" t="s">
        <v>112</v>
      </c>
      <c r="AD80">
        <v>4</v>
      </c>
      <c r="AE80">
        <v>0</v>
      </c>
    </row>
    <row r="81" spans="1:31" x14ac:dyDescent="0.3">
      <c r="A81" t="str">
        <f t="shared" ref="A81:A100" ca="1" si="37">"Equip"&amp;TEXT(C81,"00")&amp;TEXT(E81,"0")&amp;TEXT(G81,"0")&amp;TEXT(H81,"00")</f>
        <v>Equip012001</v>
      </c>
      <c r="B81" t="str">
        <f t="shared" ca="1" si="26"/>
        <v>2001</v>
      </c>
      <c r="C81">
        <v>1</v>
      </c>
      <c r="D81" t="s">
        <v>32</v>
      </c>
      <c r="E81">
        <f t="shared" ca="1" si="24"/>
        <v>2</v>
      </c>
      <c r="F81" t="s">
        <v>20</v>
      </c>
      <c r="G81">
        <f t="shared" ca="1" si="25"/>
        <v>0</v>
      </c>
      <c r="H81">
        <v>1</v>
      </c>
      <c r="I81" t="str">
        <f t="shared" ca="1" si="27"/>
        <v>200</v>
      </c>
      <c r="J81">
        <v>200</v>
      </c>
      <c r="K81" t="str">
        <f ca="1">IF($C81&lt;=2,"",
IF(AND($C81&gt;=3,INT(RIGHT(K$1,1))&gt;VLOOKUP($C81,EquipGradeTable!$A:$B,MATCH(EquipGradeTable!$B$1,EquipGradeTable!$A$1:$B$1,0),0)),"",
OFFSET(K81,0,-1)+20))</f>
        <v/>
      </c>
      <c r="L81" t="str">
        <f ca="1">IF($C81&lt;=2,"",
IF(AND($C81&gt;=3,INT(RIGHT(L$1,1))&gt;VLOOKUP($C81,EquipGradeTable!$A:$B,MATCH(EquipGradeTable!$B$1,EquipGradeTable!$A$1:$B$1,0),0)),"",
OFFSET(L81,0,-1)+20))</f>
        <v/>
      </c>
      <c r="M81" t="str">
        <f ca="1">IF($C81&lt;=2,"",
IF(AND($C81&gt;=3,INT(RIGHT(M$1,1))&gt;VLOOKUP($C81,EquipGradeTable!$A:$B,MATCH(EquipGradeTable!$B$1,EquipGradeTable!$A$1:$B$1,0),0)),"",
OFFSET(M81,0,-1)+20))</f>
        <v/>
      </c>
      <c r="N81" t="str">
        <f ca="1">IF($C81&lt;=2,"",
IF(AND($C81&gt;=3,INT(RIGHT(N$1,1))&gt;VLOOKUP($C81,EquipGradeTable!$A:$B,MATCH(EquipGradeTable!$B$1,EquipGradeTable!$A$1:$B$1,0),0)),"",
OFFSET(N81,0,-1)+20))</f>
        <v/>
      </c>
      <c r="O81" t="str">
        <f ca="1">IF($C81&lt;=2,"",
IF(AND($C81&gt;=3,INT(RIGHT(O$1,1))&gt;VLOOKUP($C81,EquipGradeTable!$A:$B,MATCH(EquipGradeTable!$B$1,EquipGradeTable!$A$1:$B$1,0),0)),"",
OFFSET(O81,0,-1)+20))</f>
        <v/>
      </c>
      <c r="P81" t="s">
        <v>64</v>
      </c>
      <c r="Q81">
        <f t="shared" si="28"/>
        <v>7</v>
      </c>
      <c r="R81" t="str">
        <f t="shared" si="22"/>
        <v>Shot_JimHdBow6</v>
      </c>
      <c r="S81" t="str">
        <f t="shared" si="23"/>
        <v>EquipName_JimHdBow6</v>
      </c>
      <c r="T81">
        <v>1</v>
      </c>
      <c r="U81">
        <v>10</v>
      </c>
      <c r="V81">
        <v>5.0000000000000001E-3</v>
      </c>
      <c r="W81">
        <v>11</v>
      </c>
      <c r="X81">
        <v>0.5</v>
      </c>
      <c r="Y81">
        <v>19</v>
      </c>
      <c r="Z81">
        <v>1E-3</v>
      </c>
      <c r="AA81">
        <v>20</v>
      </c>
      <c r="AB81">
        <v>0.03</v>
      </c>
      <c r="AC81" t="s">
        <v>112</v>
      </c>
      <c r="AD81">
        <v>4</v>
      </c>
      <c r="AE81">
        <v>0</v>
      </c>
    </row>
    <row r="82" spans="1:31" x14ac:dyDescent="0.3">
      <c r="A82" t="str">
        <f t="shared" ca="1" si="37"/>
        <v>Equip022001</v>
      </c>
      <c r="B82" t="str">
        <f t="shared" ca="1" si="26"/>
        <v>2001</v>
      </c>
      <c r="C82">
        <v>2</v>
      </c>
      <c r="D82" t="s">
        <v>32</v>
      </c>
      <c r="E82">
        <f t="shared" ca="1" si="24"/>
        <v>2</v>
      </c>
      <c r="F82" t="s">
        <v>20</v>
      </c>
      <c r="G82">
        <f t="shared" ca="1" si="25"/>
        <v>0</v>
      </c>
      <c r="H82">
        <v>1</v>
      </c>
      <c r="I82" t="str">
        <f t="shared" ca="1" si="27"/>
        <v>300</v>
      </c>
      <c r="J82">
        <v>300</v>
      </c>
      <c r="K82" t="str">
        <f ca="1">IF($C82&lt;=2,"",
IF(AND($C82&gt;=3,INT(RIGHT(K$1,1))&gt;VLOOKUP($C82,EquipGradeTable!$A:$B,MATCH(EquipGradeTable!$B$1,EquipGradeTable!$A$1:$B$1,0),0)),"",
OFFSET(K82,0,-1)+20))</f>
        <v/>
      </c>
      <c r="L82" t="str">
        <f ca="1">IF($C82&lt;=2,"",
IF(AND($C82&gt;=3,INT(RIGHT(L$1,1))&gt;VLOOKUP($C82,EquipGradeTable!$A:$B,MATCH(EquipGradeTable!$B$1,EquipGradeTable!$A$1:$B$1,0),0)),"",
OFFSET(L82,0,-1)+20))</f>
        <v/>
      </c>
      <c r="M82" t="str">
        <f ca="1">IF($C82&lt;=2,"",
IF(AND($C82&gt;=3,INT(RIGHT(M$1,1))&gt;VLOOKUP($C82,EquipGradeTable!$A:$B,MATCH(EquipGradeTable!$B$1,EquipGradeTable!$A$1:$B$1,0),0)),"",
OFFSET(M82,0,-1)+20))</f>
        <v/>
      </c>
      <c r="N82" t="str">
        <f ca="1">IF($C82&lt;=2,"",
IF(AND($C82&gt;=3,INT(RIGHT(N$1,1))&gt;VLOOKUP($C82,EquipGradeTable!$A:$B,MATCH(EquipGradeTable!$B$1,EquipGradeTable!$A$1:$B$1,0),0)),"",
OFFSET(N82,0,-1)+20))</f>
        <v/>
      </c>
      <c r="O82" t="str">
        <f ca="1">IF($C82&lt;=2,"",
IF(AND($C82&gt;=3,INT(RIGHT(O$1,1))&gt;VLOOKUP($C82,EquipGradeTable!$A:$B,MATCH(EquipGradeTable!$B$1,EquipGradeTable!$A$1:$B$1,0),0)),"",
OFFSET(O82,0,-1)+20))</f>
        <v/>
      </c>
      <c r="P82" t="s">
        <v>64</v>
      </c>
      <c r="Q82">
        <f t="shared" si="28"/>
        <v>7</v>
      </c>
      <c r="R82" t="str">
        <f t="shared" si="22"/>
        <v>Shot_JimHdBow6</v>
      </c>
      <c r="S82" t="str">
        <f t="shared" si="23"/>
        <v>EquipName_JimHdBow6</v>
      </c>
      <c r="T82">
        <v>1</v>
      </c>
      <c r="U82">
        <v>10</v>
      </c>
      <c r="V82">
        <v>5.0000000000000001E-3</v>
      </c>
      <c r="W82">
        <v>11</v>
      </c>
      <c r="X82">
        <v>0.5</v>
      </c>
      <c r="Y82">
        <v>19</v>
      </c>
      <c r="Z82">
        <v>1E-3</v>
      </c>
      <c r="AA82">
        <v>20</v>
      </c>
      <c r="AB82">
        <v>0.03</v>
      </c>
      <c r="AC82" t="s">
        <v>112</v>
      </c>
      <c r="AD82">
        <v>4</v>
      </c>
      <c r="AE82">
        <v>0</v>
      </c>
    </row>
    <row r="83" spans="1:31" x14ac:dyDescent="0.3">
      <c r="A83" t="str">
        <f t="shared" ca="1" si="37"/>
        <v>Equip032001</v>
      </c>
      <c r="B83" t="str">
        <f t="shared" ca="1" si="26"/>
        <v>2001</v>
      </c>
      <c r="C83">
        <v>3</v>
      </c>
      <c r="D83" t="s">
        <v>32</v>
      </c>
      <c r="E83">
        <f t="shared" ca="1" si="24"/>
        <v>2</v>
      </c>
      <c r="F83" t="s">
        <v>20</v>
      </c>
      <c r="G83">
        <f t="shared" ca="1" si="25"/>
        <v>0</v>
      </c>
      <c r="H83">
        <v>1</v>
      </c>
      <c r="I83" t="str">
        <f t="shared" ca="1" si="27"/>
        <v>400, 420, 440</v>
      </c>
      <c r="J83">
        <v>400</v>
      </c>
      <c r="K83">
        <f ca="1">IF($C83&lt;=2,"",
IF(AND($C83&gt;=3,INT(RIGHT(K$1,1))&gt;VLOOKUP($C83,EquipGradeTable!$A:$B,MATCH(EquipGradeTable!$B$1,EquipGradeTable!$A$1:$B$1,0),0)),"",
OFFSET(K83,0,-1)+20))</f>
        <v>420</v>
      </c>
      <c r="L83">
        <f ca="1">IF($C83&lt;=2,"",
IF(AND($C83&gt;=3,INT(RIGHT(L$1,1))&gt;VLOOKUP($C83,EquipGradeTable!$A:$B,MATCH(EquipGradeTable!$B$1,EquipGradeTable!$A$1:$B$1,0),0)),"",
OFFSET(L83,0,-1)+20))</f>
        <v>440</v>
      </c>
      <c r="M83" t="str">
        <f ca="1">IF($C83&lt;=2,"",
IF(AND($C83&gt;=3,INT(RIGHT(M$1,1))&gt;VLOOKUP($C83,EquipGradeTable!$A:$B,MATCH(EquipGradeTable!$B$1,EquipGradeTable!$A$1:$B$1,0),0)),"",
OFFSET(M83,0,-1)+20))</f>
        <v/>
      </c>
      <c r="N83" t="str">
        <f ca="1">IF($C83&lt;=2,"",
IF(AND($C83&gt;=3,INT(RIGHT(N$1,1))&gt;VLOOKUP($C83,EquipGradeTable!$A:$B,MATCH(EquipGradeTable!$B$1,EquipGradeTable!$A$1:$B$1,0),0)),"",
OFFSET(N83,0,-1)+20))</f>
        <v/>
      </c>
      <c r="O83" t="str">
        <f ca="1">IF($C83&lt;=2,"",
IF(AND($C83&gt;=3,INT(RIGHT(O$1,1))&gt;VLOOKUP($C83,EquipGradeTable!$A:$B,MATCH(EquipGradeTable!$B$1,EquipGradeTable!$A$1:$B$1,0),0)),"",
OFFSET(O83,0,-1)+20))</f>
        <v/>
      </c>
      <c r="P83" t="s">
        <v>64</v>
      </c>
      <c r="Q83">
        <f t="shared" si="28"/>
        <v>7</v>
      </c>
      <c r="R83" t="str">
        <f t="shared" si="22"/>
        <v>Shot_JimHdBow6</v>
      </c>
      <c r="S83" t="str">
        <f t="shared" si="23"/>
        <v>EquipName_JimHdBow6</v>
      </c>
      <c r="T83">
        <v>1</v>
      </c>
      <c r="U83">
        <v>10</v>
      </c>
      <c r="V83">
        <v>5.0000000000000001E-3</v>
      </c>
      <c r="W83">
        <v>11</v>
      </c>
      <c r="X83">
        <v>0.5</v>
      </c>
      <c r="Y83">
        <v>19</v>
      </c>
      <c r="Z83">
        <v>1E-3</v>
      </c>
      <c r="AA83">
        <v>20</v>
      </c>
      <c r="AB83">
        <v>0.03</v>
      </c>
      <c r="AC83" t="s">
        <v>112</v>
      </c>
      <c r="AD83">
        <v>4</v>
      </c>
      <c r="AE83">
        <v>0</v>
      </c>
    </row>
    <row r="84" spans="1:31" x14ac:dyDescent="0.3">
      <c r="A84" t="str">
        <f t="shared" ca="1" si="37"/>
        <v>Equip042001</v>
      </c>
      <c r="B84" t="str">
        <f t="shared" ca="1" si="26"/>
        <v>2001</v>
      </c>
      <c r="C84">
        <v>4</v>
      </c>
      <c r="D84" t="s">
        <v>32</v>
      </c>
      <c r="E84">
        <f t="shared" ca="1" si="24"/>
        <v>2</v>
      </c>
      <c r="F84" t="s">
        <v>20</v>
      </c>
      <c r="G84">
        <f t="shared" ca="1" si="25"/>
        <v>0</v>
      </c>
      <c r="H84">
        <v>1</v>
      </c>
      <c r="I84" t="str">
        <f t="shared" ca="1" si="27"/>
        <v>500, 520, 540, 560</v>
      </c>
      <c r="J84">
        <v>500</v>
      </c>
      <c r="K84">
        <f ca="1">IF($C84&lt;=2,"",
IF(AND($C84&gt;=3,INT(RIGHT(K$1,1))&gt;VLOOKUP($C84,EquipGradeTable!$A:$B,MATCH(EquipGradeTable!$B$1,EquipGradeTable!$A$1:$B$1,0),0)),"",
OFFSET(K84,0,-1)+20))</f>
        <v>520</v>
      </c>
      <c r="L84">
        <f ca="1">IF($C84&lt;=2,"",
IF(AND($C84&gt;=3,INT(RIGHT(L$1,1))&gt;VLOOKUP($C84,EquipGradeTable!$A:$B,MATCH(EquipGradeTable!$B$1,EquipGradeTable!$A$1:$B$1,0),0)),"",
OFFSET(L84,0,-1)+20))</f>
        <v>540</v>
      </c>
      <c r="M84">
        <f ca="1">IF($C84&lt;=2,"",
IF(AND($C84&gt;=3,INT(RIGHT(M$1,1))&gt;VLOOKUP($C84,EquipGradeTable!$A:$B,MATCH(EquipGradeTable!$B$1,EquipGradeTable!$A$1:$B$1,0),0)),"",
OFFSET(M84,0,-1)+20))</f>
        <v>560</v>
      </c>
      <c r="N84" t="str">
        <f ca="1">IF($C84&lt;=2,"",
IF(AND($C84&gt;=3,INT(RIGHT(N$1,1))&gt;VLOOKUP($C84,EquipGradeTable!$A:$B,MATCH(EquipGradeTable!$B$1,EquipGradeTable!$A$1:$B$1,0),0)),"",
OFFSET(N84,0,-1)+20))</f>
        <v/>
      </c>
      <c r="O84" t="str">
        <f ca="1">IF($C84&lt;=2,"",
IF(AND($C84&gt;=3,INT(RIGHT(O$1,1))&gt;VLOOKUP($C84,EquipGradeTable!$A:$B,MATCH(EquipGradeTable!$B$1,EquipGradeTable!$A$1:$B$1,0),0)),"",
OFFSET(O84,0,-1)+20))</f>
        <v/>
      </c>
      <c r="P84" t="s">
        <v>64</v>
      </c>
      <c r="Q84">
        <f t="shared" si="28"/>
        <v>7</v>
      </c>
      <c r="R84" t="str">
        <f t="shared" si="22"/>
        <v>Shot_JimHdBow6</v>
      </c>
      <c r="S84" t="str">
        <f t="shared" si="23"/>
        <v>EquipName_JimHdBow6</v>
      </c>
      <c r="T84">
        <v>1</v>
      </c>
      <c r="U84">
        <v>10</v>
      </c>
      <c r="V84">
        <v>5.0000000000000001E-3</v>
      </c>
      <c r="W84">
        <v>11</v>
      </c>
      <c r="X84">
        <v>0.5</v>
      </c>
      <c r="Y84">
        <v>19</v>
      </c>
      <c r="Z84">
        <v>1E-3</v>
      </c>
      <c r="AA84">
        <v>20</v>
      </c>
      <c r="AB84">
        <v>0.03</v>
      </c>
      <c r="AC84" t="s">
        <v>112</v>
      </c>
      <c r="AD84">
        <v>4</v>
      </c>
      <c r="AE84">
        <v>0</v>
      </c>
    </row>
    <row r="85" spans="1:31" x14ac:dyDescent="0.3">
      <c r="A85" t="str">
        <f t="shared" ca="1" si="37"/>
        <v>Equip052001</v>
      </c>
      <c r="B85" t="str">
        <f t="shared" ca="1" si="26"/>
        <v>2001</v>
      </c>
      <c r="C85">
        <v>5</v>
      </c>
      <c r="D85" t="s">
        <v>32</v>
      </c>
      <c r="E85">
        <f t="shared" ca="1" si="24"/>
        <v>2</v>
      </c>
      <c r="F85" t="s">
        <v>20</v>
      </c>
      <c r="G85">
        <f t="shared" ca="1" si="25"/>
        <v>0</v>
      </c>
      <c r="H85">
        <v>1</v>
      </c>
      <c r="I85" t="str">
        <f t="shared" ca="1" si="27"/>
        <v>600, 620, 640, 660, 680</v>
      </c>
      <c r="J85">
        <v>600</v>
      </c>
      <c r="K85">
        <f ca="1">IF($C85&lt;=2,"",
IF(AND($C85&gt;=3,INT(RIGHT(K$1,1))&gt;VLOOKUP($C85,EquipGradeTable!$A:$B,MATCH(EquipGradeTable!$B$1,EquipGradeTable!$A$1:$B$1,0),0)),"",
OFFSET(K85,0,-1)+20))</f>
        <v>620</v>
      </c>
      <c r="L85">
        <f ca="1">IF($C85&lt;=2,"",
IF(AND($C85&gt;=3,INT(RIGHT(L$1,1))&gt;VLOOKUP($C85,EquipGradeTable!$A:$B,MATCH(EquipGradeTable!$B$1,EquipGradeTable!$A$1:$B$1,0),0)),"",
OFFSET(L85,0,-1)+20))</f>
        <v>640</v>
      </c>
      <c r="M85">
        <f ca="1">IF($C85&lt;=2,"",
IF(AND($C85&gt;=3,INT(RIGHT(M$1,1))&gt;VLOOKUP($C85,EquipGradeTable!$A:$B,MATCH(EquipGradeTable!$B$1,EquipGradeTable!$A$1:$B$1,0),0)),"",
OFFSET(M85,0,-1)+20))</f>
        <v>660</v>
      </c>
      <c r="N85">
        <f ca="1">IF($C85&lt;=2,"",
IF(AND($C85&gt;=3,INT(RIGHT(N$1,1))&gt;VLOOKUP($C85,EquipGradeTable!$A:$B,MATCH(EquipGradeTable!$B$1,EquipGradeTable!$A$1:$B$1,0),0)),"",
OFFSET(N85,0,-1)+20))</f>
        <v>680</v>
      </c>
      <c r="O85" t="str">
        <f ca="1">IF($C85&lt;=2,"",
IF(AND($C85&gt;=3,INT(RIGHT(O$1,1))&gt;VLOOKUP($C85,EquipGradeTable!$A:$B,MATCH(EquipGradeTable!$B$1,EquipGradeTable!$A$1:$B$1,0),0)),"",
OFFSET(O85,0,-1)+20))</f>
        <v/>
      </c>
      <c r="P85" t="s">
        <v>64</v>
      </c>
      <c r="Q85">
        <f t="shared" si="28"/>
        <v>7</v>
      </c>
      <c r="R85" t="str">
        <f t="shared" si="22"/>
        <v>Shot_JimHdBow6</v>
      </c>
      <c r="S85" t="str">
        <f t="shared" si="23"/>
        <v>EquipName_JimHdBow6</v>
      </c>
      <c r="T85">
        <v>1</v>
      </c>
      <c r="U85">
        <v>10</v>
      </c>
      <c r="V85">
        <v>5.0000000000000001E-3</v>
      </c>
      <c r="W85">
        <v>11</v>
      </c>
      <c r="X85">
        <v>0.5</v>
      </c>
      <c r="Y85">
        <v>19</v>
      </c>
      <c r="Z85">
        <v>1E-3</v>
      </c>
      <c r="AA85">
        <v>20</v>
      </c>
      <c r="AB85">
        <v>0.03</v>
      </c>
      <c r="AC85" t="s">
        <v>112</v>
      </c>
      <c r="AD85">
        <v>4</v>
      </c>
      <c r="AE85">
        <v>0</v>
      </c>
    </row>
    <row r="86" spans="1:31" x14ac:dyDescent="0.3">
      <c r="A86" t="str">
        <f t="shared" ca="1" si="37"/>
        <v>Equip062001</v>
      </c>
      <c r="B86" t="str">
        <f t="shared" ca="1" si="26"/>
        <v>2001</v>
      </c>
      <c r="C86">
        <v>6</v>
      </c>
      <c r="D86" t="s">
        <v>32</v>
      </c>
      <c r="E86">
        <f t="shared" ca="1" si="24"/>
        <v>2</v>
      </c>
      <c r="F86" t="s">
        <v>20</v>
      </c>
      <c r="G86">
        <f t="shared" ca="1" si="25"/>
        <v>0</v>
      </c>
      <c r="H86">
        <v>1</v>
      </c>
      <c r="I86" t="str">
        <f t="shared" ca="1" si="27"/>
        <v>700, 720, 740, 760, 780, 800</v>
      </c>
      <c r="J86">
        <v>700</v>
      </c>
      <c r="K86">
        <f ca="1">IF($C86&lt;=2,"",
IF(AND($C86&gt;=3,INT(RIGHT(K$1,1))&gt;VLOOKUP($C86,EquipGradeTable!$A:$B,MATCH(EquipGradeTable!$B$1,EquipGradeTable!$A$1:$B$1,0),0)),"",
OFFSET(K86,0,-1)+20))</f>
        <v>720</v>
      </c>
      <c r="L86">
        <f ca="1">IF($C86&lt;=2,"",
IF(AND($C86&gt;=3,INT(RIGHT(L$1,1))&gt;VLOOKUP($C86,EquipGradeTable!$A:$B,MATCH(EquipGradeTable!$B$1,EquipGradeTable!$A$1:$B$1,0),0)),"",
OFFSET(L86,0,-1)+20))</f>
        <v>740</v>
      </c>
      <c r="M86">
        <f ca="1">IF($C86&lt;=2,"",
IF(AND($C86&gt;=3,INT(RIGHT(M$1,1))&gt;VLOOKUP($C86,EquipGradeTable!$A:$B,MATCH(EquipGradeTable!$B$1,EquipGradeTable!$A$1:$B$1,0),0)),"",
OFFSET(M86,0,-1)+20))</f>
        <v>760</v>
      </c>
      <c r="N86">
        <f ca="1">IF($C86&lt;=2,"",
IF(AND($C86&gt;=3,INT(RIGHT(N$1,1))&gt;VLOOKUP($C86,EquipGradeTable!$A:$B,MATCH(EquipGradeTable!$B$1,EquipGradeTable!$A$1:$B$1,0),0)),"",
OFFSET(N86,0,-1)+20))</f>
        <v>780</v>
      </c>
      <c r="O86">
        <f ca="1">IF($C86&lt;=2,"",
IF(AND($C86&gt;=3,INT(RIGHT(O$1,1))&gt;VLOOKUP($C86,EquipGradeTable!$A:$B,MATCH(EquipGradeTable!$B$1,EquipGradeTable!$A$1:$B$1,0),0)),"",
OFFSET(O86,0,-1)+20))</f>
        <v>800</v>
      </c>
      <c r="P86" t="s">
        <v>64</v>
      </c>
      <c r="Q86">
        <f t="shared" si="28"/>
        <v>7</v>
      </c>
      <c r="R86" t="str">
        <f t="shared" si="22"/>
        <v>Shot_JimHdBow6</v>
      </c>
      <c r="S86" t="str">
        <f t="shared" si="23"/>
        <v>EquipName_JimHdBow6</v>
      </c>
      <c r="T86">
        <v>1</v>
      </c>
      <c r="U86">
        <v>10</v>
      </c>
      <c r="V86">
        <v>5.0000000000000001E-3</v>
      </c>
      <c r="W86">
        <v>11</v>
      </c>
      <c r="X86">
        <v>0.5</v>
      </c>
      <c r="Y86">
        <v>19</v>
      </c>
      <c r="Z86">
        <v>1E-3</v>
      </c>
      <c r="AA86">
        <v>20</v>
      </c>
      <c r="AB86">
        <v>0.03</v>
      </c>
      <c r="AC86" t="s">
        <v>112</v>
      </c>
      <c r="AD86">
        <v>4</v>
      </c>
      <c r="AE86">
        <v>0</v>
      </c>
    </row>
    <row r="87" spans="1:31" x14ac:dyDescent="0.3">
      <c r="A87" t="str">
        <f t="shared" ca="1" si="37"/>
        <v>Equip002002</v>
      </c>
      <c r="B87" t="str">
        <f t="shared" ca="1" si="26"/>
        <v>2002</v>
      </c>
      <c r="C87">
        <v>0</v>
      </c>
      <c r="D87" t="s">
        <v>32</v>
      </c>
      <c r="E87">
        <f t="shared" ca="1" si="24"/>
        <v>2</v>
      </c>
      <c r="F87" t="s">
        <v>20</v>
      </c>
      <c r="G87">
        <f t="shared" ca="1" si="25"/>
        <v>0</v>
      </c>
      <c r="H87">
        <v>2</v>
      </c>
      <c r="I87" t="str">
        <f t="shared" ca="1" si="27"/>
        <v>101</v>
      </c>
      <c r="J87">
        <v>101</v>
      </c>
      <c r="K87" t="str">
        <f ca="1">IF($C87&lt;=2,"",
IF(AND($C87&gt;=3,INT(RIGHT(K$1,1))&gt;VLOOKUP($C87,EquipGradeTable!$A:$B,MATCH(EquipGradeTable!$B$1,EquipGradeTable!$A$1:$B$1,0),0)),"",
OFFSET(K87,0,-1)+20))</f>
        <v/>
      </c>
      <c r="L87" t="str">
        <f ca="1">IF($C87&lt;=2,"",
IF(AND($C87&gt;=3,INT(RIGHT(L$1,1))&gt;VLOOKUP($C87,EquipGradeTable!$A:$B,MATCH(EquipGradeTable!$B$1,EquipGradeTable!$A$1:$B$1,0),0)),"",
OFFSET(L87,0,-1)+20))</f>
        <v/>
      </c>
      <c r="M87" t="str">
        <f ca="1">IF($C87&lt;=2,"",
IF(AND($C87&gt;=3,INT(RIGHT(M$1,1))&gt;VLOOKUP($C87,EquipGradeTable!$A:$B,MATCH(EquipGradeTable!$B$1,EquipGradeTable!$A$1:$B$1,0),0)),"",
OFFSET(M87,0,-1)+20))</f>
        <v/>
      </c>
      <c r="N87" t="str">
        <f ca="1">IF($C87&lt;=2,"",
IF(AND($C87&gt;=3,INT(RIGHT(N$1,1))&gt;VLOOKUP($C87,EquipGradeTable!$A:$B,MATCH(EquipGradeTable!$B$1,EquipGradeTable!$A$1:$B$1,0),0)),"",
OFFSET(N87,0,-1)+20))</f>
        <v/>
      </c>
      <c r="O87" t="str">
        <f ca="1">IF($C87&lt;=2,"",
IF(AND($C87&gt;=3,INT(RIGHT(O$1,1))&gt;VLOOKUP($C87,EquipGradeTable!$A:$B,MATCH(EquipGradeTable!$B$1,EquipGradeTable!$A$1:$B$1,0),0)),"",
OFFSET(O87,0,-1)+20))</f>
        <v/>
      </c>
      <c r="P87" t="s">
        <v>65</v>
      </c>
      <c r="Q87">
        <f t="shared" si="28"/>
        <v>7</v>
      </c>
      <c r="R87" t="str">
        <f t="shared" si="22"/>
        <v>Shot_JimHdBow9</v>
      </c>
      <c r="S87" t="str">
        <f t="shared" si="23"/>
        <v>EquipName_JimHdBow9</v>
      </c>
      <c r="T87">
        <v>1</v>
      </c>
      <c r="AE87">
        <v>0</v>
      </c>
    </row>
    <row r="88" spans="1:31" x14ac:dyDescent="0.3">
      <c r="A88" t="str">
        <f t="shared" ca="1" si="37"/>
        <v>Equip012002</v>
      </c>
      <c r="B88" t="str">
        <f t="shared" ca="1" si="26"/>
        <v>2002</v>
      </c>
      <c r="C88">
        <v>1</v>
      </c>
      <c r="D88" t="s">
        <v>32</v>
      </c>
      <c r="E88">
        <f t="shared" ca="1" si="24"/>
        <v>2</v>
      </c>
      <c r="F88" t="s">
        <v>20</v>
      </c>
      <c r="G88">
        <f t="shared" ca="1" si="25"/>
        <v>0</v>
      </c>
      <c r="H88">
        <v>2</v>
      </c>
      <c r="I88" t="str">
        <f t="shared" ca="1" si="27"/>
        <v>201</v>
      </c>
      <c r="J88">
        <v>201</v>
      </c>
      <c r="K88" t="str">
        <f ca="1">IF($C88&lt;=2,"",
IF(AND($C88&gt;=3,INT(RIGHT(K$1,1))&gt;VLOOKUP($C88,EquipGradeTable!$A:$B,MATCH(EquipGradeTable!$B$1,EquipGradeTable!$A$1:$B$1,0),0)),"",
OFFSET(K88,0,-1)+20))</f>
        <v/>
      </c>
      <c r="L88" t="str">
        <f ca="1">IF($C88&lt;=2,"",
IF(AND($C88&gt;=3,INT(RIGHT(L$1,1))&gt;VLOOKUP($C88,EquipGradeTable!$A:$B,MATCH(EquipGradeTable!$B$1,EquipGradeTable!$A$1:$B$1,0),0)),"",
OFFSET(L88,0,-1)+20))</f>
        <v/>
      </c>
      <c r="M88" t="str">
        <f ca="1">IF($C88&lt;=2,"",
IF(AND($C88&gt;=3,INT(RIGHT(M$1,1))&gt;VLOOKUP($C88,EquipGradeTable!$A:$B,MATCH(EquipGradeTable!$B$1,EquipGradeTable!$A$1:$B$1,0),0)),"",
OFFSET(M88,0,-1)+20))</f>
        <v/>
      </c>
      <c r="N88" t="str">
        <f ca="1">IF($C88&lt;=2,"",
IF(AND($C88&gt;=3,INT(RIGHT(N$1,1))&gt;VLOOKUP($C88,EquipGradeTable!$A:$B,MATCH(EquipGradeTable!$B$1,EquipGradeTable!$A$1:$B$1,0),0)),"",
OFFSET(N88,0,-1)+20))</f>
        <v/>
      </c>
      <c r="O88" t="str">
        <f ca="1">IF($C88&lt;=2,"",
IF(AND($C88&gt;=3,INT(RIGHT(O$1,1))&gt;VLOOKUP($C88,EquipGradeTable!$A:$B,MATCH(EquipGradeTable!$B$1,EquipGradeTable!$A$1:$B$1,0),0)),"",
OFFSET(O88,0,-1)+20))</f>
        <v/>
      </c>
      <c r="P88" t="s">
        <v>65</v>
      </c>
      <c r="Q88">
        <f t="shared" si="28"/>
        <v>7</v>
      </c>
      <c r="R88" t="str">
        <f t="shared" si="22"/>
        <v>Shot_JimHdBow9</v>
      </c>
      <c r="S88" t="str">
        <f t="shared" si="23"/>
        <v>EquipName_JimHdBow9</v>
      </c>
      <c r="T88">
        <v>1</v>
      </c>
      <c r="AE88">
        <v>0</v>
      </c>
    </row>
    <row r="89" spans="1:31" x14ac:dyDescent="0.3">
      <c r="A89" t="str">
        <f t="shared" ca="1" si="37"/>
        <v>Equip022002</v>
      </c>
      <c r="B89" t="str">
        <f t="shared" ca="1" si="26"/>
        <v>2002</v>
      </c>
      <c r="C89">
        <v>2</v>
      </c>
      <c r="D89" t="s">
        <v>32</v>
      </c>
      <c r="E89">
        <f t="shared" ca="1" si="24"/>
        <v>2</v>
      </c>
      <c r="F89" t="s">
        <v>20</v>
      </c>
      <c r="G89">
        <f t="shared" ca="1" si="25"/>
        <v>0</v>
      </c>
      <c r="H89">
        <v>2</v>
      </c>
      <c r="I89" t="str">
        <f t="shared" ca="1" si="27"/>
        <v>301</v>
      </c>
      <c r="J89">
        <v>301</v>
      </c>
      <c r="K89" t="str">
        <f ca="1">IF($C89&lt;=2,"",
IF(AND($C89&gt;=3,INT(RIGHT(K$1,1))&gt;VLOOKUP($C89,EquipGradeTable!$A:$B,MATCH(EquipGradeTable!$B$1,EquipGradeTable!$A$1:$B$1,0),0)),"",
OFFSET(K89,0,-1)+20))</f>
        <v/>
      </c>
      <c r="L89" t="str">
        <f ca="1">IF($C89&lt;=2,"",
IF(AND($C89&gt;=3,INT(RIGHT(L$1,1))&gt;VLOOKUP($C89,EquipGradeTable!$A:$B,MATCH(EquipGradeTable!$B$1,EquipGradeTable!$A$1:$B$1,0),0)),"",
OFFSET(L89,0,-1)+20))</f>
        <v/>
      </c>
      <c r="M89" t="str">
        <f ca="1">IF($C89&lt;=2,"",
IF(AND($C89&gt;=3,INT(RIGHT(M$1,1))&gt;VLOOKUP($C89,EquipGradeTable!$A:$B,MATCH(EquipGradeTable!$B$1,EquipGradeTable!$A$1:$B$1,0),0)),"",
OFFSET(M89,0,-1)+20))</f>
        <v/>
      </c>
      <c r="N89" t="str">
        <f ca="1">IF($C89&lt;=2,"",
IF(AND($C89&gt;=3,INT(RIGHT(N$1,1))&gt;VLOOKUP($C89,EquipGradeTable!$A:$B,MATCH(EquipGradeTable!$B$1,EquipGradeTable!$A$1:$B$1,0),0)),"",
OFFSET(N89,0,-1)+20))</f>
        <v/>
      </c>
      <c r="O89" t="str">
        <f ca="1">IF($C89&lt;=2,"",
IF(AND($C89&gt;=3,INT(RIGHT(O$1,1))&gt;VLOOKUP($C89,EquipGradeTable!$A:$B,MATCH(EquipGradeTable!$B$1,EquipGradeTable!$A$1:$B$1,0),0)),"",
OFFSET(O89,0,-1)+20))</f>
        <v/>
      </c>
      <c r="P89" t="s">
        <v>65</v>
      </c>
      <c r="Q89">
        <f t="shared" si="28"/>
        <v>7</v>
      </c>
      <c r="R89" t="str">
        <f t="shared" si="22"/>
        <v>Shot_JimHdBow9</v>
      </c>
      <c r="S89" t="str">
        <f t="shared" si="23"/>
        <v>EquipName_JimHdBow9</v>
      </c>
      <c r="T89">
        <v>1</v>
      </c>
      <c r="AE89">
        <v>0</v>
      </c>
    </row>
    <row r="90" spans="1:31" x14ac:dyDescent="0.3">
      <c r="A90" t="str">
        <f t="shared" ca="1" si="37"/>
        <v>Equip032002</v>
      </c>
      <c r="B90" t="str">
        <f t="shared" ca="1" si="26"/>
        <v>2002</v>
      </c>
      <c r="C90">
        <v>3</v>
      </c>
      <c r="D90" t="s">
        <v>32</v>
      </c>
      <c r="E90">
        <f t="shared" ca="1" si="24"/>
        <v>2</v>
      </c>
      <c r="F90" t="s">
        <v>20</v>
      </c>
      <c r="G90">
        <f t="shared" ca="1" si="25"/>
        <v>0</v>
      </c>
      <c r="H90">
        <v>2</v>
      </c>
      <c r="I90" t="str">
        <f t="shared" ca="1" si="27"/>
        <v>401, 421, 441</v>
      </c>
      <c r="J90">
        <v>401</v>
      </c>
      <c r="K90">
        <f ca="1">IF($C90&lt;=2,"",
IF(AND($C90&gt;=3,INT(RIGHT(K$1,1))&gt;VLOOKUP($C90,EquipGradeTable!$A:$B,MATCH(EquipGradeTable!$B$1,EquipGradeTable!$A$1:$B$1,0),0)),"",
OFFSET(K90,0,-1)+20))</f>
        <v>421</v>
      </c>
      <c r="L90">
        <f ca="1">IF($C90&lt;=2,"",
IF(AND($C90&gt;=3,INT(RIGHT(L$1,1))&gt;VLOOKUP($C90,EquipGradeTable!$A:$B,MATCH(EquipGradeTable!$B$1,EquipGradeTable!$A$1:$B$1,0),0)),"",
OFFSET(L90,0,-1)+20))</f>
        <v>441</v>
      </c>
      <c r="M90" t="str">
        <f ca="1">IF($C90&lt;=2,"",
IF(AND($C90&gt;=3,INT(RIGHT(M$1,1))&gt;VLOOKUP($C90,EquipGradeTable!$A:$B,MATCH(EquipGradeTable!$B$1,EquipGradeTable!$A$1:$B$1,0),0)),"",
OFFSET(M90,0,-1)+20))</f>
        <v/>
      </c>
      <c r="N90" t="str">
        <f ca="1">IF($C90&lt;=2,"",
IF(AND($C90&gt;=3,INT(RIGHT(N$1,1))&gt;VLOOKUP($C90,EquipGradeTable!$A:$B,MATCH(EquipGradeTable!$B$1,EquipGradeTable!$A$1:$B$1,0),0)),"",
OFFSET(N90,0,-1)+20))</f>
        <v/>
      </c>
      <c r="O90" t="str">
        <f ca="1">IF($C90&lt;=2,"",
IF(AND($C90&gt;=3,INT(RIGHT(O$1,1))&gt;VLOOKUP($C90,EquipGradeTable!$A:$B,MATCH(EquipGradeTable!$B$1,EquipGradeTable!$A$1:$B$1,0),0)),"",
OFFSET(O90,0,-1)+20))</f>
        <v/>
      </c>
      <c r="P90" t="s">
        <v>65</v>
      </c>
      <c r="Q90">
        <f t="shared" si="28"/>
        <v>7</v>
      </c>
      <c r="R90" t="str">
        <f t="shared" si="22"/>
        <v>Shot_JimHdBow9</v>
      </c>
      <c r="S90" t="str">
        <f t="shared" si="23"/>
        <v>EquipName_JimHdBow9</v>
      </c>
      <c r="T90">
        <v>1</v>
      </c>
      <c r="AE90">
        <v>0</v>
      </c>
    </row>
    <row r="91" spans="1:31" x14ac:dyDescent="0.3">
      <c r="A91" t="str">
        <f t="shared" ca="1" si="37"/>
        <v>Equip042002</v>
      </c>
      <c r="B91" t="str">
        <f t="shared" ca="1" si="26"/>
        <v>2002</v>
      </c>
      <c r="C91">
        <v>4</v>
      </c>
      <c r="D91" t="s">
        <v>32</v>
      </c>
      <c r="E91">
        <f t="shared" ca="1" si="24"/>
        <v>2</v>
      </c>
      <c r="F91" t="s">
        <v>20</v>
      </c>
      <c r="G91">
        <f t="shared" ca="1" si="25"/>
        <v>0</v>
      </c>
      <c r="H91">
        <v>2</v>
      </c>
      <c r="I91" t="str">
        <f t="shared" ca="1" si="27"/>
        <v>501, 521, 541, 561</v>
      </c>
      <c r="J91">
        <v>501</v>
      </c>
      <c r="K91">
        <f ca="1">IF($C91&lt;=2,"",
IF(AND($C91&gt;=3,INT(RIGHT(K$1,1))&gt;VLOOKUP($C91,EquipGradeTable!$A:$B,MATCH(EquipGradeTable!$B$1,EquipGradeTable!$A$1:$B$1,0),0)),"",
OFFSET(K91,0,-1)+20))</f>
        <v>521</v>
      </c>
      <c r="L91">
        <f ca="1">IF($C91&lt;=2,"",
IF(AND($C91&gt;=3,INT(RIGHT(L$1,1))&gt;VLOOKUP($C91,EquipGradeTable!$A:$B,MATCH(EquipGradeTable!$B$1,EquipGradeTable!$A$1:$B$1,0),0)),"",
OFFSET(L91,0,-1)+20))</f>
        <v>541</v>
      </c>
      <c r="M91">
        <f ca="1">IF($C91&lt;=2,"",
IF(AND($C91&gt;=3,INT(RIGHT(M$1,1))&gt;VLOOKUP($C91,EquipGradeTable!$A:$B,MATCH(EquipGradeTable!$B$1,EquipGradeTable!$A$1:$B$1,0),0)),"",
OFFSET(M91,0,-1)+20))</f>
        <v>561</v>
      </c>
      <c r="N91" t="str">
        <f ca="1">IF($C91&lt;=2,"",
IF(AND($C91&gt;=3,INT(RIGHT(N$1,1))&gt;VLOOKUP($C91,EquipGradeTable!$A:$B,MATCH(EquipGradeTable!$B$1,EquipGradeTable!$A$1:$B$1,0),0)),"",
OFFSET(N91,0,-1)+20))</f>
        <v/>
      </c>
      <c r="O91" t="str">
        <f ca="1">IF($C91&lt;=2,"",
IF(AND($C91&gt;=3,INT(RIGHT(O$1,1))&gt;VLOOKUP($C91,EquipGradeTable!$A:$B,MATCH(EquipGradeTable!$B$1,EquipGradeTable!$A$1:$B$1,0),0)),"",
OFFSET(O91,0,-1)+20))</f>
        <v/>
      </c>
      <c r="P91" t="s">
        <v>65</v>
      </c>
      <c r="Q91">
        <f t="shared" si="28"/>
        <v>7</v>
      </c>
      <c r="R91" t="str">
        <f t="shared" si="22"/>
        <v>Shot_JimHdBow9</v>
      </c>
      <c r="S91" t="str">
        <f t="shared" si="23"/>
        <v>EquipName_JimHdBow9</v>
      </c>
      <c r="T91">
        <v>1</v>
      </c>
      <c r="AE91">
        <v>0</v>
      </c>
    </row>
    <row r="92" spans="1:31" x14ac:dyDescent="0.3">
      <c r="A92" t="str">
        <f t="shared" ca="1" si="37"/>
        <v>Equip052002</v>
      </c>
      <c r="B92" t="str">
        <f t="shared" ca="1" si="26"/>
        <v>2002</v>
      </c>
      <c r="C92">
        <v>5</v>
      </c>
      <c r="D92" t="s">
        <v>32</v>
      </c>
      <c r="E92">
        <f t="shared" ca="1" si="24"/>
        <v>2</v>
      </c>
      <c r="F92" t="s">
        <v>20</v>
      </c>
      <c r="G92">
        <f t="shared" ca="1" si="25"/>
        <v>0</v>
      </c>
      <c r="H92">
        <v>2</v>
      </c>
      <c r="I92" t="str">
        <f t="shared" ca="1" si="27"/>
        <v>601, 621, 641, 661, 681</v>
      </c>
      <c r="J92">
        <v>601</v>
      </c>
      <c r="K92">
        <f ca="1">IF($C92&lt;=2,"",
IF(AND($C92&gt;=3,INT(RIGHT(K$1,1))&gt;VLOOKUP($C92,EquipGradeTable!$A:$B,MATCH(EquipGradeTable!$B$1,EquipGradeTable!$A$1:$B$1,0),0)),"",
OFFSET(K92,0,-1)+20))</f>
        <v>621</v>
      </c>
      <c r="L92">
        <f ca="1">IF($C92&lt;=2,"",
IF(AND($C92&gt;=3,INT(RIGHT(L$1,1))&gt;VLOOKUP($C92,EquipGradeTable!$A:$B,MATCH(EquipGradeTable!$B$1,EquipGradeTable!$A$1:$B$1,0),0)),"",
OFFSET(L92,0,-1)+20))</f>
        <v>641</v>
      </c>
      <c r="M92">
        <f ca="1">IF($C92&lt;=2,"",
IF(AND($C92&gt;=3,INT(RIGHT(M$1,1))&gt;VLOOKUP($C92,EquipGradeTable!$A:$B,MATCH(EquipGradeTable!$B$1,EquipGradeTable!$A$1:$B$1,0),0)),"",
OFFSET(M92,0,-1)+20))</f>
        <v>661</v>
      </c>
      <c r="N92">
        <f ca="1">IF($C92&lt;=2,"",
IF(AND($C92&gt;=3,INT(RIGHT(N$1,1))&gt;VLOOKUP($C92,EquipGradeTable!$A:$B,MATCH(EquipGradeTable!$B$1,EquipGradeTable!$A$1:$B$1,0),0)),"",
OFFSET(N92,0,-1)+20))</f>
        <v>681</v>
      </c>
      <c r="O92" t="str">
        <f ca="1">IF($C92&lt;=2,"",
IF(AND($C92&gt;=3,INT(RIGHT(O$1,1))&gt;VLOOKUP($C92,EquipGradeTable!$A:$B,MATCH(EquipGradeTable!$B$1,EquipGradeTable!$A$1:$B$1,0),0)),"",
OFFSET(O92,0,-1)+20))</f>
        <v/>
      </c>
      <c r="P92" t="s">
        <v>65</v>
      </c>
      <c r="Q92">
        <f t="shared" si="28"/>
        <v>7</v>
      </c>
      <c r="R92" t="str">
        <f t="shared" si="22"/>
        <v>Shot_JimHdBow9</v>
      </c>
      <c r="S92" t="str">
        <f t="shared" si="23"/>
        <v>EquipName_JimHdBow9</v>
      </c>
      <c r="T92">
        <v>1</v>
      </c>
      <c r="AE92">
        <v>0</v>
      </c>
    </row>
    <row r="93" spans="1:31" x14ac:dyDescent="0.3">
      <c r="A93" t="str">
        <f t="shared" ca="1" si="37"/>
        <v>Equip062002</v>
      </c>
      <c r="B93" t="str">
        <f t="shared" ca="1" si="26"/>
        <v>2002</v>
      </c>
      <c r="C93">
        <v>6</v>
      </c>
      <c r="D93" t="s">
        <v>32</v>
      </c>
      <c r="E93">
        <f t="shared" ca="1" si="24"/>
        <v>2</v>
      </c>
      <c r="F93" t="s">
        <v>20</v>
      </c>
      <c r="G93">
        <f t="shared" ca="1" si="25"/>
        <v>0</v>
      </c>
      <c r="H93">
        <v>2</v>
      </c>
      <c r="I93" t="str">
        <f t="shared" ca="1" si="27"/>
        <v>701, 721, 741, 761, 781, 801</v>
      </c>
      <c r="J93">
        <v>701</v>
      </c>
      <c r="K93">
        <f ca="1">IF($C93&lt;=2,"",
IF(AND($C93&gt;=3,INT(RIGHT(K$1,1))&gt;VLOOKUP($C93,EquipGradeTable!$A:$B,MATCH(EquipGradeTable!$B$1,EquipGradeTable!$A$1:$B$1,0),0)),"",
OFFSET(K93,0,-1)+20))</f>
        <v>721</v>
      </c>
      <c r="L93">
        <f ca="1">IF($C93&lt;=2,"",
IF(AND($C93&gt;=3,INT(RIGHT(L$1,1))&gt;VLOOKUP($C93,EquipGradeTable!$A:$B,MATCH(EquipGradeTable!$B$1,EquipGradeTable!$A$1:$B$1,0),0)),"",
OFFSET(L93,0,-1)+20))</f>
        <v>741</v>
      </c>
      <c r="M93">
        <f ca="1">IF($C93&lt;=2,"",
IF(AND($C93&gt;=3,INT(RIGHT(M$1,1))&gt;VLOOKUP($C93,EquipGradeTable!$A:$B,MATCH(EquipGradeTable!$B$1,EquipGradeTable!$A$1:$B$1,0),0)),"",
OFFSET(M93,0,-1)+20))</f>
        <v>761</v>
      </c>
      <c r="N93">
        <f ca="1">IF($C93&lt;=2,"",
IF(AND($C93&gt;=3,INT(RIGHT(N$1,1))&gt;VLOOKUP($C93,EquipGradeTable!$A:$B,MATCH(EquipGradeTable!$B$1,EquipGradeTable!$A$1:$B$1,0),0)),"",
OFFSET(N93,0,-1)+20))</f>
        <v>781</v>
      </c>
      <c r="O93">
        <f ca="1">IF($C93&lt;=2,"",
IF(AND($C93&gt;=3,INT(RIGHT(O$1,1))&gt;VLOOKUP($C93,EquipGradeTable!$A:$B,MATCH(EquipGradeTable!$B$1,EquipGradeTable!$A$1:$B$1,0),0)),"",
OFFSET(O93,0,-1)+20))</f>
        <v>801</v>
      </c>
      <c r="P93" t="s">
        <v>65</v>
      </c>
      <c r="Q93">
        <f t="shared" si="28"/>
        <v>7</v>
      </c>
      <c r="R93" t="str">
        <f t="shared" si="22"/>
        <v>Shot_JimHdBow9</v>
      </c>
      <c r="S93" t="str">
        <f t="shared" si="23"/>
        <v>EquipName_JimHdBow9</v>
      </c>
      <c r="T93">
        <v>1</v>
      </c>
      <c r="AE93">
        <v>0</v>
      </c>
    </row>
    <row r="94" spans="1:31" x14ac:dyDescent="0.3">
      <c r="A94" t="str">
        <f t="shared" ca="1" si="37"/>
        <v>Equip002003</v>
      </c>
      <c r="B94" t="str">
        <f t="shared" ca="1" si="26"/>
        <v>2003</v>
      </c>
      <c r="C94">
        <v>0</v>
      </c>
      <c r="D94" t="s">
        <v>32</v>
      </c>
      <c r="E94">
        <f t="shared" ca="1" si="24"/>
        <v>2</v>
      </c>
      <c r="F94" t="s">
        <v>20</v>
      </c>
      <c r="G94">
        <f t="shared" ca="1" si="25"/>
        <v>0</v>
      </c>
      <c r="H94">
        <v>3</v>
      </c>
      <c r="I94" t="str">
        <f t="shared" ca="1" si="27"/>
        <v>102</v>
      </c>
      <c r="J94">
        <v>102</v>
      </c>
      <c r="K94" t="str">
        <f ca="1">IF($C94&lt;=2,"",
IF(AND($C94&gt;=3,INT(RIGHT(K$1,1))&gt;VLOOKUP($C94,EquipGradeTable!$A:$B,MATCH(EquipGradeTable!$B$1,EquipGradeTable!$A$1:$B$1,0),0)),"",
OFFSET(K94,0,-1)+20))</f>
        <v/>
      </c>
      <c r="L94" t="str">
        <f ca="1">IF($C94&lt;=2,"",
IF(AND($C94&gt;=3,INT(RIGHT(L$1,1))&gt;VLOOKUP($C94,EquipGradeTable!$A:$B,MATCH(EquipGradeTable!$B$1,EquipGradeTable!$A$1:$B$1,0),0)),"",
OFFSET(L94,0,-1)+20))</f>
        <v/>
      </c>
      <c r="M94" t="str">
        <f ca="1">IF($C94&lt;=2,"",
IF(AND($C94&gt;=3,INT(RIGHT(M$1,1))&gt;VLOOKUP($C94,EquipGradeTable!$A:$B,MATCH(EquipGradeTable!$B$1,EquipGradeTable!$A$1:$B$1,0),0)),"",
OFFSET(M94,0,-1)+20))</f>
        <v/>
      </c>
      <c r="N94" t="str">
        <f ca="1">IF($C94&lt;=2,"",
IF(AND($C94&gt;=3,INT(RIGHT(N$1,1))&gt;VLOOKUP($C94,EquipGradeTable!$A:$B,MATCH(EquipGradeTable!$B$1,EquipGradeTable!$A$1:$B$1,0),0)),"",
OFFSET(N94,0,-1)+20))</f>
        <v/>
      </c>
      <c r="O94" t="str">
        <f ca="1">IF($C94&lt;=2,"",
IF(AND($C94&gt;=3,INT(RIGHT(O$1,1))&gt;VLOOKUP($C94,EquipGradeTable!$A:$B,MATCH(EquipGradeTable!$B$1,EquipGradeTable!$A$1:$B$1,0),0)),"",
OFFSET(O94,0,-1)+20))</f>
        <v/>
      </c>
      <c r="P94" t="s">
        <v>66</v>
      </c>
      <c r="Q94">
        <f t="shared" si="28"/>
        <v>7</v>
      </c>
      <c r="R94" t="str">
        <f t="shared" si="22"/>
        <v>Shot_GoldenBow2</v>
      </c>
      <c r="S94" t="str">
        <f t="shared" si="23"/>
        <v>EquipName_GoldenBow2</v>
      </c>
      <c r="T94">
        <v>1</v>
      </c>
      <c r="AE94">
        <v>0</v>
      </c>
    </row>
    <row r="95" spans="1:31" x14ac:dyDescent="0.3">
      <c r="A95" t="str">
        <f t="shared" ca="1" si="37"/>
        <v>Equip012003</v>
      </c>
      <c r="B95" t="str">
        <f t="shared" ca="1" si="26"/>
        <v>2003</v>
      </c>
      <c r="C95">
        <v>1</v>
      </c>
      <c r="D95" t="s">
        <v>32</v>
      </c>
      <c r="E95">
        <f t="shared" ca="1" si="24"/>
        <v>2</v>
      </c>
      <c r="F95" t="s">
        <v>20</v>
      </c>
      <c r="G95">
        <f t="shared" ca="1" si="25"/>
        <v>0</v>
      </c>
      <c r="H95">
        <v>3</v>
      </c>
      <c r="I95" t="str">
        <f t="shared" ca="1" si="27"/>
        <v>202</v>
      </c>
      <c r="J95">
        <v>202</v>
      </c>
      <c r="K95" t="str">
        <f ca="1">IF($C95&lt;=2,"",
IF(AND($C95&gt;=3,INT(RIGHT(K$1,1))&gt;VLOOKUP($C95,EquipGradeTable!$A:$B,MATCH(EquipGradeTable!$B$1,EquipGradeTable!$A$1:$B$1,0),0)),"",
OFFSET(K95,0,-1)+20))</f>
        <v/>
      </c>
      <c r="L95" t="str">
        <f ca="1">IF($C95&lt;=2,"",
IF(AND($C95&gt;=3,INT(RIGHT(L$1,1))&gt;VLOOKUP($C95,EquipGradeTable!$A:$B,MATCH(EquipGradeTable!$B$1,EquipGradeTable!$A$1:$B$1,0),0)),"",
OFFSET(L95,0,-1)+20))</f>
        <v/>
      </c>
      <c r="M95" t="str">
        <f ca="1">IF($C95&lt;=2,"",
IF(AND($C95&gt;=3,INT(RIGHT(M$1,1))&gt;VLOOKUP($C95,EquipGradeTable!$A:$B,MATCH(EquipGradeTable!$B$1,EquipGradeTable!$A$1:$B$1,0),0)),"",
OFFSET(M95,0,-1)+20))</f>
        <v/>
      </c>
      <c r="N95" t="str">
        <f ca="1">IF($C95&lt;=2,"",
IF(AND($C95&gt;=3,INT(RIGHT(N$1,1))&gt;VLOOKUP($C95,EquipGradeTable!$A:$B,MATCH(EquipGradeTable!$B$1,EquipGradeTable!$A$1:$B$1,0),0)),"",
OFFSET(N95,0,-1)+20))</f>
        <v/>
      </c>
      <c r="O95" t="str">
        <f ca="1">IF($C95&lt;=2,"",
IF(AND($C95&gt;=3,INT(RIGHT(O$1,1))&gt;VLOOKUP($C95,EquipGradeTable!$A:$B,MATCH(EquipGradeTable!$B$1,EquipGradeTable!$A$1:$B$1,0),0)),"",
OFFSET(O95,0,-1)+20))</f>
        <v/>
      </c>
      <c r="P95" t="s">
        <v>66</v>
      </c>
      <c r="Q95">
        <f t="shared" si="28"/>
        <v>7</v>
      </c>
      <c r="R95" t="str">
        <f t="shared" si="22"/>
        <v>Shot_GoldenBow2</v>
      </c>
      <c r="S95" t="str">
        <f t="shared" si="23"/>
        <v>EquipName_GoldenBow2</v>
      </c>
      <c r="T95">
        <v>1</v>
      </c>
      <c r="AE95">
        <v>0</v>
      </c>
    </row>
    <row r="96" spans="1:31" x14ac:dyDescent="0.3">
      <c r="A96" t="str">
        <f t="shared" ca="1" si="37"/>
        <v>Equip022003</v>
      </c>
      <c r="B96" t="str">
        <f t="shared" ca="1" si="26"/>
        <v>2003</v>
      </c>
      <c r="C96">
        <v>2</v>
      </c>
      <c r="D96" t="s">
        <v>32</v>
      </c>
      <c r="E96">
        <f t="shared" ca="1" si="24"/>
        <v>2</v>
      </c>
      <c r="F96" t="s">
        <v>20</v>
      </c>
      <c r="G96">
        <f t="shared" ca="1" si="25"/>
        <v>0</v>
      </c>
      <c r="H96">
        <v>3</v>
      </c>
      <c r="I96" t="str">
        <f t="shared" ca="1" si="27"/>
        <v>302</v>
      </c>
      <c r="J96">
        <v>302</v>
      </c>
      <c r="K96" t="str">
        <f ca="1">IF($C96&lt;=2,"",
IF(AND($C96&gt;=3,INT(RIGHT(K$1,1))&gt;VLOOKUP($C96,EquipGradeTable!$A:$B,MATCH(EquipGradeTable!$B$1,EquipGradeTable!$A$1:$B$1,0),0)),"",
OFFSET(K96,0,-1)+20))</f>
        <v/>
      </c>
      <c r="L96" t="str">
        <f ca="1">IF($C96&lt;=2,"",
IF(AND($C96&gt;=3,INT(RIGHT(L$1,1))&gt;VLOOKUP($C96,EquipGradeTable!$A:$B,MATCH(EquipGradeTable!$B$1,EquipGradeTable!$A$1:$B$1,0),0)),"",
OFFSET(L96,0,-1)+20))</f>
        <v/>
      </c>
      <c r="M96" t="str">
        <f ca="1">IF($C96&lt;=2,"",
IF(AND($C96&gt;=3,INT(RIGHT(M$1,1))&gt;VLOOKUP($C96,EquipGradeTable!$A:$B,MATCH(EquipGradeTable!$B$1,EquipGradeTable!$A$1:$B$1,0),0)),"",
OFFSET(M96,0,-1)+20))</f>
        <v/>
      </c>
      <c r="N96" t="str">
        <f ca="1">IF($C96&lt;=2,"",
IF(AND($C96&gt;=3,INT(RIGHT(N$1,1))&gt;VLOOKUP($C96,EquipGradeTable!$A:$B,MATCH(EquipGradeTable!$B$1,EquipGradeTable!$A$1:$B$1,0),0)),"",
OFFSET(N96,0,-1)+20))</f>
        <v/>
      </c>
      <c r="O96" t="str">
        <f ca="1">IF($C96&lt;=2,"",
IF(AND($C96&gt;=3,INT(RIGHT(O$1,1))&gt;VLOOKUP($C96,EquipGradeTable!$A:$B,MATCH(EquipGradeTable!$B$1,EquipGradeTable!$A$1:$B$1,0),0)),"",
OFFSET(O96,0,-1)+20))</f>
        <v/>
      </c>
      <c r="P96" t="s">
        <v>66</v>
      </c>
      <c r="Q96">
        <f t="shared" si="28"/>
        <v>7</v>
      </c>
      <c r="R96" t="str">
        <f t="shared" si="22"/>
        <v>Shot_GoldenBow2</v>
      </c>
      <c r="S96" t="str">
        <f t="shared" si="23"/>
        <v>EquipName_GoldenBow2</v>
      </c>
      <c r="T96">
        <v>1</v>
      </c>
      <c r="AE96">
        <v>0</v>
      </c>
    </row>
    <row r="97" spans="1:31" x14ac:dyDescent="0.3">
      <c r="A97" t="str">
        <f t="shared" ca="1" si="37"/>
        <v>Equip032003</v>
      </c>
      <c r="B97" t="str">
        <f t="shared" ca="1" si="26"/>
        <v>2003</v>
      </c>
      <c r="C97">
        <v>3</v>
      </c>
      <c r="D97" t="s">
        <v>32</v>
      </c>
      <c r="E97">
        <f t="shared" ca="1" si="24"/>
        <v>2</v>
      </c>
      <c r="F97" t="s">
        <v>20</v>
      </c>
      <c r="G97">
        <f t="shared" ca="1" si="25"/>
        <v>0</v>
      </c>
      <c r="H97">
        <v>3</v>
      </c>
      <c r="I97" t="str">
        <f t="shared" ca="1" si="27"/>
        <v>402, 422, 442</v>
      </c>
      <c r="J97">
        <v>402</v>
      </c>
      <c r="K97">
        <f ca="1">IF($C97&lt;=2,"",
IF(AND($C97&gt;=3,INT(RIGHT(K$1,1))&gt;VLOOKUP($C97,EquipGradeTable!$A:$B,MATCH(EquipGradeTable!$B$1,EquipGradeTable!$A$1:$B$1,0),0)),"",
OFFSET(K97,0,-1)+20))</f>
        <v>422</v>
      </c>
      <c r="L97">
        <f ca="1">IF($C97&lt;=2,"",
IF(AND($C97&gt;=3,INT(RIGHT(L$1,1))&gt;VLOOKUP($C97,EquipGradeTable!$A:$B,MATCH(EquipGradeTable!$B$1,EquipGradeTable!$A$1:$B$1,0),0)),"",
OFFSET(L97,0,-1)+20))</f>
        <v>442</v>
      </c>
      <c r="M97" t="str">
        <f ca="1">IF($C97&lt;=2,"",
IF(AND($C97&gt;=3,INT(RIGHT(M$1,1))&gt;VLOOKUP($C97,EquipGradeTable!$A:$B,MATCH(EquipGradeTable!$B$1,EquipGradeTable!$A$1:$B$1,0),0)),"",
OFFSET(M97,0,-1)+20))</f>
        <v/>
      </c>
      <c r="N97" t="str">
        <f ca="1">IF($C97&lt;=2,"",
IF(AND($C97&gt;=3,INT(RIGHT(N$1,1))&gt;VLOOKUP($C97,EquipGradeTable!$A:$B,MATCH(EquipGradeTable!$B$1,EquipGradeTable!$A$1:$B$1,0),0)),"",
OFFSET(N97,0,-1)+20))</f>
        <v/>
      </c>
      <c r="O97" t="str">
        <f ca="1">IF($C97&lt;=2,"",
IF(AND($C97&gt;=3,INT(RIGHT(O$1,1))&gt;VLOOKUP($C97,EquipGradeTable!$A:$B,MATCH(EquipGradeTable!$B$1,EquipGradeTable!$A$1:$B$1,0),0)),"",
OFFSET(O97,0,-1)+20))</f>
        <v/>
      </c>
      <c r="P97" t="s">
        <v>66</v>
      </c>
      <c r="Q97">
        <f t="shared" si="28"/>
        <v>7</v>
      </c>
      <c r="R97" t="str">
        <f t="shared" si="22"/>
        <v>Shot_GoldenBow2</v>
      </c>
      <c r="S97" t="str">
        <f t="shared" si="23"/>
        <v>EquipName_GoldenBow2</v>
      </c>
      <c r="T97">
        <v>1</v>
      </c>
      <c r="AE97">
        <v>0</v>
      </c>
    </row>
    <row r="98" spans="1:31" x14ac:dyDescent="0.3">
      <c r="A98" t="str">
        <f t="shared" ca="1" si="37"/>
        <v>Equip042003</v>
      </c>
      <c r="B98" t="str">
        <f t="shared" ca="1" si="26"/>
        <v>2003</v>
      </c>
      <c r="C98">
        <v>4</v>
      </c>
      <c r="D98" t="s">
        <v>32</v>
      </c>
      <c r="E98">
        <f t="shared" ca="1" si="24"/>
        <v>2</v>
      </c>
      <c r="F98" t="s">
        <v>20</v>
      </c>
      <c r="G98">
        <f t="shared" ca="1" si="25"/>
        <v>0</v>
      </c>
      <c r="H98">
        <v>3</v>
      </c>
      <c r="I98" t="str">
        <f t="shared" ca="1" si="27"/>
        <v>502, 522, 542, 562</v>
      </c>
      <c r="J98">
        <v>502</v>
      </c>
      <c r="K98">
        <f ca="1">IF($C98&lt;=2,"",
IF(AND($C98&gt;=3,INT(RIGHT(K$1,1))&gt;VLOOKUP($C98,EquipGradeTable!$A:$B,MATCH(EquipGradeTable!$B$1,EquipGradeTable!$A$1:$B$1,0),0)),"",
OFFSET(K98,0,-1)+20))</f>
        <v>522</v>
      </c>
      <c r="L98">
        <f ca="1">IF($C98&lt;=2,"",
IF(AND($C98&gt;=3,INT(RIGHT(L$1,1))&gt;VLOOKUP($C98,EquipGradeTable!$A:$B,MATCH(EquipGradeTable!$B$1,EquipGradeTable!$A$1:$B$1,0),0)),"",
OFFSET(L98,0,-1)+20))</f>
        <v>542</v>
      </c>
      <c r="M98">
        <f ca="1">IF($C98&lt;=2,"",
IF(AND($C98&gt;=3,INT(RIGHT(M$1,1))&gt;VLOOKUP($C98,EquipGradeTable!$A:$B,MATCH(EquipGradeTable!$B$1,EquipGradeTable!$A$1:$B$1,0),0)),"",
OFFSET(M98,0,-1)+20))</f>
        <v>562</v>
      </c>
      <c r="N98" t="str">
        <f ca="1">IF($C98&lt;=2,"",
IF(AND($C98&gt;=3,INT(RIGHT(N$1,1))&gt;VLOOKUP($C98,EquipGradeTable!$A:$B,MATCH(EquipGradeTable!$B$1,EquipGradeTable!$A$1:$B$1,0),0)),"",
OFFSET(N98,0,-1)+20))</f>
        <v/>
      </c>
      <c r="O98" t="str">
        <f ca="1">IF($C98&lt;=2,"",
IF(AND($C98&gt;=3,INT(RIGHT(O$1,1))&gt;VLOOKUP($C98,EquipGradeTable!$A:$B,MATCH(EquipGradeTable!$B$1,EquipGradeTable!$A$1:$B$1,0),0)),"",
OFFSET(O98,0,-1)+20))</f>
        <v/>
      </c>
      <c r="P98" t="s">
        <v>66</v>
      </c>
      <c r="Q98">
        <f t="shared" si="28"/>
        <v>7</v>
      </c>
      <c r="R98" t="str">
        <f t="shared" si="22"/>
        <v>Shot_GoldenBow2</v>
      </c>
      <c r="S98" t="str">
        <f t="shared" si="23"/>
        <v>EquipName_GoldenBow2</v>
      </c>
      <c r="T98">
        <v>1</v>
      </c>
      <c r="AE98">
        <v>0</v>
      </c>
    </row>
    <row r="99" spans="1:31" x14ac:dyDescent="0.3">
      <c r="A99" t="str">
        <f t="shared" ca="1" si="37"/>
        <v>Equip052003</v>
      </c>
      <c r="B99" t="str">
        <f t="shared" ca="1" si="26"/>
        <v>2003</v>
      </c>
      <c r="C99">
        <v>5</v>
      </c>
      <c r="D99" t="s">
        <v>32</v>
      </c>
      <c r="E99">
        <f t="shared" ca="1" si="24"/>
        <v>2</v>
      </c>
      <c r="F99" t="s">
        <v>20</v>
      </c>
      <c r="G99">
        <f t="shared" ca="1" si="25"/>
        <v>0</v>
      </c>
      <c r="H99">
        <v>3</v>
      </c>
      <c r="I99" t="str">
        <f t="shared" ca="1" si="27"/>
        <v>602, 622, 642, 662, 682</v>
      </c>
      <c r="J99">
        <v>602</v>
      </c>
      <c r="K99">
        <f ca="1">IF($C99&lt;=2,"",
IF(AND($C99&gt;=3,INT(RIGHT(K$1,1))&gt;VLOOKUP($C99,EquipGradeTable!$A:$B,MATCH(EquipGradeTable!$B$1,EquipGradeTable!$A$1:$B$1,0),0)),"",
OFFSET(K99,0,-1)+20))</f>
        <v>622</v>
      </c>
      <c r="L99">
        <f ca="1">IF($C99&lt;=2,"",
IF(AND($C99&gt;=3,INT(RIGHT(L$1,1))&gt;VLOOKUP($C99,EquipGradeTable!$A:$B,MATCH(EquipGradeTable!$B$1,EquipGradeTable!$A$1:$B$1,0),0)),"",
OFFSET(L99,0,-1)+20))</f>
        <v>642</v>
      </c>
      <c r="M99">
        <f ca="1">IF($C99&lt;=2,"",
IF(AND($C99&gt;=3,INT(RIGHT(M$1,1))&gt;VLOOKUP($C99,EquipGradeTable!$A:$B,MATCH(EquipGradeTable!$B$1,EquipGradeTable!$A$1:$B$1,0),0)),"",
OFFSET(M99,0,-1)+20))</f>
        <v>662</v>
      </c>
      <c r="N99">
        <f ca="1">IF($C99&lt;=2,"",
IF(AND($C99&gt;=3,INT(RIGHT(N$1,1))&gt;VLOOKUP($C99,EquipGradeTable!$A:$B,MATCH(EquipGradeTable!$B$1,EquipGradeTable!$A$1:$B$1,0),0)),"",
OFFSET(N99,0,-1)+20))</f>
        <v>682</v>
      </c>
      <c r="O99" t="str">
        <f ca="1">IF($C99&lt;=2,"",
IF(AND($C99&gt;=3,INT(RIGHT(O$1,1))&gt;VLOOKUP($C99,EquipGradeTable!$A:$B,MATCH(EquipGradeTable!$B$1,EquipGradeTable!$A$1:$B$1,0),0)),"",
OFFSET(O99,0,-1)+20))</f>
        <v/>
      </c>
      <c r="P99" t="s">
        <v>66</v>
      </c>
      <c r="Q99">
        <f t="shared" si="28"/>
        <v>7</v>
      </c>
      <c r="R99" t="str">
        <f t="shared" si="22"/>
        <v>Shot_GoldenBow2</v>
      </c>
      <c r="S99" t="str">
        <f t="shared" si="23"/>
        <v>EquipName_GoldenBow2</v>
      </c>
      <c r="T99">
        <v>1</v>
      </c>
      <c r="AE99">
        <v>0</v>
      </c>
    </row>
    <row r="100" spans="1:31" x14ac:dyDescent="0.3">
      <c r="A100" t="str">
        <f t="shared" ca="1" si="37"/>
        <v>Equip062003</v>
      </c>
      <c r="B100" t="str">
        <f t="shared" ca="1" si="26"/>
        <v>2003</v>
      </c>
      <c r="C100">
        <v>6</v>
      </c>
      <c r="D100" t="s">
        <v>32</v>
      </c>
      <c r="E100">
        <f t="shared" ca="1" si="24"/>
        <v>2</v>
      </c>
      <c r="F100" t="s">
        <v>20</v>
      </c>
      <c r="G100">
        <f t="shared" ca="1" si="25"/>
        <v>0</v>
      </c>
      <c r="H100">
        <v>3</v>
      </c>
      <c r="I100" t="str">
        <f t="shared" ca="1" si="27"/>
        <v>702, 722, 742, 762, 782, 802</v>
      </c>
      <c r="J100">
        <v>702</v>
      </c>
      <c r="K100">
        <f ca="1">IF($C100&lt;=2,"",
IF(AND($C100&gt;=3,INT(RIGHT(K$1,1))&gt;VLOOKUP($C100,EquipGradeTable!$A:$B,MATCH(EquipGradeTable!$B$1,EquipGradeTable!$A$1:$B$1,0),0)),"",
OFFSET(K100,0,-1)+20))</f>
        <v>722</v>
      </c>
      <c r="L100">
        <f ca="1">IF($C100&lt;=2,"",
IF(AND($C100&gt;=3,INT(RIGHT(L$1,1))&gt;VLOOKUP($C100,EquipGradeTable!$A:$B,MATCH(EquipGradeTable!$B$1,EquipGradeTable!$A$1:$B$1,0),0)),"",
OFFSET(L100,0,-1)+20))</f>
        <v>742</v>
      </c>
      <c r="M100">
        <f ca="1">IF($C100&lt;=2,"",
IF(AND($C100&gt;=3,INT(RIGHT(M$1,1))&gt;VLOOKUP($C100,EquipGradeTable!$A:$B,MATCH(EquipGradeTable!$B$1,EquipGradeTable!$A$1:$B$1,0),0)),"",
OFFSET(M100,0,-1)+20))</f>
        <v>762</v>
      </c>
      <c r="N100">
        <f ca="1">IF($C100&lt;=2,"",
IF(AND($C100&gt;=3,INT(RIGHT(N$1,1))&gt;VLOOKUP($C100,EquipGradeTable!$A:$B,MATCH(EquipGradeTable!$B$1,EquipGradeTable!$A$1:$B$1,0),0)),"",
OFFSET(N100,0,-1)+20))</f>
        <v>782</v>
      </c>
      <c r="O100">
        <f ca="1">IF($C100&lt;=2,"",
IF(AND($C100&gt;=3,INT(RIGHT(O$1,1))&gt;VLOOKUP($C100,EquipGradeTable!$A:$B,MATCH(EquipGradeTable!$B$1,EquipGradeTable!$A$1:$B$1,0),0)),"",
OFFSET(O100,0,-1)+20))</f>
        <v>802</v>
      </c>
      <c r="P100" t="s">
        <v>66</v>
      </c>
      <c r="Q100">
        <f t="shared" si="28"/>
        <v>7</v>
      </c>
      <c r="R100" t="str">
        <f t="shared" si="22"/>
        <v>Shot_GoldenBow2</v>
      </c>
      <c r="S100" t="str">
        <f t="shared" si="23"/>
        <v>EquipName_GoldenBow2</v>
      </c>
      <c r="T100">
        <v>1</v>
      </c>
      <c r="AE100">
        <v>0</v>
      </c>
    </row>
    <row r="101" spans="1:31" x14ac:dyDescent="0.3">
      <c r="A101" t="str">
        <f t="shared" ref="A101:A117" ca="1" si="38">"Equip"&amp;TEXT(C101,"00")&amp;TEXT(E101,"0")&amp;TEXT(G101,"0")&amp;TEXT(H101,"00")</f>
        <v>Equip032101</v>
      </c>
      <c r="B101" t="str">
        <f t="shared" ca="1" si="26"/>
        <v>2101</v>
      </c>
      <c r="C101">
        <v>3</v>
      </c>
      <c r="D101" t="s">
        <v>32</v>
      </c>
      <c r="E101">
        <f t="shared" ca="1" si="24"/>
        <v>2</v>
      </c>
      <c r="F101" t="s">
        <v>22</v>
      </c>
      <c r="G101">
        <f t="shared" ca="1" si="25"/>
        <v>1</v>
      </c>
      <c r="H101">
        <v>1</v>
      </c>
      <c r="I101" t="str">
        <f t="shared" ca="1" si="27"/>
        <v>600, 620, 640</v>
      </c>
      <c r="J101">
        <v>600</v>
      </c>
      <c r="K101">
        <f ca="1">IF($C101&lt;=2,"",
IF(AND($C101&gt;=3,INT(RIGHT(K$1,1))&gt;VLOOKUP($C101,EquipGradeTable!$A:$B,MATCH(EquipGradeTable!$B$1,EquipGradeTable!$A$1:$B$1,0),0)),"",
OFFSET(K101,0,-1)+20))</f>
        <v>620</v>
      </c>
      <c r="L101">
        <f ca="1">IF($C101&lt;=2,"",
IF(AND($C101&gt;=3,INT(RIGHT(L$1,1))&gt;VLOOKUP($C101,EquipGradeTable!$A:$B,MATCH(EquipGradeTable!$B$1,EquipGradeTable!$A$1:$B$1,0),0)),"",
OFFSET(L101,0,-1)+20))</f>
        <v>640</v>
      </c>
      <c r="M101" t="str">
        <f ca="1">IF($C101&lt;=2,"",
IF(AND($C101&gt;=3,INT(RIGHT(M$1,1))&gt;VLOOKUP($C101,EquipGradeTable!$A:$B,MATCH(EquipGradeTable!$B$1,EquipGradeTable!$A$1:$B$1,0),0)),"",
OFFSET(M101,0,-1)+20))</f>
        <v/>
      </c>
      <c r="N101" t="str">
        <f ca="1">IF($C101&lt;=2,"",
IF(AND($C101&gt;=3,INT(RIGHT(N$1,1))&gt;VLOOKUP($C101,EquipGradeTable!$A:$B,MATCH(EquipGradeTable!$B$1,EquipGradeTable!$A$1:$B$1,0),0)),"",
OFFSET(N101,0,-1)+20))</f>
        <v/>
      </c>
      <c r="O101" t="str">
        <f ca="1">IF($C101&lt;=2,"",
IF(AND($C101&gt;=3,INT(RIGHT(O$1,1))&gt;VLOOKUP($C101,EquipGradeTable!$A:$B,MATCH(EquipGradeTable!$B$1,EquipGradeTable!$A$1:$B$1,0),0)),"",
OFFSET(O101,0,-1)+20))</f>
        <v/>
      </c>
      <c r="P101" t="s">
        <v>67</v>
      </c>
      <c r="Q101">
        <f t="shared" si="28"/>
        <v>4</v>
      </c>
      <c r="R101" t="str">
        <f t="shared" si="22"/>
        <v>Shot_IchkaBow</v>
      </c>
      <c r="S101" t="str">
        <f t="shared" si="23"/>
        <v>EquipName_IchkaBow</v>
      </c>
      <c r="T101">
        <v>1</v>
      </c>
      <c r="AE101">
        <v>0</v>
      </c>
    </row>
    <row r="102" spans="1:31" x14ac:dyDescent="0.3">
      <c r="A102" t="str">
        <f t="shared" ca="1" si="38"/>
        <v>Equip042101</v>
      </c>
      <c r="B102" t="str">
        <f t="shared" ca="1" si="26"/>
        <v>2101</v>
      </c>
      <c r="C102">
        <v>4</v>
      </c>
      <c r="D102" t="s">
        <v>32</v>
      </c>
      <c r="E102">
        <f t="shared" ca="1" si="24"/>
        <v>2</v>
      </c>
      <c r="F102" t="s">
        <v>22</v>
      </c>
      <c r="G102">
        <f t="shared" ca="1" si="25"/>
        <v>1</v>
      </c>
      <c r="H102">
        <v>1</v>
      </c>
      <c r="I102" t="str">
        <f t="shared" ca="1" si="27"/>
        <v>750, 770, 790, 810</v>
      </c>
      <c r="J102">
        <v>750</v>
      </c>
      <c r="K102">
        <f ca="1">IF($C102&lt;=2,"",
IF(AND($C102&gt;=3,INT(RIGHT(K$1,1))&gt;VLOOKUP($C102,EquipGradeTable!$A:$B,MATCH(EquipGradeTable!$B$1,EquipGradeTable!$A$1:$B$1,0),0)),"",
OFFSET(K102,0,-1)+20))</f>
        <v>770</v>
      </c>
      <c r="L102">
        <f ca="1">IF($C102&lt;=2,"",
IF(AND($C102&gt;=3,INT(RIGHT(L$1,1))&gt;VLOOKUP($C102,EquipGradeTable!$A:$B,MATCH(EquipGradeTable!$B$1,EquipGradeTable!$A$1:$B$1,0),0)),"",
OFFSET(L102,0,-1)+20))</f>
        <v>790</v>
      </c>
      <c r="M102">
        <f ca="1">IF($C102&lt;=2,"",
IF(AND($C102&gt;=3,INT(RIGHT(M$1,1))&gt;VLOOKUP($C102,EquipGradeTable!$A:$B,MATCH(EquipGradeTable!$B$1,EquipGradeTable!$A$1:$B$1,0),0)),"",
OFFSET(M102,0,-1)+20))</f>
        <v>810</v>
      </c>
      <c r="N102" t="str">
        <f ca="1">IF($C102&lt;=2,"",
IF(AND($C102&gt;=3,INT(RIGHT(N$1,1))&gt;VLOOKUP($C102,EquipGradeTable!$A:$B,MATCH(EquipGradeTable!$B$1,EquipGradeTable!$A$1:$B$1,0),0)),"",
OFFSET(N102,0,-1)+20))</f>
        <v/>
      </c>
      <c r="O102" t="str">
        <f ca="1">IF($C102&lt;=2,"",
IF(AND($C102&gt;=3,INT(RIGHT(O$1,1))&gt;VLOOKUP($C102,EquipGradeTable!$A:$B,MATCH(EquipGradeTable!$B$1,EquipGradeTable!$A$1:$B$1,0),0)),"",
OFFSET(O102,0,-1)+20))</f>
        <v/>
      </c>
      <c r="P102" t="s">
        <v>67</v>
      </c>
      <c r="Q102">
        <f t="shared" si="28"/>
        <v>4</v>
      </c>
      <c r="R102" t="str">
        <f t="shared" si="22"/>
        <v>Shot_IchkaBow</v>
      </c>
      <c r="S102" t="str">
        <f t="shared" si="23"/>
        <v>EquipName_IchkaBow</v>
      </c>
      <c r="T102">
        <v>1</v>
      </c>
      <c r="AE102">
        <v>0</v>
      </c>
    </row>
    <row r="103" spans="1:31" x14ac:dyDescent="0.3">
      <c r="A103" t="str">
        <f t="shared" ca="1" si="38"/>
        <v>Equip052101</v>
      </c>
      <c r="B103" t="str">
        <f t="shared" ca="1" si="26"/>
        <v>2101</v>
      </c>
      <c r="C103">
        <v>5</v>
      </c>
      <c r="D103" t="s">
        <v>32</v>
      </c>
      <c r="E103">
        <f t="shared" ca="1" si="24"/>
        <v>2</v>
      </c>
      <c r="F103" t="s">
        <v>22</v>
      </c>
      <c r="G103">
        <f t="shared" ca="1" si="25"/>
        <v>1</v>
      </c>
      <c r="H103">
        <v>1</v>
      </c>
      <c r="I103" t="str">
        <f t="shared" ca="1" si="27"/>
        <v>900, 920, 940, 960, 980</v>
      </c>
      <c r="J103">
        <v>900</v>
      </c>
      <c r="K103">
        <f ca="1">IF($C103&lt;=2,"",
IF(AND($C103&gt;=3,INT(RIGHT(K$1,1))&gt;VLOOKUP($C103,EquipGradeTable!$A:$B,MATCH(EquipGradeTable!$B$1,EquipGradeTable!$A$1:$B$1,0),0)),"",
OFFSET(K103,0,-1)+20))</f>
        <v>920</v>
      </c>
      <c r="L103">
        <f ca="1">IF($C103&lt;=2,"",
IF(AND($C103&gt;=3,INT(RIGHT(L$1,1))&gt;VLOOKUP($C103,EquipGradeTable!$A:$B,MATCH(EquipGradeTable!$B$1,EquipGradeTable!$A$1:$B$1,0),0)),"",
OFFSET(L103,0,-1)+20))</f>
        <v>940</v>
      </c>
      <c r="M103">
        <f ca="1">IF($C103&lt;=2,"",
IF(AND($C103&gt;=3,INT(RIGHT(M$1,1))&gt;VLOOKUP($C103,EquipGradeTable!$A:$B,MATCH(EquipGradeTable!$B$1,EquipGradeTable!$A$1:$B$1,0),0)),"",
OFFSET(M103,0,-1)+20))</f>
        <v>960</v>
      </c>
      <c r="N103">
        <f ca="1">IF($C103&lt;=2,"",
IF(AND($C103&gt;=3,INT(RIGHT(N$1,1))&gt;VLOOKUP($C103,EquipGradeTable!$A:$B,MATCH(EquipGradeTable!$B$1,EquipGradeTable!$A$1:$B$1,0),0)),"",
OFFSET(N103,0,-1)+20))</f>
        <v>980</v>
      </c>
      <c r="O103" t="str">
        <f ca="1">IF($C103&lt;=2,"",
IF(AND($C103&gt;=3,INT(RIGHT(O$1,1))&gt;VLOOKUP($C103,EquipGradeTable!$A:$B,MATCH(EquipGradeTable!$B$1,EquipGradeTable!$A$1:$B$1,0),0)),"",
OFFSET(O103,0,-1)+20))</f>
        <v/>
      </c>
      <c r="P103" t="s">
        <v>67</v>
      </c>
      <c r="Q103">
        <f t="shared" si="28"/>
        <v>4</v>
      </c>
      <c r="R103" t="str">
        <f t="shared" si="22"/>
        <v>Shot_IchkaBow</v>
      </c>
      <c r="S103" t="str">
        <f t="shared" si="23"/>
        <v>EquipName_IchkaBow</v>
      </c>
      <c r="T103">
        <v>1</v>
      </c>
      <c r="AE103">
        <v>0</v>
      </c>
    </row>
    <row r="104" spans="1:31" x14ac:dyDescent="0.3">
      <c r="A104" t="str">
        <f t="shared" ca="1" si="38"/>
        <v>Equip062101</v>
      </c>
      <c r="B104" t="str">
        <f t="shared" ca="1" si="26"/>
        <v>2101</v>
      </c>
      <c r="C104">
        <v>6</v>
      </c>
      <c r="D104" t="s">
        <v>32</v>
      </c>
      <c r="E104">
        <f t="shared" ca="1" si="24"/>
        <v>2</v>
      </c>
      <c r="F104" t="s">
        <v>22</v>
      </c>
      <c r="G104">
        <f t="shared" ca="1" si="25"/>
        <v>1</v>
      </c>
      <c r="H104">
        <v>1</v>
      </c>
      <c r="I104" t="str">
        <f t="shared" ca="1" si="27"/>
        <v>1050, 1070, 1090, 1110, 1130, 1150</v>
      </c>
      <c r="J104">
        <v>1050</v>
      </c>
      <c r="K104">
        <f ca="1">IF($C104&lt;=2,"",
IF(AND($C104&gt;=3,INT(RIGHT(K$1,1))&gt;VLOOKUP($C104,EquipGradeTable!$A:$B,MATCH(EquipGradeTable!$B$1,EquipGradeTable!$A$1:$B$1,0),0)),"",
OFFSET(K104,0,-1)+20))</f>
        <v>1070</v>
      </c>
      <c r="L104">
        <f ca="1">IF($C104&lt;=2,"",
IF(AND($C104&gt;=3,INT(RIGHT(L$1,1))&gt;VLOOKUP($C104,EquipGradeTable!$A:$B,MATCH(EquipGradeTable!$B$1,EquipGradeTable!$A$1:$B$1,0),0)),"",
OFFSET(L104,0,-1)+20))</f>
        <v>1090</v>
      </c>
      <c r="M104">
        <f ca="1">IF($C104&lt;=2,"",
IF(AND($C104&gt;=3,INT(RIGHT(M$1,1))&gt;VLOOKUP($C104,EquipGradeTable!$A:$B,MATCH(EquipGradeTable!$B$1,EquipGradeTable!$A$1:$B$1,0),0)),"",
OFFSET(M104,0,-1)+20))</f>
        <v>1110</v>
      </c>
      <c r="N104">
        <f ca="1">IF($C104&lt;=2,"",
IF(AND($C104&gt;=3,INT(RIGHT(N$1,1))&gt;VLOOKUP($C104,EquipGradeTable!$A:$B,MATCH(EquipGradeTable!$B$1,EquipGradeTable!$A$1:$B$1,0),0)),"",
OFFSET(N104,0,-1)+20))</f>
        <v>1130</v>
      </c>
      <c r="O104">
        <f ca="1">IF($C104&lt;=2,"",
IF(AND($C104&gt;=3,INT(RIGHT(O$1,1))&gt;VLOOKUP($C104,EquipGradeTable!$A:$B,MATCH(EquipGradeTable!$B$1,EquipGradeTable!$A$1:$B$1,0),0)),"",
OFFSET(O104,0,-1)+20))</f>
        <v>1150</v>
      </c>
      <c r="P104" t="s">
        <v>67</v>
      </c>
      <c r="Q104">
        <f t="shared" si="28"/>
        <v>4</v>
      </c>
      <c r="R104" t="str">
        <f t="shared" si="22"/>
        <v>Shot_IchkaBow</v>
      </c>
      <c r="S104" t="str">
        <f t="shared" si="23"/>
        <v>EquipName_IchkaBow</v>
      </c>
      <c r="T104">
        <v>1</v>
      </c>
      <c r="AE104">
        <v>0</v>
      </c>
    </row>
    <row r="105" spans="1:31" x14ac:dyDescent="0.3">
      <c r="A105" t="str">
        <f t="shared" ca="1" si="38"/>
        <v>Equip032102</v>
      </c>
      <c r="B105" t="str">
        <f t="shared" ca="1" si="26"/>
        <v>2102</v>
      </c>
      <c r="C105">
        <v>3</v>
      </c>
      <c r="D105" t="s">
        <v>32</v>
      </c>
      <c r="E105">
        <f t="shared" ref="E105:E141" ca="1" si="39">VLOOKUP(D105,OFFSET(INDIRECT("$A:$B"),0,MATCH(D$1&amp;"_Verify",INDIRECT("$1:$1"),0)-1),2,0)</f>
        <v>2</v>
      </c>
      <c r="F105" t="s">
        <v>22</v>
      </c>
      <c r="G105">
        <f t="shared" ref="G105:G141" ca="1" si="40">VLOOKUP(F105,OFFSET(INDIRECT("$A:$B"),0,MATCH(F$1&amp;"_Verify",INDIRECT("$1:$1"),0)-1),2,0)</f>
        <v>1</v>
      </c>
      <c r="H105">
        <v>2</v>
      </c>
      <c r="I105" t="str">
        <f t="shared" ca="1" si="27"/>
        <v>601, 621, 641</v>
      </c>
      <c r="J105">
        <v>601</v>
      </c>
      <c r="K105">
        <f ca="1">IF($C105&lt;=2,"",
IF(AND($C105&gt;=3,INT(RIGHT(K$1,1))&gt;VLOOKUP($C105,EquipGradeTable!$A:$B,MATCH(EquipGradeTable!$B$1,EquipGradeTable!$A$1:$B$1,0),0)),"",
OFFSET(K105,0,-1)+20))</f>
        <v>621</v>
      </c>
      <c r="L105">
        <f ca="1">IF($C105&lt;=2,"",
IF(AND($C105&gt;=3,INT(RIGHT(L$1,1))&gt;VLOOKUP($C105,EquipGradeTable!$A:$B,MATCH(EquipGradeTable!$B$1,EquipGradeTable!$A$1:$B$1,0),0)),"",
OFFSET(L105,0,-1)+20))</f>
        <v>641</v>
      </c>
      <c r="M105" t="str">
        <f ca="1">IF($C105&lt;=2,"",
IF(AND($C105&gt;=3,INT(RIGHT(M$1,1))&gt;VLOOKUP($C105,EquipGradeTable!$A:$B,MATCH(EquipGradeTable!$B$1,EquipGradeTable!$A$1:$B$1,0),0)),"",
OFFSET(M105,0,-1)+20))</f>
        <v/>
      </c>
      <c r="N105" t="str">
        <f ca="1">IF($C105&lt;=2,"",
IF(AND($C105&gt;=3,INT(RIGHT(N$1,1))&gt;VLOOKUP($C105,EquipGradeTable!$A:$B,MATCH(EquipGradeTable!$B$1,EquipGradeTable!$A$1:$B$1,0),0)),"",
OFFSET(N105,0,-1)+20))</f>
        <v/>
      </c>
      <c r="O105" t="str">
        <f ca="1">IF($C105&lt;=2,"",
IF(AND($C105&gt;=3,INT(RIGHT(O$1,1))&gt;VLOOKUP($C105,EquipGradeTable!$A:$B,MATCH(EquipGradeTable!$B$1,EquipGradeTable!$A$1:$B$1,0),0)),"",
OFFSET(O105,0,-1)+20))</f>
        <v/>
      </c>
      <c r="P105" t="s">
        <v>68</v>
      </c>
      <c r="Q105">
        <f t="shared" si="28"/>
        <v>4</v>
      </c>
      <c r="R105" t="str">
        <f t="shared" si="22"/>
        <v>Shot_GoldenBow3</v>
      </c>
      <c r="S105" t="str">
        <f t="shared" si="23"/>
        <v>EquipName_GoldenBow3</v>
      </c>
      <c r="T105">
        <v>1</v>
      </c>
      <c r="AE105">
        <v>0</v>
      </c>
    </row>
    <row r="106" spans="1:31" x14ac:dyDescent="0.3">
      <c r="A106" t="str">
        <f t="shared" ca="1" si="38"/>
        <v>Equip042102</v>
      </c>
      <c r="B106" t="str">
        <f t="shared" ca="1" si="26"/>
        <v>2102</v>
      </c>
      <c r="C106">
        <v>4</v>
      </c>
      <c r="D106" t="s">
        <v>32</v>
      </c>
      <c r="E106">
        <f t="shared" ca="1" si="39"/>
        <v>2</v>
      </c>
      <c r="F106" t="s">
        <v>22</v>
      </c>
      <c r="G106">
        <f t="shared" ca="1" si="40"/>
        <v>1</v>
      </c>
      <c r="H106">
        <v>2</v>
      </c>
      <c r="I106" t="str">
        <f t="shared" ca="1" si="27"/>
        <v>751, 771, 791, 811</v>
      </c>
      <c r="J106">
        <v>751</v>
      </c>
      <c r="K106">
        <f ca="1">IF($C106&lt;=2,"",
IF(AND($C106&gt;=3,INT(RIGHT(K$1,1))&gt;VLOOKUP($C106,EquipGradeTable!$A:$B,MATCH(EquipGradeTable!$B$1,EquipGradeTable!$A$1:$B$1,0),0)),"",
OFFSET(K106,0,-1)+20))</f>
        <v>771</v>
      </c>
      <c r="L106">
        <f ca="1">IF($C106&lt;=2,"",
IF(AND($C106&gt;=3,INT(RIGHT(L$1,1))&gt;VLOOKUP($C106,EquipGradeTable!$A:$B,MATCH(EquipGradeTable!$B$1,EquipGradeTable!$A$1:$B$1,0),0)),"",
OFFSET(L106,0,-1)+20))</f>
        <v>791</v>
      </c>
      <c r="M106">
        <f ca="1">IF($C106&lt;=2,"",
IF(AND($C106&gt;=3,INT(RIGHT(M$1,1))&gt;VLOOKUP($C106,EquipGradeTable!$A:$B,MATCH(EquipGradeTable!$B$1,EquipGradeTable!$A$1:$B$1,0),0)),"",
OFFSET(M106,0,-1)+20))</f>
        <v>811</v>
      </c>
      <c r="N106" t="str">
        <f ca="1">IF($C106&lt;=2,"",
IF(AND($C106&gt;=3,INT(RIGHT(N$1,1))&gt;VLOOKUP($C106,EquipGradeTable!$A:$B,MATCH(EquipGradeTable!$B$1,EquipGradeTable!$A$1:$B$1,0),0)),"",
OFFSET(N106,0,-1)+20))</f>
        <v/>
      </c>
      <c r="O106" t="str">
        <f ca="1">IF($C106&lt;=2,"",
IF(AND($C106&gt;=3,INT(RIGHT(O$1,1))&gt;VLOOKUP($C106,EquipGradeTable!$A:$B,MATCH(EquipGradeTable!$B$1,EquipGradeTable!$A$1:$B$1,0),0)),"",
OFFSET(O106,0,-1)+20))</f>
        <v/>
      </c>
      <c r="P106" t="s">
        <v>68</v>
      </c>
      <c r="Q106">
        <f t="shared" si="28"/>
        <v>4</v>
      </c>
      <c r="R106" t="str">
        <f t="shared" si="22"/>
        <v>Shot_GoldenBow3</v>
      </c>
      <c r="S106" t="str">
        <f t="shared" si="23"/>
        <v>EquipName_GoldenBow3</v>
      </c>
      <c r="T106">
        <v>1</v>
      </c>
      <c r="AE106">
        <v>0</v>
      </c>
    </row>
    <row r="107" spans="1:31" x14ac:dyDescent="0.3">
      <c r="A107" t="str">
        <f t="shared" ca="1" si="38"/>
        <v>Equip052102</v>
      </c>
      <c r="B107" t="str">
        <f t="shared" ca="1" si="26"/>
        <v>2102</v>
      </c>
      <c r="C107">
        <v>5</v>
      </c>
      <c r="D107" t="s">
        <v>32</v>
      </c>
      <c r="E107">
        <f t="shared" ca="1" si="39"/>
        <v>2</v>
      </c>
      <c r="F107" t="s">
        <v>22</v>
      </c>
      <c r="G107">
        <f t="shared" ca="1" si="40"/>
        <v>1</v>
      </c>
      <c r="H107">
        <v>2</v>
      </c>
      <c r="I107" t="str">
        <f t="shared" ca="1" si="27"/>
        <v>901, 921, 941, 961, 981</v>
      </c>
      <c r="J107">
        <v>901</v>
      </c>
      <c r="K107">
        <f ca="1">IF($C107&lt;=2,"",
IF(AND($C107&gt;=3,INT(RIGHT(K$1,1))&gt;VLOOKUP($C107,EquipGradeTable!$A:$B,MATCH(EquipGradeTable!$B$1,EquipGradeTable!$A$1:$B$1,0),0)),"",
OFFSET(K107,0,-1)+20))</f>
        <v>921</v>
      </c>
      <c r="L107">
        <f ca="1">IF($C107&lt;=2,"",
IF(AND($C107&gt;=3,INT(RIGHT(L$1,1))&gt;VLOOKUP($C107,EquipGradeTable!$A:$B,MATCH(EquipGradeTable!$B$1,EquipGradeTable!$A$1:$B$1,0),0)),"",
OFFSET(L107,0,-1)+20))</f>
        <v>941</v>
      </c>
      <c r="M107">
        <f ca="1">IF($C107&lt;=2,"",
IF(AND($C107&gt;=3,INT(RIGHT(M$1,1))&gt;VLOOKUP($C107,EquipGradeTable!$A:$B,MATCH(EquipGradeTable!$B$1,EquipGradeTable!$A$1:$B$1,0),0)),"",
OFFSET(M107,0,-1)+20))</f>
        <v>961</v>
      </c>
      <c r="N107">
        <f ca="1">IF($C107&lt;=2,"",
IF(AND($C107&gt;=3,INT(RIGHT(N$1,1))&gt;VLOOKUP($C107,EquipGradeTable!$A:$B,MATCH(EquipGradeTable!$B$1,EquipGradeTable!$A$1:$B$1,0),0)),"",
OFFSET(N107,0,-1)+20))</f>
        <v>981</v>
      </c>
      <c r="O107" t="str">
        <f ca="1">IF($C107&lt;=2,"",
IF(AND($C107&gt;=3,INT(RIGHT(O$1,1))&gt;VLOOKUP($C107,EquipGradeTable!$A:$B,MATCH(EquipGradeTable!$B$1,EquipGradeTable!$A$1:$B$1,0),0)),"",
OFFSET(O107,0,-1)+20))</f>
        <v/>
      </c>
      <c r="P107" t="s">
        <v>68</v>
      </c>
      <c r="Q107">
        <f t="shared" si="28"/>
        <v>4</v>
      </c>
      <c r="R107" t="str">
        <f t="shared" si="22"/>
        <v>Shot_GoldenBow3</v>
      </c>
      <c r="S107" t="str">
        <f t="shared" si="23"/>
        <v>EquipName_GoldenBow3</v>
      </c>
      <c r="T107">
        <v>1</v>
      </c>
      <c r="AE107">
        <v>0</v>
      </c>
    </row>
    <row r="108" spans="1:31" x14ac:dyDescent="0.3">
      <c r="A108" t="str">
        <f t="shared" ca="1" si="38"/>
        <v>Equip062102</v>
      </c>
      <c r="B108" t="str">
        <f t="shared" ca="1" si="26"/>
        <v>2102</v>
      </c>
      <c r="C108">
        <v>6</v>
      </c>
      <c r="D108" t="s">
        <v>32</v>
      </c>
      <c r="E108">
        <f t="shared" ca="1" si="39"/>
        <v>2</v>
      </c>
      <c r="F108" t="s">
        <v>22</v>
      </c>
      <c r="G108">
        <f t="shared" ca="1" si="40"/>
        <v>1</v>
      </c>
      <c r="H108">
        <v>2</v>
      </c>
      <c r="I108" t="str">
        <f t="shared" ca="1" si="27"/>
        <v>1051, 1071, 1091, 1111, 1131, 1151</v>
      </c>
      <c r="J108">
        <v>1051</v>
      </c>
      <c r="K108">
        <f ca="1">IF($C108&lt;=2,"",
IF(AND($C108&gt;=3,INT(RIGHT(K$1,1))&gt;VLOOKUP($C108,EquipGradeTable!$A:$B,MATCH(EquipGradeTable!$B$1,EquipGradeTable!$A$1:$B$1,0),0)),"",
OFFSET(K108,0,-1)+20))</f>
        <v>1071</v>
      </c>
      <c r="L108">
        <f ca="1">IF($C108&lt;=2,"",
IF(AND($C108&gt;=3,INT(RIGHT(L$1,1))&gt;VLOOKUP($C108,EquipGradeTable!$A:$B,MATCH(EquipGradeTable!$B$1,EquipGradeTable!$A$1:$B$1,0),0)),"",
OFFSET(L108,0,-1)+20))</f>
        <v>1091</v>
      </c>
      <c r="M108">
        <f ca="1">IF($C108&lt;=2,"",
IF(AND($C108&gt;=3,INT(RIGHT(M$1,1))&gt;VLOOKUP($C108,EquipGradeTable!$A:$B,MATCH(EquipGradeTable!$B$1,EquipGradeTable!$A$1:$B$1,0),0)),"",
OFFSET(M108,0,-1)+20))</f>
        <v>1111</v>
      </c>
      <c r="N108">
        <f ca="1">IF($C108&lt;=2,"",
IF(AND($C108&gt;=3,INT(RIGHT(N$1,1))&gt;VLOOKUP($C108,EquipGradeTable!$A:$B,MATCH(EquipGradeTable!$B$1,EquipGradeTable!$A$1:$B$1,0),0)),"",
OFFSET(N108,0,-1)+20))</f>
        <v>1131</v>
      </c>
      <c r="O108">
        <f ca="1">IF($C108&lt;=2,"",
IF(AND($C108&gt;=3,INT(RIGHT(O$1,1))&gt;VLOOKUP($C108,EquipGradeTable!$A:$B,MATCH(EquipGradeTable!$B$1,EquipGradeTable!$A$1:$B$1,0),0)),"",
OFFSET(O108,0,-1)+20))</f>
        <v>1151</v>
      </c>
      <c r="P108" t="s">
        <v>68</v>
      </c>
      <c r="Q108">
        <f t="shared" si="28"/>
        <v>4</v>
      </c>
      <c r="R108" t="str">
        <f t="shared" si="22"/>
        <v>Shot_GoldenBow3</v>
      </c>
      <c r="S108" t="str">
        <f t="shared" si="23"/>
        <v>EquipName_GoldenBow3</v>
      </c>
      <c r="T108">
        <v>1</v>
      </c>
      <c r="AE108">
        <v>0</v>
      </c>
    </row>
    <row r="109" spans="1:31" x14ac:dyDescent="0.3">
      <c r="A109" t="str">
        <f t="shared" ca="1" si="38"/>
        <v>Equip032201</v>
      </c>
      <c r="B109" t="str">
        <f t="shared" ca="1" si="26"/>
        <v>2201</v>
      </c>
      <c r="C109">
        <v>3</v>
      </c>
      <c r="D109" t="s">
        <v>32</v>
      </c>
      <c r="E109">
        <f t="shared" ca="1" si="39"/>
        <v>2</v>
      </c>
      <c r="F109" t="s">
        <v>24</v>
      </c>
      <c r="G109">
        <f t="shared" ca="1" si="40"/>
        <v>2</v>
      </c>
      <c r="H109">
        <v>1</v>
      </c>
      <c r="I109" t="str">
        <f t="shared" ca="1" si="27"/>
        <v>800, 820, 840</v>
      </c>
      <c r="J109">
        <v>800</v>
      </c>
      <c r="K109">
        <f ca="1">IF($C109&lt;=2,"",
IF(AND($C109&gt;=3,INT(RIGHT(K$1,1))&gt;VLOOKUP($C109,EquipGradeTable!$A:$B,MATCH(EquipGradeTable!$B$1,EquipGradeTable!$A$1:$B$1,0),0)),"",
OFFSET(K109,0,-1)+20))</f>
        <v>820</v>
      </c>
      <c r="L109">
        <f ca="1">IF($C109&lt;=2,"",
IF(AND($C109&gt;=3,INT(RIGHT(L$1,1))&gt;VLOOKUP($C109,EquipGradeTable!$A:$B,MATCH(EquipGradeTable!$B$1,EquipGradeTable!$A$1:$B$1,0),0)),"",
OFFSET(L109,0,-1)+20))</f>
        <v>840</v>
      </c>
      <c r="M109" t="str">
        <f ca="1">IF($C109&lt;=2,"",
IF(AND($C109&gt;=3,INT(RIGHT(M$1,1))&gt;VLOOKUP($C109,EquipGradeTable!$A:$B,MATCH(EquipGradeTable!$B$1,EquipGradeTable!$A$1:$B$1,0),0)),"",
OFFSET(M109,0,-1)+20))</f>
        <v/>
      </c>
      <c r="N109" t="str">
        <f ca="1">IF($C109&lt;=2,"",
IF(AND($C109&gt;=3,INT(RIGHT(N$1,1))&gt;VLOOKUP($C109,EquipGradeTable!$A:$B,MATCH(EquipGradeTable!$B$1,EquipGradeTable!$A$1:$B$1,0),0)),"",
OFFSET(N109,0,-1)+20))</f>
        <v/>
      </c>
      <c r="O109" t="str">
        <f ca="1">IF($C109&lt;=2,"",
IF(AND($C109&gt;=3,INT(RIGHT(O$1,1))&gt;VLOOKUP($C109,EquipGradeTable!$A:$B,MATCH(EquipGradeTable!$B$1,EquipGradeTable!$A$1:$B$1,0),0)),"",
OFFSET(O109,0,-1)+20))</f>
        <v/>
      </c>
      <c r="P109" t="s">
        <v>69</v>
      </c>
      <c r="Q109">
        <f t="shared" si="28"/>
        <v>4</v>
      </c>
      <c r="R109" t="str">
        <f t="shared" si="22"/>
        <v>Shot_ElvenBow</v>
      </c>
      <c r="S109" t="str">
        <f t="shared" si="23"/>
        <v>EquipName_ElvenBow</v>
      </c>
      <c r="T109">
        <v>1</v>
      </c>
      <c r="AE109">
        <v>0</v>
      </c>
    </row>
    <row r="110" spans="1:31" x14ac:dyDescent="0.3">
      <c r="A110" t="str">
        <f t="shared" ca="1" si="38"/>
        <v>Equip042201</v>
      </c>
      <c r="B110" t="str">
        <f t="shared" ca="1" si="26"/>
        <v>2201</v>
      </c>
      <c r="C110">
        <v>4</v>
      </c>
      <c r="D110" t="s">
        <v>32</v>
      </c>
      <c r="E110">
        <f t="shared" ca="1" si="39"/>
        <v>2</v>
      </c>
      <c r="F110" t="s">
        <v>24</v>
      </c>
      <c r="G110">
        <f t="shared" ca="1" si="40"/>
        <v>2</v>
      </c>
      <c r="H110">
        <v>1</v>
      </c>
      <c r="I110" t="str">
        <f t="shared" ca="1" si="27"/>
        <v>1000, 1020, 1040, 1060</v>
      </c>
      <c r="J110">
        <v>1000</v>
      </c>
      <c r="K110">
        <f ca="1">IF($C110&lt;=2,"",
IF(AND($C110&gt;=3,INT(RIGHT(K$1,1))&gt;VLOOKUP($C110,EquipGradeTable!$A:$B,MATCH(EquipGradeTable!$B$1,EquipGradeTable!$A$1:$B$1,0),0)),"",
OFFSET(K110,0,-1)+20))</f>
        <v>1020</v>
      </c>
      <c r="L110">
        <f ca="1">IF($C110&lt;=2,"",
IF(AND($C110&gt;=3,INT(RIGHT(L$1,1))&gt;VLOOKUP($C110,EquipGradeTable!$A:$B,MATCH(EquipGradeTable!$B$1,EquipGradeTable!$A$1:$B$1,0),0)),"",
OFFSET(L110,0,-1)+20))</f>
        <v>1040</v>
      </c>
      <c r="M110">
        <f ca="1">IF($C110&lt;=2,"",
IF(AND($C110&gt;=3,INT(RIGHT(M$1,1))&gt;VLOOKUP($C110,EquipGradeTable!$A:$B,MATCH(EquipGradeTable!$B$1,EquipGradeTable!$A$1:$B$1,0),0)),"",
OFFSET(M110,0,-1)+20))</f>
        <v>1060</v>
      </c>
      <c r="N110" t="str">
        <f ca="1">IF($C110&lt;=2,"",
IF(AND($C110&gt;=3,INT(RIGHT(N$1,1))&gt;VLOOKUP($C110,EquipGradeTable!$A:$B,MATCH(EquipGradeTable!$B$1,EquipGradeTable!$A$1:$B$1,0),0)),"",
OFFSET(N110,0,-1)+20))</f>
        <v/>
      </c>
      <c r="O110" t="str">
        <f ca="1">IF($C110&lt;=2,"",
IF(AND($C110&gt;=3,INT(RIGHT(O$1,1))&gt;VLOOKUP($C110,EquipGradeTable!$A:$B,MATCH(EquipGradeTable!$B$1,EquipGradeTable!$A$1:$B$1,0),0)),"",
OFFSET(O110,0,-1)+20))</f>
        <v/>
      </c>
      <c r="P110" t="s">
        <v>69</v>
      </c>
      <c r="Q110">
        <f t="shared" si="28"/>
        <v>4</v>
      </c>
      <c r="R110" t="str">
        <f t="shared" si="22"/>
        <v>Shot_ElvenBow</v>
      </c>
      <c r="S110" t="str">
        <f t="shared" si="23"/>
        <v>EquipName_ElvenBow</v>
      </c>
      <c r="T110">
        <v>1</v>
      </c>
      <c r="AE110">
        <v>0</v>
      </c>
    </row>
    <row r="111" spans="1:31" x14ac:dyDescent="0.3">
      <c r="A111" t="str">
        <f t="shared" ca="1" si="38"/>
        <v>Equip052201</v>
      </c>
      <c r="B111" t="str">
        <f t="shared" ca="1" si="26"/>
        <v>2201</v>
      </c>
      <c r="C111">
        <v>5</v>
      </c>
      <c r="D111" t="s">
        <v>32</v>
      </c>
      <c r="E111">
        <f t="shared" ca="1" si="39"/>
        <v>2</v>
      </c>
      <c r="F111" t="s">
        <v>24</v>
      </c>
      <c r="G111">
        <f t="shared" ca="1" si="40"/>
        <v>2</v>
      </c>
      <c r="H111">
        <v>1</v>
      </c>
      <c r="I111" t="str">
        <f t="shared" ca="1" si="27"/>
        <v>1200, 1220, 1240, 1260, 1280</v>
      </c>
      <c r="J111">
        <v>1200</v>
      </c>
      <c r="K111">
        <f ca="1">IF($C111&lt;=2,"",
IF(AND($C111&gt;=3,INT(RIGHT(K$1,1))&gt;VLOOKUP($C111,EquipGradeTable!$A:$B,MATCH(EquipGradeTable!$B$1,EquipGradeTable!$A$1:$B$1,0),0)),"",
OFFSET(K111,0,-1)+20))</f>
        <v>1220</v>
      </c>
      <c r="L111">
        <f ca="1">IF($C111&lt;=2,"",
IF(AND($C111&gt;=3,INT(RIGHT(L$1,1))&gt;VLOOKUP($C111,EquipGradeTable!$A:$B,MATCH(EquipGradeTable!$B$1,EquipGradeTable!$A$1:$B$1,0),0)),"",
OFFSET(L111,0,-1)+20))</f>
        <v>1240</v>
      </c>
      <c r="M111">
        <f ca="1">IF($C111&lt;=2,"",
IF(AND($C111&gt;=3,INT(RIGHT(M$1,1))&gt;VLOOKUP($C111,EquipGradeTable!$A:$B,MATCH(EquipGradeTable!$B$1,EquipGradeTable!$A$1:$B$1,0),0)),"",
OFFSET(M111,0,-1)+20))</f>
        <v>1260</v>
      </c>
      <c r="N111">
        <f ca="1">IF($C111&lt;=2,"",
IF(AND($C111&gt;=3,INT(RIGHT(N$1,1))&gt;VLOOKUP($C111,EquipGradeTable!$A:$B,MATCH(EquipGradeTable!$B$1,EquipGradeTable!$A$1:$B$1,0),0)),"",
OFFSET(N111,0,-1)+20))</f>
        <v>1280</v>
      </c>
      <c r="O111" t="str">
        <f ca="1">IF($C111&lt;=2,"",
IF(AND($C111&gt;=3,INT(RIGHT(O$1,1))&gt;VLOOKUP($C111,EquipGradeTable!$A:$B,MATCH(EquipGradeTable!$B$1,EquipGradeTable!$A$1:$B$1,0),0)),"",
OFFSET(O111,0,-1)+20))</f>
        <v/>
      </c>
      <c r="P111" t="s">
        <v>69</v>
      </c>
      <c r="Q111">
        <f t="shared" si="28"/>
        <v>4</v>
      </c>
      <c r="R111" t="str">
        <f t="shared" si="22"/>
        <v>Shot_ElvenBow</v>
      </c>
      <c r="S111" t="str">
        <f t="shared" si="23"/>
        <v>EquipName_ElvenBow</v>
      </c>
      <c r="T111">
        <v>1</v>
      </c>
      <c r="AE111">
        <v>0</v>
      </c>
    </row>
    <row r="112" spans="1:31" x14ac:dyDescent="0.3">
      <c r="A112" t="str">
        <f t="shared" ca="1" si="38"/>
        <v>Equip062201</v>
      </c>
      <c r="B112" t="str">
        <f t="shared" ca="1" si="26"/>
        <v>2201</v>
      </c>
      <c r="C112">
        <v>6</v>
      </c>
      <c r="D112" t="s">
        <v>32</v>
      </c>
      <c r="E112">
        <f t="shared" ca="1" si="39"/>
        <v>2</v>
      </c>
      <c r="F112" t="s">
        <v>24</v>
      </c>
      <c r="G112">
        <f t="shared" ca="1" si="40"/>
        <v>2</v>
      </c>
      <c r="H112">
        <v>1</v>
      </c>
      <c r="I112" t="str">
        <f t="shared" ca="1" si="27"/>
        <v>1400, 1420, 1440, 1460, 1480, 1500</v>
      </c>
      <c r="J112">
        <v>1400</v>
      </c>
      <c r="K112">
        <f ca="1">IF($C112&lt;=2,"",
IF(AND($C112&gt;=3,INT(RIGHT(K$1,1))&gt;VLOOKUP($C112,EquipGradeTable!$A:$B,MATCH(EquipGradeTable!$B$1,EquipGradeTable!$A$1:$B$1,0),0)),"",
OFFSET(K112,0,-1)+20))</f>
        <v>1420</v>
      </c>
      <c r="L112">
        <f ca="1">IF($C112&lt;=2,"",
IF(AND($C112&gt;=3,INT(RIGHT(L$1,1))&gt;VLOOKUP($C112,EquipGradeTable!$A:$B,MATCH(EquipGradeTable!$B$1,EquipGradeTable!$A$1:$B$1,0),0)),"",
OFFSET(L112,0,-1)+20))</f>
        <v>1440</v>
      </c>
      <c r="M112">
        <f ca="1">IF($C112&lt;=2,"",
IF(AND($C112&gt;=3,INT(RIGHT(M$1,1))&gt;VLOOKUP($C112,EquipGradeTable!$A:$B,MATCH(EquipGradeTable!$B$1,EquipGradeTable!$A$1:$B$1,0),0)),"",
OFFSET(M112,0,-1)+20))</f>
        <v>1460</v>
      </c>
      <c r="N112">
        <f ca="1">IF($C112&lt;=2,"",
IF(AND($C112&gt;=3,INT(RIGHT(N$1,1))&gt;VLOOKUP($C112,EquipGradeTable!$A:$B,MATCH(EquipGradeTable!$B$1,EquipGradeTable!$A$1:$B$1,0),0)),"",
OFFSET(N112,0,-1)+20))</f>
        <v>1480</v>
      </c>
      <c r="O112">
        <f ca="1">IF($C112&lt;=2,"",
IF(AND($C112&gt;=3,INT(RIGHT(O$1,1))&gt;VLOOKUP($C112,EquipGradeTable!$A:$B,MATCH(EquipGradeTable!$B$1,EquipGradeTable!$A$1:$B$1,0),0)),"",
OFFSET(O112,0,-1)+20))</f>
        <v>1500</v>
      </c>
      <c r="P112" t="s">
        <v>69</v>
      </c>
      <c r="Q112">
        <f t="shared" si="28"/>
        <v>4</v>
      </c>
      <c r="R112" t="str">
        <f t="shared" si="22"/>
        <v>Shot_ElvenBow</v>
      </c>
      <c r="S112" t="str">
        <f t="shared" si="23"/>
        <v>EquipName_ElvenBow</v>
      </c>
      <c r="T112">
        <v>1</v>
      </c>
      <c r="AE112">
        <v>0</v>
      </c>
    </row>
    <row r="113" spans="1:31" x14ac:dyDescent="0.3">
      <c r="A113" t="str">
        <f t="shared" ca="1" si="38"/>
        <v>Equip032202</v>
      </c>
      <c r="B113" t="str">
        <f t="shared" ca="1" si="26"/>
        <v>2202</v>
      </c>
      <c r="C113">
        <v>3</v>
      </c>
      <c r="D113" t="s">
        <v>8</v>
      </c>
      <c r="E113">
        <f t="shared" ref="E113:E116" ca="1" si="41">VLOOKUP(D113,OFFSET(INDIRECT("$A:$B"),0,MATCH(D$1&amp;"_Verify",INDIRECT("$1:$1"),0)-1),2,0)</f>
        <v>2</v>
      </c>
      <c r="F113" t="s">
        <v>24</v>
      </c>
      <c r="G113">
        <f t="shared" ref="G113:G116" ca="1" si="42">VLOOKUP(F113,OFFSET(INDIRECT("$A:$B"),0,MATCH(F$1&amp;"_Verify",INDIRECT("$1:$1"),0)-1),2,0)</f>
        <v>2</v>
      </c>
      <c r="H113">
        <v>2</v>
      </c>
      <c r="I113" t="str">
        <f t="shared" ca="1" si="27"/>
        <v>801, 821, 841</v>
      </c>
      <c r="J113">
        <v>801</v>
      </c>
      <c r="K113">
        <f ca="1">IF($C113&lt;=2,"",
IF(AND($C113&gt;=3,INT(RIGHT(K$1,1))&gt;VLOOKUP($C113,EquipGradeTable!$A:$B,MATCH(EquipGradeTable!$B$1,EquipGradeTable!$A$1:$B$1,0),0)),"",
OFFSET(K113,0,-1)+20))</f>
        <v>821</v>
      </c>
      <c r="L113">
        <f ca="1">IF($C113&lt;=2,"",
IF(AND($C113&gt;=3,INT(RIGHT(L$1,1))&gt;VLOOKUP($C113,EquipGradeTable!$A:$B,MATCH(EquipGradeTable!$B$1,EquipGradeTable!$A$1:$B$1,0),0)),"",
OFFSET(L113,0,-1)+20))</f>
        <v>841</v>
      </c>
      <c r="M113" t="str">
        <f ca="1">IF($C113&lt;=2,"",
IF(AND($C113&gt;=3,INT(RIGHT(M$1,1))&gt;VLOOKUP($C113,EquipGradeTable!$A:$B,MATCH(EquipGradeTable!$B$1,EquipGradeTable!$A$1:$B$1,0),0)),"",
OFFSET(M113,0,-1)+20))</f>
        <v/>
      </c>
      <c r="N113" t="str">
        <f ca="1">IF($C113&lt;=2,"",
IF(AND($C113&gt;=3,INT(RIGHT(N$1,1))&gt;VLOOKUP($C113,EquipGradeTable!$A:$B,MATCH(EquipGradeTable!$B$1,EquipGradeTable!$A$1:$B$1,0),0)),"",
OFFSET(N113,0,-1)+20))</f>
        <v/>
      </c>
      <c r="O113" t="str">
        <f ca="1">IF($C113&lt;=2,"",
IF(AND($C113&gt;=3,INT(RIGHT(O$1,1))&gt;VLOOKUP($C113,EquipGradeTable!$A:$B,MATCH(EquipGradeTable!$B$1,EquipGradeTable!$A$1:$B$1,0),0)),"",
OFFSET(O113,0,-1)+20))</f>
        <v/>
      </c>
      <c r="P113" t="s">
        <v>70</v>
      </c>
      <c r="Q113">
        <f t="shared" si="28"/>
        <v>4</v>
      </c>
      <c r="R113" t="str">
        <f t="shared" ref="R113:R116" si="43">"Shot_"&amp;P113</f>
        <v>Shot_FantasySetBow1</v>
      </c>
      <c r="S113" t="str">
        <f t="shared" ref="S113:S116" si="44">"EquipName_"&amp;P113</f>
        <v>EquipName_FantasySetBow1</v>
      </c>
      <c r="T113">
        <v>1</v>
      </c>
      <c r="AE113">
        <v>99</v>
      </c>
    </row>
    <row r="114" spans="1:31" x14ac:dyDescent="0.3">
      <c r="A114" t="str">
        <f t="shared" ca="1" si="38"/>
        <v>Equip042202</v>
      </c>
      <c r="B114" t="str">
        <f t="shared" ca="1" si="26"/>
        <v>2202</v>
      </c>
      <c r="C114">
        <v>4</v>
      </c>
      <c r="D114" t="s">
        <v>8</v>
      </c>
      <c r="E114">
        <f t="shared" ca="1" si="41"/>
        <v>2</v>
      </c>
      <c r="F114" t="s">
        <v>24</v>
      </c>
      <c r="G114">
        <f t="shared" ca="1" si="42"/>
        <v>2</v>
      </c>
      <c r="H114">
        <v>2</v>
      </c>
      <c r="I114" t="str">
        <f t="shared" ca="1" si="27"/>
        <v>1001, 1021, 1041, 1061</v>
      </c>
      <c r="J114">
        <v>1001</v>
      </c>
      <c r="K114">
        <f ca="1">IF($C114&lt;=2,"",
IF(AND($C114&gt;=3,INT(RIGHT(K$1,1))&gt;VLOOKUP($C114,EquipGradeTable!$A:$B,MATCH(EquipGradeTable!$B$1,EquipGradeTable!$A$1:$B$1,0),0)),"",
OFFSET(K114,0,-1)+20))</f>
        <v>1021</v>
      </c>
      <c r="L114">
        <f ca="1">IF($C114&lt;=2,"",
IF(AND($C114&gt;=3,INT(RIGHT(L$1,1))&gt;VLOOKUP($C114,EquipGradeTable!$A:$B,MATCH(EquipGradeTable!$B$1,EquipGradeTable!$A$1:$B$1,0),0)),"",
OFFSET(L114,0,-1)+20))</f>
        <v>1041</v>
      </c>
      <c r="M114">
        <f ca="1">IF($C114&lt;=2,"",
IF(AND($C114&gt;=3,INT(RIGHT(M$1,1))&gt;VLOOKUP($C114,EquipGradeTable!$A:$B,MATCH(EquipGradeTable!$B$1,EquipGradeTable!$A$1:$B$1,0),0)),"",
OFFSET(M114,0,-1)+20))</f>
        <v>1061</v>
      </c>
      <c r="N114" t="str">
        <f ca="1">IF($C114&lt;=2,"",
IF(AND($C114&gt;=3,INT(RIGHT(N$1,1))&gt;VLOOKUP($C114,EquipGradeTable!$A:$B,MATCH(EquipGradeTable!$B$1,EquipGradeTable!$A$1:$B$1,0),0)),"",
OFFSET(N114,0,-1)+20))</f>
        <v/>
      </c>
      <c r="O114" t="str">
        <f ca="1">IF($C114&lt;=2,"",
IF(AND($C114&gt;=3,INT(RIGHT(O$1,1))&gt;VLOOKUP($C114,EquipGradeTable!$A:$B,MATCH(EquipGradeTable!$B$1,EquipGradeTable!$A$1:$B$1,0),0)),"",
OFFSET(O114,0,-1)+20))</f>
        <v/>
      </c>
      <c r="P114" t="s">
        <v>70</v>
      </c>
      <c r="Q114">
        <f t="shared" si="28"/>
        <v>4</v>
      </c>
      <c r="R114" t="str">
        <f t="shared" si="43"/>
        <v>Shot_FantasySetBow1</v>
      </c>
      <c r="S114" t="str">
        <f t="shared" si="44"/>
        <v>EquipName_FantasySetBow1</v>
      </c>
      <c r="T114">
        <v>1</v>
      </c>
      <c r="AE114">
        <v>99</v>
      </c>
    </row>
    <row r="115" spans="1:31" x14ac:dyDescent="0.3">
      <c r="A115" t="str">
        <f t="shared" ca="1" si="38"/>
        <v>Equip052202</v>
      </c>
      <c r="B115" t="str">
        <f t="shared" ca="1" si="26"/>
        <v>2202</v>
      </c>
      <c r="C115">
        <v>5</v>
      </c>
      <c r="D115" t="s">
        <v>8</v>
      </c>
      <c r="E115">
        <f t="shared" ca="1" si="41"/>
        <v>2</v>
      </c>
      <c r="F115" t="s">
        <v>24</v>
      </c>
      <c r="G115">
        <f t="shared" ca="1" si="42"/>
        <v>2</v>
      </c>
      <c r="H115">
        <v>2</v>
      </c>
      <c r="I115" t="str">
        <f t="shared" ca="1" si="27"/>
        <v>1201, 1221, 1241, 1261, 1281</v>
      </c>
      <c r="J115">
        <v>1201</v>
      </c>
      <c r="K115">
        <f ca="1">IF($C115&lt;=2,"",
IF(AND($C115&gt;=3,INT(RIGHT(K$1,1))&gt;VLOOKUP($C115,EquipGradeTable!$A:$B,MATCH(EquipGradeTable!$B$1,EquipGradeTable!$A$1:$B$1,0),0)),"",
OFFSET(K115,0,-1)+20))</f>
        <v>1221</v>
      </c>
      <c r="L115">
        <f ca="1">IF($C115&lt;=2,"",
IF(AND($C115&gt;=3,INT(RIGHT(L$1,1))&gt;VLOOKUP($C115,EquipGradeTable!$A:$B,MATCH(EquipGradeTable!$B$1,EquipGradeTable!$A$1:$B$1,0),0)),"",
OFFSET(L115,0,-1)+20))</f>
        <v>1241</v>
      </c>
      <c r="M115">
        <f ca="1">IF($C115&lt;=2,"",
IF(AND($C115&gt;=3,INT(RIGHT(M$1,1))&gt;VLOOKUP($C115,EquipGradeTable!$A:$B,MATCH(EquipGradeTable!$B$1,EquipGradeTable!$A$1:$B$1,0),0)),"",
OFFSET(M115,0,-1)+20))</f>
        <v>1261</v>
      </c>
      <c r="N115">
        <f ca="1">IF($C115&lt;=2,"",
IF(AND($C115&gt;=3,INT(RIGHT(N$1,1))&gt;VLOOKUP($C115,EquipGradeTable!$A:$B,MATCH(EquipGradeTable!$B$1,EquipGradeTable!$A$1:$B$1,0),0)),"",
OFFSET(N115,0,-1)+20))</f>
        <v>1281</v>
      </c>
      <c r="O115" t="str">
        <f ca="1">IF($C115&lt;=2,"",
IF(AND($C115&gt;=3,INT(RIGHT(O$1,1))&gt;VLOOKUP($C115,EquipGradeTable!$A:$B,MATCH(EquipGradeTable!$B$1,EquipGradeTable!$A$1:$B$1,0),0)),"",
OFFSET(O115,0,-1)+20))</f>
        <v/>
      </c>
      <c r="P115" t="s">
        <v>70</v>
      </c>
      <c r="Q115">
        <f t="shared" si="28"/>
        <v>4</v>
      </c>
      <c r="R115" t="str">
        <f t="shared" si="43"/>
        <v>Shot_FantasySetBow1</v>
      </c>
      <c r="S115" t="str">
        <f t="shared" si="44"/>
        <v>EquipName_FantasySetBow1</v>
      </c>
      <c r="T115">
        <v>1</v>
      </c>
      <c r="AE115">
        <v>99</v>
      </c>
    </row>
    <row r="116" spans="1:31" x14ac:dyDescent="0.3">
      <c r="A116" t="str">
        <f t="shared" ca="1" si="38"/>
        <v>Equip062202</v>
      </c>
      <c r="B116" t="str">
        <f t="shared" ca="1" si="26"/>
        <v>2202</v>
      </c>
      <c r="C116">
        <v>6</v>
      </c>
      <c r="D116" t="s">
        <v>8</v>
      </c>
      <c r="E116">
        <f t="shared" ca="1" si="41"/>
        <v>2</v>
      </c>
      <c r="F116" t="s">
        <v>24</v>
      </c>
      <c r="G116">
        <f t="shared" ca="1" si="42"/>
        <v>2</v>
      </c>
      <c r="H116">
        <v>2</v>
      </c>
      <c r="I116" t="str">
        <f t="shared" ca="1" si="27"/>
        <v>1401, 1421, 1441, 1461, 1481, 1501</v>
      </c>
      <c r="J116">
        <v>1401</v>
      </c>
      <c r="K116">
        <f ca="1">IF($C116&lt;=2,"",
IF(AND($C116&gt;=3,INT(RIGHT(K$1,1))&gt;VLOOKUP($C116,EquipGradeTable!$A:$B,MATCH(EquipGradeTable!$B$1,EquipGradeTable!$A$1:$B$1,0),0)),"",
OFFSET(K116,0,-1)+20))</f>
        <v>1421</v>
      </c>
      <c r="L116">
        <f ca="1">IF($C116&lt;=2,"",
IF(AND($C116&gt;=3,INT(RIGHT(L$1,1))&gt;VLOOKUP($C116,EquipGradeTable!$A:$B,MATCH(EquipGradeTable!$B$1,EquipGradeTable!$A$1:$B$1,0),0)),"",
OFFSET(L116,0,-1)+20))</f>
        <v>1441</v>
      </c>
      <c r="M116">
        <f ca="1">IF($C116&lt;=2,"",
IF(AND($C116&gt;=3,INT(RIGHT(M$1,1))&gt;VLOOKUP($C116,EquipGradeTable!$A:$B,MATCH(EquipGradeTable!$B$1,EquipGradeTable!$A$1:$B$1,0),0)),"",
OFFSET(M116,0,-1)+20))</f>
        <v>1461</v>
      </c>
      <c r="N116">
        <f ca="1">IF($C116&lt;=2,"",
IF(AND($C116&gt;=3,INT(RIGHT(N$1,1))&gt;VLOOKUP($C116,EquipGradeTable!$A:$B,MATCH(EquipGradeTable!$B$1,EquipGradeTable!$A$1:$B$1,0),0)),"",
OFFSET(N116,0,-1)+20))</f>
        <v>1481</v>
      </c>
      <c r="O116">
        <f ca="1">IF($C116&lt;=2,"",
IF(AND($C116&gt;=3,INT(RIGHT(O$1,1))&gt;VLOOKUP($C116,EquipGradeTable!$A:$B,MATCH(EquipGradeTable!$B$1,EquipGradeTable!$A$1:$B$1,0),0)),"",
OFFSET(O116,0,-1)+20))</f>
        <v>1501</v>
      </c>
      <c r="P116" t="s">
        <v>70</v>
      </c>
      <c r="Q116">
        <f t="shared" si="28"/>
        <v>4</v>
      </c>
      <c r="R116" t="str">
        <f t="shared" si="43"/>
        <v>Shot_FantasySetBow1</v>
      </c>
      <c r="S116" t="str">
        <f t="shared" si="44"/>
        <v>EquipName_FantasySetBow1</v>
      </c>
      <c r="T116">
        <v>1</v>
      </c>
      <c r="AE116">
        <v>99</v>
      </c>
    </row>
    <row r="117" spans="1:31" x14ac:dyDescent="0.3">
      <c r="A117" t="str">
        <f t="shared" ca="1" si="38"/>
        <v>Equip003001</v>
      </c>
      <c r="B117" t="str">
        <f t="shared" ca="1" si="26"/>
        <v>3001</v>
      </c>
      <c r="C117">
        <v>0</v>
      </c>
      <c r="D117" t="s">
        <v>44</v>
      </c>
      <c r="E117">
        <f t="shared" ca="1" si="39"/>
        <v>3</v>
      </c>
      <c r="F117" t="s">
        <v>20</v>
      </c>
      <c r="G117">
        <f t="shared" ca="1" si="40"/>
        <v>0</v>
      </c>
      <c r="H117">
        <v>1</v>
      </c>
      <c r="I117" t="str">
        <f t="shared" ca="1" si="27"/>
        <v>100</v>
      </c>
      <c r="J117">
        <v>100</v>
      </c>
      <c r="K117" t="str">
        <f ca="1">IF($C117&lt;=2,"",
IF(AND($C117&gt;=3,INT(RIGHT(K$1,1))&gt;VLOOKUP($C117,EquipGradeTable!$A:$B,MATCH(EquipGradeTable!$B$1,EquipGradeTable!$A$1:$B$1,0),0)),"",
OFFSET(K117,0,-1)+20))</f>
        <v/>
      </c>
      <c r="L117" t="str">
        <f ca="1">IF($C117&lt;=2,"",
IF(AND($C117&gt;=3,INT(RIGHT(L$1,1))&gt;VLOOKUP($C117,EquipGradeTable!$A:$B,MATCH(EquipGradeTable!$B$1,EquipGradeTable!$A$1:$B$1,0),0)),"",
OFFSET(L117,0,-1)+20))</f>
        <v/>
      </c>
      <c r="M117" t="str">
        <f ca="1">IF($C117&lt;=2,"",
IF(AND($C117&gt;=3,INT(RIGHT(M$1,1))&gt;VLOOKUP($C117,EquipGradeTable!$A:$B,MATCH(EquipGradeTable!$B$1,EquipGradeTable!$A$1:$B$1,0),0)),"",
OFFSET(M117,0,-1)+20))</f>
        <v/>
      </c>
      <c r="N117" t="str">
        <f ca="1">IF($C117&lt;=2,"",
IF(AND($C117&gt;=3,INT(RIGHT(N$1,1))&gt;VLOOKUP($C117,EquipGradeTable!$A:$B,MATCH(EquipGradeTable!$B$1,EquipGradeTable!$A$1:$B$1,0),0)),"",
OFFSET(N117,0,-1)+20))</f>
        <v/>
      </c>
      <c r="O117" t="str">
        <f ca="1">IF($C117&lt;=2,"",
IF(AND($C117&gt;=3,INT(RIGHT(O$1,1))&gt;VLOOKUP($C117,EquipGradeTable!$A:$B,MATCH(EquipGradeTable!$B$1,EquipGradeTable!$A$1:$B$1,0),0)),"",
OFFSET(O117,0,-1)+20))</f>
        <v/>
      </c>
      <c r="P117" t="s">
        <v>71</v>
      </c>
      <c r="Q117">
        <f t="shared" si="28"/>
        <v>7</v>
      </c>
      <c r="R117" t="str">
        <f t="shared" ref="R117:R174" si="45">"Shot_"&amp;P117</f>
        <v>Shot_ArmoryAngSpear</v>
      </c>
      <c r="S117" t="str">
        <f t="shared" ref="S117:S174" si="46">"EquipName_"&amp;P117</f>
        <v>EquipName_ArmoryAngSpear</v>
      </c>
      <c r="T117">
        <v>1</v>
      </c>
      <c r="AC117" t="s">
        <v>133</v>
      </c>
      <c r="AD117">
        <v>4</v>
      </c>
      <c r="AE117">
        <v>0</v>
      </c>
    </row>
    <row r="118" spans="1:31" x14ac:dyDescent="0.3">
      <c r="A118" t="str">
        <f t="shared" ref="A118:A137" ca="1" si="47">"Equip"&amp;TEXT(C118,"00")&amp;TEXT(E118,"0")&amp;TEXT(G118,"0")&amp;TEXT(H118,"00")</f>
        <v>Equip013001</v>
      </c>
      <c r="B118" t="str">
        <f t="shared" ca="1" si="26"/>
        <v>3001</v>
      </c>
      <c r="C118">
        <v>1</v>
      </c>
      <c r="D118" t="s">
        <v>44</v>
      </c>
      <c r="E118">
        <f t="shared" ca="1" si="39"/>
        <v>3</v>
      </c>
      <c r="F118" t="s">
        <v>20</v>
      </c>
      <c r="G118">
        <f t="shared" ca="1" si="40"/>
        <v>0</v>
      </c>
      <c r="H118">
        <v>1</v>
      </c>
      <c r="I118" t="str">
        <f t="shared" ca="1" si="27"/>
        <v>200</v>
      </c>
      <c r="J118">
        <v>200</v>
      </c>
      <c r="K118" t="str">
        <f ca="1">IF($C118&lt;=2,"",
IF(AND($C118&gt;=3,INT(RIGHT(K$1,1))&gt;VLOOKUP($C118,EquipGradeTable!$A:$B,MATCH(EquipGradeTable!$B$1,EquipGradeTable!$A$1:$B$1,0),0)),"",
OFFSET(K118,0,-1)+20))</f>
        <v/>
      </c>
      <c r="L118" t="str">
        <f ca="1">IF($C118&lt;=2,"",
IF(AND($C118&gt;=3,INT(RIGHT(L$1,1))&gt;VLOOKUP($C118,EquipGradeTable!$A:$B,MATCH(EquipGradeTable!$B$1,EquipGradeTable!$A$1:$B$1,0),0)),"",
OFFSET(L118,0,-1)+20))</f>
        <v/>
      </c>
      <c r="M118" t="str">
        <f ca="1">IF($C118&lt;=2,"",
IF(AND($C118&gt;=3,INT(RIGHT(M$1,1))&gt;VLOOKUP($C118,EquipGradeTable!$A:$B,MATCH(EquipGradeTable!$B$1,EquipGradeTable!$A$1:$B$1,0),0)),"",
OFFSET(M118,0,-1)+20))</f>
        <v/>
      </c>
      <c r="N118" t="str">
        <f ca="1">IF($C118&lt;=2,"",
IF(AND($C118&gt;=3,INT(RIGHT(N$1,1))&gt;VLOOKUP($C118,EquipGradeTable!$A:$B,MATCH(EquipGradeTable!$B$1,EquipGradeTable!$A$1:$B$1,0),0)),"",
OFFSET(N118,0,-1)+20))</f>
        <v/>
      </c>
      <c r="O118" t="str">
        <f ca="1">IF($C118&lt;=2,"",
IF(AND($C118&gt;=3,INT(RIGHT(O$1,1))&gt;VLOOKUP($C118,EquipGradeTable!$A:$B,MATCH(EquipGradeTable!$B$1,EquipGradeTable!$A$1:$B$1,0),0)),"",
OFFSET(O118,0,-1)+20))</f>
        <v/>
      </c>
      <c r="P118" t="s">
        <v>71</v>
      </c>
      <c r="Q118">
        <f t="shared" si="28"/>
        <v>7</v>
      </c>
      <c r="R118" t="str">
        <f t="shared" si="45"/>
        <v>Shot_ArmoryAngSpear</v>
      </c>
      <c r="S118" t="str">
        <f t="shared" si="46"/>
        <v>EquipName_ArmoryAngSpear</v>
      </c>
      <c r="T118">
        <v>1</v>
      </c>
      <c r="AC118" t="s">
        <v>133</v>
      </c>
      <c r="AD118">
        <v>4</v>
      </c>
      <c r="AE118">
        <v>0</v>
      </c>
    </row>
    <row r="119" spans="1:31" x14ac:dyDescent="0.3">
      <c r="A119" t="str">
        <f t="shared" ca="1" si="47"/>
        <v>Equip023001</v>
      </c>
      <c r="B119" t="str">
        <f t="shared" ca="1" si="26"/>
        <v>3001</v>
      </c>
      <c r="C119">
        <v>2</v>
      </c>
      <c r="D119" t="s">
        <v>44</v>
      </c>
      <c r="E119">
        <f t="shared" ca="1" si="39"/>
        <v>3</v>
      </c>
      <c r="F119" t="s">
        <v>20</v>
      </c>
      <c r="G119">
        <f t="shared" ca="1" si="40"/>
        <v>0</v>
      </c>
      <c r="H119">
        <v>1</v>
      </c>
      <c r="I119" t="str">
        <f t="shared" ca="1" si="27"/>
        <v>300</v>
      </c>
      <c r="J119">
        <v>300</v>
      </c>
      <c r="K119" t="str">
        <f ca="1">IF($C119&lt;=2,"",
IF(AND($C119&gt;=3,INT(RIGHT(K$1,1))&gt;VLOOKUP($C119,EquipGradeTable!$A:$B,MATCH(EquipGradeTable!$B$1,EquipGradeTable!$A$1:$B$1,0),0)),"",
OFFSET(K119,0,-1)+20))</f>
        <v/>
      </c>
      <c r="L119" t="str">
        <f ca="1">IF($C119&lt;=2,"",
IF(AND($C119&gt;=3,INT(RIGHT(L$1,1))&gt;VLOOKUP($C119,EquipGradeTable!$A:$B,MATCH(EquipGradeTable!$B$1,EquipGradeTable!$A$1:$B$1,0),0)),"",
OFFSET(L119,0,-1)+20))</f>
        <v/>
      </c>
      <c r="M119" t="str">
        <f ca="1">IF($C119&lt;=2,"",
IF(AND($C119&gt;=3,INT(RIGHT(M$1,1))&gt;VLOOKUP($C119,EquipGradeTable!$A:$B,MATCH(EquipGradeTable!$B$1,EquipGradeTable!$A$1:$B$1,0),0)),"",
OFFSET(M119,0,-1)+20))</f>
        <v/>
      </c>
      <c r="N119" t="str">
        <f ca="1">IF($C119&lt;=2,"",
IF(AND($C119&gt;=3,INT(RIGHT(N$1,1))&gt;VLOOKUP($C119,EquipGradeTable!$A:$B,MATCH(EquipGradeTable!$B$1,EquipGradeTable!$A$1:$B$1,0),0)),"",
OFFSET(N119,0,-1)+20))</f>
        <v/>
      </c>
      <c r="O119" t="str">
        <f ca="1">IF($C119&lt;=2,"",
IF(AND($C119&gt;=3,INT(RIGHT(O$1,1))&gt;VLOOKUP($C119,EquipGradeTable!$A:$B,MATCH(EquipGradeTable!$B$1,EquipGradeTable!$A$1:$B$1,0),0)),"",
OFFSET(O119,0,-1)+20))</f>
        <v/>
      </c>
      <c r="P119" t="s">
        <v>71</v>
      </c>
      <c r="Q119">
        <f t="shared" si="28"/>
        <v>7</v>
      </c>
      <c r="R119" t="str">
        <f t="shared" si="45"/>
        <v>Shot_ArmoryAngSpear</v>
      </c>
      <c r="S119" t="str">
        <f t="shared" si="46"/>
        <v>EquipName_ArmoryAngSpear</v>
      </c>
      <c r="T119">
        <v>1</v>
      </c>
      <c r="AC119" t="s">
        <v>133</v>
      </c>
      <c r="AD119">
        <v>4</v>
      </c>
      <c r="AE119">
        <v>0</v>
      </c>
    </row>
    <row r="120" spans="1:31" x14ac:dyDescent="0.3">
      <c r="A120" t="str">
        <f t="shared" ca="1" si="47"/>
        <v>Equip033001</v>
      </c>
      <c r="B120" t="str">
        <f t="shared" ca="1" si="26"/>
        <v>3001</v>
      </c>
      <c r="C120">
        <v>3</v>
      </c>
      <c r="D120" t="s">
        <v>44</v>
      </c>
      <c r="E120">
        <f t="shared" ca="1" si="39"/>
        <v>3</v>
      </c>
      <c r="F120" t="s">
        <v>20</v>
      </c>
      <c r="G120">
        <f t="shared" ca="1" si="40"/>
        <v>0</v>
      </c>
      <c r="H120">
        <v>1</v>
      </c>
      <c r="I120" t="str">
        <f t="shared" ca="1" si="27"/>
        <v>400, 420, 440</v>
      </c>
      <c r="J120">
        <v>400</v>
      </c>
      <c r="K120">
        <f ca="1">IF($C120&lt;=2,"",
IF(AND($C120&gt;=3,INT(RIGHT(K$1,1))&gt;VLOOKUP($C120,EquipGradeTable!$A:$B,MATCH(EquipGradeTable!$B$1,EquipGradeTable!$A$1:$B$1,0),0)),"",
OFFSET(K120,0,-1)+20))</f>
        <v>420</v>
      </c>
      <c r="L120">
        <f ca="1">IF($C120&lt;=2,"",
IF(AND($C120&gt;=3,INT(RIGHT(L$1,1))&gt;VLOOKUP($C120,EquipGradeTable!$A:$B,MATCH(EquipGradeTable!$B$1,EquipGradeTable!$A$1:$B$1,0),0)),"",
OFFSET(L120,0,-1)+20))</f>
        <v>440</v>
      </c>
      <c r="M120" t="str">
        <f ca="1">IF($C120&lt;=2,"",
IF(AND($C120&gt;=3,INT(RIGHT(M$1,1))&gt;VLOOKUP($C120,EquipGradeTable!$A:$B,MATCH(EquipGradeTable!$B$1,EquipGradeTable!$A$1:$B$1,0),0)),"",
OFFSET(M120,0,-1)+20))</f>
        <v/>
      </c>
      <c r="N120" t="str">
        <f ca="1">IF($C120&lt;=2,"",
IF(AND($C120&gt;=3,INT(RIGHT(N$1,1))&gt;VLOOKUP($C120,EquipGradeTable!$A:$B,MATCH(EquipGradeTable!$B$1,EquipGradeTable!$A$1:$B$1,0),0)),"",
OFFSET(N120,0,-1)+20))</f>
        <v/>
      </c>
      <c r="O120" t="str">
        <f ca="1">IF($C120&lt;=2,"",
IF(AND($C120&gt;=3,INT(RIGHT(O$1,1))&gt;VLOOKUP($C120,EquipGradeTable!$A:$B,MATCH(EquipGradeTable!$B$1,EquipGradeTable!$A$1:$B$1,0),0)),"",
OFFSET(O120,0,-1)+20))</f>
        <v/>
      </c>
      <c r="P120" t="s">
        <v>71</v>
      </c>
      <c r="Q120">
        <f t="shared" si="28"/>
        <v>7</v>
      </c>
      <c r="R120" t="str">
        <f t="shared" si="45"/>
        <v>Shot_ArmoryAngSpear</v>
      </c>
      <c r="S120" t="str">
        <f t="shared" si="46"/>
        <v>EquipName_ArmoryAngSpear</v>
      </c>
      <c r="T120">
        <v>1</v>
      </c>
      <c r="AC120" t="s">
        <v>133</v>
      </c>
      <c r="AD120">
        <v>4</v>
      </c>
      <c r="AE120">
        <v>0</v>
      </c>
    </row>
    <row r="121" spans="1:31" x14ac:dyDescent="0.3">
      <c r="A121" t="str">
        <f t="shared" ca="1" si="47"/>
        <v>Equip043001</v>
      </c>
      <c r="B121" t="str">
        <f t="shared" ca="1" si="26"/>
        <v>3001</v>
      </c>
      <c r="C121">
        <v>4</v>
      </c>
      <c r="D121" t="s">
        <v>44</v>
      </c>
      <c r="E121">
        <f t="shared" ca="1" si="39"/>
        <v>3</v>
      </c>
      <c r="F121" t="s">
        <v>20</v>
      </c>
      <c r="G121">
        <f t="shared" ca="1" si="40"/>
        <v>0</v>
      </c>
      <c r="H121">
        <v>1</v>
      </c>
      <c r="I121" t="str">
        <f t="shared" ca="1" si="27"/>
        <v>500, 520, 540, 560</v>
      </c>
      <c r="J121">
        <v>500</v>
      </c>
      <c r="K121">
        <f ca="1">IF($C121&lt;=2,"",
IF(AND($C121&gt;=3,INT(RIGHT(K$1,1))&gt;VLOOKUP($C121,EquipGradeTable!$A:$B,MATCH(EquipGradeTable!$B$1,EquipGradeTable!$A$1:$B$1,0),0)),"",
OFFSET(K121,0,-1)+20))</f>
        <v>520</v>
      </c>
      <c r="L121">
        <f ca="1">IF($C121&lt;=2,"",
IF(AND($C121&gt;=3,INT(RIGHT(L$1,1))&gt;VLOOKUP($C121,EquipGradeTable!$A:$B,MATCH(EquipGradeTable!$B$1,EquipGradeTable!$A$1:$B$1,0),0)),"",
OFFSET(L121,0,-1)+20))</f>
        <v>540</v>
      </c>
      <c r="M121">
        <f ca="1">IF($C121&lt;=2,"",
IF(AND($C121&gt;=3,INT(RIGHT(M$1,1))&gt;VLOOKUP($C121,EquipGradeTable!$A:$B,MATCH(EquipGradeTable!$B$1,EquipGradeTable!$A$1:$B$1,0),0)),"",
OFFSET(M121,0,-1)+20))</f>
        <v>560</v>
      </c>
      <c r="N121" t="str">
        <f ca="1">IF($C121&lt;=2,"",
IF(AND($C121&gt;=3,INT(RIGHT(N$1,1))&gt;VLOOKUP($C121,EquipGradeTable!$A:$B,MATCH(EquipGradeTable!$B$1,EquipGradeTable!$A$1:$B$1,0),0)),"",
OFFSET(N121,0,-1)+20))</f>
        <v/>
      </c>
      <c r="O121" t="str">
        <f ca="1">IF($C121&lt;=2,"",
IF(AND($C121&gt;=3,INT(RIGHT(O$1,1))&gt;VLOOKUP($C121,EquipGradeTable!$A:$B,MATCH(EquipGradeTable!$B$1,EquipGradeTable!$A$1:$B$1,0),0)),"",
OFFSET(O121,0,-1)+20))</f>
        <v/>
      </c>
      <c r="P121" t="s">
        <v>71</v>
      </c>
      <c r="Q121">
        <f t="shared" si="28"/>
        <v>7</v>
      </c>
      <c r="R121" t="str">
        <f t="shared" si="45"/>
        <v>Shot_ArmoryAngSpear</v>
      </c>
      <c r="S121" t="str">
        <f t="shared" si="46"/>
        <v>EquipName_ArmoryAngSpear</v>
      </c>
      <c r="T121">
        <v>1</v>
      </c>
      <c r="AC121" t="s">
        <v>133</v>
      </c>
      <c r="AD121">
        <v>4</v>
      </c>
      <c r="AE121">
        <v>0</v>
      </c>
    </row>
    <row r="122" spans="1:31" x14ac:dyDescent="0.3">
      <c r="A122" t="str">
        <f t="shared" ca="1" si="47"/>
        <v>Equip053001</v>
      </c>
      <c r="B122" t="str">
        <f t="shared" ca="1" si="26"/>
        <v>3001</v>
      </c>
      <c r="C122">
        <v>5</v>
      </c>
      <c r="D122" t="s">
        <v>44</v>
      </c>
      <c r="E122">
        <f t="shared" ca="1" si="39"/>
        <v>3</v>
      </c>
      <c r="F122" t="s">
        <v>20</v>
      </c>
      <c r="G122">
        <f t="shared" ca="1" si="40"/>
        <v>0</v>
      </c>
      <c r="H122">
        <v>1</v>
      </c>
      <c r="I122" t="str">
        <f t="shared" ca="1" si="27"/>
        <v>600, 620, 640, 660, 680</v>
      </c>
      <c r="J122">
        <v>600</v>
      </c>
      <c r="K122">
        <f ca="1">IF($C122&lt;=2,"",
IF(AND($C122&gt;=3,INT(RIGHT(K$1,1))&gt;VLOOKUP($C122,EquipGradeTable!$A:$B,MATCH(EquipGradeTable!$B$1,EquipGradeTable!$A$1:$B$1,0),0)),"",
OFFSET(K122,0,-1)+20))</f>
        <v>620</v>
      </c>
      <c r="L122">
        <f ca="1">IF($C122&lt;=2,"",
IF(AND($C122&gt;=3,INT(RIGHT(L$1,1))&gt;VLOOKUP($C122,EquipGradeTable!$A:$B,MATCH(EquipGradeTable!$B$1,EquipGradeTable!$A$1:$B$1,0),0)),"",
OFFSET(L122,0,-1)+20))</f>
        <v>640</v>
      </c>
      <c r="M122">
        <f ca="1">IF($C122&lt;=2,"",
IF(AND($C122&gt;=3,INT(RIGHT(M$1,1))&gt;VLOOKUP($C122,EquipGradeTable!$A:$B,MATCH(EquipGradeTable!$B$1,EquipGradeTable!$A$1:$B$1,0),0)),"",
OFFSET(M122,0,-1)+20))</f>
        <v>660</v>
      </c>
      <c r="N122">
        <f ca="1">IF($C122&lt;=2,"",
IF(AND($C122&gt;=3,INT(RIGHT(N$1,1))&gt;VLOOKUP($C122,EquipGradeTable!$A:$B,MATCH(EquipGradeTable!$B$1,EquipGradeTable!$A$1:$B$1,0),0)),"",
OFFSET(N122,0,-1)+20))</f>
        <v>680</v>
      </c>
      <c r="O122" t="str">
        <f ca="1">IF($C122&lt;=2,"",
IF(AND($C122&gt;=3,INT(RIGHT(O$1,1))&gt;VLOOKUP($C122,EquipGradeTable!$A:$B,MATCH(EquipGradeTable!$B$1,EquipGradeTable!$A$1:$B$1,0),0)),"",
OFFSET(O122,0,-1)+20))</f>
        <v/>
      </c>
      <c r="P122" t="s">
        <v>71</v>
      </c>
      <c r="Q122">
        <f t="shared" si="28"/>
        <v>7</v>
      </c>
      <c r="R122" t="str">
        <f t="shared" si="45"/>
        <v>Shot_ArmoryAngSpear</v>
      </c>
      <c r="S122" t="str">
        <f t="shared" si="46"/>
        <v>EquipName_ArmoryAngSpear</v>
      </c>
      <c r="T122">
        <v>1</v>
      </c>
      <c r="AC122" t="s">
        <v>133</v>
      </c>
      <c r="AD122">
        <v>4</v>
      </c>
      <c r="AE122">
        <v>0</v>
      </c>
    </row>
    <row r="123" spans="1:31" x14ac:dyDescent="0.3">
      <c r="A123" t="str">
        <f t="shared" ca="1" si="47"/>
        <v>Equip063001</v>
      </c>
      <c r="B123" t="str">
        <f t="shared" ca="1" si="26"/>
        <v>3001</v>
      </c>
      <c r="C123">
        <v>6</v>
      </c>
      <c r="D123" t="s">
        <v>44</v>
      </c>
      <c r="E123">
        <f t="shared" ca="1" si="39"/>
        <v>3</v>
      </c>
      <c r="F123" t="s">
        <v>20</v>
      </c>
      <c r="G123">
        <f t="shared" ca="1" si="40"/>
        <v>0</v>
      </c>
      <c r="H123">
        <v>1</v>
      </c>
      <c r="I123" t="str">
        <f t="shared" ca="1" si="27"/>
        <v>700, 720, 740, 760, 780, 800</v>
      </c>
      <c r="J123">
        <v>700</v>
      </c>
      <c r="K123">
        <f ca="1">IF($C123&lt;=2,"",
IF(AND($C123&gt;=3,INT(RIGHT(K$1,1))&gt;VLOOKUP($C123,EquipGradeTable!$A:$B,MATCH(EquipGradeTable!$B$1,EquipGradeTable!$A$1:$B$1,0),0)),"",
OFFSET(K123,0,-1)+20))</f>
        <v>720</v>
      </c>
      <c r="L123">
        <f ca="1">IF($C123&lt;=2,"",
IF(AND($C123&gt;=3,INT(RIGHT(L$1,1))&gt;VLOOKUP($C123,EquipGradeTable!$A:$B,MATCH(EquipGradeTable!$B$1,EquipGradeTable!$A$1:$B$1,0),0)),"",
OFFSET(L123,0,-1)+20))</f>
        <v>740</v>
      </c>
      <c r="M123">
        <f ca="1">IF($C123&lt;=2,"",
IF(AND($C123&gt;=3,INT(RIGHT(M$1,1))&gt;VLOOKUP($C123,EquipGradeTable!$A:$B,MATCH(EquipGradeTable!$B$1,EquipGradeTable!$A$1:$B$1,0),0)),"",
OFFSET(M123,0,-1)+20))</f>
        <v>760</v>
      </c>
      <c r="N123">
        <f ca="1">IF($C123&lt;=2,"",
IF(AND($C123&gt;=3,INT(RIGHT(N$1,1))&gt;VLOOKUP($C123,EquipGradeTable!$A:$B,MATCH(EquipGradeTable!$B$1,EquipGradeTable!$A$1:$B$1,0),0)),"",
OFFSET(N123,0,-1)+20))</f>
        <v>780</v>
      </c>
      <c r="O123">
        <f ca="1">IF($C123&lt;=2,"",
IF(AND($C123&gt;=3,INT(RIGHT(O$1,1))&gt;VLOOKUP($C123,EquipGradeTable!$A:$B,MATCH(EquipGradeTable!$B$1,EquipGradeTable!$A$1:$B$1,0),0)),"",
OFFSET(O123,0,-1)+20))</f>
        <v>800</v>
      </c>
      <c r="P123" t="s">
        <v>71</v>
      </c>
      <c r="Q123">
        <f t="shared" si="28"/>
        <v>7</v>
      </c>
      <c r="R123" t="str">
        <f t="shared" si="45"/>
        <v>Shot_ArmoryAngSpear</v>
      </c>
      <c r="S123" t="str">
        <f t="shared" si="46"/>
        <v>EquipName_ArmoryAngSpear</v>
      </c>
      <c r="T123">
        <v>1</v>
      </c>
      <c r="AC123" t="s">
        <v>133</v>
      </c>
      <c r="AD123">
        <v>4</v>
      </c>
      <c r="AE123">
        <v>0</v>
      </c>
    </row>
    <row r="124" spans="1:31" x14ac:dyDescent="0.3">
      <c r="A124" t="str">
        <f t="shared" ca="1" si="47"/>
        <v>Equip003002</v>
      </c>
      <c r="B124" t="str">
        <f t="shared" ca="1" si="26"/>
        <v>3002</v>
      </c>
      <c r="C124">
        <v>0</v>
      </c>
      <c r="D124" t="s">
        <v>44</v>
      </c>
      <c r="E124">
        <f t="shared" ca="1" si="39"/>
        <v>3</v>
      </c>
      <c r="F124" t="s">
        <v>20</v>
      </c>
      <c r="G124">
        <f t="shared" ca="1" si="40"/>
        <v>0</v>
      </c>
      <c r="H124">
        <v>2</v>
      </c>
      <c r="I124" t="str">
        <f t="shared" ca="1" si="27"/>
        <v>101</v>
      </c>
      <c r="J124">
        <v>101</v>
      </c>
      <c r="K124" t="str">
        <f ca="1">IF($C124&lt;=2,"",
IF(AND($C124&gt;=3,INT(RIGHT(K$1,1))&gt;VLOOKUP($C124,EquipGradeTable!$A:$B,MATCH(EquipGradeTable!$B$1,EquipGradeTable!$A$1:$B$1,0),0)),"",
OFFSET(K124,0,-1)+20))</f>
        <v/>
      </c>
      <c r="L124" t="str">
        <f ca="1">IF($C124&lt;=2,"",
IF(AND($C124&gt;=3,INT(RIGHT(L$1,1))&gt;VLOOKUP($C124,EquipGradeTable!$A:$B,MATCH(EquipGradeTable!$B$1,EquipGradeTable!$A$1:$B$1,0),0)),"",
OFFSET(L124,0,-1)+20))</f>
        <v/>
      </c>
      <c r="M124" t="str">
        <f ca="1">IF($C124&lt;=2,"",
IF(AND($C124&gt;=3,INT(RIGHT(M$1,1))&gt;VLOOKUP($C124,EquipGradeTable!$A:$B,MATCH(EquipGradeTable!$B$1,EquipGradeTable!$A$1:$B$1,0),0)),"",
OFFSET(M124,0,-1)+20))</f>
        <v/>
      </c>
      <c r="N124" t="str">
        <f ca="1">IF($C124&lt;=2,"",
IF(AND($C124&gt;=3,INT(RIGHT(N$1,1))&gt;VLOOKUP($C124,EquipGradeTable!$A:$B,MATCH(EquipGradeTable!$B$1,EquipGradeTable!$A$1:$B$1,0),0)),"",
OFFSET(N124,0,-1)+20))</f>
        <v/>
      </c>
      <c r="O124" t="str">
        <f ca="1">IF($C124&lt;=2,"",
IF(AND($C124&gt;=3,INT(RIGHT(O$1,1))&gt;VLOOKUP($C124,EquipGradeTable!$A:$B,MATCH(EquipGradeTable!$B$1,EquipGradeTable!$A$1:$B$1,0),0)),"",
OFFSET(O124,0,-1)+20))</f>
        <v/>
      </c>
      <c r="P124" t="s">
        <v>72</v>
      </c>
      <c r="Q124">
        <f t="shared" si="28"/>
        <v>7</v>
      </c>
      <c r="R124" t="str">
        <f t="shared" si="45"/>
        <v>Shot_FantasySetStaff1</v>
      </c>
      <c r="S124" t="str">
        <f t="shared" si="46"/>
        <v>EquipName_FantasySetStaff1</v>
      </c>
      <c r="T124">
        <v>1</v>
      </c>
      <c r="AE124">
        <v>0</v>
      </c>
    </row>
    <row r="125" spans="1:31" x14ac:dyDescent="0.3">
      <c r="A125" t="str">
        <f t="shared" ca="1" si="47"/>
        <v>Equip013002</v>
      </c>
      <c r="B125" t="str">
        <f t="shared" ca="1" si="26"/>
        <v>3002</v>
      </c>
      <c r="C125">
        <v>1</v>
      </c>
      <c r="D125" t="s">
        <v>44</v>
      </c>
      <c r="E125">
        <f t="shared" ca="1" si="39"/>
        <v>3</v>
      </c>
      <c r="F125" t="s">
        <v>20</v>
      </c>
      <c r="G125">
        <f t="shared" ca="1" si="40"/>
        <v>0</v>
      </c>
      <c r="H125">
        <v>2</v>
      </c>
      <c r="I125" t="str">
        <f t="shared" ca="1" si="27"/>
        <v>201</v>
      </c>
      <c r="J125">
        <v>201</v>
      </c>
      <c r="K125" t="str">
        <f ca="1">IF($C125&lt;=2,"",
IF(AND($C125&gt;=3,INT(RIGHT(K$1,1))&gt;VLOOKUP($C125,EquipGradeTable!$A:$B,MATCH(EquipGradeTable!$B$1,EquipGradeTable!$A$1:$B$1,0),0)),"",
OFFSET(K125,0,-1)+20))</f>
        <v/>
      </c>
      <c r="L125" t="str">
        <f ca="1">IF($C125&lt;=2,"",
IF(AND($C125&gt;=3,INT(RIGHT(L$1,1))&gt;VLOOKUP($C125,EquipGradeTable!$A:$B,MATCH(EquipGradeTable!$B$1,EquipGradeTable!$A$1:$B$1,0),0)),"",
OFFSET(L125,0,-1)+20))</f>
        <v/>
      </c>
      <c r="M125" t="str">
        <f ca="1">IF($C125&lt;=2,"",
IF(AND($C125&gt;=3,INT(RIGHT(M$1,1))&gt;VLOOKUP($C125,EquipGradeTable!$A:$B,MATCH(EquipGradeTable!$B$1,EquipGradeTable!$A$1:$B$1,0),0)),"",
OFFSET(M125,0,-1)+20))</f>
        <v/>
      </c>
      <c r="N125" t="str">
        <f ca="1">IF($C125&lt;=2,"",
IF(AND($C125&gt;=3,INT(RIGHT(N$1,1))&gt;VLOOKUP($C125,EquipGradeTable!$A:$B,MATCH(EquipGradeTable!$B$1,EquipGradeTable!$A$1:$B$1,0),0)),"",
OFFSET(N125,0,-1)+20))</f>
        <v/>
      </c>
      <c r="O125" t="str">
        <f ca="1">IF($C125&lt;=2,"",
IF(AND($C125&gt;=3,INT(RIGHT(O$1,1))&gt;VLOOKUP($C125,EquipGradeTable!$A:$B,MATCH(EquipGradeTable!$B$1,EquipGradeTable!$A$1:$B$1,0),0)),"",
OFFSET(O125,0,-1)+20))</f>
        <v/>
      </c>
      <c r="P125" t="s">
        <v>72</v>
      </c>
      <c r="Q125">
        <f t="shared" si="28"/>
        <v>7</v>
      </c>
      <c r="R125" t="str">
        <f t="shared" si="45"/>
        <v>Shot_FantasySetStaff1</v>
      </c>
      <c r="S125" t="str">
        <f t="shared" si="46"/>
        <v>EquipName_FantasySetStaff1</v>
      </c>
      <c r="T125">
        <v>1</v>
      </c>
      <c r="AE125">
        <v>0</v>
      </c>
    </row>
    <row r="126" spans="1:31" x14ac:dyDescent="0.3">
      <c r="A126" t="str">
        <f t="shared" ca="1" si="47"/>
        <v>Equip023002</v>
      </c>
      <c r="B126" t="str">
        <f t="shared" ca="1" si="26"/>
        <v>3002</v>
      </c>
      <c r="C126">
        <v>2</v>
      </c>
      <c r="D126" t="s">
        <v>44</v>
      </c>
      <c r="E126">
        <f t="shared" ca="1" si="39"/>
        <v>3</v>
      </c>
      <c r="F126" t="s">
        <v>20</v>
      </c>
      <c r="G126">
        <f t="shared" ca="1" si="40"/>
        <v>0</v>
      </c>
      <c r="H126">
        <v>2</v>
      </c>
      <c r="I126" t="str">
        <f t="shared" ca="1" si="27"/>
        <v>301</v>
      </c>
      <c r="J126">
        <v>301</v>
      </c>
      <c r="K126" t="str">
        <f ca="1">IF($C126&lt;=2,"",
IF(AND($C126&gt;=3,INT(RIGHT(K$1,1))&gt;VLOOKUP($C126,EquipGradeTable!$A:$B,MATCH(EquipGradeTable!$B$1,EquipGradeTable!$A$1:$B$1,0),0)),"",
OFFSET(K126,0,-1)+20))</f>
        <v/>
      </c>
      <c r="L126" t="str">
        <f ca="1">IF($C126&lt;=2,"",
IF(AND($C126&gt;=3,INT(RIGHT(L$1,1))&gt;VLOOKUP($C126,EquipGradeTable!$A:$B,MATCH(EquipGradeTable!$B$1,EquipGradeTable!$A$1:$B$1,0),0)),"",
OFFSET(L126,0,-1)+20))</f>
        <v/>
      </c>
      <c r="M126" t="str">
        <f ca="1">IF($C126&lt;=2,"",
IF(AND($C126&gt;=3,INT(RIGHT(M$1,1))&gt;VLOOKUP($C126,EquipGradeTable!$A:$B,MATCH(EquipGradeTable!$B$1,EquipGradeTable!$A$1:$B$1,0),0)),"",
OFFSET(M126,0,-1)+20))</f>
        <v/>
      </c>
      <c r="N126" t="str">
        <f ca="1">IF($C126&lt;=2,"",
IF(AND($C126&gt;=3,INT(RIGHT(N$1,1))&gt;VLOOKUP($C126,EquipGradeTable!$A:$B,MATCH(EquipGradeTable!$B$1,EquipGradeTable!$A$1:$B$1,0),0)),"",
OFFSET(N126,0,-1)+20))</f>
        <v/>
      </c>
      <c r="O126" t="str">
        <f ca="1">IF($C126&lt;=2,"",
IF(AND($C126&gt;=3,INT(RIGHT(O$1,1))&gt;VLOOKUP($C126,EquipGradeTable!$A:$B,MATCH(EquipGradeTable!$B$1,EquipGradeTable!$A$1:$B$1,0),0)),"",
OFFSET(O126,0,-1)+20))</f>
        <v/>
      </c>
      <c r="P126" t="s">
        <v>72</v>
      </c>
      <c r="Q126">
        <f t="shared" si="28"/>
        <v>7</v>
      </c>
      <c r="R126" t="str">
        <f t="shared" si="45"/>
        <v>Shot_FantasySetStaff1</v>
      </c>
      <c r="S126" t="str">
        <f t="shared" si="46"/>
        <v>EquipName_FantasySetStaff1</v>
      </c>
      <c r="T126">
        <v>1</v>
      </c>
      <c r="AE126">
        <v>0</v>
      </c>
    </row>
    <row r="127" spans="1:31" x14ac:dyDescent="0.3">
      <c r="A127" t="str">
        <f t="shared" ca="1" si="47"/>
        <v>Equip033002</v>
      </c>
      <c r="B127" t="str">
        <f t="shared" ca="1" si="26"/>
        <v>3002</v>
      </c>
      <c r="C127">
        <v>3</v>
      </c>
      <c r="D127" t="s">
        <v>44</v>
      </c>
      <c r="E127">
        <f t="shared" ca="1" si="39"/>
        <v>3</v>
      </c>
      <c r="F127" t="s">
        <v>20</v>
      </c>
      <c r="G127">
        <f t="shared" ca="1" si="40"/>
        <v>0</v>
      </c>
      <c r="H127">
        <v>2</v>
      </c>
      <c r="I127" t="str">
        <f t="shared" ca="1" si="27"/>
        <v>401, 421, 441</v>
      </c>
      <c r="J127">
        <v>401</v>
      </c>
      <c r="K127">
        <f ca="1">IF($C127&lt;=2,"",
IF(AND($C127&gt;=3,INT(RIGHT(K$1,1))&gt;VLOOKUP($C127,EquipGradeTable!$A:$B,MATCH(EquipGradeTable!$B$1,EquipGradeTable!$A$1:$B$1,0),0)),"",
OFFSET(K127,0,-1)+20))</f>
        <v>421</v>
      </c>
      <c r="L127">
        <f ca="1">IF($C127&lt;=2,"",
IF(AND($C127&gt;=3,INT(RIGHT(L$1,1))&gt;VLOOKUP($C127,EquipGradeTable!$A:$B,MATCH(EquipGradeTable!$B$1,EquipGradeTable!$A$1:$B$1,0),0)),"",
OFFSET(L127,0,-1)+20))</f>
        <v>441</v>
      </c>
      <c r="M127" t="str">
        <f ca="1">IF($C127&lt;=2,"",
IF(AND($C127&gt;=3,INT(RIGHT(M$1,1))&gt;VLOOKUP($C127,EquipGradeTable!$A:$B,MATCH(EquipGradeTable!$B$1,EquipGradeTable!$A$1:$B$1,0),0)),"",
OFFSET(M127,0,-1)+20))</f>
        <v/>
      </c>
      <c r="N127" t="str">
        <f ca="1">IF($C127&lt;=2,"",
IF(AND($C127&gt;=3,INT(RIGHT(N$1,1))&gt;VLOOKUP($C127,EquipGradeTable!$A:$B,MATCH(EquipGradeTable!$B$1,EquipGradeTable!$A$1:$B$1,0),0)),"",
OFFSET(N127,0,-1)+20))</f>
        <v/>
      </c>
      <c r="O127" t="str">
        <f ca="1">IF($C127&lt;=2,"",
IF(AND($C127&gt;=3,INT(RIGHT(O$1,1))&gt;VLOOKUP($C127,EquipGradeTable!$A:$B,MATCH(EquipGradeTable!$B$1,EquipGradeTable!$A$1:$B$1,0),0)),"",
OFFSET(O127,0,-1)+20))</f>
        <v/>
      </c>
      <c r="P127" t="s">
        <v>72</v>
      </c>
      <c r="Q127">
        <f t="shared" si="28"/>
        <v>7</v>
      </c>
      <c r="R127" t="str">
        <f t="shared" si="45"/>
        <v>Shot_FantasySetStaff1</v>
      </c>
      <c r="S127" t="str">
        <f t="shared" si="46"/>
        <v>EquipName_FantasySetStaff1</v>
      </c>
      <c r="T127">
        <v>1</v>
      </c>
      <c r="AE127">
        <v>0</v>
      </c>
    </row>
    <row r="128" spans="1:31" x14ac:dyDescent="0.3">
      <c r="A128" t="str">
        <f t="shared" ca="1" si="47"/>
        <v>Equip043002</v>
      </c>
      <c r="B128" t="str">
        <f t="shared" ca="1" si="26"/>
        <v>3002</v>
      </c>
      <c r="C128">
        <v>4</v>
      </c>
      <c r="D128" t="s">
        <v>44</v>
      </c>
      <c r="E128">
        <f t="shared" ca="1" si="39"/>
        <v>3</v>
      </c>
      <c r="F128" t="s">
        <v>20</v>
      </c>
      <c r="G128">
        <f t="shared" ca="1" si="40"/>
        <v>0</v>
      </c>
      <c r="H128">
        <v>2</v>
      </c>
      <c r="I128" t="str">
        <f t="shared" ca="1" si="27"/>
        <v>501, 521, 541, 561</v>
      </c>
      <c r="J128">
        <v>501</v>
      </c>
      <c r="K128">
        <f ca="1">IF($C128&lt;=2,"",
IF(AND($C128&gt;=3,INT(RIGHT(K$1,1))&gt;VLOOKUP($C128,EquipGradeTable!$A:$B,MATCH(EquipGradeTable!$B$1,EquipGradeTable!$A$1:$B$1,0),0)),"",
OFFSET(K128,0,-1)+20))</f>
        <v>521</v>
      </c>
      <c r="L128">
        <f ca="1">IF($C128&lt;=2,"",
IF(AND($C128&gt;=3,INT(RIGHT(L$1,1))&gt;VLOOKUP($C128,EquipGradeTable!$A:$B,MATCH(EquipGradeTable!$B$1,EquipGradeTable!$A$1:$B$1,0),0)),"",
OFFSET(L128,0,-1)+20))</f>
        <v>541</v>
      </c>
      <c r="M128">
        <f ca="1">IF($C128&lt;=2,"",
IF(AND($C128&gt;=3,INT(RIGHT(M$1,1))&gt;VLOOKUP($C128,EquipGradeTable!$A:$B,MATCH(EquipGradeTable!$B$1,EquipGradeTable!$A$1:$B$1,0),0)),"",
OFFSET(M128,0,-1)+20))</f>
        <v>561</v>
      </c>
      <c r="N128" t="str">
        <f ca="1">IF($C128&lt;=2,"",
IF(AND($C128&gt;=3,INT(RIGHT(N$1,1))&gt;VLOOKUP($C128,EquipGradeTable!$A:$B,MATCH(EquipGradeTable!$B$1,EquipGradeTable!$A$1:$B$1,0),0)),"",
OFFSET(N128,0,-1)+20))</f>
        <v/>
      </c>
      <c r="O128" t="str">
        <f ca="1">IF($C128&lt;=2,"",
IF(AND($C128&gt;=3,INT(RIGHT(O$1,1))&gt;VLOOKUP($C128,EquipGradeTable!$A:$B,MATCH(EquipGradeTable!$B$1,EquipGradeTable!$A$1:$B$1,0),0)),"",
OFFSET(O128,0,-1)+20))</f>
        <v/>
      </c>
      <c r="P128" t="s">
        <v>72</v>
      </c>
      <c r="Q128">
        <f t="shared" si="28"/>
        <v>7</v>
      </c>
      <c r="R128" t="str">
        <f t="shared" si="45"/>
        <v>Shot_FantasySetStaff1</v>
      </c>
      <c r="S128" t="str">
        <f t="shared" si="46"/>
        <v>EquipName_FantasySetStaff1</v>
      </c>
      <c r="T128">
        <v>1</v>
      </c>
      <c r="AE128">
        <v>0</v>
      </c>
    </row>
    <row r="129" spans="1:31" x14ac:dyDescent="0.3">
      <c r="A129" t="str">
        <f t="shared" ca="1" si="47"/>
        <v>Equip053002</v>
      </c>
      <c r="B129" t="str">
        <f t="shared" ca="1" si="26"/>
        <v>3002</v>
      </c>
      <c r="C129">
        <v>5</v>
      </c>
      <c r="D129" t="s">
        <v>44</v>
      </c>
      <c r="E129">
        <f t="shared" ca="1" si="39"/>
        <v>3</v>
      </c>
      <c r="F129" t="s">
        <v>20</v>
      </c>
      <c r="G129">
        <f t="shared" ca="1" si="40"/>
        <v>0</v>
      </c>
      <c r="H129">
        <v>2</v>
      </c>
      <c r="I129" t="str">
        <f t="shared" ca="1" si="27"/>
        <v>601, 621, 641, 661, 681</v>
      </c>
      <c r="J129">
        <v>601</v>
      </c>
      <c r="K129">
        <f ca="1">IF($C129&lt;=2,"",
IF(AND($C129&gt;=3,INT(RIGHT(K$1,1))&gt;VLOOKUP($C129,EquipGradeTable!$A:$B,MATCH(EquipGradeTable!$B$1,EquipGradeTable!$A$1:$B$1,0),0)),"",
OFFSET(K129,0,-1)+20))</f>
        <v>621</v>
      </c>
      <c r="L129">
        <f ca="1">IF($C129&lt;=2,"",
IF(AND($C129&gt;=3,INT(RIGHT(L$1,1))&gt;VLOOKUP($C129,EquipGradeTable!$A:$B,MATCH(EquipGradeTable!$B$1,EquipGradeTable!$A$1:$B$1,0),0)),"",
OFFSET(L129,0,-1)+20))</f>
        <v>641</v>
      </c>
      <c r="M129">
        <f ca="1">IF($C129&lt;=2,"",
IF(AND($C129&gt;=3,INT(RIGHT(M$1,1))&gt;VLOOKUP($C129,EquipGradeTable!$A:$B,MATCH(EquipGradeTable!$B$1,EquipGradeTable!$A$1:$B$1,0),0)),"",
OFFSET(M129,0,-1)+20))</f>
        <v>661</v>
      </c>
      <c r="N129">
        <f ca="1">IF($C129&lt;=2,"",
IF(AND($C129&gt;=3,INT(RIGHT(N$1,1))&gt;VLOOKUP($C129,EquipGradeTable!$A:$B,MATCH(EquipGradeTable!$B$1,EquipGradeTable!$A$1:$B$1,0),0)),"",
OFFSET(N129,0,-1)+20))</f>
        <v>681</v>
      </c>
      <c r="O129" t="str">
        <f ca="1">IF($C129&lt;=2,"",
IF(AND($C129&gt;=3,INT(RIGHT(O$1,1))&gt;VLOOKUP($C129,EquipGradeTable!$A:$B,MATCH(EquipGradeTable!$B$1,EquipGradeTable!$A$1:$B$1,0),0)),"",
OFFSET(O129,0,-1)+20))</f>
        <v/>
      </c>
      <c r="P129" t="s">
        <v>72</v>
      </c>
      <c r="Q129">
        <f t="shared" si="28"/>
        <v>7</v>
      </c>
      <c r="R129" t="str">
        <f t="shared" si="45"/>
        <v>Shot_FantasySetStaff1</v>
      </c>
      <c r="S129" t="str">
        <f t="shared" si="46"/>
        <v>EquipName_FantasySetStaff1</v>
      </c>
      <c r="T129">
        <v>1</v>
      </c>
      <c r="AE129">
        <v>0</v>
      </c>
    </row>
    <row r="130" spans="1:31" x14ac:dyDescent="0.3">
      <c r="A130" t="str">
        <f t="shared" ca="1" si="47"/>
        <v>Equip063002</v>
      </c>
      <c r="B130" t="str">
        <f t="shared" ref="B130:B193" ca="1" si="48">RIGHT(A130,4)</f>
        <v>3002</v>
      </c>
      <c r="C130">
        <v>6</v>
      </c>
      <c r="D130" t="s">
        <v>44</v>
      </c>
      <c r="E130">
        <f t="shared" ca="1" si="39"/>
        <v>3</v>
      </c>
      <c r="F130" t="s">
        <v>20</v>
      </c>
      <c r="G130">
        <f t="shared" ca="1" si="40"/>
        <v>0</v>
      </c>
      <c r="H130">
        <v>2</v>
      </c>
      <c r="I130" t="str">
        <f t="shared" ref="I130:I193" ca="1" si="49">J130&amp;
IF(LEN(K130)=0,"",", "&amp;K130)&amp;
IF(LEN(L130)=0,"",", "&amp;L130)&amp;
IF(LEN(M130)=0,"",", "&amp;M130)&amp;
IF(LEN(N130)=0,"",", "&amp;N130)&amp;
IF(LEN(O130)=0,"",", "&amp;O130)</f>
        <v>701, 721, 741, 761, 781, 801</v>
      </c>
      <c r="J130">
        <v>701</v>
      </c>
      <c r="K130">
        <f ca="1">IF($C130&lt;=2,"",
IF(AND($C130&gt;=3,INT(RIGHT(K$1,1))&gt;VLOOKUP($C130,EquipGradeTable!$A:$B,MATCH(EquipGradeTable!$B$1,EquipGradeTable!$A$1:$B$1,0),0)),"",
OFFSET(K130,0,-1)+20))</f>
        <v>721</v>
      </c>
      <c r="L130">
        <f ca="1">IF($C130&lt;=2,"",
IF(AND($C130&gt;=3,INT(RIGHT(L$1,1))&gt;VLOOKUP($C130,EquipGradeTable!$A:$B,MATCH(EquipGradeTable!$B$1,EquipGradeTable!$A$1:$B$1,0),0)),"",
OFFSET(L130,0,-1)+20))</f>
        <v>741</v>
      </c>
      <c r="M130">
        <f ca="1">IF($C130&lt;=2,"",
IF(AND($C130&gt;=3,INT(RIGHT(M$1,1))&gt;VLOOKUP($C130,EquipGradeTable!$A:$B,MATCH(EquipGradeTable!$B$1,EquipGradeTable!$A$1:$B$1,0),0)),"",
OFFSET(M130,0,-1)+20))</f>
        <v>761</v>
      </c>
      <c r="N130">
        <f ca="1">IF($C130&lt;=2,"",
IF(AND($C130&gt;=3,INT(RIGHT(N$1,1))&gt;VLOOKUP($C130,EquipGradeTable!$A:$B,MATCH(EquipGradeTable!$B$1,EquipGradeTable!$A$1:$B$1,0),0)),"",
OFFSET(N130,0,-1)+20))</f>
        <v>781</v>
      </c>
      <c r="O130">
        <f ca="1">IF($C130&lt;=2,"",
IF(AND($C130&gt;=3,INT(RIGHT(O$1,1))&gt;VLOOKUP($C130,EquipGradeTable!$A:$B,MATCH(EquipGradeTable!$B$1,EquipGradeTable!$A$1:$B$1,0),0)),"",
OFFSET(O130,0,-1)+20))</f>
        <v>801</v>
      </c>
      <c r="P130" t="s">
        <v>72</v>
      </c>
      <c r="Q130">
        <f t="shared" ref="Q130:Q193" si="50">COUNTIF(P:P,P130)</f>
        <v>7</v>
      </c>
      <c r="R130" t="str">
        <f t="shared" si="45"/>
        <v>Shot_FantasySetStaff1</v>
      </c>
      <c r="S130" t="str">
        <f t="shared" si="46"/>
        <v>EquipName_FantasySetStaff1</v>
      </c>
      <c r="T130">
        <v>1</v>
      </c>
      <c r="AE130">
        <v>0</v>
      </c>
    </row>
    <row r="131" spans="1:31" x14ac:dyDescent="0.3">
      <c r="A131" t="str">
        <f t="shared" ca="1" si="47"/>
        <v>Equip003003</v>
      </c>
      <c r="B131" t="str">
        <f t="shared" ca="1" si="48"/>
        <v>3003</v>
      </c>
      <c r="C131">
        <v>0</v>
      </c>
      <c r="D131" t="s">
        <v>44</v>
      </c>
      <c r="E131">
        <f t="shared" ca="1" si="39"/>
        <v>3</v>
      </c>
      <c r="F131" t="s">
        <v>20</v>
      </c>
      <c r="G131">
        <f t="shared" ca="1" si="40"/>
        <v>0</v>
      </c>
      <c r="H131">
        <v>3</v>
      </c>
      <c r="I131" t="str">
        <f t="shared" ca="1" si="49"/>
        <v>102</v>
      </c>
      <c r="J131">
        <v>102</v>
      </c>
      <c r="K131" t="str">
        <f ca="1">IF($C131&lt;=2,"",
IF(AND($C131&gt;=3,INT(RIGHT(K$1,1))&gt;VLOOKUP($C131,EquipGradeTable!$A:$B,MATCH(EquipGradeTable!$B$1,EquipGradeTable!$A$1:$B$1,0),0)),"",
OFFSET(K131,0,-1)+20))</f>
        <v/>
      </c>
      <c r="L131" t="str">
        <f ca="1">IF($C131&lt;=2,"",
IF(AND($C131&gt;=3,INT(RIGHT(L$1,1))&gt;VLOOKUP($C131,EquipGradeTable!$A:$B,MATCH(EquipGradeTable!$B$1,EquipGradeTable!$A$1:$B$1,0),0)),"",
OFFSET(L131,0,-1)+20))</f>
        <v/>
      </c>
      <c r="M131" t="str">
        <f ca="1">IF($C131&lt;=2,"",
IF(AND($C131&gt;=3,INT(RIGHT(M$1,1))&gt;VLOOKUP($C131,EquipGradeTable!$A:$B,MATCH(EquipGradeTable!$B$1,EquipGradeTable!$A$1:$B$1,0),0)),"",
OFFSET(M131,0,-1)+20))</f>
        <v/>
      </c>
      <c r="N131" t="str">
        <f ca="1">IF($C131&lt;=2,"",
IF(AND($C131&gt;=3,INT(RIGHT(N$1,1))&gt;VLOOKUP($C131,EquipGradeTable!$A:$B,MATCH(EquipGradeTable!$B$1,EquipGradeTable!$A$1:$B$1,0),0)),"",
OFFSET(N131,0,-1)+20))</f>
        <v/>
      </c>
      <c r="O131" t="str">
        <f ca="1">IF($C131&lt;=2,"",
IF(AND($C131&gt;=3,INT(RIGHT(O$1,1))&gt;VLOOKUP($C131,EquipGradeTable!$A:$B,MATCH(EquipGradeTable!$B$1,EquipGradeTable!$A$1:$B$1,0),0)),"",
OFFSET(O131,0,-1)+20))</f>
        <v/>
      </c>
      <c r="P131" t="s">
        <v>73</v>
      </c>
      <c r="Q131">
        <f t="shared" si="50"/>
        <v>7</v>
      </c>
      <c r="R131" t="str">
        <f t="shared" si="45"/>
        <v>Shot_FantasySetStaff4</v>
      </c>
      <c r="S131" t="str">
        <f t="shared" si="46"/>
        <v>EquipName_FantasySetStaff4</v>
      </c>
      <c r="T131">
        <v>1</v>
      </c>
      <c r="AE131">
        <v>0</v>
      </c>
    </row>
    <row r="132" spans="1:31" x14ac:dyDescent="0.3">
      <c r="A132" t="str">
        <f t="shared" ca="1" si="47"/>
        <v>Equip013003</v>
      </c>
      <c r="B132" t="str">
        <f t="shared" ca="1" si="48"/>
        <v>3003</v>
      </c>
      <c r="C132">
        <v>1</v>
      </c>
      <c r="D132" t="s">
        <v>44</v>
      </c>
      <c r="E132">
        <f t="shared" ca="1" si="39"/>
        <v>3</v>
      </c>
      <c r="F132" t="s">
        <v>20</v>
      </c>
      <c r="G132">
        <f t="shared" ca="1" si="40"/>
        <v>0</v>
      </c>
      <c r="H132">
        <v>3</v>
      </c>
      <c r="I132" t="str">
        <f t="shared" ca="1" si="49"/>
        <v>202</v>
      </c>
      <c r="J132">
        <v>202</v>
      </c>
      <c r="K132" t="str">
        <f ca="1">IF($C132&lt;=2,"",
IF(AND($C132&gt;=3,INT(RIGHT(K$1,1))&gt;VLOOKUP($C132,EquipGradeTable!$A:$B,MATCH(EquipGradeTable!$B$1,EquipGradeTable!$A$1:$B$1,0),0)),"",
OFFSET(K132,0,-1)+20))</f>
        <v/>
      </c>
      <c r="L132" t="str">
        <f ca="1">IF($C132&lt;=2,"",
IF(AND($C132&gt;=3,INT(RIGHT(L$1,1))&gt;VLOOKUP($C132,EquipGradeTable!$A:$B,MATCH(EquipGradeTable!$B$1,EquipGradeTable!$A$1:$B$1,0),0)),"",
OFFSET(L132,0,-1)+20))</f>
        <v/>
      </c>
      <c r="M132" t="str">
        <f ca="1">IF($C132&lt;=2,"",
IF(AND($C132&gt;=3,INT(RIGHT(M$1,1))&gt;VLOOKUP($C132,EquipGradeTable!$A:$B,MATCH(EquipGradeTable!$B$1,EquipGradeTable!$A$1:$B$1,0),0)),"",
OFFSET(M132,0,-1)+20))</f>
        <v/>
      </c>
      <c r="N132" t="str">
        <f ca="1">IF($C132&lt;=2,"",
IF(AND($C132&gt;=3,INT(RIGHT(N$1,1))&gt;VLOOKUP($C132,EquipGradeTable!$A:$B,MATCH(EquipGradeTable!$B$1,EquipGradeTable!$A$1:$B$1,0),0)),"",
OFFSET(N132,0,-1)+20))</f>
        <v/>
      </c>
      <c r="O132" t="str">
        <f ca="1">IF($C132&lt;=2,"",
IF(AND($C132&gt;=3,INT(RIGHT(O$1,1))&gt;VLOOKUP($C132,EquipGradeTable!$A:$B,MATCH(EquipGradeTable!$B$1,EquipGradeTable!$A$1:$B$1,0),0)),"",
OFFSET(O132,0,-1)+20))</f>
        <v/>
      </c>
      <c r="P132" t="s">
        <v>73</v>
      </c>
      <c r="Q132">
        <f t="shared" si="50"/>
        <v>7</v>
      </c>
      <c r="R132" t="str">
        <f t="shared" si="45"/>
        <v>Shot_FantasySetStaff4</v>
      </c>
      <c r="S132" t="str">
        <f t="shared" si="46"/>
        <v>EquipName_FantasySetStaff4</v>
      </c>
      <c r="T132">
        <v>1</v>
      </c>
      <c r="AE132">
        <v>0</v>
      </c>
    </row>
    <row r="133" spans="1:31" x14ac:dyDescent="0.3">
      <c r="A133" t="str">
        <f t="shared" ca="1" si="47"/>
        <v>Equip023003</v>
      </c>
      <c r="B133" t="str">
        <f t="shared" ca="1" si="48"/>
        <v>3003</v>
      </c>
      <c r="C133">
        <v>2</v>
      </c>
      <c r="D133" t="s">
        <v>44</v>
      </c>
      <c r="E133">
        <f t="shared" ca="1" si="39"/>
        <v>3</v>
      </c>
      <c r="F133" t="s">
        <v>20</v>
      </c>
      <c r="G133">
        <f t="shared" ca="1" si="40"/>
        <v>0</v>
      </c>
      <c r="H133">
        <v>3</v>
      </c>
      <c r="I133" t="str">
        <f t="shared" ca="1" si="49"/>
        <v>302</v>
      </c>
      <c r="J133">
        <v>302</v>
      </c>
      <c r="K133" t="str">
        <f ca="1">IF($C133&lt;=2,"",
IF(AND($C133&gt;=3,INT(RIGHT(K$1,1))&gt;VLOOKUP($C133,EquipGradeTable!$A:$B,MATCH(EquipGradeTable!$B$1,EquipGradeTable!$A$1:$B$1,0),0)),"",
OFFSET(K133,0,-1)+20))</f>
        <v/>
      </c>
      <c r="L133" t="str">
        <f ca="1">IF($C133&lt;=2,"",
IF(AND($C133&gt;=3,INT(RIGHT(L$1,1))&gt;VLOOKUP($C133,EquipGradeTable!$A:$B,MATCH(EquipGradeTable!$B$1,EquipGradeTable!$A$1:$B$1,0),0)),"",
OFFSET(L133,0,-1)+20))</f>
        <v/>
      </c>
      <c r="M133" t="str">
        <f ca="1">IF($C133&lt;=2,"",
IF(AND($C133&gt;=3,INT(RIGHT(M$1,1))&gt;VLOOKUP($C133,EquipGradeTable!$A:$B,MATCH(EquipGradeTable!$B$1,EquipGradeTable!$A$1:$B$1,0),0)),"",
OFFSET(M133,0,-1)+20))</f>
        <v/>
      </c>
      <c r="N133" t="str">
        <f ca="1">IF($C133&lt;=2,"",
IF(AND($C133&gt;=3,INT(RIGHT(N$1,1))&gt;VLOOKUP($C133,EquipGradeTable!$A:$B,MATCH(EquipGradeTable!$B$1,EquipGradeTable!$A$1:$B$1,0),0)),"",
OFFSET(N133,0,-1)+20))</f>
        <v/>
      </c>
      <c r="O133" t="str">
        <f ca="1">IF($C133&lt;=2,"",
IF(AND($C133&gt;=3,INT(RIGHT(O$1,1))&gt;VLOOKUP($C133,EquipGradeTable!$A:$B,MATCH(EquipGradeTable!$B$1,EquipGradeTable!$A$1:$B$1,0),0)),"",
OFFSET(O133,0,-1)+20))</f>
        <v/>
      </c>
      <c r="P133" t="s">
        <v>73</v>
      </c>
      <c r="Q133">
        <f t="shared" si="50"/>
        <v>7</v>
      </c>
      <c r="R133" t="str">
        <f t="shared" si="45"/>
        <v>Shot_FantasySetStaff4</v>
      </c>
      <c r="S133" t="str">
        <f t="shared" si="46"/>
        <v>EquipName_FantasySetStaff4</v>
      </c>
      <c r="T133">
        <v>1</v>
      </c>
      <c r="AE133">
        <v>0</v>
      </c>
    </row>
    <row r="134" spans="1:31" x14ac:dyDescent="0.3">
      <c r="A134" t="str">
        <f t="shared" ca="1" si="47"/>
        <v>Equip033003</v>
      </c>
      <c r="B134" t="str">
        <f t="shared" ca="1" si="48"/>
        <v>3003</v>
      </c>
      <c r="C134">
        <v>3</v>
      </c>
      <c r="D134" t="s">
        <v>44</v>
      </c>
      <c r="E134">
        <f t="shared" ca="1" si="39"/>
        <v>3</v>
      </c>
      <c r="F134" t="s">
        <v>20</v>
      </c>
      <c r="G134">
        <f t="shared" ca="1" si="40"/>
        <v>0</v>
      </c>
      <c r="H134">
        <v>3</v>
      </c>
      <c r="I134" t="str">
        <f t="shared" ca="1" si="49"/>
        <v>402, 422, 442</v>
      </c>
      <c r="J134">
        <v>402</v>
      </c>
      <c r="K134">
        <f ca="1">IF($C134&lt;=2,"",
IF(AND($C134&gt;=3,INT(RIGHT(K$1,1))&gt;VLOOKUP($C134,EquipGradeTable!$A:$B,MATCH(EquipGradeTable!$B$1,EquipGradeTable!$A$1:$B$1,0),0)),"",
OFFSET(K134,0,-1)+20))</f>
        <v>422</v>
      </c>
      <c r="L134">
        <f ca="1">IF($C134&lt;=2,"",
IF(AND($C134&gt;=3,INT(RIGHT(L$1,1))&gt;VLOOKUP($C134,EquipGradeTable!$A:$B,MATCH(EquipGradeTable!$B$1,EquipGradeTable!$A$1:$B$1,0),0)),"",
OFFSET(L134,0,-1)+20))</f>
        <v>442</v>
      </c>
      <c r="M134" t="str">
        <f ca="1">IF($C134&lt;=2,"",
IF(AND($C134&gt;=3,INT(RIGHT(M$1,1))&gt;VLOOKUP($C134,EquipGradeTable!$A:$B,MATCH(EquipGradeTable!$B$1,EquipGradeTable!$A$1:$B$1,0),0)),"",
OFFSET(M134,0,-1)+20))</f>
        <v/>
      </c>
      <c r="N134" t="str">
        <f ca="1">IF($C134&lt;=2,"",
IF(AND($C134&gt;=3,INT(RIGHT(N$1,1))&gt;VLOOKUP($C134,EquipGradeTable!$A:$B,MATCH(EquipGradeTable!$B$1,EquipGradeTable!$A$1:$B$1,0),0)),"",
OFFSET(N134,0,-1)+20))</f>
        <v/>
      </c>
      <c r="O134" t="str">
        <f ca="1">IF($C134&lt;=2,"",
IF(AND($C134&gt;=3,INT(RIGHT(O$1,1))&gt;VLOOKUP($C134,EquipGradeTable!$A:$B,MATCH(EquipGradeTable!$B$1,EquipGradeTable!$A$1:$B$1,0),0)),"",
OFFSET(O134,0,-1)+20))</f>
        <v/>
      </c>
      <c r="P134" t="s">
        <v>73</v>
      </c>
      <c r="Q134">
        <f t="shared" si="50"/>
        <v>7</v>
      </c>
      <c r="R134" t="str">
        <f t="shared" si="45"/>
        <v>Shot_FantasySetStaff4</v>
      </c>
      <c r="S134" t="str">
        <f t="shared" si="46"/>
        <v>EquipName_FantasySetStaff4</v>
      </c>
      <c r="T134">
        <v>1</v>
      </c>
      <c r="AE134">
        <v>0</v>
      </c>
    </row>
    <row r="135" spans="1:31" x14ac:dyDescent="0.3">
      <c r="A135" t="str">
        <f t="shared" ca="1" si="47"/>
        <v>Equip043003</v>
      </c>
      <c r="B135" t="str">
        <f t="shared" ca="1" si="48"/>
        <v>3003</v>
      </c>
      <c r="C135">
        <v>4</v>
      </c>
      <c r="D135" t="s">
        <v>44</v>
      </c>
      <c r="E135">
        <f t="shared" ca="1" si="39"/>
        <v>3</v>
      </c>
      <c r="F135" t="s">
        <v>20</v>
      </c>
      <c r="G135">
        <f t="shared" ca="1" si="40"/>
        <v>0</v>
      </c>
      <c r="H135">
        <v>3</v>
      </c>
      <c r="I135" t="str">
        <f t="shared" ca="1" si="49"/>
        <v>502, 522, 542, 562</v>
      </c>
      <c r="J135">
        <v>502</v>
      </c>
      <c r="K135">
        <f ca="1">IF($C135&lt;=2,"",
IF(AND($C135&gt;=3,INT(RIGHT(K$1,1))&gt;VLOOKUP($C135,EquipGradeTable!$A:$B,MATCH(EquipGradeTable!$B$1,EquipGradeTable!$A$1:$B$1,0),0)),"",
OFFSET(K135,0,-1)+20))</f>
        <v>522</v>
      </c>
      <c r="L135">
        <f ca="1">IF($C135&lt;=2,"",
IF(AND($C135&gt;=3,INT(RIGHT(L$1,1))&gt;VLOOKUP($C135,EquipGradeTable!$A:$B,MATCH(EquipGradeTable!$B$1,EquipGradeTable!$A$1:$B$1,0),0)),"",
OFFSET(L135,0,-1)+20))</f>
        <v>542</v>
      </c>
      <c r="M135">
        <f ca="1">IF($C135&lt;=2,"",
IF(AND($C135&gt;=3,INT(RIGHT(M$1,1))&gt;VLOOKUP($C135,EquipGradeTable!$A:$B,MATCH(EquipGradeTable!$B$1,EquipGradeTable!$A$1:$B$1,0),0)),"",
OFFSET(M135,0,-1)+20))</f>
        <v>562</v>
      </c>
      <c r="N135" t="str">
        <f ca="1">IF($C135&lt;=2,"",
IF(AND($C135&gt;=3,INT(RIGHT(N$1,1))&gt;VLOOKUP($C135,EquipGradeTable!$A:$B,MATCH(EquipGradeTable!$B$1,EquipGradeTable!$A$1:$B$1,0),0)),"",
OFFSET(N135,0,-1)+20))</f>
        <v/>
      </c>
      <c r="O135" t="str">
        <f ca="1">IF($C135&lt;=2,"",
IF(AND($C135&gt;=3,INT(RIGHT(O$1,1))&gt;VLOOKUP($C135,EquipGradeTable!$A:$B,MATCH(EquipGradeTable!$B$1,EquipGradeTable!$A$1:$B$1,0),0)),"",
OFFSET(O135,0,-1)+20))</f>
        <v/>
      </c>
      <c r="P135" t="s">
        <v>73</v>
      </c>
      <c r="Q135">
        <f t="shared" si="50"/>
        <v>7</v>
      </c>
      <c r="R135" t="str">
        <f t="shared" si="45"/>
        <v>Shot_FantasySetStaff4</v>
      </c>
      <c r="S135" t="str">
        <f t="shared" si="46"/>
        <v>EquipName_FantasySetStaff4</v>
      </c>
      <c r="T135">
        <v>1</v>
      </c>
      <c r="AE135">
        <v>0</v>
      </c>
    </row>
    <row r="136" spans="1:31" x14ac:dyDescent="0.3">
      <c r="A136" t="str">
        <f t="shared" ca="1" si="47"/>
        <v>Equip053003</v>
      </c>
      <c r="B136" t="str">
        <f t="shared" ca="1" si="48"/>
        <v>3003</v>
      </c>
      <c r="C136">
        <v>5</v>
      </c>
      <c r="D136" t="s">
        <v>44</v>
      </c>
      <c r="E136">
        <f t="shared" ca="1" si="39"/>
        <v>3</v>
      </c>
      <c r="F136" t="s">
        <v>20</v>
      </c>
      <c r="G136">
        <f t="shared" ca="1" si="40"/>
        <v>0</v>
      </c>
      <c r="H136">
        <v>3</v>
      </c>
      <c r="I136" t="str">
        <f t="shared" ca="1" si="49"/>
        <v>602, 622, 642, 662, 682</v>
      </c>
      <c r="J136">
        <v>602</v>
      </c>
      <c r="K136">
        <f ca="1">IF($C136&lt;=2,"",
IF(AND($C136&gt;=3,INT(RIGHT(K$1,1))&gt;VLOOKUP($C136,EquipGradeTable!$A:$B,MATCH(EquipGradeTable!$B$1,EquipGradeTable!$A$1:$B$1,0),0)),"",
OFFSET(K136,0,-1)+20))</f>
        <v>622</v>
      </c>
      <c r="L136">
        <f ca="1">IF($C136&lt;=2,"",
IF(AND($C136&gt;=3,INT(RIGHT(L$1,1))&gt;VLOOKUP($C136,EquipGradeTable!$A:$B,MATCH(EquipGradeTable!$B$1,EquipGradeTable!$A$1:$B$1,0),0)),"",
OFFSET(L136,0,-1)+20))</f>
        <v>642</v>
      </c>
      <c r="M136">
        <f ca="1">IF($C136&lt;=2,"",
IF(AND($C136&gt;=3,INT(RIGHT(M$1,1))&gt;VLOOKUP($C136,EquipGradeTable!$A:$B,MATCH(EquipGradeTable!$B$1,EquipGradeTable!$A$1:$B$1,0),0)),"",
OFFSET(M136,0,-1)+20))</f>
        <v>662</v>
      </c>
      <c r="N136">
        <f ca="1">IF($C136&lt;=2,"",
IF(AND($C136&gt;=3,INT(RIGHT(N$1,1))&gt;VLOOKUP($C136,EquipGradeTable!$A:$B,MATCH(EquipGradeTable!$B$1,EquipGradeTable!$A$1:$B$1,0),0)),"",
OFFSET(N136,0,-1)+20))</f>
        <v>682</v>
      </c>
      <c r="O136" t="str">
        <f ca="1">IF($C136&lt;=2,"",
IF(AND($C136&gt;=3,INT(RIGHT(O$1,1))&gt;VLOOKUP($C136,EquipGradeTable!$A:$B,MATCH(EquipGradeTable!$B$1,EquipGradeTable!$A$1:$B$1,0),0)),"",
OFFSET(O136,0,-1)+20))</f>
        <v/>
      </c>
      <c r="P136" t="s">
        <v>73</v>
      </c>
      <c r="Q136">
        <f t="shared" si="50"/>
        <v>7</v>
      </c>
      <c r="R136" t="str">
        <f t="shared" si="45"/>
        <v>Shot_FantasySetStaff4</v>
      </c>
      <c r="S136" t="str">
        <f t="shared" si="46"/>
        <v>EquipName_FantasySetStaff4</v>
      </c>
      <c r="T136">
        <v>1</v>
      </c>
      <c r="AE136">
        <v>0</v>
      </c>
    </row>
    <row r="137" spans="1:31" x14ac:dyDescent="0.3">
      <c r="A137" t="str">
        <f t="shared" ca="1" si="47"/>
        <v>Equip063003</v>
      </c>
      <c r="B137" t="str">
        <f t="shared" ca="1" si="48"/>
        <v>3003</v>
      </c>
      <c r="C137">
        <v>6</v>
      </c>
      <c r="D137" t="s">
        <v>44</v>
      </c>
      <c r="E137">
        <f t="shared" ca="1" si="39"/>
        <v>3</v>
      </c>
      <c r="F137" t="s">
        <v>20</v>
      </c>
      <c r="G137">
        <f t="shared" ca="1" si="40"/>
        <v>0</v>
      </c>
      <c r="H137">
        <v>3</v>
      </c>
      <c r="I137" t="str">
        <f t="shared" ca="1" si="49"/>
        <v>702, 722, 742, 762, 782, 802</v>
      </c>
      <c r="J137">
        <v>702</v>
      </c>
      <c r="K137">
        <f ca="1">IF($C137&lt;=2,"",
IF(AND($C137&gt;=3,INT(RIGHT(K$1,1))&gt;VLOOKUP($C137,EquipGradeTable!$A:$B,MATCH(EquipGradeTable!$B$1,EquipGradeTable!$A$1:$B$1,0),0)),"",
OFFSET(K137,0,-1)+20))</f>
        <v>722</v>
      </c>
      <c r="L137">
        <f ca="1">IF($C137&lt;=2,"",
IF(AND($C137&gt;=3,INT(RIGHT(L$1,1))&gt;VLOOKUP($C137,EquipGradeTable!$A:$B,MATCH(EquipGradeTable!$B$1,EquipGradeTable!$A$1:$B$1,0),0)),"",
OFFSET(L137,0,-1)+20))</f>
        <v>742</v>
      </c>
      <c r="M137">
        <f ca="1">IF($C137&lt;=2,"",
IF(AND($C137&gt;=3,INT(RIGHT(M$1,1))&gt;VLOOKUP($C137,EquipGradeTable!$A:$B,MATCH(EquipGradeTable!$B$1,EquipGradeTable!$A$1:$B$1,0),0)),"",
OFFSET(M137,0,-1)+20))</f>
        <v>762</v>
      </c>
      <c r="N137">
        <f ca="1">IF($C137&lt;=2,"",
IF(AND($C137&gt;=3,INT(RIGHT(N$1,1))&gt;VLOOKUP($C137,EquipGradeTable!$A:$B,MATCH(EquipGradeTable!$B$1,EquipGradeTable!$A$1:$B$1,0),0)),"",
OFFSET(N137,0,-1)+20))</f>
        <v>782</v>
      </c>
      <c r="O137">
        <f ca="1">IF($C137&lt;=2,"",
IF(AND($C137&gt;=3,INT(RIGHT(O$1,1))&gt;VLOOKUP($C137,EquipGradeTable!$A:$B,MATCH(EquipGradeTable!$B$1,EquipGradeTable!$A$1:$B$1,0),0)),"",
OFFSET(O137,0,-1)+20))</f>
        <v>802</v>
      </c>
      <c r="P137" t="s">
        <v>73</v>
      </c>
      <c r="Q137">
        <f t="shared" si="50"/>
        <v>7</v>
      </c>
      <c r="R137" t="str">
        <f t="shared" si="45"/>
        <v>Shot_FantasySetStaff4</v>
      </c>
      <c r="S137" t="str">
        <f t="shared" si="46"/>
        <v>EquipName_FantasySetStaff4</v>
      </c>
      <c r="T137">
        <v>1</v>
      </c>
      <c r="AE137">
        <v>0</v>
      </c>
    </row>
    <row r="138" spans="1:31" x14ac:dyDescent="0.3">
      <c r="A138" t="str">
        <f t="shared" ref="A138:A154" ca="1" si="51">"Equip"&amp;TEXT(C138,"00")&amp;TEXT(E138,"0")&amp;TEXT(G138,"0")&amp;TEXT(H138,"00")</f>
        <v>Equip033101</v>
      </c>
      <c r="B138" t="str">
        <f t="shared" ca="1" si="48"/>
        <v>3101</v>
      </c>
      <c r="C138">
        <v>3</v>
      </c>
      <c r="D138" t="s">
        <v>44</v>
      </c>
      <c r="E138">
        <f t="shared" ca="1" si="39"/>
        <v>3</v>
      </c>
      <c r="F138" t="s">
        <v>22</v>
      </c>
      <c r="G138">
        <f t="shared" ca="1" si="40"/>
        <v>1</v>
      </c>
      <c r="H138">
        <v>1</v>
      </c>
      <c r="I138" t="str">
        <f t="shared" ca="1" si="49"/>
        <v>600, 620, 640</v>
      </c>
      <c r="J138">
        <v>600</v>
      </c>
      <c r="K138">
        <f ca="1">IF($C138&lt;=2,"",
IF(AND($C138&gt;=3,INT(RIGHT(K$1,1))&gt;VLOOKUP($C138,EquipGradeTable!$A:$B,MATCH(EquipGradeTable!$B$1,EquipGradeTable!$A$1:$B$1,0),0)),"",
OFFSET(K138,0,-1)+20))</f>
        <v>620</v>
      </c>
      <c r="L138">
        <f ca="1">IF($C138&lt;=2,"",
IF(AND($C138&gt;=3,INT(RIGHT(L$1,1))&gt;VLOOKUP($C138,EquipGradeTable!$A:$B,MATCH(EquipGradeTable!$B$1,EquipGradeTable!$A$1:$B$1,0),0)),"",
OFFSET(L138,0,-1)+20))</f>
        <v>640</v>
      </c>
      <c r="M138" t="str">
        <f ca="1">IF($C138&lt;=2,"",
IF(AND($C138&gt;=3,INT(RIGHT(M$1,1))&gt;VLOOKUP($C138,EquipGradeTable!$A:$B,MATCH(EquipGradeTable!$B$1,EquipGradeTable!$A$1:$B$1,0),0)),"",
OFFSET(M138,0,-1)+20))</f>
        <v/>
      </c>
      <c r="N138" t="str">
        <f ca="1">IF($C138&lt;=2,"",
IF(AND($C138&gt;=3,INT(RIGHT(N$1,1))&gt;VLOOKUP($C138,EquipGradeTable!$A:$B,MATCH(EquipGradeTable!$B$1,EquipGradeTable!$A$1:$B$1,0),0)),"",
OFFSET(N138,0,-1)+20))</f>
        <v/>
      </c>
      <c r="O138" t="str">
        <f ca="1">IF($C138&lt;=2,"",
IF(AND($C138&gt;=3,INT(RIGHT(O$1,1))&gt;VLOOKUP($C138,EquipGradeTable!$A:$B,MATCH(EquipGradeTable!$B$1,EquipGradeTable!$A$1:$B$1,0),0)),"",
OFFSET(O138,0,-1)+20))</f>
        <v/>
      </c>
      <c r="P138" t="s">
        <v>74</v>
      </c>
      <c r="Q138">
        <f t="shared" si="50"/>
        <v>4</v>
      </c>
      <c r="R138" t="str">
        <f t="shared" si="45"/>
        <v>Shot_ArmoryWand1</v>
      </c>
      <c r="S138" t="str">
        <f t="shared" si="46"/>
        <v>EquipName_ArmoryWand1</v>
      </c>
      <c r="T138">
        <v>1</v>
      </c>
      <c r="AE138">
        <v>0</v>
      </c>
    </row>
    <row r="139" spans="1:31" x14ac:dyDescent="0.3">
      <c r="A139" t="str">
        <f t="shared" ca="1" si="51"/>
        <v>Equip043101</v>
      </c>
      <c r="B139" t="str">
        <f t="shared" ca="1" si="48"/>
        <v>3101</v>
      </c>
      <c r="C139">
        <v>4</v>
      </c>
      <c r="D139" t="s">
        <v>44</v>
      </c>
      <c r="E139">
        <f t="shared" ca="1" si="39"/>
        <v>3</v>
      </c>
      <c r="F139" t="s">
        <v>22</v>
      </c>
      <c r="G139">
        <f t="shared" ca="1" si="40"/>
        <v>1</v>
      </c>
      <c r="H139">
        <v>1</v>
      </c>
      <c r="I139" t="str">
        <f t="shared" ca="1" si="49"/>
        <v>750, 770, 790, 810</v>
      </c>
      <c r="J139">
        <v>750</v>
      </c>
      <c r="K139">
        <f ca="1">IF($C139&lt;=2,"",
IF(AND($C139&gt;=3,INT(RIGHT(K$1,1))&gt;VLOOKUP($C139,EquipGradeTable!$A:$B,MATCH(EquipGradeTable!$B$1,EquipGradeTable!$A$1:$B$1,0),0)),"",
OFFSET(K139,0,-1)+20))</f>
        <v>770</v>
      </c>
      <c r="L139">
        <f ca="1">IF($C139&lt;=2,"",
IF(AND($C139&gt;=3,INT(RIGHT(L$1,1))&gt;VLOOKUP($C139,EquipGradeTable!$A:$B,MATCH(EquipGradeTable!$B$1,EquipGradeTable!$A$1:$B$1,0),0)),"",
OFFSET(L139,0,-1)+20))</f>
        <v>790</v>
      </c>
      <c r="M139">
        <f ca="1">IF($C139&lt;=2,"",
IF(AND($C139&gt;=3,INT(RIGHT(M$1,1))&gt;VLOOKUP($C139,EquipGradeTable!$A:$B,MATCH(EquipGradeTable!$B$1,EquipGradeTable!$A$1:$B$1,0),0)),"",
OFFSET(M139,0,-1)+20))</f>
        <v>810</v>
      </c>
      <c r="N139" t="str">
        <f ca="1">IF($C139&lt;=2,"",
IF(AND($C139&gt;=3,INT(RIGHT(N$1,1))&gt;VLOOKUP($C139,EquipGradeTable!$A:$B,MATCH(EquipGradeTable!$B$1,EquipGradeTable!$A$1:$B$1,0),0)),"",
OFFSET(N139,0,-1)+20))</f>
        <v/>
      </c>
      <c r="O139" t="str">
        <f ca="1">IF($C139&lt;=2,"",
IF(AND($C139&gt;=3,INT(RIGHT(O$1,1))&gt;VLOOKUP($C139,EquipGradeTable!$A:$B,MATCH(EquipGradeTable!$B$1,EquipGradeTable!$A$1:$B$1,0),0)),"",
OFFSET(O139,0,-1)+20))</f>
        <v/>
      </c>
      <c r="P139" t="s">
        <v>74</v>
      </c>
      <c r="Q139">
        <f t="shared" si="50"/>
        <v>4</v>
      </c>
      <c r="R139" t="str">
        <f t="shared" si="45"/>
        <v>Shot_ArmoryWand1</v>
      </c>
      <c r="S139" t="str">
        <f t="shared" si="46"/>
        <v>EquipName_ArmoryWand1</v>
      </c>
      <c r="T139">
        <v>1</v>
      </c>
      <c r="AE139">
        <v>0</v>
      </c>
    </row>
    <row r="140" spans="1:31" x14ac:dyDescent="0.3">
      <c r="A140" t="str">
        <f t="shared" ca="1" si="51"/>
        <v>Equip053101</v>
      </c>
      <c r="B140" t="str">
        <f t="shared" ca="1" si="48"/>
        <v>3101</v>
      </c>
      <c r="C140">
        <v>5</v>
      </c>
      <c r="D140" t="s">
        <v>44</v>
      </c>
      <c r="E140">
        <f t="shared" ca="1" si="39"/>
        <v>3</v>
      </c>
      <c r="F140" t="s">
        <v>22</v>
      </c>
      <c r="G140">
        <f t="shared" ca="1" si="40"/>
        <v>1</v>
      </c>
      <c r="H140">
        <v>1</v>
      </c>
      <c r="I140" t="str">
        <f t="shared" ca="1" si="49"/>
        <v>900, 920, 940, 960, 980</v>
      </c>
      <c r="J140">
        <v>900</v>
      </c>
      <c r="K140">
        <f ca="1">IF($C140&lt;=2,"",
IF(AND($C140&gt;=3,INT(RIGHT(K$1,1))&gt;VLOOKUP($C140,EquipGradeTable!$A:$B,MATCH(EquipGradeTable!$B$1,EquipGradeTable!$A$1:$B$1,0),0)),"",
OFFSET(K140,0,-1)+20))</f>
        <v>920</v>
      </c>
      <c r="L140">
        <f ca="1">IF($C140&lt;=2,"",
IF(AND($C140&gt;=3,INT(RIGHT(L$1,1))&gt;VLOOKUP($C140,EquipGradeTable!$A:$B,MATCH(EquipGradeTable!$B$1,EquipGradeTable!$A$1:$B$1,0),0)),"",
OFFSET(L140,0,-1)+20))</f>
        <v>940</v>
      </c>
      <c r="M140">
        <f ca="1">IF($C140&lt;=2,"",
IF(AND($C140&gt;=3,INT(RIGHT(M$1,1))&gt;VLOOKUP($C140,EquipGradeTable!$A:$B,MATCH(EquipGradeTable!$B$1,EquipGradeTable!$A$1:$B$1,0),0)),"",
OFFSET(M140,0,-1)+20))</f>
        <v>960</v>
      </c>
      <c r="N140">
        <f ca="1">IF($C140&lt;=2,"",
IF(AND($C140&gt;=3,INT(RIGHT(N$1,1))&gt;VLOOKUP($C140,EquipGradeTable!$A:$B,MATCH(EquipGradeTable!$B$1,EquipGradeTable!$A$1:$B$1,0),0)),"",
OFFSET(N140,0,-1)+20))</f>
        <v>980</v>
      </c>
      <c r="O140" t="str">
        <f ca="1">IF($C140&lt;=2,"",
IF(AND($C140&gt;=3,INT(RIGHT(O$1,1))&gt;VLOOKUP($C140,EquipGradeTable!$A:$B,MATCH(EquipGradeTable!$B$1,EquipGradeTable!$A$1:$B$1,0),0)),"",
OFFSET(O140,0,-1)+20))</f>
        <v/>
      </c>
      <c r="P140" t="s">
        <v>74</v>
      </c>
      <c r="Q140">
        <f t="shared" si="50"/>
        <v>4</v>
      </c>
      <c r="R140" t="str">
        <f t="shared" si="45"/>
        <v>Shot_ArmoryWand1</v>
      </c>
      <c r="S140" t="str">
        <f t="shared" si="46"/>
        <v>EquipName_ArmoryWand1</v>
      </c>
      <c r="T140">
        <v>1</v>
      </c>
      <c r="AE140">
        <v>0</v>
      </c>
    </row>
    <row r="141" spans="1:31" x14ac:dyDescent="0.3">
      <c r="A141" t="str">
        <f t="shared" ca="1" si="51"/>
        <v>Equip063101</v>
      </c>
      <c r="B141" t="str">
        <f t="shared" ca="1" si="48"/>
        <v>3101</v>
      </c>
      <c r="C141">
        <v>6</v>
      </c>
      <c r="D141" t="s">
        <v>44</v>
      </c>
      <c r="E141">
        <f t="shared" ca="1" si="39"/>
        <v>3</v>
      </c>
      <c r="F141" t="s">
        <v>22</v>
      </c>
      <c r="G141">
        <f t="shared" ca="1" si="40"/>
        <v>1</v>
      </c>
      <c r="H141">
        <v>1</v>
      </c>
      <c r="I141" t="str">
        <f t="shared" ca="1" si="49"/>
        <v>1050, 1070, 1090, 1110, 1130, 1150</v>
      </c>
      <c r="J141">
        <v>1050</v>
      </c>
      <c r="K141">
        <f ca="1">IF($C141&lt;=2,"",
IF(AND($C141&gt;=3,INT(RIGHT(K$1,1))&gt;VLOOKUP($C141,EquipGradeTable!$A:$B,MATCH(EquipGradeTable!$B$1,EquipGradeTable!$A$1:$B$1,0),0)),"",
OFFSET(K141,0,-1)+20))</f>
        <v>1070</v>
      </c>
      <c r="L141">
        <f ca="1">IF($C141&lt;=2,"",
IF(AND($C141&gt;=3,INT(RIGHT(L$1,1))&gt;VLOOKUP($C141,EquipGradeTable!$A:$B,MATCH(EquipGradeTable!$B$1,EquipGradeTable!$A$1:$B$1,0),0)),"",
OFFSET(L141,0,-1)+20))</f>
        <v>1090</v>
      </c>
      <c r="M141">
        <f ca="1">IF($C141&lt;=2,"",
IF(AND($C141&gt;=3,INT(RIGHT(M$1,1))&gt;VLOOKUP($C141,EquipGradeTable!$A:$B,MATCH(EquipGradeTable!$B$1,EquipGradeTable!$A$1:$B$1,0),0)),"",
OFFSET(M141,0,-1)+20))</f>
        <v>1110</v>
      </c>
      <c r="N141">
        <f ca="1">IF($C141&lt;=2,"",
IF(AND($C141&gt;=3,INT(RIGHT(N$1,1))&gt;VLOOKUP($C141,EquipGradeTable!$A:$B,MATCH(EquipGradeTable!$B$1,EquipGradeTable!$A$1:$B$1,0),0)),"",
OFFSET(N141,0,-1)+20))</f>
        <v>1130</v>
      </c>
      <c r="O141">
        <f ca="1">IF($C141&lt;=2,"",
IF(AND($C141&gt;=3,INT(RIGHT(O$1,1))&gt;VLOOKUP($C141,EquipGradeTable!$A:$B,MATCH(EquipGradeTable!$B$1,EquipGradeTable!$A$1:$B$1,0),0)),"",
OFFSET(O141,0,-1)+20))</f>
        <v>1150</v>
      </c>
      <c r="P141" t="s">
        <v>74</v>
      </c>
      <c r="Q141">
        <f t="shared" si="50"/>
        <v>4</v>
      </c>
      <c r="R141" t="str">
        <f t="shared" si="45"/>
        <v>Shot_ArmoryWand1</v>
      </c>
      <c r="S141" t="str">
        <f t="shared" si="46"/>
        <v>EquipName_ArmoryWand1</v>
      </c>
      <c r="T141">
        <v>1</v>
      </c>
      <c r="AE141">
        <v>0</v>
      </c>
    </row>
    <row r="142" spans="1:31" x14ac:dyDescent="0.3">
      <c r="A142" t="str">
        <f t="shared" ca="1" si="51"/>
        <v>Equip033102</v>
      </c>
      <c r="B142" t="str">
        <f t="shared" ca="1" si="48"/>
        <v>3102</v>
      </c>
      <c r="C142">
        <v>3</v>
      </c>
      <c r="D142" t="s">
        <v>44</v>
      </c>
      <c r="E142">
        <f t="shared" ref="E142:E186" ca="1" si="52">VLOOKUP(D142,OFFSET(INDIRECT("$A:$B"),0,MATCH(D$1&amp;"_Verify",INDIRECT("$1:$1"),0)-1),2,0)</f>
        <v>3</v>
      </c>
      <c r="F142" t="s">
        <v>22</v>
      </c>
      <c r="G142">
        <f t="shared" ref="G142:G186" ca="1" si="53">VLOOKUP(F142,OFFSET(INDIRECT("$A:$B"),0,MATCH(F$1&amp;"_Verify",INDIRECT("$1:$1"),0)-1),2,0)</f>
        <v>1</v>
      </c>
      <c r="H142">
        <v>2</v>
      </c>
      <c r="I142" t="str">
        <f t="shared" ca="1" si="49"/>
        <v>601, 621, 641</v>
      </c>
      <c r="J142">
        <v>601</v>
      </c>
      <c r="K142">
        <f ca="1">IF($C142&lt;=2,"",
IF(AND($C142&gt;=3,INT(RIGHT(K$1,1))&gt;VLOOKUP($C142,EquipGradeTable!$A:$B,MATCH(EquipGradeTable!$B$1,EquipGradeTable!$A$1:$B$1,0),0)),"",
OFFSET(K142,0,-1)+20))</f>
        <v>621</v>
      </c>
      <c r="L142">
        <f ca="1">IF($C142&lt;=2,"",
IF(AND($C142&gt;=3,INT(RIGHT(L$1,1))&gt;VLOOKUP($C142,EquipGradeTable!$A:$B,MATCH(EquipGradeTable!$B$1,EquipGradeTable!$A$1:$B$1,0),0)),"",
OFFSET(L142,0,-1)+20))</f>
        <v>641</v>
      </c>
      <c r="M142" t="str">
        <f ca="1">IF($C142&lt;=2,"",
IF(AND($C142&gt;=3,INT(RIGHT(M$1,1))&gt;VLOOKUP($C142,EquipGradeTable!$A:$B,MATCH(EquipGradeTable!$B$1,EquipGradeTable!$A$1:$B$1,0),0)),"",
OFFSET(M142,0,-1)+20))</f>
        <v/>
      </c>
      <c r="N142" t="str">
        <f ca="1">IF($C142&lt;=2,"",
IF(AND($C142&gt;=3,INT(RIGHT(N$1,1))&gt;VLOOKUP($C142,EquipGradeTable!$A:$B,MATCH(EquipGradeTable!$B$1,EquipGradeTable!$A$1:$B$1,0),0)),"",
OFFSET(N142,0,-1)+20))</f>
        <v/>
      </c>
      <c r="O142" t="str">
        <f ca="1">IF($C142&lt;=2,"",
IF(AND($C142&gt;=3,INT(RIGHT(O$1,1))&gt;VLOOKUP($C142,EquipGradeTable!$A:$B,MATCH(EquipGradeTable!$B$1,EquipGradeTable!$A$1:$B$1,0),0)),"",
OFFSET(O142,0,-1)+20))</f>
        <v/>
      </c>
      <c r="P142" t="s">
        <v>75</v>
      </c>
      <c r="Q142">
        <f t="shared" si="50"/>
        <v>4</v>
      </c>
      <c r="R142" t="str">
        <f t="shared" si="45"/>
        <v>Shot_MetalStaff</v>
      </c>
      <c r="S142" t="str">
        <f t="shared" si="46"/>
        <v>EquipName_MetalStaff</v>
      </c>
      <c r="T142">
        <v>1</v>
      </c>
      <c r="AE142">
        <v>0</v>
      </c>
    </row>
    <row r="143" spans="1:31" x14ac:dyDescent="0.3">
      <c r="A143" t="str">
        <f t="shared" ca="1" si="51"/>
        <v>Equip043102</v>
      </c>
      <c r="B143" t="str">
        <f t="shared" ca="1" si="48"/>
        <v>3102</v>
      </c>
      <c r="C143">
        <v>4</v>
      </c>
      <c r="D143" t="s">
        <v>44</v>
      </c>
      <c r="E143">
        <f t="shared" ca="1" si="52"/>
        <v>3</v>
      </c>
      <c r="F143" t="s">
        <v>22</v>
      </c>
      <c r="G143">
        <f t="shared" ca="1" si="53"/>
        <v>1</v>
      </c>
      <c r="H143">
        <v>2</v>
      </c>
      <c r="I143" t="str">
        <f t="shared" ca="1" si="49"/>
        <v>751, 771, 791, 811</v>
      </c>
      <c r="J143">
        <v>751</v>
      </c>
      <c r="K143">
        <f ca="1">IF($C143&lt;=2,"",
IF(AND($C143&gt;=3,INT(RIGHT(K$1,1))&gt;VLOOKUP($C143,EquipGradeTable!$A:$B,MATCH(EquipGradeTable!$B$1,EquipGradeTable!$A$1:$B$1,0),0)),"",
OFFSET(K143,0,-1)+20))</f>
        <v>771</v>
      </c>
      <c r="L143">
        <f ca="1">IF($C143&lt;=2,"",
IF(AND($C143&gt;=3,INT(RIGHT(L$1,1))&gt;VLOOKUP($C143,EquipGradeTable!$A:$B,MATCH(EquipGradeTable!$B$1,EquipGradeTable!$A$1:$B$1,0),0)),"",
OFFSET(L143,0,-1)+20))</f>
        <v>791</v>
      </c>
      <c r="M143">
        <f ca="1">IF($C143&lt;=2,"",
IF(AND($C143&gt;=3,INT(RIGHT(M$1,1))&gt;VLOOKUP($C143,EquipGradeTable!$A:$B,MATCH(EquipGradeTable!$B$1,EquipGradeTable!$A$1:$B$1,0),0)),"",
OFFSET(M143,0,-1)+20))</f>
        <v>811</v>
      </c>
      <c r="N143" t="str">
        <f ca="1">IF($C143&lt;=2,"",
IF(AND($C143&gt;=3,INT(RIGHT(N$1,1))&gt;VLOOKUP($C143,EquipGradeTable!$A:$B,MATCH(EquipGradeTable!$B$1,EquipGradeTable!$A$1:$B$1,0),0)),"",
OFFSET(N143,0,-1)+20))</f>
        <v/>
      </c>
      <c r="O143" t="str">
        <f ca="1">IF($C143&lt;=2,"",
IF(AND($C143&gt;=3,INT(RIGHT(O$1,1))&gt;VLOOKUP($C143,EquipGradeTable!$A:$B,MATCH(EquipGradeTable!$B$1,EquipGradeTable!$A$1:$B$1,0),0)),"",
OFFSET(O143,0,-1)+20))</f>
        <v/>
      </c>
      <c r="P143" t="s">
        <v>75</v>
      </c>
      <c r="Q143">
        <f t="shared" si="50"/>
        <v>4</v>
      </c>
      <c r="R143" t="str">
        <f t="shared" si="45"/>
        <v>Shot_MetalStaff</v>
      </c>
      <c r="S143" t="str">
        <f t="shared" si="46"/>
        <v>EquipName_MetalStaff</v>
      </c>
      <c r="T143">
        <v>1</v>
      </c>
      <c r="AE143">
        <v>0</v>
      </c>
    </row>
    <row r="144" spans="1:31" x14ac:dyDescent="0.3">
      <c r="A144" t="str">
        <f t="shared" ca="1" si="51"/>
        <v>Equip053102</v>
      </c>
      <c r="B144" t="str">
        <f t="shared" ca="1" si="48"/>
        <v>3102</v>
      </c>
      <c r="C144">
        <v>5</v>
      </c>
      <c r="D144" t="s">
        <v>44</v>
      </c>
      <c r="E144">
        <f t="shared" ca="1" si="52"/>
        <v>3</v>
      </c>
      <c r="F144" t="s">
        <v>22</v>
      </c>
      <c r="G144">
        <f t="shared" ca="1" si="53"/>
        <v>1</v>
      </c>
      <c r="H144">
        <v>2</v>
      </c>
      <c r="I144" t="str">
        <f t="shared" ca="1" si="49"/>
        <v>901, 921, 941, 961, 981</v>
      </c>
      <c r="J144">
        <v>901</v>
      </c>
      <c r="K144">
        <f ca="1">IF($C144&lt;=2,"",
IF(AND($C144&gt;=3,INT(RIGHT(K$1,1))&gt;VLOOKUP($C144,EquipGradeTable!$A:$B,MATCH(EquipGradeTable!$B$1,EquipGradeTable!$A$1:$B$1,0),0)),"",
OFFSET(K144,0,-1)+20))</f>
        <v>921</v>
      </c>
      <c r="L144">
        <f ca="1">IF($C144&lt;=2,"",
IF(AND($C144&gt;=3,INT(RIGHT(L$1,1))&gt;VLOOKUP($C144,EquipGradeTable!$A:$B,MATCH(EquipGradeTable!$B$1,EquipGradeTable!$A$1:$B$1,0),0)),"",
OFFSET(L144,0,-1)+20))</f>
        <v>941</v>
      </c>
      <c r="M144">
        <f ca="1">IF($C144&lt;=2,"",
IF(AND($C144&gt;=3,INT(RIGHT(M$1,1))&gt;VLOOKUP($C144,EquipGradeTable!$A:$B,MATCH(EquipGradeTable!$B$1,EquipGradeTable!$A$1:$B$1,0),0)),"",
OFFSET(M144,0,-1)+20))</f>
        <v>961</v>
      </c>
      <c r="N144">
        <f ca="1">IF($C144&lt;=2,"",
IF(AND($C144&gt;=3,INT(RIGHT(N$1,1))&gt;VLOOKUP($C144,EquipGradeTable!$A:$B,MATCH(EquipGradeTable!$B$1,EquipGradeTable!$A$1:$B$1,0),0)),"",
OFFSET(N144,0,-1)+20))</f>
        <v>981</v>
      </c>
      <c r="O144" t="str">
        <f ca="1">IF($C144&lt;=2,"",
IF(AND($C144&gt;=3,INT(RIGHT(O$1,1))&gt;VLOOKUP($C144,EquipGradeTable!$A:$B,MATCH(EquipGradeTable!$B$1,EquipGradeTable!$A$1:$B$1,0),0)),"",
OFFSET(O144,0,-1)+20))</f>
        <v/>
      </c>
      <c r="P144" t="s">
        <v>75</v>
      </c>
      <c r="Q144">
        <f t="shared" si="50"/>
        <v>4</v>
      </c>
      <c r="R144" t="str">
        <f t="shared" si="45"/>
        <v>Shot_MetalStaff</v>
      </c>
      <c r="S144" t="str">
        <f t="shared" si="46"/>
        <v>EquipName_MetalStaff</v>
      </c>
      <c r="T144">
        <v>1</v>
      </c>
      <c r="AE144">
        <v>0</v>
      </c>
    </row>
    <row r="145" spans="1:31" x14ac:dyDescent="0.3">
      <c r="A145" t="str">
        <f t="shared" ca="1" si="51"/>
        <v>Equip063102</v>
      </c>
      <c r="B145" t="str">
        <f t="shared" ca="1" si="48"/>
        <v>3102</v>
      </c>
      <c r="C145">
        <v>6</v>
      </c>
      <c r="D145" t="s">
        <v>44</v>
      </c>
      <c r="E145">
        <f t="shared" ca="1" si="52"/>
        <v>3</v>
      </c>
      <c r="F145" t="s">
        <v>22</v>
      </c>
      <c r="G145">
        <f t="shared" ca="1" si="53"/>
        <v>1</v>
      </c>
      <c r="H145">
        <v>2</v>
      </c>
      <c r="I145" t="str">
        <f t="shared" ca="1" si="49"/>
        <v>1051, 1071, 1091, 1111, 1131, 1151</v>
      </c>
      <c r="J145">
        <v>1051</v>
      </c>
      <c r="K145">
        <f ca="1">IF($C145&lt;=2,"",
IF(AND($C145&gt;=3,INT(RIGHT(K$1,1))&gt;VLOOKUP($C145,EquipGradeTable!$A:$B,MATCH(EquipGradeTable!$B$1,EquipGradeTable!$A$1:$B$1,0),0)),"",
OFFSET(K145,0,-1)+20))</f>
        <v>1071</v>
      </c>
      <c r="L145">
        <f ca="1">IF($C145&lt;=2,"",
IF(AND($C145&gt;=3,INT(RIGHT(L$1,1))&gt;VLOOKUP($C145,EquipGradeTable!$A:$B,MATCH(EquipGradeTable!$B$1,EquipGradeTable!$A$1:$B$1,0),0)),"",
OFFSET(L145,0,-1)+20))</f>
        <v>1091</v>
      </c>
      <c r="M145">
        <f ca="1">IF($C145&lt;=2,"",
IF(AND($C145&gt;=3,INT(RIGHT(M$1,1))&gt;VLOOKUP($C145,EquipGradeTable!$A:$B,MATCH(EquipGradeTable!$B$1,EquipGradeTable!$A$1:$B$1,0),0)),"",
OFFSET(M145,0,-1)+20))</f>
        <v>1111</v>
      </c>
      <c r="N145">
        <f ca="1">IF($C145&lt;=2,"",
IF(AND($C145&gt;=3,INT(RIGHT(N$1,1))&gt;VLOOKUP($C145,EquipGradeTable!$A:$B,MATCH(EquipGradeTable!$B$1,EquipGradeTable!$A$1:$B$1,0),0)),"",
OFFSET(N145,0,-1)+20))</f>
        <v>1131</v>
      </c>
      <c r="O145">
        <f ca="1">IF($C145&lt;=2,"",
IF(AND($C145&gt;=3,INT(RIGHT(O$1,1))&gt;VLOOKUP($C145,EquipGradeTable!$A:$B,MATCH(EquipGradeTable!$B$1,EquipGradeTable!$A$1:$B$1,0),0)),"",
OFFSET(O145,0,-1)+20))</f>
        <v>1151</v>
      </c>
      <c r="P145" t="s">
        <v>75</v>
      </c>
      <c r="Q145">
        <f t="shared" si="50"/>
        <v>4</v>
      </c>
      <c r="R145" t="str">
        <f t="shared" si="45"/>
        <v>Shot_MetalStaff</v>
      </c>
      <c r="S145" t="str">
        <f t="shared" si="46"/>
        <v>EquipName_MetalStaff</v>
      </c>
      <c r="T145">
        <v>1</v>
      </c>
      <c r="AE145">
        <v>0</v>
      </c>
    </row>
    <row r="146" spans="1:31" x14ac:dyDescent="0.3">
      <c r="A146" t="str">
        <f t="shared" ca="1" si="51"/>
        <v>Equip033201</v>
      </c>
      <c r="B146" t="str">
        <f t="shared" ca="1" si="48"/>
        <v>3201</v>
      </c>
      <c r="C146">
        <v>3</v>
      </c>
      <c r="D146" t="s">
        <v>44</v>
      </c>
      <c r="E146">
        <f t="shared" ca="1" si="52"/>
        <v>3</v>
      </c>
      <c r="F146" t="s">
        <v>24</v>
      </c>
      <c r="G146">
        <f t="shared" ca="1" si="53"/>
        <v>2</v>
      </c>
      <c r="H146">
        <v>1</v>
      </c>
      <c r="I146" t="str">
        <f t="shared" ca="1" si="49"/>
        <v>800, 820, 840</v>
      </c>
      <c r="J146">
        <v>800</v>
      </c>
      <c r="K146">
        <f ca="1">IF($C146&lt;=2,"",
IF(AND($C146&gt;=3,INT(RIGHT(K$1,1))&gt;VLOOKUP($C146,EquipGradeTable!$A:$B,MATCH(EquipGradeTable!$B$1,EquipGradeTable!$A$1:$B$1,0),0)),"",
OFFSET(K146,0,-1)+20))</f>
        <v>820</v>
      </c>
      <c r="L146">
        <f ca="1">IF($C146&lt;=2,"",
IF(AND($C146&gt;=3,INT(RIGHT(L$1,1))&gt;VLOOKUP($C146,EquipGradeTable!$A:$B,MATCH(EquipGradeTable!$B$1,EquipGradeTable!$A$1:$B$1,0),0)),"",
OFFSET(L146,0,-1)+20))</f>
        <v>840</v>
      </c>
      <c r="M146" t="str">
        <f ca="1">IF($C146&lt;=2,"",
IF(AND($C146&gt;=3,INT(RIGHT(M$1,1))&gt;VLOOKUP($C146,EquipGradeTable!$A:$B,MATCH(EquipGradeTable!$B$1,EquipGradeTable!$A$1:$B$1,0),0)),"",
OFFSET(M146,0,-1)+20))</f>
        <v/>
      </c>
      <c r="N146" t="str">
        <f ca="1">IF($C146&lt;=2,"",
IF(AND($C146&gt;=3,INT(RIGHT(N$1,1))&gt;VLOOKUP($C146,EquipGradeTable!$A:$B,MATCH(EquipGradeTable!$B$1,EquipGradeTable!$A$1:$B$1,0),0)),"",
OFFSET(N146,0,-1)+20))</f>
        <v/>
      </c>
      <c r="O146" t="str">
        <f ca="1">IF($C146&lt;=2,"",
IF(AND($C146&gt;=3,INT(RIGHT(O$1,1))&gt;VLOOKUP($C146,EquipGradeTable!$A:$B,MATCH(EquipGradeTable!$B$1,EquipGradeTable!$A$1:$B$1,0),0)),"",
OFFSET(O146,0,-1)+20))</f>
        <v/>
      </c>
      <c r="P146" t="s">
        <v>76</v>
      </c>
      <c r="Q146">
        <f t="shared" si="50"/>
        <v>4</v>
      </c>
      <c r="R146" t="str">
        <f t="shared" si="45"/>
        <v>Shot_HqStaff</v>
      </c>
      <c r="S146" t="str">
        <f t="shared" si="46"/>
        <v>EquipName_HqStaff</v>
      </c>
      <c r="T146">
        <v>1</v>
      </c>
      <c r="AE146">
        <v>0</v>
      </c>
    </row>
    <row r="147" spans="1:31" x14ac:dyDescent="0.3">
      <c r="A147" t="str">
        <f t="shared" ca="1" si="51"/>
        <v>Equip043201</v>
      </c>
      <c r="B147" t="str">
        <f t="shared" ca="1" si="48"/>
        <v>3201</v>
      </c>
      <c r="C147">
        <v>4</v>
      </c>
      <c r="D147" t="s">
        <v>44</v>
      </c>
      <c r="E147">
        <f t="shared" ca="1" si="52"/>
        <v>3</v>
      </c>
      <c r="F147" t="s">
        <v>24</v>
      </c>
      <c r="G147">
        <f t="shared" ca="1" si="53"/>
        <v>2</v>
      </c>
      <c r="H147">
        <v>1</v>
      </c>
      <c r="I147" t="str">
        <f t="shared" ca="1" si="49"/>
        <v>1000, 1020, 1040, 1060</v>
      </c>
      <c r="J147">
        <v>1000</v>
      </c>
      <c r="K147">
        <f ca="1">IF($C147&lt;=2,"",
IF(AND($C147&gt;=3,INT(RIGHT(K$1,1))&gt;VLOOKUP($C147,EquipGradeTable!$A:$B,MATCH(EquipGradeTable!$B$1,EquipGradeTable!$A$1:$B$1,0),0)),"",
OFFSET(K147,0,-1)+20))</f>
        <v>1020</v>
      </c>
      <c r="L147">
        <f ca="1">IF($C147&lt;=2,"",
IF(AND($C147&gt;=3,INT(RIGHT(L$1,1))&gt;VLOOKUP($C147,EquipGradeTable!$A:$B,MATCH(EquipGradeTable!$B$1,EquipGradeTable!$A$1:$B$1,0),0)),"",
OFFSET(L147,0,-1)+20))</f>
        <v>1040</v>
      </c>
      <c r="M147">
        <f ca="1">IF($C147&lt;=2,"",
IF(AND($C147&gt;=3,INT(RIGHT(M$1,1))&gt;VLOOKUP($C147,EquipGradeTable!$A:$B,MATCH(EquipGradeTable!$B$1,EquipGradeTable!$A$1:$B$1,0),0)),"",
OFFSET(M147,0,-1)+20))</f>
        <v>1060</v>
      </c>
      <c r="N147" t="str">
        <f ca="1">IF($C147&lt;=2,"",
IF(AND($C147&gt;=3,INT(RIGHT(N$1,1))&gt;VLOOKUP($C147,EquipGradeTable!$A:$B,MATCH(EquipGradeTable!$B$1,EquipGradeTable!$A$1:$B$1,0),0)),"",
OFFSET(N147,0,-1)+20))</f>
        <v/>
      </c>
      <c r="O147" t="str">
        <f ca="1">IF($C147&lt;=2,"",
IF(AND($C147&gt;=3,INT(RIGHT(O$1,1))&gt;VLOOKUP($C147,EquipGradeTable!$A:$B,MATCH(EquipGradeTable!$B$1,EquipGradeTable!$A$1:$B$1,0),0)),"",
OFFSET(O147,0,-1)+20))</f>
        <v/>
      </c>
      <c r="P147" t="s">
        <v>76</v>
      </c>
      <c r="Q147">
        <f t="shared" si="50"/>
        <v>4</v>
      </c>
      <c r="R147" t="str">
        <f t="shared" si="45"/>
        <v>Shot_HqStaff</v>
      </c>
      <c r="S147" t="str">
        <f t="shared" si="46"/>
        <v>EquipName_HqStaff</v>
      </c>
      <c r="T147">
        <v>1</v>
      </c>
      <c r="AE147">
        <v>0</v>
      </c>
    </row>
    <row r="148" spans="1:31" x14ac:dyDescent="0.3">
      <c r="A148" t="str">
        <f t="shared" ca="1" si="51"/>
        <v>Equip053201</v>
      </c>
      <c r="B148" t="str">
        <f t="shared" ca="1" si="48"/>
        <v>3201</v>
      </c>
      <c r="C148">
        <v>5</v>
      </c>
      <c r="D148" t="s">
        <v>44</v>
      </c>
      <c r="E148">
        <f t="shared" ca="1" si="52"/>
        <v>3</v>
      </c>
      <c r="F148" t="s">
        <v>24</v>
      </c>
      <c r="G148">
        <f t="shared" ca="1" si="53"/>
        <v>2</v>
      </c>
      <c r="H148">
        <v>1</v>
      </c>
      <c r="I148" t="str">
        <f t="shared" ca="1" si="49"/>
        <v>1200, 1220, 1240, 1260, 1280</v>
      </c>
      <c r="J148">
        <v>1200</v>
      </c>
      <c r="K148">
        <f ca="1">IF($C148&lt;=2,"",
IF(AND($C148&gt;=3,INT(RIGHT(K$1,1))&gt;VLOOKUP($C148,EquipGradeTable!$A:$B,MATCH(EquipGradeTable!$B$1,EquipGradeTable!$A$1:$B$1,0),0)),"",
OFFSET(K148,0,-1)+20))</f>
        <v>1220</v>
      </c>
      <c r="L148">
        <f ca="1">IF($C148&lt;=2,"",
IF(AND($C148&gt;=3,INT(RIGHT(L$1,1))&gt;VLOOKUP($C148,EquipGradeTable!$A:$B,MATCH(EquipGradeTable!$B$1,EquipGradeTable!$A$1:$B$1,0),0)),"",
OFFSET(L148,0,-1)+20))</f>
        <v>1240</v>
      </c>
      <c r="M148">
        <f ca="1">IF($C148&lt;=2,"",
IF(AND($C148&gt;=3,INT(RIGHT(M$1,1))&gt;VLOOKUP($C148,EquipGradeTable!$A:$B,MATCH(EquipGradeTable!$B$1,EquipGradeTable!$A$1:$B$1,0),0)),"",
OFFSET(M148,0,-1)+20))</f>
        <v>1260</v>
      </c>
      <c r="N148">
        <f ca="1">IF($C148&lt;=2,"",
IF(AND($C148&gt;=3,INT(RIGHT(N$1,1))&gt;VLOOKUP($C148,EquipGradeTable!$A:$B,MATCH(EquipGradeTable!$B$1,EquipGradeTable!$A$1:$B$1,0),0)),"",
OFFSET(N148,0,-1)+20))</f>
        <v>1280</v>
      </c>
      <c r="O148" t="str">
        <f ca="1">IF($C148&lt;=2,"",
IF(AND($C148&gt;=3,INT(RIGHT(O$1,1))&gt;VLOOKUP($C148,EquipGradeTable!$A:$B,MATCH(EquipGradeTable!$B$1,EquipGradeTable!$A$1:$B$1,0),0)),"",
OFFSET(O148,0,-1)+20))</f>
        <v/>
      </c>
      <c r="P148" t="s">
        <v>76</v>
      </c>
      <c r="Q148">
        <f t="shared" si="50"/>
        <v>4</v>
      </c>
      <c r="R148" t="str">
        <f t="shared" si="45"/>
        <v>Shot_HqStaff</v>
      </c>
      <c r="S148" t="str">
        <f t="shared" si="46"/>
        <v>EquipName_HqStaff</v>
      </c>
      <c r="T148">
        <v>1</v>
      </c>
      <c r="AE148">
        <v>0</v>
      </c>
    </row>
    <row r="149" spans="1:31" x14ac:dyDescent="0.3">
      <c r="A149" t="str">
        <f t="shared" ca="1" si="51"/>
        <v>Equip063201</v>
      </c>
      <c r="B149" t="str">
        <f t="shared" ca="1" si="48"/>
        <v>3201</v>
      </c>
      <c r="C149">
        <v>6</v>
      </c>
      <c r="D149" t="s">
        <v>44</v>
      </c>
      <c r="E149">
        <f t="shared" ca="1" si="52"/>
        <v>3</v>
      </c>
      <c r="F149" t="s">
        <v>24</v>
      </c>
      <c r="G149">
        <f t="shared" ca="1" si="53"/>
        <v>2</v>
      </c>
      <c r="H149">
        <v>1</v>
      </c>
      <c r="I149" t="str">
        <f t="shared" ca="1" si="49"/>
        <v>1400, 1420, 1440, 1460, 1480, 1500</v>
      </c>
      <c r="J149">
        <v>1400</v>
      </c>
      <c r="K149">
        <f ca="1">IF($C149&lt;=2,"",
IF(AND($C149&gt;=3,INT(RIGHT(K$1,1))&gt;VLOOKUP($C149,EquipGradeTable!$A:$B,MATCH(EquipGradeTable!$B$1,EquipGradeTable!$A$1:$B$1,0),0)),"",
OFFSET(K149,0,-1)+20))</f>
        <v>1420</v>
      </c>
      <c r="L149">
        <f ca="1">IF($C149&lt;=2,"",
IF(AND($C149&gt;=3,INT(RIGHT(L$1,1))&gt;VLOOKUP($C149,EquipGradeTable!$A:$B,MATCH(EquipGradeTable!$B$1,EquipGradeTable!$A$1:$B$1,0),0)),"",
OFFSET(L149,0,-1)+20))</f>
        <v>1440</v>
      </c>
      <c r="M149">
        <f ca="1">IF($C149&lt;=2,"",
IF(AND($C149&gt;=3,INT(RIGHT(M$1,1))&gt;VLOOKUP($C149,EquipGradeTable!$A:$B,MATCH(EquipGradeTable!$B$1,EquipGradeTable!$A$1:$B$1,0),0)),"",
OFFSET(M149,0,-1)+20))</f>
        <v>1460</v>
      </c>
      <c r="N149">
        <f ca="1">IF($C149&lt;=2,"",
IF(AND($C149&gt;=3,INT(RIGHT(N$1,1))&gt;VLOOKUP($C149,EquipGradeTable!$A:$B,MATCH(EquipGradeTable!$B$1,EquipGradeTable!$A$1:$B$1,0),0)),"",
OFFSET(N149,0,-1)+20))</f>
        <v>1480</v>
      </c>
      <c r="O149">
        <f ca="1">IF($C149&lt;=2,"",
IF(AND($C149&gt;=3,INT(RIGHT(O$1,1))&gt;VLOOKUP($C149,EquipGradeTable!$A:$B,MATCH(EquipGradeTable!$B$1,EquipGradeTable!$A$1:$B$1,0),0)),"",
OFFSET(O149,0,-1)+20))</f>
        <v>1500</v>
      </c>
      <c r="P149" t="s">
        <v>76</v>
      </c>
      <c r="Q149">
        <f t="shared" si="50"/>
        <v>4</v>
      </c>
      <c r="R149" t="str">
        <f t="shared" si="45"/>
        <v>Shot_HqStaff</v>
      </c>
      <c r="S149" t="str">
        <f t="shared" si="46"/>
        <v>EquipName_HqStaff</v>
      </c>
      <c r="T149">
        <v>1</v>
      </c>
      <c r="AE149">
        <v>0</v>
      </c>
    </row>
    <row r="150" spans="1:31" x14ac:dyDescent="0.3">
      <c r="A150" t="str">
        <f t="shared" ca="1" si="51"/>
        <v>Equip033202</v>
      </c>
      <c r="B150" t="str">
        <f t="shared" ca="1" si="48"/>
        <v>3202</v>
      </c>
      <c r="C150">
        <v>3</v>
      </c>
      <c r="D150" t="s">
        <v>9</v>
      </c>
      <c r="E150">
        <f t="shared" ref="E150:E153" ca="1" si="54">VLOOKUP(D150,OFFSET(INDIRECT("$A:$B"),0,MATCH(D$1&amp;"_Verify",INDIRECT("$1:$1"),0)-1),2,0)</f>
        <v>3</v>
      </c>
      <c r="F150" t="s">
        <v>24</v>
      </c>
      <c r="G150">
        <f t="shared" ref="G150:G153" ca="1" si="55">VLOOKUP(F150,OFFSET(INDIRECT("$A:$B"),0,MATCH(F$1&amp;"_Verify",INDIRECT("$1:$1"),0)-1),2,0)</f>
        <v>2</v>
      </c>
      <c r="H150">
        <v>2</v>
      </c>
      <c r="I150" t="str">
        <f t="shared" ca="1" si="49"/>
        <v>801, 821, 841</v>
      </c>
      <c r="J150">
        <v>801</v>
      </c>
      <c r="K150">
        <f ca="1">IF($C150&lt;=2,"",
IF(AND($C150&gt;=3,INT(RIGHT(K$1,1))&gt;VLOOKUP($C150,EquipGradeTable!$A:$B,MATCH(EquipGradeTable!$B$1,EquipGradeTable!$A$1:$B$1,0),0)),"",
OFFSET(K150,0,-1)+20))</f>
        <v>821</v>
      </c>
      <c r="L150">
        <f ca="1">IF($C150&lt;=2,"",
IF(AND($C150&gt;=3,INT(RIGHT(L$1,1))&gt;VLOOKUP($C150,EquipGradeTable!$A:$B,MATCH(EquipGradeTable!$B$1,EquipGradeTable!$A$1:$B$1,0),0)),"",
OFFSET(L150,0,-1)+20))</f>
        <v>841</v>
      </c>
      <c r="M150" t="str">
        <f ca="1">IF($C150&lt;=2,"",
IF(AND($C150&gt;=3,INT(RIGHT(M$1,1))&gt;VLOOKUP($C150,EquipGradeTable!$A:$B,MATCH(EquipGradeTable!$B$1,EquipGradeTable!$A$1:$B$1,0),0)),"",
OFFSET(M150,0,-1)+20))</f>
        <v/>
      </c>
      <c r="N150" t="str">
        <f ca="1">IF($C150&lt;=2,"",
IF(AND($C150&gt;=3,INT(RIGHT(N$1,1))&gt;VLOOKUP($C150,EquipGradeTable!$A:$B,MATCH(EquipGradeTable!$B$1,EquipGradeTable!$A$1:$B$1,0),0)),"",
OFFSET(N150,0,-1)+20))</f>
        <v/>
      </c>
      <c r="O150" t="str">
        <f ca="1">IF($C150&lt;=2,"",
IF(AND($C150&gt;=3,INT(RIGHT(O$1,1))&gt;VLOOKUP($C150,EquipGradeTable!$A:$B,MATCH(EquipGradeTable!$B$1,EquipGradeTable!$A$1:$B$1,0),0)),"",
OFFSET(O150,0,-1)+20))</f>
        <v/>
      </c>
      <c r="P150" t="s">
        <v>77</v>
      </c>
      <c r="Q150">
        <f t="shared" si="50"/>
        <v>4</v>
      </c>
      <c r="R150" t="str">
        <f t="shared" ref="R150:R153" si="56">"Shot_"&amp;P150</f>
        <v>Shot_ArsenalStaff</v>
      </c>
      <c r="S150" t="str">
        <f t="shared" ref="S150:S153" si="57">"EquipName_"&amp;P150</f>
        <v>EquipName_ArsenalStaff</v>
      </c>
      <c r="T150">
        <v>1</v>
      </c>
      <c r="AE150">
        <v>99</v>
      </c>
    </row>
    <row r="151" spans="1:31" x14ac:dyDescent="0.3">
      <c r="A151" t="str">
        <f t="shared" ca="1" si="51"/>
        <v>Equip043202</v>
      </c>
      <c r="B151" t="str">
        <f t="shared" ca="1" si="48"/>
        <v>3202</v>
      </c>
      <c r="C151">
        <v>4</v>
      </c>
      <c r="D151" t="s">
        <v>9</v>
      </c>
      <c r="E151">
        <f t="shared" ca="1" si="54"/>
        <v>3</v>
      </c>
      <c r="F151" t="s">
        <v>24</v>
      </c>
      <c r="G151">
        <f t="shared" ca="1" si="55"/>
        <v>2</v>
      </c>
      <c r="H151">
        <v>2</v>
      </c>
      <c r="I151" t="str">
        <f t="shared" ca="1" si="49"/>
        <v>1001, 1021, 1041, 1061</v>
      </c>
      <c r="J151">
        <v>1001</v>
      </c>
      <c r="K151">
        <f ca="1">IF($C151&lt;=2,"",
IF(AND($C151&gt;=3,INT(RIGHT(K$1,1))&gt;VLOOKUP($C151,EquipGradeTable!$A:$B,MATCH(EquipGradeTable!$B$1,EquipGradeTable!$A$1:$B$1,0),0)),"",
OFFSET(K151,0,-1)+20))</f>
        <v>1021</v>
      </c>
      <c r="L151">
        <f ca="1">IF($C151&lt;=2,"",
IF(AND($C151&gt;=3,INT(RIGHT(L$1,1))&gt;VLOOKUP($C151,EquipGradeTable!$A:$B,MATCH(EquipGradeTable!$B$1,EquipGradeTable!$A$1:$B$1,0),0)),"",
OFFSET(L151,0,-1)+20))</f>
        <v>1041</v>
      </c>
      <c r="M151">
        <f ca="1">IF($C151&lt;=2,"",
IF(AND($C151&gt;=3,INT(RIGHT(M$1,1))&gt;VLOOKUP($C151,EquipGradeTable!$A:$B,MATCH(EquipGradeTable!$B$1,EquipGradeTable!$A$1:$B$1,0),0)),"",
OFFSET(M151,0,-1)+20))</f>
        <v>1061</v>
      </c>
      <c r="N151" t="str">
        <f ca="1">IF($C151&lt;=2,"",
IF(AND($C151&gt;=3,INT(RIGHT(N$1,1))&gt;VLOOKUP($C151,EquipGradeTable!$A:$B,MATCH(EquipGradeTable!$B$1,EquipGradeTable!$A$1:$B$1,0),0)),"",
OFFSET(N151,0,-1)+20))</f>
        <v/>
      </c>
      <c r="O151" t="str">
        <f ca="1">IF($C151&lt;=2,"",
IF(AND($C151&gt;=3,INT(RIGHT(O$1,1))&gt;VLOOKUP($C151,EquipGradeTable!$A:$B,MATCH(EquipGradeTable!$B$1,EquipGradeTable!$A$1:$B$1,0),0)),"",
OFFSET(O151,0,-1)+20))</f>
        <v/>
      </c>
      <c r="P151" t="s">
        <v>77</v>
      </c>
      <c r="Q151">
        <f t="shared" si="50"/>
        <v>4</v>
      </c>
      <c r="R151" t="str">
        <f t="shared" si="56"/>
        <v>Shot_ArsenalStaff</v>
      </c>
      <c r="S151" t="str">
        <f t="shared" si="57"/>
        <v>EquipName_ArsenalStaff</v>
      </c>
      <c r="T151">
        <v>1</v>
      </c>
      <c r="AE151">
        <v>99</v>
      </c>
    </row>
    <row r="152" spans="1:31" x14ac:dyDescent="0.3">
      <c r="A152" t="str">
        <f t="shared" ca="1" si="51"/>
        <v>Equip053202</v>
      </c>
      <c r="B152" t="str">
        <f t="shared" ca="1" si="48"/>
        <v>3202</v>
      </c>
      <c r="C152">
        <v>5</v>
      </c>
      <c r="D152" t="s">
        <v>9</v>
      </c>
      <c r="E152">
        <f t="shared" ca="1" si="54"/>
        <v>3</v>
      </c>
      <c r="F152" t="s">
        <v>24</v>
      </c>
      <c r="G152">
        <f t="shared" ca="1" si="55"/>
        <v>2</v>
      </c>
      <c r="H152">
        <v>2</v>
      </c>
      <c r="I152" t="str">
        <f t="shared" ca="1" si="49"/>
        <v>1201, 1221, 1241, 1261, 1281</v>
      </c>
      <c r="J152">
        <v>1201</v>
      </c>
      <c r="K152">
        <f ca="1">IF($C152&lt;=2,"",
IF(AND($C152&gt;=3,INT(RIGHT(K$1,1))&gt;VLOOKUP($C152,EquipGradeTable!$A:$B,MATCH(EquipGradeTable!$B$1,EquipGradeTable!$A$1:$B$1,0),0)),"",
OFFSET(K152,0,-1)+20))</f>
        <v>1221</v>
      </c>
      <c r="L152">
        <f ca="1">IF($C152&lt;=2,"",
IF(AND($C152&gt;=3,INT(RIGHT(L$1,1))&gt;VLOOKUP($C152,EquipGradeTable!$A:$B,MATCH(EquipGradeTable!$B$1,EquipGradeTable!$A$1:$B$1,0),0)),"",
OFFSET(L152,0,-1)+20))</f>
        <v>1241</v>
      </c>
      <c r="M152">
        <f ca="1">IF($C152&lt;=2,"",
IF(AND($C152&gt;=3,INT(RIGHT(M$1,1))&gt;VLOOKUP($C152,EquipGradeTable!$A:$B,MATCH(EquipGradeTable!$B$1,EquipGradeTable!$A$1:$B$1,0),0)),"",
OFFSET(M152,0,-1)+20))</f>
        <v>1261</v>
      </c>
      <c r="N152">
        <f ca="1">IF($C152&lt;=2,"",
IF(AND($C152&gt;=3,INT(RIGHT(N$1,1))&gt;VLOOKUP($C152,EquipGradeTable!$A:$B,MATCH(EquipGradeTable!$B$1,EquipGradeTable!$A$1:$B$1,0),0)),"",
OFFSET(N152,0,-1)+20))</f>
        <v>1281</v>
      </c>
      <c r="O152" t="str">
        <f ca="1">IF($C152&lt;=2,"",
IF(AND($C152&gt;=3,INT(RIGHT(O$1,1))&gt;VLOOKUP($C152,EquipGradeTable!$A:$B,MATCH(EquipGradeTable!$B$1,EquipGradeTable!$A$1:$B$1,0),0)),"",
OFFSET(O152,0,-1)+20))</f>
        <v/>
      </c>
      <c r="P152" t="s">
        <v>77</v>
      </c>
      <c r="Q152">
        <f t="shared" si="50"/>
        <v>4</v>
      </c>
      <c r="R152" t="str">
        <f t="shared" si="56"/>
        <v>Shot_ArsenalStaff</v>
      </c>
      <c r="S152" t="str">
        <f t="shared" si="57"/>
        <v>EquipName_ArsenalStaff</v>
      </c>
      <c r="T152">
        <v>1</v>
      </c>
      <c r="AE152">
        <v>99</v>
      </c>
    </row>
    <row r="153" spans="1:31" x14ac:dyDescent="0.3">
      <c r="A153" t="str">
        <f t="shared" ca="1" si="51"/>
        <v>Equip063202</v>
      </c>
      <c r="B153" t="str">
        <f t="shared" ca="1" si="48"/>
        <v>3202</v>
      </c>
      <c r="C153">
        <v>6</v>
      </c>
      <c r="D153" t="s">
        <v>9</v>
      </c>
      <c r="E153">
        <f t="shared" ca="1" si="54"/>
        <v>3</v>
      </c>
      <c r="F153" t="s">
        <v>24</v>
      </c>
      <c r="G153">
        <f t="shared" ca="1" si="55"/>
        <v>2</v>
      </c>
      <c r="H153">
        <v>2</v>
      </c>
      <c r="I153" t="str">
        <f t="shared" ca="1" si="49"/>
        <v>1401, 1421, 1441, 1461, 1481, 1501</v>
      </c>
      <c r="J153">
        <v>1401</v>
      </c>
      <c r="K153">
        <f ca="1">IF($C153&lt;=2,"",
IF(AND($C153&gt;=3,INT(RIGHT(K$1,1))&gt;VLOOKUP($C153,EquipGradeTable!$A:$B,MATCH(EquipGradeTable!$B$1,EquipGradeTable!$A$1:$B$1,0),0)),"",
OFFSET(K153,0,-1)+20))</f>
        <v>1421</v>
      </c>
      <c r="L153">
        <f ca="1">IF($C153&lt;=2,"",
IF(AND($C153&gt;=3,INT(RIGHT(L$1,1))&gt;VLOOKUP($C153,EquipGradeTable!$A:$B,MATCH(EquipGradeTable!$B$1,EquipGradeTable!$A$1:$B$1,0),0)),"",
OFFSET(L153,0,-1)+20))</f>
        <v>1441</v>
      </c>
      <c r="M153">
        <f ca="1">IF($C153&lt;=2,"",
IF(AND($C153&gt;=3,INT(RIGHT(M$1,1))&gt;VLOOKUP($C153,EquipGradeTable!$A:$B,MATCH(EquipGradeTable!$B$1,EquipGradeTable!$A$1:$B$1,0),0)),"",
OFFSET(M153,0,-1)+20))</f>
        <v>1461</v>
      </c>
      <c r="N153">
        <f ca="1">IF($C153&lt;=2,"",
IF(AND($C153&gt;=3,INT(RIGHT(N$1,1))&gt;VLOOKUP($C153,EquipGradeTable!$A:$B,MATCH(EquipGradeTable!$B$1,EquipGradeTable!$A$1:$B$1,0),0)),"",
OFFSET(N153,0,-1)+20))</f>
        <v>1481</v>
      </c>
      <c r="O153">
        <f ca="1">IF($C153&lt;=2,"",
IF(AND($C153&gt;=3,INT(RIGHT(O$1,1))&gt;VLOOKUP($C153,EquipGradeTable!$A:$B,MATCH(EquipGradeTable!$B$1,EquipGradeTable!$A$1:$B$1,0),0)),"",
OFFSET(O153,0,-1)+20))</f>
        <v>1501</v>
      </c>
      <c r="P153" t="s">
        <v>77</v>
      </c>
      <c r="Q153">
        <f t="shared" si="50"/>
        <v>4</v>
      </c>
      <c r="R153" t="str">
        <f t="shared" si="56"/>
        <v>Shot_ArsenalStaff</v>
      </c>
      <c r="S153" t="str">
        <f t="shared" si="57"/>
        <v>EquipName_ArsenalStaff</v>
      </c>
      <c r="T153">
        <v>1</v>
      </c>
      <c r="AE153">
        <v>99</v>
      </c>
    </row>
    <row r="154" spans="1:31" x14ac:dyDescent="0.3">
      <c r="A154" t="str">
        <f t="shared" ca="1" si="51"/>
        <v>Equip004001</v>
      </c>
      <c r="B154" t="str">
        <f t="shared" ca="1" si="48"/>
        <v>4001</v>
      </c>
      <c r="C154">
        <v>0</v>
      </c>
      <c r="D154" t="s">
        <v>46</v>
      </c>
      <c r="E154">
        <f t="shared" ca="1" si="52"/>
        <v>4</v>
      </c>
      <c r="F154" t="s">
        <v>20</v>
      </c>
      <c r="G154">
        <f t="shared" ca="1" si="53"/>
        <v>0</v>
      </c>
      <c r="H154">
        <v>1</v>
      </c>
      <c r="I154" t="str">
        <f t="shared" ca="1" si="49"/>
        <v>100</v>
      </c>
      <c r="J154">
        <v>100</v>
      </c>
      <c r="K154" t="str">
        <f ca="1">IF($C154&lt;=2,"",
IF(AND($C154&gt;=3,INT(RIGHT(K$1,1))&gt;VLOOKUP($C154,EquipGradeTable!$A:$B,MATCH(EquipGradeTable!$B$1,EquipGradeTable!$A$1:$B$1,0),0)),"",
OFFSET(K154,0,-1)+20))</f>
        <v/>
      </c>
      <c r="L154" t="str">
        <f ca="1">IF($C154&lt;=2,"",
IF(AND($C154&gt;=3,INT(RIGHT(L$1,1))&gt;VLOOKUP($C154,EquipGradeTable!$A:$B,MATCH(EquipGradeTable!$B$1,EquipGradeTable!$A$1:$B$1,0),0)),"",
OFFSET(L154,0,-1)+20))</f>
        <v/>
      </c>
      <c r="M154" t="str">
        <f ca="1">IF($C154&lt;=2,"",
IF(AND($C154&gt;=3,INT(RIGHT(M$1,1))&gt;VLOOKUP($C154,EquipGradeTable!$A:$B,MATCH(EquipGradeTable!$B$1,EquipGradeTable!$A$1:$B$1,0),0)),"",
OFFSET(M154,0,-1)+20))</f>
        <v/>
      </c>
      <c r="N154" t="str">
        <f ca="1">IF($C154&lt;=2,"",
IF(AND($C154&gt;=3,INT(RIGHT(N$1,1))&gt;VLOOKUP($C154,EquipGradeTable!$A:$B,MATCH(EquipGradeTable!$B$1,EquipGradeTable!$A$1:$B$1,0),0)),"",
OFFSET(N154,0,-1)+20))</f>
        <v/>
      </c>
      <c r="O154" t="str">
        <f ca="1">IF($C154&lt;=2,"",
IF(AND($C154&gt;=3,INT(RIGHT(O$1,1))&gt;VLOOKUP($C154,EquipGradeTable!$A:$B,MATCH(EquipGradeTable!$B$1,EquipGradeTable!$A$1:$B$1,0),0)),"",
OFFSET(O154,0,-1)+20))</f>
        <v/>
      </c>
      <c r="P154" t="s">
        <v>78</v>
      </c>
      <c r="Q154">
        <f t="shared" si="50"/>
        <v>7</v>
      </c>
      <c r="R154" t="str">
        <f t="shared" si="45"/>
        <v>Shot_RunicHammer</v>
      </c>
      <c r="S154" t="str">
        <f t="shared" si="46"/>
        <v>EquipName_RunicHammer</v>
      </c>
      <c r="T154">
        <v>1</v>
      </c>
      <c r="AC154" t="s">
        <v>134</v>
      </c>
      <c r="AD154">
        <v>4</v>
      </c>
      <c r="AE154">
        <v>0</v>
      </c>
    </row>
    <row r="155" spans="1:31" x14ac:dyDescent="0.3">
      <c r="A155" t="str">
        <f t="shared" ref="A155:A174" ca="1" si="58">"Equip"&amp;TEXT(C155,"00")&amp;TEXT(E155,"0")&amp;TEXT(G155,"0")&amp;TEXT(H155,"00")</f>
        <v>Equip014001</v>
      </c>
      <c r="B155" t="str">
        <f t="shared" ca="1" si="48"/>
        <v>4001</v>
      </c>
      <c r="C155">
        <v>1</v>
      </c>
      <c r="D155" t="s">
        <v>46</v>
      </c>
      <c r="E155">
        <f t="shared" ca="1" si="52"/>
        <v>4</v>
      </c>
      <c r="F155" t="s">
        <v>20</v>
      </c>
      <c r="G155">
        <f t="shared" ca="1" si="53"/>
        <v>0</v>
      </c>
      <c r="H155">
        <v>1</v>
      </c>
      <c r="I155" t="str">
        <f t="shared" ca="1" si="49"/>
        <v>200</v>
      </c>
      <c r="J155">
        <v>200</v>
      </c>
      <c r="K155" t="str">
        <f ca="1">IF($C155&lt;=2,"",
IF(AND($C155&gt;=3,INT(RIGHT(K$1,1))&gt;VLOOKUP($C155,EquipGradeTable!$A:$B,MATCH(EquipGradeTable!$B$1,EquipGradeTable!$A$1:$B$1,0),0)),"",
OFFSET(K155,0,-1)+20))</f>
        <v/>
      </c>
      <c r="L155" t="str">
        <f ca="1">IF($C155&lt;=2,"",
IF(AND($C155&gt;=3,INT(RIGHT(L$1,1))&gt;VLOOKUP($C155,EquipGradeTable!$A:$B,MATCH(EquipGradeTable!$B$1,EquipGradeTable!$A$1:$B$1,0),0)),"",
OFFSET(L155,0,-1)+20))</f>
        <v/>
      </c>
      <c r="M155" t="str">
        <f ca="1">IF($C155&lt;=2,"",
IF(AND($C155&gt;=3,INT(RIGHT(M$1,1))&gt;VLOOKUP($C155,EquipGradeTable!$A:$B,MATCH(EquipGradeTable!$B$1,EquipGradeTable!$A$1:$B$1,0),0)),"",
OFFSET(M155,0,-1)+20))</f>
        <v/>
      </c>
      <c r="N155" t="str">
        <f ca="1">IF($C155&lt;=2,"",
IF(AND($C155&gt;=3,INT(RIGHT(N$1,1))&gt;VLOOKUP($C155,EquipGradeTable!$A:$B,MATCH(EquipGradeTable!$B$1,EquipGradeTable!$A$1:$B$1,0),0)),"",
OFFSET(N155,0,-1)+20))</f>
        <v/>
      </c>
      <c r="O155" t="str">
        <f ca="1">IF($C155&lt;=2,"",
IF(AND($C155&gt;=3,INT(RIGHT(O$1,1))&gt;VLOOKUP($C155,EquipGradeTable!$A:$B,MATCH(EquipGradeTable!$B$1,EquipGradeTable!$A$1:$B$1,0),0)),"",
OFFSET(O155,0,-1)+20))</f>
        <v/>
      </c>
      <c r="P155" t="s">
        <v>78</v>
      </c>
      <c r="Q155">
        <f t="shared" si="50"/>
        <v>7</v>
      </c>
      <c r="R155" t="str">
        <f t="shared" si="45"/>
        <v>Shot_RunicHammer</v>
      </c>
      <c r="S155" t="str">
        <f t="shared" si="46"/>
        <v>EquipName_RunicHammer</v>
      </c>
      <c r="T155">
        <v>1</v>
      </c>
      <c r="AC155" t="s">
        <v>134</v>
      </c>
      <c r="AD155">
        <v>4</v>
      </c>
      <c r="AE155">
        <v>0</v>
      </c>
    </row>
    <row r="156" spans="1:31" x14ac:dyDescent="0.3">
      <c r="A156" t="str">
        <f t="shared" ca="1" si="58"/>
        <v>Equip024001</v>
      </c>
      <c r="B156" t="str">
        <f t="shared" ca="1" si="48"/>
        <v>4001</v>
      </c>
      <c r="C156">
        <v>2</v>
      </c>
      <c r="D156" t="s">
        <v>46</v>
      </c>
      <c r="E156">
        <f t="shared" ca="1" si="52"/>
        <v>4</v>
      </c>
      <c r="F156" t="s">
        <v>20</v>
      </c>
      <c r="G156">
        <f t="shared" ca="1" si="53"/>
        <v>0</v>
      </c>
      <c r="H156">
        <v>1</v>
      </c>
      <c r="I156" t="str">
        <f t="shared" ca="1" si="49"/>
        <v>300</v>
      </c>
      <c r="J156">
        <v>300</v>
      </c>
      <c r="K156" t="str">
        <f ca="1">IF($C156&lt;=2,"",
IF(AND($C156&gt;=3,INT(RIGHT(K$1,1))&gt;VLOOKUP($C156,EquipGradeTable!$A:$B,MATCH(EquipGradeTable!$B$1,EquipGradeTable!$A$1:$B$1,0),0)),"",
OFFSET(K156,0,-1)+20))</f>
        <v/>
      </c>
      <c r="L156" t="str">
        <f ca="1">IF($C156&lt;=2,"",
IF(AND($C156&gt;=3,INT(RIGHT(L$1,1))&gt;VLOOKUP($C156,EquipGradeTable!$A:$B,MATCH(EquipGradeTable!$B$1,EquipGradeTable!$A$1:$B$1,0),0)),"",
OFFSET(L156,0,-1)+20))</f>
        <v/>
      </c>
      <c r="M156" t="str">
        <f ca="1">IF($C156&lt;=2,"",
IF(AND($C156&gt;=3,INT(RIGHT(M$1,1))&gt;VLOOKUP($C156,EquipGradeTable!$A:$B,MATCH(EquipGradeTable!$B$1,EquipGradeTable!$A$1:$B$1,0),0)),"",
OFFSET(M156,0,-1)+20))</f>
        <v/>
      </c>
      <c r="N156" t="str">
        <f ca="1">IF($C156&lt;=2,"",
IF(AND($C156&gt;=3,INT(RIGHT(N$1,1))&gt;VLOOKUP($C156,EquipGradeTable!$A:$B,MATCH(EquipGradeTable!$B$1,EquipGradeTable!$A$1:$B$1,0),0)),"",
OFFSET(N156,0,-1)+20))</f>
        <v/>
      </c>
      <c r="O156" t="str">
        <f ca="1">IF($C156&lt;=2,"",
IF(AND($C156&gt;=3,INT(RIGHT(O$1,1))&gt;VLOOKUP($C156,EquipGradeTable!$A:$B,MATCH(EquipGradeTable!$B$1,EquipGradeTable!$A$1:$B$1,0),0)),"",
OFFSET(O156,0,-1)+20))</f>
        <v/>
      </c>
      <c r="P156" t="s">
        <v>78</v>
      </c>
      <c r="Q156">
        <f t="shared" si="50"/>
        <v>7</v>
      </c>
      <c r="R156" t="str">
        <f t="shared" si="45"/>
        <v>Shot_RunicHammer</v>
      </c>
      <c r="S156" t="str">
        <f t="shared" si="46"/>
        <v>EquipName_RunicHammer</v>
      </c>
      <c r="T156">
        <v>1</v>
      </c>
      <c r="AC156" t="s">
        <v>134</v>
      </c>
      <c r="AD156">
        <v>4</v>
      </c>
      <c r="AE156">
        <v>0</v>
      </c>
    </row>
    <row r="157" spans="1:31" x14ac:dyDescent="0.3">
      <c r="A157" t="str">
        <f t="shared" ca="1" si="58"/>
        <v>Equip034001</v>
      </c>
      <c r="B157" t="str">
        <f t="shared" ca="1" si="48"/>
        <v>4001</v>
      </c>
      <c r="C157">
        <v>3</v>
      </c>
      <c r="D157" t="s">
        <v>46</v>
      </c>
      <c r="E157">
        <f t="shared" ca="1" si="52"/>
        <v>4</v>
      </c>
      <c r="F157" t="s">
        <v>20</v>
      </c>
      <c r="G157">
        <f t="shared" ca="1" si="53"/>
        <v>0</v>
      </c>
      <c r="H157">
        <v>1</v>
      </c>
      <c r="I157" t="str">
        <f t="shared" ca="1" si="49"/>
        <v>400, 420, 440</v>
      </c>
      <c r="J157">
        <v>400</v>
      </c>
      <c r="K157">
        <f ca="1">IF($C157&lt;=2,"",
IF(AND($C157&gt;=3,INT(RIGHT(K$1,1))&gt;VLOOKUP($C157,EquipGradeTable!$A:$B,MATCH(EquipGradeTable!$B$1,EquipGradeTable!$A$1:$B$1,0),0)),"",
OFFSET(K157,0,-1)+20))</f>
        <v>420</v>
      </c>
      <c r="L157">
        <f ca="1">IF($C157&lt;=2,"",
IF(AND($C157&gt;=3,INT(RIGHT(L$1,1))&gt;VLOOKUP($C157,EquipGradeTable!$A:$B,MATCH(EquipGradeTable!$B$1,EquipGradeTable!$A$1:$B$1,0),0)),"",
OFFSET(L157,0,-1)+20))</f>
        <v>440</v>
      </c>
      <c r="M157" t="str">
        <f ca="1">IF($C157&lt;=2,"",
IF(AND($C157&gt;=3,INT(RIGHT(M$1,1))&gt;VLOOKUP($C157,EquipGradeTable!$A:$B,MATCH(EquipGradeTable!$B$1,EquipGradeTable!$A$1:$B$1,0),0)),"",
OFFSET(M157,0,-1)+20))</f>
        <v/>
      </c>
      <c r="N157" t="str">
        <f ca="1">IF($C157&lt;=2,"",
IF(AND($C157&gt;=3,INT(RIGHT(N$1,1))&gt;VLOOKUP($C157,EquipGradeTable!$A:$B,MATCH(EquipGradeTable!$B$1,EquipGradeTable!$A$1:$B$1,0),0)),"",
OFFSET(N157,0,-1)+20))</f>
        <v/>
      </c>
      <c r="O157" t="str">
        <f ca="1">IF($C157&lt;=2,"",
IF(AND($C157&gt;=3,INT(RIGHT(O$1,1))&gt;VLOOKUP($C157,EquipGradeTable!$A:$B,MATCH(EquipGradeTable!$B$1,EquipGradeTable!$A$1:$B$1,0),0)),"",
OFFSET(O157,0,-1)+20))</f>
        <v/>
      </c>
      <c r="P157" t="s">
        <v>78</v>
      </c>
      <c r="Q157">
        <f t="shared" si="50"/>
        <v>7</v>
      </c>
      <c r="R157" t="str">
        <f t="shared" si="45"/>
        <v>Shot_RunicHammer</v>
      </c>
      <c r="S157" t="str">
        <f t="shared" si="46"/>
        <v>EquipName_RunicHammer</v>
      </c>
      <c r="T157">
        <v>1</v>
      </c>
      <c r="AC157" t="s">
        <v>134</v>
      </c>
      <c r="AD157">
        <v>4</v>
      </c>
      <c r="AE157">
        <v>0</v>
      </c>
    </row>
    <row r="158" spans="1:31" x14ac:dyDescent="0.3">
      <c r="A158" t="str">
        <f t="shared" ca="1" si="58"/>
        <v>Equip044001</v>
      </c>
      <c r="B158" t="str">
        <f t="shared" ca="1" si="48"/>
        <v>4001</v>
      </c>
      <c r="C158">
        <v>4</v>
      </c>
      <c r="D158" t="s">
        <v>46</v>
      </c>
      <c r="E158">
        <f t="shared" ca="1" si="52"/>
        <v>4</v>
      </c>
      <c r="F158" t="s">
        <v>20</v>
      </c>
      <c r="G158">
        <f t="shared" ca="1" si="53"/>
        <v>0</v>
      </c>
      <c r="H158">
        <v>1</v>
      </c>
      <c r="I158" t="str">
        <f t="shared" ca="1" si="49"/>
        <v>500, 520, 540, 560</v>
      </c>
      <c r="J158">
        <v>500</v>
      </c>
      <c r="K158">
        <f ca="1">IF($C158&lt;=2,"",
IF(AND($C158&gt;=3,INT(RIGHT(K$1,1))&gt;VLOOKUP($C158,EquipGradeTable!$A:$B,MATCH(EquipGradeTable!$B$1,EquipGradeTable!$A$1:$B$1,0),0)),"",
OFFSET(K158,0,-1)+20))</f>
        <v>520</v>
      </c>
      <c r="L158">
        <f ca="1">IF($C158&lt;=2,"",
IF(AND($C158&gt;=3,INT(RIGHT(L$1,1))&gt;VLOOKUP($C158,EquipGradeTable!$A:$B,MATCH(EquipGradeTable!$B$1,EquipGradeTable!$A$1:$B$1,0),0)),"",
OFFSET(L158,0,-1)+20))</f>
        <v>540</v>
      </c>
      <c r="M158">
        <f ca="1">IF($C158&lt;=2,"",
IF(AND($C158&gt;=3,INT(RIGHT(M$1,1))&gt;VLOOKUP($C158,EquipGradeTable!$A:$B,MATCH(EquipGradeTable!$B$1,EquipGradeTable!$A$1:$B$1,0),0)),"",
OFFSET(M158,0,-1)+20))</f>
        <v>560</v>
      </c>
      <c r="N158" t="str">
        <f ca="1">IF($C158&lt;=2,"",
IF(AND($C158&gt;=3,INT(RIGHT(N$1,1))&gt;VLOOKUP($C158,EquipGradeTable!$A:$B,MATCH(EquipGradeTable!$B$1,EquipGradeTable!$A$1:$B$1,0),0)),"",
OFFSET(N158,0,-1)+20))</f>
        <v/>
      </c>
      <c r="O158" t="str">
        <f ca="1">IF($C158&lt;=2,"",
IF(AND($C158&gt;=3,INT(RIGHT(O$1,1))&gt;VLOOKUP($C158,EquipGradeTable!$A:$B,MATCH(EquipGradeTable!$B$1,EquipGradeTable!$A$1:$B$1,0),0)),"",
OFFSET(O158,0,-1)+20))</f>
        <v/>
      </c>
      <c r="P158" t="s">
        <v>78</v>
      </c>
      <c r="Q158">
        <f t="shared" si="50"/>
        <v>7</v>
      </c>
      <c r="R158" t="str">
        <f t="shared" si="45"/>
        <v>Shot_RunicHammer</v>
      </c>
      <c r="S158" t="str">
        <f t="shared" si="46"/>
        <v>EquipName_RunicHammer</v>
      </c>
      <c r="T158">
        <v>1</v>
      </c>
      <c r="AC158" t="s">
        <v>134</v>
      </c>
      <c r="AD158">
        <v>4</v>
      </c>
      <c r="AE158">
        <v>0</v>
      </c>
    </row>
    <row r="159" spans="1:31" x14ac:dyDescent="0.3">
      <c r="A159" t="str">
        <f t="shared" ca="1" si="58"/>
        <v>Equip054001</v>
      </c>
      <c r="B159" t="str">
        <f t="shared" ca="1" si="48"/>
        <v>4001</v>
      </c>
      <c r="C159">
        <v>5</v>
      </c>
      <c r="D159" t="s">
        <v>46</v>
      </c>
      <c r="E159">
        <f t="shared" ca="1" si="52"/>
        <v>4</v>
      </c>
      <c r="F159" t="s">
        <v>20</v>
      </c>
      <c r="G159">
        <f t="shared" ca="1" si="53"/>
        <v>0</v>
      </c>
      <c r="H159">
        <v>1</v>
      </c>
      <c r="I159" t="str">
        <f t="shared" ca="1" si="49"/>
        <v>600, 620, 640, 660, 680</v>
      </c>
      <c r="J159">
        <v>600</v>
      </c>
      <c r="K159">
        <f ca="1">IF($C159&lt;=2,"",
IF(AND($C159&gt;=3,INT(RIGHT(K$1,1))&gt;VLOOKUP($C159,EquipGradeTable!$A:$B,MATCH(EquipGradeTable!$B$1,EquipGradeTable!$A$1:$B$1,0),0)),"",
OFFSET(K159,0,-1)+20))</f>
        <v>620</v>
      </c>
      <c r="L159">
        <f ca="1">IF($C159&lt;=2,"",
IF(AND($C159&gt;=3,INT(RIGHT(L$1,1))&gt;VLOOKUP($C159,EquipGradeTable!$A:$B,MATCH(EquipGradeTable!$B$1,EquipGradeTable!$A$1:$B$1,0),0)),"",
OFFSET(L159,0,-1)+20))</f>
        <v>640</v>
      </c>
      <c r="M159">
        <f ca="1">IF($C159&lt;=2,"",
IF(AND($C159&gt;=3,INT(RIGHT(M$1,1))&gt;VLOOKUP($C159,EquipGradeTable!$A:$B,MATCH(EquipGradeTable!$B$1,EquipGradeTable!$A$1:$B$1,0),0)),"",
OFFSET(M159,0,-1)+20))</f>
        <v>660</v>
      </c>
      <c r="N159">
        <f ca="1">IF($C159&lt;=2,"",
IF(AND($C159&gt;=3,INT(RIGHT(N$1,1))&gt;VLOOKUP($C159,EquipGradeTable!$A:$B,MATCH(EquipGradeTable!$B$1,EquipGradeTable!$A$1:$B$1,0),0)),"",
OFFSET(N159,0,-1)+20))</f>
        <v>680</v>
      </c>
      <c r="O159" t="str">
        <f ca="1">IF($C159&lt;=2,"",
IF(AND($C159&gt;=3,INT(RIGHT(O$1,1))&gt;VLOOKUP($C159,EquipGradeTable!$A:$B,MATCH(EquipGradeTable!$B$1,EquipGradeTable!$A$1:$B$1,0),0)),"",
OFFSET(O159,0,-1)+20))</f>
        <v/>
      </c>
      <c r="P159" t="s">
        <v>78</v>
      </c>
      <c r="Q159">
        <f t="shared" si="50"/>
        <v>7</v>
      </c>
      <c r="R159" t="str">
        <f t="shared" si="45"/>
        <v>Shot_RunicHammer</v>
      </c>
      <c r="S159" t="str">
        <f t="shared" si="46"/>
        <v>EquipName_RunicHammer</v>
      </c>
      <c r="T159">
        <v>1</v>
      </c>
      <c r="AC159" t="s">
        <v>134</v>
      </c>
      <c r="AD159">
        <v>4</v>
      </c>
      <c r="AE159">
        <v>0</v>
      </c>
    </row>
    <row r="160" spans="1:31" x14ac:dyDescent="0.3">
      <c r="A160" t="str">
        <f t="shared" ca="1" si="58"/>
        <v>Equip064001</v>
      </c>
      <c r="B160" t="str">
        <f t="shared" ca="1" si="48"/>
        <v>4001</v>
      </c>
      <c r="C160">
        <v>6</v>
      </c>
      <c r="D160" t="s">
        <v>46</v>
      </c>
      <c r="E160">
        <f t="shared" ca="1" si="52"/>
        <v>4</v>
      </c>
      <c r="F160" t="s">
        <v>20</v>
      </c>
      <c r="G160">
        <f t="shared" ca="1" si="53"/>
        <v>0</v>
      </c>
      <c r="H160">
        <v>1</v>
      </c>
      <c r="I160" t="str">
        <f t="shared" ca="1" si="49"/>
        <v>700, 720, 740, 760, 780, 800</v>
      </c>
      <c r="J160">
        <v>700</v>
      </c>
      <c r="K160">
        <f ca="1">IF($C160&lt;=2,"",
IF(AND($C160&gt;=3,INT(RIGHT(K$1,1))&gt;VLOOKUP($C160,EquipGradeTable!$A:$B,MATCH(EquipGradeTable!$B$1,EquipGradeTable!$A$1:$B$1,0),0)),"",
OFFSET(K160,0,-1)+20))</f>
        <v>720</v>
      </c>
      <c r="L160">
        <f ca="1">IF($C160&lt;=2,"",
IF(AND($C160&gt;=3,INT(RIGHT(L$1,1))&gt;VLOOKUP($C160,EquipGradeTable!$A:$B,MATCH(EquipGradeTable!$B$1,EquipGradeTable!$A$1:$B$1,0),0)),"",
OFFSET(L160,0,-1)+20))</f>
        <v>740</v>
      </c>
      <c r="M160">
        <f ca="1">IF($C160&lt;=2,"",
IF(AND($C160&gt;=3,INT(RIGHT(M$1,1))&gt;VLOOKUP($C160,EquipGradeTable!$A:$B,MATCH(EquipGradeTable!$B$1,EquipGradeTable!$A$1:$B$1,0),0)),"",
OFFSET(M160,0,-1)+20))</f>
        <v>760</v>
      </c>
      <c r="N160">
        <f ca="1">IF($C160&lt;=2,"",
IF(AND($C160&gt;=3,INT(RIGHT(N$1,1))&gt;VLOOKUP($C160,EquipGradeTable!$A:$B,MATCH(EquipGradeTable!$B$1,EquipGradeTable!$A$1:$B$1,0),0)),"",
OFFSET(N160,0,-1)+20))</f>
        <v>780</v>
      </c>
      <c r="O160">
        <f ca="1">IF($C160&lt;=2,"",
IF(AND($C160&gt;=3,INT(RIGHT(O$1,1))&gt;VLOOKUP($C160,EquipGradeTable!$A:$B,MATCH(EquipGradeTable!$B$1,EquipGradeTable!$A$1:$B$1,0),0)),"",
OFFSET(O160,0,-1)+20))</f>
        <v>800</v>
      </c>
      <c r="P160" t="s">
        <v>78</v>
      </c>
      <c r="Q160">
        <f t="shared" si="50"/>
        <v>7</v>
      </c>
      <c r="R160" t="str">
        <f t="shared" si="45"/>
        <v>Shot_RunicHammer</v>
      </c>
      <c r="S160" t="str">
        <f t="shared" si="46"/>
        <v>EquipName_RunicHammer</v>
      </c>
      <c r="T160">
        <v>1</v>
      </c>
      <c r="AC160" t="s">
        <v>134</v>
      </c>
      <c r="AD160">
        <v>4</v>
      </c>
      <c r="AE160">
        <v>0</v>
      </c>
    </row>
    <row r="161" spans="1:31" x14ac:dyDescent="0.3">
      <c r="A161" t="str">
        <f t="shared" ca="1" si="58"/>
        <v>Equip004002</v>
      </c>
      <c r="B161" t="str">
        <f t="shared" ca="1" si="48"/>
        <v>4002</v>
      </c>
      <c r="C161">
        <v>0</v>
      </c>
      <c r="D161" t="s">
        <v>46</v>
      </c>
      <c r="E161">
        <f t="shared" ca="1" si="52"/>
        <v>4</v>
      </c>
      <c r="F161" t="s">
        <v>20</v>
      </c>
      <c r="G161">
        <f t="shared" ca="1" si="53"/>
        <v>0</v>
      </c>
      <c r="H161">
        <v>2</v>
      </c>
      <c r="I161" t="str">
        <f t="shared" ca="1" si="49"/>
        <v>101</v>
      </c>
      <c r="J161">
        <v>101</v>
      </c>
      <c r="K161" t="str">
        <f ca="1">IF($C161&lt;=2,"",
IF(AND($C161&gt;=3,INT(RIGHT(K$1,1))&gt;VLOOKUP($C161,EquipGradeTable!$A:$B,MATCH(EquipGradeTable!$B$1,EquipGradeTable!$A$1:$B$1,0),0)),"",
OFFSET(K161,0,-1)+20))</f>
        <v/>
      </c>
      <c r="L161" t="str">
        <f ca="1">IF($C161&lt;=2,"",
IF(AND($C161&gt;=3,INT(RIGHT(L$1,1))&gt;VLOOKUP($C161,EquipGradeTable!$A:$B,MATCH(EquipGradeTable!$B$1,EquipGradeTable!$A$1:$B$1,0),0)),"",
OFFSET(L161,0,-1)+20))</f>
        <v/>
      </c>
      <c r="M161" t="str">
        <f ca="1">IF($C161&lt;=2,"",
IF(AND($C161&gt;=3,INT(RIGHT(M$1,1))&gt;VLOOKUP($C161,EquipGradeTable!$A:$B,MATCH(EquipGradeTable!$B$1,EquipGradeTable!$A$1:$B$1,0),0)),"",
OFFSET(M161,0,-1)+20))</f>
        <v/>
      </c>
      <c r="N161" t="str">
        <f ca="1">IF($C161&lt;=2,"",
IF(AND($C161&gt;=3,INT(RIGHT(N$1,1))&gt;VLOOKUP($C161,EquipGradeTable!$A:$B,MATCH(EquipGradeTable!$B$1,EquipGradeTable!$A$1:$B$1,0),0)),"",
OFFSET(N161,0,-1)+20))</f>
        <v/>
      </c>
      <c r="O161" t="str">
        <f ca="1">IF($C161&lt;=2,"",
IF(AND($C161&gt;=3,INT(RIGHT(O$1,1))&gt;VLOOKUP($C161,EquipGradeTable!$A:$B,MATCH(EquipGradeTable!$B$1,EquipGradeTable!$A$1:$B$1,0),0)),"",
OFFSET(O161,0,-1)+20))</f>
        <v/>
      </c>
      <c r="P161" t="s">
        <v>79</v>
      </c>
      <c r="Q161">
        <f t="shared" si="50"/>
        <v>7</v>
      </c>
      <c r="R161" t="str">
        <f t="shared" si="45"/>
        <v>Shot_MorningStar</v>
      </c>
      <c r="S161" t="str">
        <f t="shared" si="46"/>
        <v>EquipName_MorningStar</v>
      </c>
      <c r="T161">
        <v>1</v>
      </c>
      <c r="AE161">
        <v>0</v>
      </c>
    </row>
    <row r="162" spans="1:31" x14ac:dyDescent="0.3">
      <c r="A162" t="str">
        <f t="shared" ca="1" si="58"/>
        <v>Equip014002</v>
      </c>
      <c r="B162" t="str">
        <f t="shared" ca="1" si="48"/>
        <v>4002</v>
      </c>
      <c r="C162">
        <v>1</v>
      </c>
      <c r="D162" t="s">
        <v>46</v>
      </c>
      <c r="E162">
        <f t="shared" ca="1" si="52"/>
        <v>4</v>
      </c>
      <c r="F162" t="s">
        <v>20</v>
      </c>
      <c r="G162">
        <f t="shared" ca="1" si="53"/>
        <v>0</v>
      </c>
      <c r="H162">
        <v>2</v>
      </c>
      <c r="I162" t="str">
        <f t="shared" ca="1" si="49"/>
        <v>201</v>
      </c>
      <c r="J162">
        <v>201</v>
      </c>
      <c r="K162" t="str">
        <f ca="1">IF($C162&lt;=2,"",
IF(AND($C162&gt;=3,INT(RIGHT(K$1,1))&gt;VLOOKUP($C162,EquipGradeTable!$A:$B,MATCH(EquipGradeTable!$B$1,EquipGradeTable!$A$1:$B$1,0),0)),"",
OFFSET(K162,0,-1)+20))</f>
        <v/>
      </c>
      <c r="L162" t="str">
        <f ca="1">IF($C162&lt;=2,"",
IF(AND($C162&gt;=3,INT(RIGHT(L$1,1))&gt;VLOOKUP($C162,EquipGradeTable!$A:$B,MATCH(EquipGradeTable!$B$1,EquipGradeTable!$A$1:$B$1,0),0)),"",
OFFSET(L162,0,-1)+20))</f>
        <v/>
      </c>
      <c r="M162" t="str">
        <f ca="1">IF($C162&lt;=2,"",
IF(AND($C162&gt;=3,INT(RIGHT(M$1,1))&gt;VLOOKUP($C162,EquipGradeTable!$A:$B,MATCH(EquipGradeTable!$B$1,EquipGradeTable!$A$1:$B$1,0),0)),"",
OFFSET(M162,0,-1)+20))</f>
        <v/>
      </c>
      <c r="N162" t="str">
        <f ca="1">IF($C162&lt;=2,"",
IF(AND($C162&gt;=3,INT(RIGHT(N$1,1))&gt;VLOOKUP($C162,EquipGradeTable!$A:$B,MATCH(EquipGradeTable!$B$1,EquipGradeTable!$A$1:$B$1,0),0)),"",
OFFSET(N162,0,-1)+20))</f>
        <v/>
      </c>
      <c r="O162" t="str">
        <f ca="1">IF($C162&lt;=2,"",
IF(AND($C162&gt;=3,INT(RIGHT(O$1,1))&gt;VLOOKUP($C162,EquipGradeTable!$A:$B,MATCH(EquipGradeTable!$B$1,EquipGradeTable!$A$1:$B$1,0),0)),"",
OFFSET(O162,0,-1)+20))</f>
        <v/>
      </c>
      <c r="P162" t="s">
        <v>79</v>
      </c>
      <c r="Q162">
        <f t="shared" si="50"/>
        <v>7</v>
      </c>
      <c r="R162" t="str">
        <f t="shared" si="45"/>
        <v>Shot_MorningStar</v>
      </c>
      <c r="S162" t="str">
        <f t="shared" si="46"/>
        <v>EquipName_MorningStar</v>
      </c>
      <c r="T162">
        <v>1</v>
      </c>
      <c r="AE162">
        <v>0</v>
      </c>
    </row>
    <row r="163" spans="1:31" x14ac:dyDescent="0.3">
      <c r="A163" t="str">
        <f t="shared" ca="1" si="58"/>
        <v>Equip024002</v>
      </c>
      <c r="B163" t="str">
        <f t="shared" ca="1" si="48"/>
        <v>4002</v>
      </c>
      <c r="C163">
        <v>2</v>
      </c>
      <c r="D163" t="s">
        <v>46</v>
      </c>
      <c r="E163">
        <f t="shared" ca="1" si="52"/>
        <v>4</v>
      </c>
      <c r="F163" t="s">
        <v>20</v>
      </c>
      <c r="G163">
        <f t="shared" ca="1" si="53"/>
        <v>0</v>
      </c>
      <c r="H163">
        <v>2</v>
      </c>
      <c r="I163" t="str">
        <f t="shared" ca="1" si="49"/>
        <v>301</v>
      </c>
      <c r="J163">
        <v>301</v>
      </c>
      <c r="K163" t="str">
        <f ca="1">IF($C163&lt;=2,"",
IF(AND($C163&gt;=3,INT(RIGHT(K$1,1))&gt;VLOOKUP($C163,EquipGradeTable!$A:$B,MATCH(EquipGradeTable!$B$1,EquipGradeTable!$A$1:$B$1,0),0)),"",
OFFSET(K163,0,-1)+20))</f>
        <v/>
      </c>
      <c r="L163" t="str">
        <f ca="1">IF($C163&lt;=2,"",
IF(AND($C163&gt;=3,INT(RIGHT(L$1,1))&gt;VLOOKUP($C163,EquipGradeTable!$A:$B,MATCH(EquipGradeTable!$B$1,EquipGradeTable!$A$1:$B$1,0),0)),"",
OFFSET(L163,0,-1)+20))</f>
        <v/>
      </c>
      <c r="M163" t="str">
        <f ca="1">IF($C163&lt;=2,"",
IF(AND($C163&gt;=3,INT(RIGHT(M$1,1))&gt;VLOOKUP($C163,EquipGradeTable!$A:$B,MATCH(EquipGradeTable!$B$1,EquipGradeTable!$A$1:$B$1,0),0)),"",
OFFSET(M163,0,-1)+20))</f>
        <v/>
      </c>
      <c r="N163" t="str">
        <f ca="1">IF($C163&lt;=2,"",
IF(AND($C163&gt;=3,INT(RIGHT(N$1,1))&gt;VLOOKUP($C163,EquipGradeTable!$A:$B,MATCH(EquipGradeTable!$B$1,EquipGradeTable!$A$1:$B$1,0),0)),"",
OFFSET(N163,0,-1)+20))</f>
        <v/>
      </c>
      <c r="O163" t="str">
        <f ca="1">IF($C163&lt;=2,"",
IF(AND($C163&gt;=3,INT(RIGHT(O$1,1))&gt;VLOOKUP($C163,EquipGradeTable!$A:$B,MATCH(EquipGradeTable!$B$1,EquipGradeTable!$A$1:$B$1,0),0)),"",
OFFSET(O163,0,-1)+20))</f>
        <v/>
      </c>
      <c r="P163" t="s">
        <v>79</v>
      </c>
      <c r="Q163">
        <f t="shared" si="50"/>
        <v>7</v>
      </c>
      <c r="R163" t="str">
        <f t="shared" si="45"/>
        <v>Shot_MorningStar</v>
      </c>
      <c r="S163" t="str">
        <f t="shared" si="46"/>
        <v>EquipName_MorningStar</v>
      </c>
      <c r="T163">
        <v>1</v>
      </c>
      <c r="AE163">
        <v>0</v>
      </c>
    </row>
    <row r="164" spans="1:31" x14ac:dyDescent="0.3">
      <c r="A164" t="str">
        <f t="shared" ca="1" si="58"/>
        <v>Equip034002</v>
      </c>
      <c r="B164" t="str">
        <f t="shared" ca="1" si="48"/>
        <v>4002</v>
      </c>
      <c r="C164">
        <v>3</v>
      </c>
      <c r="D164" t="s">
        <v>46</v>
      </c>
      <c r="E164">
        <f t="shared" ca="1" si="52"/>
        <v>4</v>
      </c>
      <c r="F164" t="s">
        <v>20</v>
      </c>
      <c r="G164">
        <f t="shared" ca="1" si="53"/>
        <v>0</v>
      </c>
      <c r="H164">
        <v>2</v>
      </c>
      <c r="I164" t="str">
        <f t="shared" ca="1" si="49"/>
        <v>401, 421, 441</v>
      </c>
      <c r="J164">
        <v>401</v>
      </c>
      <c r="K164">
        <f ca="1">IF($C164&lt;=2,"",
IF(AND($C164&gt;=3,INT(RIGHT(K$1,1))&gt;VLOOKUP($C164,EquipGradeTable!$A:$B,MATCH(EquipGradeTable!$B$1,EquipGradeTable!$A$1:$B$1,0),0)),"",
OFFSET(K164,0,-1)+20))</f>
        <v>421</v>
      </c>
      <c r="L164">
        <f ca="1">IF($C164&lt;=2,"",
IF(AND($C164&gt;=3,INT(RIGHT(L$1,1))&gt;VLOOKUP($C164,EquipGradeTable!$A:$B,MATCH(EquipGradeTable!$B$1,EquipGradeTable!$A$1:$B$1,0),0)),"",
OFFSET(L164,0,-1)+20))</f>
        <v>441</v>
      </c>
      <c r="M164" t="str">
        <f ca="1">IF($C164&lt;=2,"",
IF(AND($C164&gt;=3,INT(RIGHT(M$1,1))&gt;VLOOKUP($C164,EquipGradeTable!$A:$B,MATCH(EquipGradeTable!$B$1,EquipGradeTable!$A$1:$B$1,0),0)),"",
OFFSET(M164,0,-1)+20))</f>
        <v/>
      </c>
      <c r="N164" t="str">
        <f ca="1">IF($C164&lt;=2,"",
IF(AND($C164&gt;=3,INT(RIGHT(N$1,1))&gt;VLOOKUP($C164,EquipGradeTable!$A:$B,MATCH(EquipGradeTable!$B$1,EquipGradeTable!$A$1:$B$1,0),0)),"",
OFFSET(N164,0,-1)+20))</f>
        <v/>
      </c>
      <c r="O164" t="str">
        <f ca="1">IF($C164&lt;=2,"",
IF(AND($C164&gt;=3,INT(RIGHT(O$1,1))&gt;VLOOKUP($C164,EquipGradeTable!$A:$B,MATCH(EquipGradeTable!$B$1,EquipGradeTable!$A$1:$B$1,0),0)),"",
OFFSET(O164,0,-1)+20))</f>
        <v/>
      </c>
      <c r="P164" t="s">
        <v>79</v>
      </c>
      <c r="Q164">
        <f t="shared" si="50"/>
        <v>7</v>
      </c>
      <c r="R164" t="str">
        <f t="shared" si="45"/>
        <v>Shot_MorningStar</v>
      </c>
      <c r="S164" t="str">
        <f t="shared" si="46"/>
        <v>EquipName_MorningStar</v>
      </c>
      <c r="T164">
        <v>1</v>
      </c>
      <c r="AE164">
        <v>0</v>
      </c>
    </row>
    <row r="165" spans="1:31" x14ac:dyDescent="0.3">
      <c r="A165" t="str">
        <f t="shared" ca="1" si="58"/>
        <v>Equip044002</v>
      </c>
      <c r="B165" t="str">
        <f t="shared" ca="1" si="48"/>
        <v>4002</v>
      </c>
      <c r="C165">
        <v>4</v>
      </c>
      <c r="D165" t="s">
        <v>46</v>
      </c>
      <c r="E165">
        <f t="shared" ca="1" si="52"/>
        <v>4</v>
      </c>
      <c r="F165" t="s">
        <v>20</v>
      </c>
      <c r="G165">
        <f t="shared" ca="1" si="53"/>
        <v>0</v>
      </c>
      <c r="H165">
        <v>2</v>
      </c>
      <c r="I165" t="str">
        <f t="shared" ca="1" si="49"/>
        <v>501, 521, 541, 561</v>
      </c>
      <c r="J165">
        <v>501</v>
      </c>
      <c r="K165">
        <f ca="1">IF($C165&lt;=2,"",
IF(AND($C165&gt;=3,INT(RIGHT(K$1,1))&gt;VLOOKUP($C165,EquipGradeTable!$A:$B,MATCH(EquipGradeTable!$B$1,EquipGradeTable!$A$1:$B$1,0),0)),"",
OFFSET(K165,0,-1)+20))</f>
        <v>521</v>
      </c>
      <c r="L165">
        <f ca="1">IF($C165&lt;=2,"",
IF(AND($C165&gt;=3,INT(RIGHT(L$1,1))&gt;VLOOKUP($C165,EquipGradeTable!$A:$B,MATCH(EquipGradeTable!$B$1,EquipGradeTable!$A$1:$B$1,0),0)),"",
OFFSET(L165,0,-1)+20))</f>
        <v>541</v>
      </c>
      <c r="M165">
        <f ca="1">IF($C165&lt;=2,"",
IF(AND($C165&gt;=3,INT(RIGHT(M$1,1))&gt;VLOOKUP($C165,EquipGradeTable!$A:$B,MATCH(EquipGradeTable!$B$1,EquipGradeTable!$A$1:$B$1,0),0)),"",
OFFSET(M165,0,-1)+20))</f>
        <v>561</v>
      </c>
      <c r="N165" t="str">
        <f ca="1">IF($C165&lt;=2,"",
IF(AND($C165&gt;=3,INT(RIGHT(N$1,1))&gt;VLOOKUP($C165,EquipGradeTable!$A:$B,MATCH(EquipGradeTable!$B$1,EquipGradeTable!$A$1:$B$1,0),0)),"",
OFFSET(N165,0,-1)+20))</f>
        <v/>
      </c>
      <c r="O165" t="str">
        <f ca="1">IF($C165&lt;=2,"",
IF(AND($C165&gt;=3,INT(RIGHT(O$1,1))&gt;VLOOKUP($C165,EquipGradeTable!$A:$B,MATCH(EquipGradeTable!$B$1,EquipGradeTable!$A$1:$B$1,0),0)),"",
OFFSET(O165,0,-1)+20))</f>
        <v/>
      </c>
      <c r="P165" t="s">
        <v>79</v>
      </c>
      <c r="Q165">
        <f t="shared" si="50"/>
        <v>7</v>
      </c>
      <c r="R165" t="str">
        <f t="shared" si="45"/>
        <v>Shot_MorningStar</v>
      </c>
      <c r="S165" t="str">
        <f t="shared" si="46"/>
        <v>EquipName_MorningStar</v>
      </c>
      <c r="T165">
        <v>1</v>
      </c>
      <c r="AE165">
        <v>0</v>
      </c>
    </row>
    <row r="166" spans="1:31" x14ac:dyDescent="0.3">
      <c r="A166" t="str">
        <f t="shared" ca="1" si="58"/>
        <v>Equip054002</v>
      </c>
      <c r="B166" t="str">
        <f t="shared" ca="1" si="48"/>
        <v>4002</v>
      </c>
      <c r="C166">
        <v>5</v>
      </c>
      <c r="D166" t="s">
        <v>46</v>
      </c>
      <c r="E166">
        <f t="shared" ca="1" si="52"/>
        <v>4</v>
      </c>
      <c r="F166" t="s">
        <v>20</v>
      </c>
      <c r="G166">
        <f t="shared" ca="1" si="53"/>
        <v>0</v>
      </c>
      <c r="H166">
        <v>2</v>
      </c>
      <c r="I166" t="str">
        <f t="shared" ca="1" si="49"/>
        <v>601, 621, 641, 661, 681</v>
      </c>
      <c r="J166">
        <v>601</v>
      </c>
      <c r="K166">
        <f ca="1">IF($C166&lt;=2,"",
IF(AND($C166&gt;=3,INT(RIGHT(K$1,1))&gt;VLOOKUP($C166,EquipGradeTable!$A:$B,MATCH(EquipGradeTable!$B$1,EquipGradeTable!$A$1:$B$1,0),0)),"",
OFFSET(K166,0,-1)+20))</f>
        <v>621</v>
      </c>
      <c r="L166">
        <f ca="1">IF($C166&lt;=2,"",
IF(AND($C166&gt;=3,INT(RIGHT(L$1,1))&gt;VLOOKUP($C166,EquipGradeTable!$A:$B,MATCH(EquipGradeTable!$B$1,EquipGradeTable!$A$1:$B$1,0),0)),"",
OFFSET(L166,0,-1)+20))</f>
        <v>641</v>
      </c>
      <c r="M166">
        <f ca="1">IF($C166&lt;=2,"",
IF(AND($C166&gt;=3,INT(RIGHT(M$1,1))&gt;VLOOKUP($C166,EquipGradeTable!$A:$B,MATCH(EquipGradeTable!$B$1,EquipGradeTable!$A$1:$B$1,0),0)),"",
OFFSET(M166,0,-1)+20))</f>
        <v>661</v>
      </c>
      <c r="N166">
        <f ca="1">IF($C166&lt;=2,"",
IF(AND($C166&gt;=3,INT(RIGHT(N$1,1))&gt;VLOOKUP($C166,EquipGradeTable!$A:$B,MATCH(EquipGradeTable!$B$1,EquipGradeTable!$A$1:$B$1,0),0)),"",
OFFSET(N166,0,-1)+20))</f>
        <v>681</v>
      </c>
      <c r="O166" t="str">
        <f ca="1">IF($C166&lt;=2,"",
IF(AND($C166&gt;=3,INT(RIGHT(O$1,1))&gt;VLOOKUP($C166,EquipGradeTable!$A:$B,MATCH(EquipGradeTable!$B$1,EquipGradeTable!$A$1:$B$1,0),0)),"",
OFFSET(O166,0,-1)+20))</f>
        <v/>
      </c>
      <c r="P166" t="s">
        <v>79</v>
      </c>
      <c r="Q166">
        <f t="shared" si="50"/>
        <v>7</v>
      </c>
      <c r="R166" t="str">
        <f t="shared" si="45"/>
        <v>Shot_MorningStar</v>
      </c>
      <c r="S166" t="str">
        <f t="shared" si="46"/>
        <v>EquipName_MorningStar</v>
      </c>
      <c r="T166">
        <v>1</v>
      </c>
      <c r="AE166">
        <v>0</v>
      </c>
    </row>
    <row r="167" spans="1:31" x14ac:dyDescent="0.3">
      <c r="A167" t="str">
        <f t="shared" ca="1" si="58"/>
        <v>Equip064002</v>
      </c>
      <c r="B167" t="str">
        <f t="shared" ca="1" si="48"/>
        <v>4002</v>
      </c>
      <c r="C167">
        <v>6</v>
      </c>
      <c r="D167" t="s">
        <v>46</v>
      </c>
      <c r="E167">
        <f t="shared" ca="1" si="52"/>
        <v>4</v>
      </c>
      <c r="F167" t="s">
        <v>20</v>
      </c>
      <c r="G167">
        <f t="shared" ca="1" si="53"/>
        <v>0</v>
      </c>
      <c r="H167">
        <v>2</v>
      </c>
      <c r="I167" t="str">
        <f t="shared" ca="1" si="49"/>
        <v>701, 721, 741, 761, 781, 801</v>
      </c>
      <c r="J167">
        <v>701</v>
      </c>
      <c r="K167">
        <f ca="1">IF($C167&lt;=2,"",
IF(AND($C167&gt;=3,INT(RIGHT(K$1,1))&gt;VLOOKUP($C167,EquipGradeTable!$A:$B,MATCH(EquipGradeTable!$B$1,EquipGradeTable!$A$1:$B$1,0),0)),"",
OFFSET(K167,0,-1)+20))</f>
        <v>721</v>
      </c>
      <c r="L167">
        <f ca="1">IF($C167&lt;=2,"",
IF(AND($C167&gt;=3,INT(RIGHT(L$1,1))&gt;VLOOKUP($C167,EquipGradeTable!$A:$B,MATCH(EquipGradeTable!$B$1,EquipGradeTable!$A$1:$B$1,0),0)),"",
OFFSET(L167,0,-1)+20))</f>
        <v>741</v>
      </c>
      <c r="M167">
        <f ca="1">IF($C167&lt;=2,"",
IF(AND($C167&gt;=3,INT(RIGHT(M$1,1))&gt;VLOOKUP($C167,EquipGradeTable!$A:$B,MATCH(EquipGradeTable!$B$1,EquipGradeTable!$A$1:$B$1,0),0)),"",
OFFSET(M167,0,-1)+20))</f>
        <v>761</v>
      </c>
      <c r="N167">
        <f ca="1">IF($C167&lt;=2,"",
IF(AND($C167&gt;=3,INT(RIGHT(N$1,1))&gt;VLOOKUP($C167,EquipGradeTable!$A:$B,MATCH(EquipGradeTable!$B$1,EquipGradeTable!$A$1:$B$1,0),0)),"",
OFFSET(N167,0,-1)+20))</f>
        <v>781</v>
      </c>
      <c r="O167">
        <f ca="1">IF($C167&lt;=2,"",
IF(AND($C167&gt;=3,INT(RIGHT(O$1,1))&gt;VLOOKUP($C167,EquipGradeTable!$A:$B,MATCH(EquipGradeTable!$B$1,EquipGradeTable!$A$1:$B$1,0),0)),"",
OFFSET(O167,0,-1)+20))</f>
        <v>801</v>
      </c>
      <c r="P167" t="s">
        <v>79</v>
      </c>
      <c r="Q167">
        <f t="shared" si="50"/>
        <v>7</v>
      </c>
      <c r="R167" t="str">
        <f t="shared" si="45"/>
        <v>Shot_MorningStar</v>
      </c>
      <c r="S167" t="str">
        <f t="shared" si="46"/>
        <v>EquipName_MorningStar</v>
      </c>
      <c r="T167">
        <v>1</v>
      </c>
      <c r="AE167">
        <v>0</v>
      </c>
    </row>
    <row r="168" spans="1:31" x14ac:dyDescent="0.3">
      <c r="A168" t="str">
        <f t="shared" ca="1" si="58"/>
        <v>Equip004003</v>
      </c>
      <c r="B168" t="str">
        <f t="shared" ca="1" si="48"/>
        <v>4003</v>
      </c>
      <c r="C168">
        <v>0</v>
      </c>
      <c r="D168" t="s">
        <v>46</v>
      </c>
      <c r="E168">
        <f t="shared" ca="1" si="52"/>
        <v>4</v>
      </c>
      <c r="F168" t="s">
        <v>20</v>
      </c>
      <c r="G168">
        <f t="shared" ca="1" si="53"/>
        <v>0</v>
      </c>
      <c r="H168">
        <v>3</v>
      </c>
      <c r="I168" t="str">
        <f t="shared" ca="1" si="49"/>
        <v>102</v>
      </c>
      <c r="J168">
        <v>102</v>
      </c>
      <c r="K168" t="str">
        <f ca="1">IF($C168&lt;=2,"",
IF(AND($C168&gt;=3,INT(RIGHT(K$1,1))&gt;VLOOKUP($C168,EquipGradeTable!$A:$B,MATCH(EquipGradeTable!$B$1,EquipGradeTable!$A$1:$B$1,0),0)),"",
OFFSET(K168,0,-1)+20))</f>
        <v/>
      </c>
      <c r="L168" t="str">
        <f ca="1">IF($C168&lt;=2,"",
IF(AND($C168&gt;=3,INT(RIGHT(L$1,1))&gt;VLOOKUP($C168,EquipGradeTable!$A:$B,MATCH(EquipGradeTable!$B$1,EquipGradeTable!$A$1:$B$1,0),0)),"",
OFFSET(L168,0,-1)+20))</f>
        <v/>
      </c>
      <c r="M168" t="str">
        <f ca="1">IF($C168&lt;=2,"",
IF(AND($C168&gt;=3,INT(RIGHT(M$1,1))&gt;VLOOKUP($C168,EquipGradeTable!$A:$B,MATCH(EquipGradeTable!$B$1,EquipGradeTable!$A$1:$B$1,0),0)),"",
OFFSET(M168,0,-1)+20))</f>
        <v/>
      </c>
      <c r="N168" t="str">
        <f ca="1">IF($C168&lt;=2,"",
IF(AND($C168&gt;=3,INT(RIGHT(N$1,1))&gt;VLOOKUP($C168,EquipGradeTable!$A:$B,MATCH(EquipGradeTable!$B$1,EquipGradeTable!$A$1:$B$1,0),0)),"",
OFFSET(N168,0,-1)+20))</f>
        <v/>
      </c>
      <c r="O168" t="str">
        <f ca="1">IF($C168&lt;=2,"",
IF(AND($C168&gt;=3,INT(RIGHT(O$1,1))&gt;VLOOKUP($C168,EquipGradeTable!$A:$B,MATCH(EquipGradeTable!$B$1,EquipGradeTable!$A$1:$B$1,0),0)),"",
OFFSET(O168,0,-1)+20))</f>
        <v/>
      </c>
      <c r="P168" t="s">
        <v>80</v>
      </c>
      <c r="Q168">
        <f t="shared" si="50"/>
        <v>7</v>
      </c>
      <c r="R168" t="str">
        <f t="shared" si="45"/>
        <v>Shot_StrongMaul</v>
      </c>
      <c r="S168" t="str">
        <f t="shared" si="46"/>
        <v>EquipName_StrongMaul</v>
      </c>
      <c r="T168">
        <v>1</v>
      </c>
      <c r="AE168">
        <v>0</v>
      </c>
    </row>
    <row r="169" spans="1:31" x14ac:dyDescent="0.3">
      <c r="A169" t="str">
        <f t="shared" ca="1" si="58"/>
        <v>Equip014003</v>
      </c>
      <c r="B169" t="str">
        <f t="shared" ca="1" si="48"/>
        <v>4003</v>
      </c>
      <c r="C169">
        <v>1</v>
      </c>
      <c r="D169" t="s">
        <v>46</v>
      </c>
      <c r="E169">
        <f t="shared" ca="1" si="52"/>
        <v>4</v>
      </c>
      <c r="F169" t="s">
        <v>20</v>
      </c>
      <c r="G169">
        <f t="shared" ca="1" si="53"/>
        <v>0</v>
      </c>
      <c r="H169">
        <v>3</v>
      </c>
      <c r="I169" t="str">
        <f t="shared" ca="1" si="49"/>
        <v>202</v>
      </c>
      <c r="J169">
        <v>202</v>
      </c>
      <c r="K169" t="str">
        <f ca="1">IF($C169&lt;=2,"",
IF(AND($C169&gt;=3,INT(RIGHT(K$1,1))&gt;VLOOKUP($C169,EquipGradeTable!$A:$B,MATCH(EquipGradeTable!$B$1,EquipGradeTable!$A$1:$B$1,0),0)),"",
OFFSET(K169,0,-1)+20))</f>
        <v/>
      </c>
      <c r="L169" t="str">
        <f ca="1">IF($C169&lt;=2,"",
IF(AND($C169&gt;=3,INT(RIGHT(L$1,1))&gt;VLOOKUP($C169,EquipGradeTable!$A:$B,MATCH(EquipGradeTable!$B$1,EquipGradeTable!$A$1:$B$1,0),0)),"",
OFFSET(L169,0,-1)+20))</f>
        <v/>
      </c>
      <c r="M169" t="str">
        <f ca="1">IF($C169&lt;=2,"",
IF(AND($C169&gt;=3,INT(RIGHT(M$1,1))&gt;VLOOKUP($C169,EquipGradeTable!$A:$B,MATCH(EquipGradeTable!$B$1,EquipGradeTable!$A$1:$B$1,0),0)),"",
OFFSET(M169,0,-1)+20))</f>
        <v/>
      </c>
      <c r="N169" t="str">
        <f ca="1">IF($C169&lt;=2,"",
IF(AND($C169&gt;=3,INT(RIGHT(N$1,1))&gt;VLOOKUP($C169,EquipGradeTable!$A:$B,MATCH(EquipGradeTable!$B$1,EquipGradeTable!$A$1:$B$1,0),0)),"",
OFFSET(N169,0,-1)+20))</f>
        <v/>
      </c>
      <c r="O169" t="str">
        <f ca="1">IF($C169&lt;=2,"",
IF(AND($C169&gt;=3,INT(RIGHT(O$1,1))&gt;VLOOKUP($C169,EquipGradeTable!$A:$B,MATCH(EquipGradeTable!$B$1,EquipGradeTable!$A$1:$B$1,0),0)),"",
OFFSET(O169,0,-1)+20))</f>
        <v/>
      </c>
      <c r="P169" t="s">
        <v>80</v>
      </c>
      <c r="Q169">
        <f t="shared" si="50"/>
        <v>7</v>
      </c>
      <c r="R169" t="str">
        <f t="shared" si="45"/>
        <v>Shot_StrongMaul</v>
      </c>
      <c r="S169" t="str">
        <f t="shared" si="46"/>
        <v>EquipName_StrongMaul</v>
      </c>
      <c r="T169">
        <v>1</v>
      </c>
      <c r="AE169">
        <v>0</v>
      </c>
    </row>
    <row r="170" spans="1:31" x14ac:dyDescent="0.3">
      <c r="A170" t="str">
        <f t="shared" ca="1" si="58"/>
        <v>Equip024003</v>
      </c>
      <c r="B170" t="str">
        <f t="shared" ca="1" si="48"/>
        <v>4003</v>
      </c>
      <c r="C170">
        <v>2</v>
      </c>
      <c r="D170" t="s">
        <v>46</v>
      </c>
      <c r="E170">
        <f t="shared" ca="1" si="52"/>
        <v>4</v>
      </c>
      <c r="F170" t="s">
        <v>20</v>
      </c>
      <c r="G170">
        <f t="shared" ca="1" si="53"/>
        <v>0</v>
      </c>
      <c r="H170">
        <v>3</v>
      </c>
      <c r="I170" t="str">
        <f t="shared" ca="1" si="49"/>
        <v>302</v>
      </c>
      <c r="J170">
        <v>302</v>
      </c>
      <c r="K170" t="str">
        <f ca="1">IF($C170&lt;=2,"",
IF(AND($C170&gt;=3,INT(RIGHT(K$1,1))&gt;VLOOKUP($C170,EquipGradeTable!$A:$B,MATCH(EquipGradeTable!$B$1,EquipGradeTable!$A$1:$B$1,0),0)),"",
OFFSET(K170,0,-1)+20))</f>
        <v/>
      </c>
      <c r="L170" t="str">
        <f ca="1">IF($C170&lt;=2,"",
IF(AND($C170&gt;=3,INT(RIGHT(L$1,1))&gt;VLOOKUP($C170,EquipGradeTable!$A:$B,MATCH(EquipGradeTable!$B$1,EquipGradeTable!$A$1:$B$1,0),0)),"",
OFFSET(L170,0,-1)+20))</f>
        <v/>
      </c>
      <c r="M170" t="str">
        <f ca="1">IF($C170&lt;=2,"",
IF(AND($C170&gt;=3,INT(RIGHT(M$1,1))&gt;VLOOKUP($C170,EquipGradeTable!$A:$B,MATCH(EquipGradeTable!$B$1,EquipGradeTable!$A$1:$B$1,0),0)),"",
OFFSET(M170,0,-1)+20))</f>
        <v/>
      </c>
      <c r="N170" t="str">
        <f ca="1">IF($C170&lt;=2,"",
IF(AND($C170&gt;=3,INT(RIGHT(N$1,1))&gt;VLOOKUP($C170,EquipGradeTable!$A:$B,MATCH(EquipGradeTable!$B$1,EquipGradeTable!$A$1:$B$1,0),0)),"",
OFFSET(N170,0,-1)+20))</f>
        <v/>
      </c>
      <c r="O170" t="str">
        <f ca="1">IF($C170&lt;=2,"",
IF(AND($C170&gt;=3,INT(RIGHT(O$1,1))&gt;VLOOKUP($C170,EquipGradeTable!$A:$B,MATCH(EquipGradeTable!$B$1,EquipGradeTable!$A$1:$B$1,0),0)),"",
OFFSET(O170,0,-1)+20))</f>
        <v/>
      </c>
      <c r="P170" t="s">
        <v>80</v>
      </c>
      <c r="Q170">
        <f t="shared" si="50"/>
        <v>7</v>
      </c>
      <c r="R170" t="str">
        <f t="shared" si="45"/>
        <v>Shot_StrongMaul</v>
      </c>
      <c r="S170" t="str">
        <f t="shared" si="46"/>
        <v>EquipName_StrongMaul</v>
      </c>
      <c r="T170">
        <v>1</v>
      </c>
      <c r="AE170">
        <v>0</v>
      </c>
    </row>
    <row r="171" spans="1:31" x14ac:dyDescent="0.3">
      <c r="A171" t="str">
        <f t="shared" ca="1" si="58"/>
        <v>Equip034003</v>
      </c>
      <c r="B171" t="str">
        <f t="shared" ca="1" si="48"/>
        <v>4003</v>
      </c>
      <c r="C171">
        <v>3</v>
      </c>
      <c r="D171" t="s">
        <v>46</v>
      </c>
      <c r="E171">
        <f t="shared" ca="1" si="52"/>
        <v>4</v>
      </c>
      <c r="F171" t="s">
        <v>20</v>
      </c>
      <c r="G171">
        <f t="shared" ca="1" si="53"/>
        <v>0</v>
      </c>
      <c r="H171">
        <v>3</v>
      </c>
      <c r="I171" t="str">
        <f t="shared" ca="1" si="49"/>
        <v>402, 422, 442</v>
      </c>
      <c r="J171">
        <v>402</v>
      </c>
      <c r="K171">
        <f ca="1">IF($C171&lt;=2,"",
IF(AND($C171&gt;=3,INT(RIGHT(K$1,1))&gt;VLOOKUP($C171,EquipGradeTable!$A:$B,MATCH(EquipGradeTable!$B$1,EquipGradeTable!$A$1:$B$1,0),0)),"",
OFFSET(K171,0,-1)+20))</f>
        <v>422</v>
      </c>
      <c r="L171">
        <f ca="1">IF($C171&lt;=2,"",
IF(AND($C171&gt;=3,INT(RIGHT(L$1,1))&gt;VLOOKUP($C171,EquipGradeTable!$A:$B,MATCH(EquipGradeTable!$B$1,EquipGradeTable!$A$1:$B$1,0),0)),"",
OFFSET(L171,0,-1)+20))</f>
        <v>442</v>
      </c>
      <c r="M171" t="str">
        <f ca="1">IF($C171&lt;=2,"",
IF(AND($C171&gt;=3,INT(RIGHT(M$1,1))&gt;VLOOKUP($C171,EquipGradeTable!$A:$B,MATCH(EquipGradeTable!$B$1,EquipGradeTable!$A$1:$B$1,0),0)),"",
OFFSET(M171,0,-1)+20))</f>
        <v/>
      </c>
      <c r="N171" t="str">
        <f ca="1">IF($C171&lt;=2,"",
IF(AND($C171&gt;=3,INT(RIGHT(N$1,1))&gt;VLOOKUP($C171,EquipGradeTable!$A:$B,MATCH(EquipGradeTable!$B$1,EquipGradeTable!$A$1:$B$1,0),0)),"",
OFFSET(N171,0,-1)+20))</f>
        <v/>
      </c>
      <c r="O171" t="str">
        <f ca="1">IF($C171&lt;=2,"",
IF(AND($C171&gt;=3,INT(RIGHT(O$1,1))&gt;VLOOKUP($C171,EquipGradeTable!$A:$B,MATCH(EquipGradeTable!$B$1,EquipGradeTable!$A$1:$B$1,0),0)),"",
OFFSET(O171,0,-1)+20))</f>
        <v/>
      </c>
      <c r="P171" t="s">
        <v>80</v>
      </c>
      <c r="Q171">
        <f t="shared" si="50"/>
        <v>7</v>
      </c>
      <c r="R171" t="str">
        <f t="shared" si="45"/>
        <v>Shot_StrongMaul</v>
      </c>
      <c r="S171" t="str">
        <f t="shared" si="46"/>
        <v>EquipName_StrongMaul</v>
      </c>
      <c r="T171">
        <v>1</v>
      </c>
      <c r="AE171">
        <v>0</v>
      </c>
    </row>
    <row r="172" spans="1:31" x14ac:dyDescent="0.3">
      <c r="A172" t="str">
        <f t="shared" ca="1" si="58"/>
        <v>Equip044003</v>
      </c>
      <c r="B172" t="str">
        <f t="shared" ca="1" si="48"/>
        <v>4003</v>
      </c>
      <c r="C172">
        <v>4</v>
      </c>
      <c r="D172" t="s">
        <v>46</v>
      </c>
      <c r="E172">
        <f t="shared" ca="1" si="52"/>
        <v>4</v>
      </c>
      <c r="F172" t="s">
        <v>20</v>
      </c>
      <c r="G172">
        <f t="shared" ca="1" si="53"/>
        <v>0</v>
      </c>
      <c r="H172">
        <v>3</v>
      </c>
      <c r="I172" t="str">
        <f t="shared" ca="1" si="49"/>
        <v>502, 522, 542, 562</v>
      </c>
      <c r="J172">
        <v>502</v>
      </c>
      <c r="K172">
        <f ca="1">IF($C172&lt;=2,"",
IF(AND($C172&gt;=3,INT(RIGHT(K$1,1))&gt;VLOOKUP($C172,EquipGradeTable!$A:$B,MATCH(EquipGradeTable!$B$1,EquipGradeTable!$A$1:$B$1,0),0)),"",
OFFSET(K172,0,-1)+20))</f>
        <v>522</v>
      </c>
      <c r="L172">
        <f ca="1">IF($C172&lt;=2,"",
IF(AND($C172&gt;=3,INT(RIGHT(L$1,1))&gt;VLOOKUP($C172,EquipGradeTable!$A:$B,MATCH(EquipGradeTable!$B$1,EquipGradeTable!$A$1:$B$1,0),0)),"",
OFFSET(L172,0,-1)+20))</f>
        <v>542</v>
      </c>
      <c r="M172">
        <f ca="1">IF($C172&lt;=2,"",
IF(AND($C172&gt;=3,INT(RIGHT(M$1,1))&gt;VLOOKUP($C172,EquipGradeTable!$A:$B,MATCH(EquipGradeTable!$B$1,EquipGradeTable!$A$1:$B$1,0),0)),"",
OFFSET(M172,0,-1)+20))</f>
        <v>562</v>
      </c>
      <c r="N172" t="str">
        <f ca="1">IF($C172&lt;=2,"",
IF(AND($C172&gt;=3,INT(RIGHT(N$1,1))&gt;VLOOKUP($C172,EquipGradeTable!$A:$B,MATCH(EquipGradeTable!$B$1,EquipGradeTable!$A$1:$B$1,0),0)),"",
OFFSET(N172,0,-1)+20))</f>
        <v/>
      </c>
      <c r="O172" t="str">
        <f ca="1">IF($C172&lt;=2,"",
IF(AND($C172&gt;=3,INT(RIGHT(O$1,1))&gt;VLOOKUP($C172,EquipGradeTable!$A:$B,MATCH(EquipGradeTable!$B$1,EquipGradeTable!$A$1:$B$1,0),0)),"",
OFFSET(O172,0,-1)+20))</f>
        <v/>
      </c>
      <c r="P172" t="s">
        <v>80</v>
      </c>
      <c r="Q172">
        <f t="shared" si="50"/>
        <v>7</v>
      </c>
      <c r="R172" t="str">
        <f t="shared" si="45"/>
        <v>Shot_StrongMaul</v>
      </c>
      <c r="S172" t="str">
        <f t="shared" si="46"/>
        <v>EquipName_StrongMaul</v>
      </c>
      <c r="T172">
        <v>1</v>
      </c>
      <c r="AE172">
        <v>0</v>
      </c>
    </row>
    <row r="173" spans="1:31" x14ac:dyDescent="0.3">
      <c r="A173" t="str">
        <f t="shared" ca="1" si="58"/>
        <v>Equip054003</v>
      </c>
      <c r="B173" t="str">
        <f t="shared" ca="1" si="48"/>
        <v>4003</v>
      </c>
      <c r="C173">
        <v>5</v>
      </c>
      <c r="D173" t="s">
        <v>46</v>
      </c>
      <c r="E173">
        <f t="shared" ca="1" si="52"/>
        <v>4</v>
      </c>
      <c r="F173" t="s">
        <v>20</v>
      </c>
      <c r="G173">
        <f t="shared" ca="1" si="53"/>
        <v>0</v>
      </c>
      <c r="H173">
        <v>3</v>
      </c>
      <c r="I173" t="str">
        <f t="shared" ca="1" si="49"/>
        <v>602, 622, 642, 662, 682</v>
      </c>
      <c r="J173">
        <v>602</v>
      </c>
      <c r="K173">
        <f ca="1">IF($C173&lt;=2,"",
IF(AND($C173&gt;=3,INT(RIGHT(K$1,1))&gt;VLOOKUP($C173,EquipGradeTable!$A:$B,MATCH(EquipGradeTable!$B$1,EquipGradeTable!$A$1:$B$1,0),0)),"",
OFFSET(K173,0,-1)+20))</f>
        <v>622</v>
      </c>
      <c r="L173">
        <f ca="1">IF($C173&lt;=2,"",
IF(AND($C173&gt;=3,INT(RIGHT(L$1,1))&gt;VLOOKUP($C173,EquipGradeTable!$A:$B,MATCH(EquipGradeTable!$B$1,EquipGradeTable!$A$1:$B$1,0),0)),"",
OFFSET(L173,0,-1)+20))</f>
        <v>642</v>
      </c>
      <c r="M173">
        <f ca="1">IF($C173&lt;=2,"",
IF(AND($C173&gt;=3,INT(RIGHT(M$1,1))&gt;VLOOKUP($C173,EquipGradeTable!$A:$B,MATCH(EquipGradeTable!$B$1,EquipGradeTable!$A$1:$B$1,0),0)),"",
OFFSET(M173,0,-1)+20))</f>
        <v>662</v>
      </c>
      <c r="N173">
        <f ca="1">IF($C173&lt;=2,"",
IF(AND($C173&gt;=3,INT(RIGHT(N$1,1))&gt;VLOOKUP($C173,EquipGradeTable!$A:$B,MATCH(EquipGradeTable!$B$1,EquipGradeTable!$A$1:$B$1,0),0)),"",
OFFSET(N173,0,-1)+20))</f>
        <v>682</v>
      </c>
      <c r="O173" t="str">
        <f ca="1">IF($C173&lt;=2,"",
IF(AND($C173&gt;=3,INT(RIGHT(O$1,1))&gt;VLOOKUP($C173,EquipGradeTable!$A:$B,MATCH(EquipGradeTable!$B$1,EquipGradeTable!$A$1:$B$1,0),0)),"",
OFFSET(O173,0,-1)+20))</f>
        <v/>
      </c>
      <c r="P173" t="s">
        <v>80</v>
      </c>
      <c r="Q173">
        <f t="shared" si="50"/>
        <v>7</v>
      </c>
      <c r="R173" t="str">
        <f t="shared" si="45"/>
        <v>Shot_StrongMaul</v>
      </c>
      <c r="S173" t="str">
        <f t="shared" si="46"/>
        <v>EquipName_StrongMaul</v>
      </c>
      <c r="T173">
        <v>1</v>
      </c>
      <c r="AE173">
        <v>0</v>
      </c>
    </row>
    <row r="174" spans="1:31" x14ac:dyDescent="0.3">
      <c r="A174" t="str">
        <f t="shared" ca="1" si="58"/>
        <v>Equip064003</v>
      </c>
      <c r="B174" t="str">
        <f t="shared" ca="1" si="48"/>
        <v>4003</v>
      </c>
      <c r="C174">
        <v>6</v>
      </c>
      <c r="D174" t="s">
        <v>46</v>
      </c>
      <c r="E174">
        <f t="shared" ca="1" si="52"/>
        <v>4</v>
      </c>
      <c r="F174" t="s">
        <v>20</v>
      </c>
      <c r="G174">
        <f t="shared" ca="1" si="53"/>
        <v>0</v>
      </c>
      <c r="H174">
        <v>3</v>
      </c>
      <c r="I174" t="str">
        <f t="shared" ca="1" si="49"/>
        <v>702, 722, 742, 762, 782, 802</v>
      </c>
      <c r="J174">
        <v>702</v>
      </c>
      <c r="K174">
        <f ca="1">IF($C174&lt;=2,"",
IF(AND($C174&gt;=3,INT(RIGHT(K$1,1))&gt;VLOOKUP($C174,EquipGradeTable!$A:$B,MATCH(EquipGradeTable!$B$1,EquipGradeTable!$A$1:$B$1,0),0)),"",
OFFSET(K174,0,-1)+20))</f>
        <v>722</v>
      </c>
      <c r="L174">
        <f ca="1">IF($C174&lt;=2,"",
IF(AND($C174&gt;=3,INT(RIGHT(L$1,1))&gt;VLOOKUP($C174,EquipGradeTable!$A:$B,MATCH(EquipGradeTable!$B$1,EquipGradeTable!$A$1:$B$1,0),0)),"",
OFFSET(L174,0,-1)+20))</f>
        <v>742</v>
      </c>
      <c r="M174">
        <f ca="1">IF($C174&lt;=2,"",
IF(AND($C174&gt;=3,INT(RIGHT(M$1,1))&gt;VLOOKUP($C174,EquipGradeTable!$A:$B,MATCH(EquipGradeTable!$B$1,EquipGradeTable!$A$1:$B$1,0),0)),"",
OFFSET(M174,0,-1)+20))</f>
        <v>762</v>
      </c>
      <c r="N174">
        <f ca="1">IF($C174&lt;=2,"",
IF(AND($C174&gt;=3,INT(RIGHT(N$1,1))&gt;VLOOKUP($C174,EquipGradeTable!$A:$B,MATCH(EquipGradeTable!$B$1,EquipGradeTable!$A$1:$B$1,0),0)),"",
OFFSET(N174,0,-1)+20))</f>
        <v>782</v>
      </c>
      <c r="O174">
        <f ca="1">IF($C174&lt;=2,"",
IF(AND($C174&gt;=3,INT(RIGHT(O$1,1))&gt;VLOOKUP($C174,EquipGradeTable!$A:$B,MATCH(EquipGradeTable!$B$1,EquipGradeTable!$A$1:$B$1,0),0)),"",
OFFSET(O174,0,-1)+20))</f>
        <v>802</v>
      </c>
      <c r="P174" t="s">
        <v>80</v>
      </c>
      <c r="Q174">
        <f t="shared" si="50"/>
        <v>7</v>
      </c>
      <c r="R174" t="str">
        <f t="shared" si="45"/>
        <v>Shot_StrongMaul</v>
      </c>
      <c r="S174" t="str">
        <f t="shared" si="46"/>
        <v>EquipName_StrongMaul</v>
      </c>
      <c r="T174">
        <v>1</v>
      </c>
      <c r="AE174">
        <v>0</v>
      </c>
    </row>
    <row r="175" spans="1:31" x14ac:dyDescent="0.3">
      <c r="A175" t="str">
        <f t="shared" ref="A175:A195" ca="1" si="59">"Equip"&amp;TEXT(C175,"00")&amp;TEXT(E175,"0")&amp;TEXT(G175,"0")&amp;TEXT(H175,"00")</f>
        <v>Equip034101</v>
      </c>
      <c r="B175" t="str">
        <f t="shared" ca="1" si="48"/>
        <v>4101</v>
      </c>
      <c r="C175">
        <v>3</v>
      </c>
      <c r="D175" t="s">
        <v>46</v>
      </c>
      <c r="E175">
        <f t="shared" ca="1" si="52"/>
        <v>4</v>
      </c>
      <c r="F175" t="s">
        <v>22</v>
      </c>
      <c r="G175">
        <f t="shared" ca="1" si="53"/>
        <v>1</v>
      </c>
      <c r="H175">
        <v>1</v>
      </c>
      <c r="I175" t="str">
        <f t="shared" ca="1" si="49"/>
        <v>600, 620, 640</v>
      </c>
      <c r="J175">
        <v>600</v>
      </c>
      <c r="K175">
        <f ca="1">IF($C175&lt;=2,"",
IF(AND($C175&gt;=3,INT(RIGHT(K$1,1))&gt;VLOOKUP($C175,EquipGradeTable!$A:$B,MATCH(EquipGradeTable!$B$1,EquipGradeTable!$A$1:$B$1,0),0)),"",
OFFSET(K175,0,-1)+20))</f>
        <v>620</v>
      </c>
      <c r="L175">
        <f ca="1">IF($C175&lt;=2,"",
IF(AND($C175&gt;=3,INT(RIGHT(L$1,1))&gt;VLOOKUP($C175,EquipGradeTable!$A:$B,MATCH(EquipGradeTable!$B$1,EquipGradeTable!$A$1:$B$1,0),0)),"",
OFFSET(L175,0,-1)+20))</f>
        <v>640</v>
      </c>
      <c r="M175" t="str">
        <f ca="1">IF($C175&lt;=2,"",
IF(AND($C175&gt;=3,INT(RIGHT(M$1,1))&gt;VLOOKUP($C175,EquipGradeTable!$A:$B,MATCH(EquipGradeTable!$B$1,EquipGradeTable!$A$1:$B$1,0),0)),"",
OFFSET(M175,0,-1)+20))</f>
        <v/>
      </c>
      <c r="N175" t="str">
        <f ca="1">IF($C175&lt;=2,"",
IF(AND($C175&gt;=3,INT(RIGHT(N$1,1))&gt;VLOOKUP($C175,EquipGradeTable!$A:$B,MATCH(EquipGradeTable!$B$1,EquipGradeTable!$A$1:$B$1,0),0)),"",
OFFSET(N175,0,-1)+20))</f>
        <v/>
      </c>
      <c r="O175" t="str">
        <f ca="1">IF($C175&lt;=2,"",
IF(AND($C175&gt;=3,INT(RIGHT(O$1,1))&gt;VLOOKUP($C175,EquipGradeTable!$A:$B,MATCH(EquipGradeTable!$B$1,EquipGradeTable!$A$1:$B$1,0),0)),"",
OFFSET(O175,0,-1)+20))</f>
        <v/>
      </c>
      <c r="P175" t="s">
        <v>81</v>
      </c>
      <c r="Q175">
        <f t="shared" si="50"/>
        <v>4</v>
      </c>
      <c r="R175" t="str">
        <f t="shared" ref="R175:R215" si="60">"Shot_"&amp;P175</f>
        <v>Shot_ArmoryHammer11</v>
      </c>
      <c r="S175" t="str">
        <f t="shared" ref="S175:S215" si="61">"EquipName_"&amp;P175</f>
        <v>EquipName_ArmoryHammer11</v>
      </c>
      <c r="T175">
        <v>1</v>
      </c>
      <c r="AE175">
        <v>0</v>
      </c>
    </row>
    <row r="176" spans="1:31" x14ac:dyDescent="0.3">
      <c r="A176" t="str">
        <f t="shared" ca="1" si="59"/>
        <v>Equip044101</v>
      </c>
      <c r="B176" t="str">
        <f t="shared" ca="1" si="48"/>
        <v>4101</v>
      </c>
      <c r="C176">
        <v>4</v>
      </c>
      <c r="D176" t="s">
        <v>46</v>
      </c>
      <c r="E176">
        <f t="shared" ca="1" si="52"/>
        <v>4</v>
      </c>
      <c r="F176" t="s">
        <v>22</v>
      </c>
      <c r="G176">
        <f t="shared" ca="1" si="53"/>
        <v>1</v>
      </c>
      <c r="H176">
        <v>1</v>
      </c>
      <c r="I176" t="str">
        <f t="shared" ca="1" si="49"/>
        <v>750, 770, 790, 810</v>
      </c>
      <c r="J176">
        <v>750</v>
      </c>
      <c r="K176">
        <f ca="1">IF($C176&lt;=2,"",
IF(AND($C176&gt;=3,INT(RIGHT(K$1,1))&gt;VLOOKUP($C176,EquipGradeTable!$A:$B,MATCH(EquipGradeTable!$B$1,EquipGradeTable!$A$1:$B$1,0),0)),"",
OFFSET(K176,0,-1)+20))</f>
        <v>770</v>
      </c>
      <c r="L176">
        <f ca="1">IF($C176&lt;=2,"",
IF(AND($C176&gt;=3,INT(RIGHT(L$1,1))&gt;VLOOKUP($C176,EquipGradeTable!$A:$B,MATCH(EquipGradeTable!$B$1,EquipGradeTable!$A$1:$B$1,0),0)),"",
OFFSET(L176,0,-1)+20))</f>
        <v>790</v>
      </c>
      <c r="M176">
        <f ca="1">IF($C176&lt;=2,"",
IF(AND($C176&gt;=3,INT(RIGHT(M$1,1))&gt;VLOOKUP($C176,EquipGradeTable!$A:$B,MATCH(EquipGradeTable!$B$1,EquipGradeTable!$A$1:$B$1,0),0)),"",
OFFSET(M176,0,-1)+20))</f>
        <v>810</v>
      </c>
      <c r="N176" t="str">
        <f ca="1">IF($C176&lt;=2,"",
IF(AND($C176&gt;=3,INT(RIGHT(N$1,1))&gt;VLOOKUP($C176,EquipGradeTable!$A:$B,MATCH(EquipGradeTable!$B$1,EquipGradeTable!$A$1:$B$1,0),0)),"",
OFFSET(N176,0,-1)+20))</f>
        <v/>
      </c>
      <c r="O176" t="str">
        <f ca="1">IF($C176&lt;=2,"",
IF(AND($C176&gt;=3,INT(RIGHT(O$1,1))&gt;VLOOKUP($C176,EquipGradeTable!$A:$B,MATCH(EquipGradeTable!$B$1,EquipGradeTable!$A$1:$B$1,0),0)),"",
OFFSET(O176,0,-1)+20))</f>
        <v/>
      </c>
      <c r="P176" t="s">
        <v>81</v>
      </c>
      <c r="Q176">
        <f t="shared" si="50"/>
        <v>4</v>
      </c>
      <c r="R176" t="str">
        <f t="shared" si="60"/>
        <v>Shot_ArmoryHammer11</v>
      </c>
      <c r="S176" t="str">
        <f t="shared" si="61"/>
        <v>EquipName_ArmoryHammer11</v>
      </c>
      <c r="T176">
        <v>1</v>
      </c>
      <c r="AE176">
        <v>0</v>
      </c>
    </row>
    <row r="177" spans="1:31" x14ac:dyDescent="0.3">
      <c r="A177" t="str">
        <f t="shared" ca="1" si="59"/>
        <v>Equip054101</v>
      </c>
      <c r="B177" t="str">
        <f t="shared" ca="1" si="48"/>
        <v>4101</v>
      </c>
      <c r="C177">
        <v>5</v>
      </c>
      <c r="D177" t="s">
        <v>46</v>
      </c>
      <c r="E177">
        <f t="shared" ca="1" si="52"/>
        <v>4</v>
      </c>
      <c r="F177" t="s">
        <v>22</v>
      </c>
      <c r="G177">
        <f t="shared" ca="1" si="53"/>
        <v>1</v>
      </c>
      <c r="H177">
        <v>1</v>
      </c>
      <c r="I177" t="str">
        <f t="shared" ca="1" si="49"/>
        <v>900, 920, 940, 960, 980</v>
      </c>
      <c r="J177">
        <v>900</v>
      </c>
      <c r="K177">
        <f ca="1">IF($C177&lt;=2,"",
IF(AND($C177&gt;=3,INT(RIGHT(K$1,1))&gt;VLOOKUP($C177,EquipGradeTable!$A:$B,MATCH(EquipGradeTable!$B$1,EquipGradeTable!$A$1:$B$1,0),0)),"",
OFFSET(K177,0,-1)+20))</f>
        <v>920</v>
      </c>
      <c r="L177">
        <f ca="1">IF($C177&lt;=2,"",
IF(AND($C177&gt;=3,INT(RIGHT(L$1,1))&gt;VLOOKUP($C177,EquipGradeTable!$A:$B,MATCH(EquipGradeTable!$B$1,EquipGradeTable!$A$1:$B$1,0),0)),"",
OFFSET(L177,0,-1)+20))</f>
        <v>940</v>
      </c>
      <c r="M177">
        <f ca="1">IF($C177&lt;=2,"",
IF(AND($C177&gt;=3,INT(RIGHT(M$1,1))&gt;VLOOKUP($C177,EquipGradeTable!$A:$B,MATCH(EquipGradeTable!$B$1,EquipGradeTable!$A$1:$B$1,0),0)),"",
OFFSET(M177,0,-1)+20))</f>
        <v>960</v>
      </c>
      <c r="N177">
        <f ca="1">IF($C177&lt;=2,"",
IF(AND($C177&gt;=3,INT(RIGHT(N$1,1))&gt;VLOOKUP($C177,EquipGradeTable!$A:$B,MATCH(EquipGradeTable!$B$1,EquipGradeTable!$A$1:$B$1,0),0)),"",
OFFSET(N177,0,-1)+20))</f>
        <v>980</v>
      </c>
      <c r="O177" t="str">
        <f ca="1">IF($C177&lt;=2,"",
IF(AND($C177&gt;=3,INT(RIGHT(O$1,1))&gt;VLOOKUP($C177,EquipGradeTable!$A:$B,MATCH(EquipGradeTable!$B$1,EquipGradeTable!$A$1:$B$1,0),0)),"",
OFFSET(O177,0,-1)+20))</f>
        <v/>
      </c>
      <c r="P177" t="s">
        <v>81</v>
      </c>
      <c r="Q177">
        <f t="shared" si="50"/>
        <v>4</v>
      </c>
      <c r="R177" t="str">
        <f t="shared" si="60"/>
        <v>Shot_ArmoryHammer11</v>
      </c>
      <c r="S177" t="str">
        <f t="shared" si="61"/>
        <v>EquipName_ArmoryHammer11</v>
      </c>
      <c r="T177">
        <v>1</v>
      </c>
      <c r="AE177">
        <v>0</v>
      </c>
    </row>
    <row r="178" spans="1:31" x14ac:dyDescent="0.3">
      <c r="A178" t="str">
        <f t="shared" ca="1" si="59"/>
        <v>Equip064101</v>
      </c>
      <c r="B178" t="str">
        <f t="shared" ca="1" si="48"/>
        <v>4101</v>
      </c>
      <c r="C178">
        <v>6</v>
      </c>
      <c r="D178" t="s">
        <v>46</v>
      </c>
      <c r="E178">
        <f t="shared" ca="1" si="52"/>
        <v>4</v>
      </c>
      <c r="F178" t="s">
        <v>22</v>
      </c>
      <c r="G178">
        <f t="shared" ca="1" si="53"/>
        <v>1</v>
      </c>
      <c r="H178">
        <v>1</v>
      </c>
      <c r="I178" t="str">
        <f t="shared" ca="1" si="49"/>
        <v>1050, 1070, 1090, 1110, 1130, 1150</v>
      </c>
      <c r="J178">
        <v>1050</v>
      </c>
      <c r="K178">
        <f ca="1">IF($C178&lt;=2,"",
IF(AND($C178&gt;=3,INT(RIGHT(K$1,1))&gt;VLOOKUP($C178,EquipGradeTable!$A:$B,MATCH(EquipGradeTable!$B$1,EquipGradeTable!$A$1:$B$1,0),0)),"",
OFFSET(K178,0,-1)+20))</f>
        <v>1070</v>
      </c>
      <c r="L178">
        <f ca="1">IF($C178&lt;=2,"",
IF(AND($C178&gt;=3,INT(RIGHT(L$1,1))&gt;VLOOKUP($C178,EquipGradeTable!$A:$B,MATCH(EquipGradeTable!$B$1,EquipGradeTable!$A$1:$B$1,0),0)),"",
OFFSET(L178,0,-1)+20))</f>
        <v>1090</v>
      </c>
      <c r="M178">
        <f ca="1">IF($C178&lt;=2,"",
IF(AND($C178&gt;=3,INT(RIGHT(M$1,1))&gt;VLOOKUP($C178,EquipGradeTable!$A:$B,MATCH(EquipGradeTable!$B$1,EquipGradeTable!$A$1:$B$1,0),0)),"",
OFFSET(M178,0,-1)+20))</f>
        <v>1110</v>
      </c>
      <c r="N178">
        <f ca="1">IF($C178&lt;=2,"",
IF(AND($C178&gt;=3,INT(RIGHT(N$1,1))&gt;VLOOKUP($C178,EquipGradeTable!$A:$B,MATCH(EquipGradeTable!$B$1,EquipGradeTable!$A$1:$B$1,0),0)),"",
OFFSET(N178,0,-1)+20))</f>
        <v>1130</v>
      </c>
      <c r="O178">
        <f ca="1">IF($C178&lt;=2,"",
IF(AND($C178&gt;=3,INT(RIGHT(O$1,1))&gt;VLOOKUP($C178,EquipGradeTable!$A:$B,MATCH(EquipGradeTable!$B$1,EquipGradeTable!$A$1:$B$1,0),0)),"",
OFFSET(O178,0,-1)+20))</f>
        <v>1150</v>
      </c>
      <c r="P178" t="s">
        <v>81</v>
      </c>
      <c r="Q178">
        <f t="shared" si="50"/>
        <v>4</v>
      </c>
      <c r="R178" t="str">
        <f t="shared" si="60"/>
        <v>Shot_ArmoryHammer11</v>
      </c>
      <c r="S178" t="str">
        <f t="shared" si="61"/>
        <v>EquipName_ArmoryHammer11</v>
      </c>
      <c r="T178">
        <v>1</v>
      </c>
      <c r="AE178">
        <v>0</v>
      </c>
    </row>
    <row r="179" spans="1:31" x14ac:dyDescent="0.3">
      <c r="A179" t="str">
        <f t="shared" ca="1" si="59"/>
        <v>Equip034102</v>
      </c>
      <c r="B179" t="str">
        <f t="shared" ca="1" si="48"/>
        <v>4102</v>
      </c>
      <c r="C179">
        <v>3</v>
      </c>
      <c r="D179" t="s">
        <v>46</v>
      </c>
      <c r="E179">
        <f t="shared" ca="1" si="52"/>
        <v>4</v>
      </c>
      <c r="F179" t="s">
        <v>22</v>
      </c>
      <c r="G179">
        <f t="shared" ca="1" si="53"/>
        <v>1</v>
      </c>
      <c r="H179">
        <v>2</v>
      </c>
      <c r="I179" t="str">
        <f t="shared" ca="1" si="49"/>
        <v>601, 621, 641</v>
      </c>
      <c r="J179">
        <v>601</v>
      </c>
      <c r="K179">
        <f ca="1">IF($C179&lt;=2,"",
IF(AND($C179&gt;=3,INT(RIGHT(K$1,1))&gt;VLOOKUP($C179,EquipGradeTable!$A:$B,MATCH(EquipGradeTable!$B$1,EquipGradeTable!$A$1:$B$1,0),0)),"",
OFFSET(K179,0,-1)+20))</f>
        <v>621</v>
      </c>
      <c r="L179">
        <f ca="1">IF($C179&lt;=2,"",
IF(AND($C179&gt;=3,INT(RIGHT(L$1,1))&gt;VLOOKUP($C179,EquipGradeTable!$A:$B,MATCH(EquipGradeTable!$B$1,EquipGradeTable!$A$1:$B$1,0),0)),"",
OFFSET(L179,0,-1)+20))</f>
        <v>641</v>
      </c>
      <c r="M179" t="str">
        <f ca="1">IF($C179&lt;=2,"",
IF(AND($C179&gt;=3,INT(RIGHT(M$1,1))&gt;VLOOKUP($C179,EquipGradeTable!$A:$B,MATCH(EquipGradeTable!$B$1,EquipGradeTable!$A$1:$B$1,0),0)),"",
OFFSET(M179,0,-1)+20))</f>
        <v/>
      </c>
      <c r="N179" t="str">
        <f ca="1">IF($C179&lt;=2,"",
IF(AND($C179&gt;=3,INT(RIGHT(N$1,1))&gt;VLOOKUP($C179,EquipGradeTable!$A:$B,MATCH(EquipGradeTable!$B$1,EquipGradeTable!$A$1:$B$1,0),0)),"",
OFFSET(N179,0,-1)+20))</f>
        <v/>
      </c>
      <c r="O179" t="str">
        <f ca="1">IF($C179&lt;=2,"",
IF(AND($C179&gt;=3,INT(RIGHT(O$1,1))&gt;VLOOKUP($C179,EquipGradeTable!$A:$B,MATCH(EquipGradeTable!$B$1,EquipGradeTable!$A$1:$B$1,0),0)),"",
OFFSET(O179,0,-1)+20))</f>
        <v/>
      </c>
      <c r="P179" t="s">
        <v>82</v>
      </c>
      <c r="Q179">
        <f t="shared" si="50"/>
        <v>4</v>
      </c>
      <c r="R179" t="str">
        <f t="shared" si="60"/>
        <v>Shot_MeleeHammer</v>
      </c>
      <c r="S179" t="str">
        <f t="shared" si="61"/>
        <v>EquipName_MeleeHammer</v>
      </c>
      <c r="T179">
        <v>1</v>
      </c>
      <c r="AE179">
        <v>0</v>
      </c>
    </row>
    <row r="180" spans="1:31" x14ac:dyDescent="0.3">
      <c r="A180" t="str">
        <f t="shared" ca="1" si="59"/>
        <v>Equip044102</v>
      </c>
      <c r="B180" t="str">
        <f t="shared" ca="1" si="48"/>
        <v>4102</v>
      </c>
      <c r="C180">
        <v>4</v>
      </c>
      <c r="D180" t="s">
        <v>46</v>
      </c>
      <c r="E180">
        <f t="shared" ca="1" si="52"/>
        <v>4</v>
      </c>
      <c r="F180" t="s">
        <v>22</v>
      </c>
      <c r="G180">
        <f t="shared" ca="1" si="53"/>
        <v>1</v>
      </c>
      <c r="H180">
        <v>2</v>
      </c>
      <c r="I180" t="str">
        <f t="shared" ca="1" si="49"/>
        <v>751, 771, 791, 811</v>
      </c>
      <c r="J180">
        <v>751</v>
      </c>
      <c r="K180">
        <f ca="1">IF($C180&lt;=2,"",
IF(AND($C180&gt;=3,INT(RIGHT(K$1,1))&gt;VLOOKUP($C180,EquipGradeTable!$A:$B,MATCH(EquipGradeTable!$B$1,EquipGradeTable!$A$1:$B$1,0),0)),"",
OFFSET(K180,0,-1)+20))</f>
        <v>771</v>
      </c>
      <c r="L180">
        <f ca="1">IF($C180&lt;=2,"",
IF(AND($C180&gt;=3,INT(RIGHT(L$1,1))&gt;VLOOKUP($C180,EquipGradeTable!$A:$B,MATCH(EquipGradeTable!$B$1,EquipGradeTable!$A$1:$B$1,0),0)),"",
OFFSET(L180,0,-1)+20))</f>
        <v>791</v>
      </c>
      <c r="M180">
        <f ca="1">IF($C180&lt;=2,"",
IF(AND($C180&gt;=3,INT(RIGHT(M$1,1))&gt;VLOOKUP($C180,EquipGradeTable!$A:$B,MATCH(EquipGradeTable!$B$1,EquipGradeTable!$A$1:$B$1,0),0)),"",
OFFSET(M180,0,-1)+20))</f>
        <v>811</v>
      </c>
      <c r="N180" t="str">
        <f ca="1">IF($C180&lt;=2,"",
IF(AND($C180&gt;=3,INT(RIGHT(N$1,1))&gt;VLOOKUP($C180,EquipGradeTable!$A:$B,MATCH(EquipGradeTable!$B$1,EquipGradeTable!$A$1:$B$1,0),0)),"",
OFFSET(N180,0,-1)+20))</f>
        <v/>
      </c>
      <c r="O180" t="str">
        <f ca="1">IF($C180&lt;=2,"",
IF(AND($C180&gt;=3,INT(RIGHT(O$1,1))&gt;VLOOKUP($C180,EquipGradeTable!$A:$B,MATCH(EquipGradeTable!$B$1,EquipGradeTable!$A$1:$B$1,0),0)),"",
OFFSET(O180,0,-1)+20))</f>
        <v/>
      </c>
      <c r="P180" t="s">
        <v>82</v>
      </c>
      <c r="Q180">
        <f t="shared" si="50"/>
        <v>4</v>
      </c>
      <c r="R180" t="str">
        <f t="shared" si="60"/>
        <v>Shot_MeleeHammer</v>
      </c>
      <c r="S180" t="str">
        <f t="shared" si="61"/>
        <v>EquipName_MeleeHammer</v>
      </c>
      <c r="T180">
        <v>1</v>
      </c>
      <c r="AE180">
        <v>0</v>
      </c>
    </row>
    <row r="181" spans="1:31" x14ac:dyDescent="0.3">
      <c r="A181" t="str">
        <f t="shared" ca="1" si="59"/>
        <v>Equip054102</v>
      </c>
      <c r="B181" t="str">
        <f t="shared" ca="1" si="48"/>
        <v>4102</v>
      </c>
      <c r="C181">
        <v>5</v>
      </c>
      <c r="D181" t="s">
        <v>46</v>
      </c>
      <c r="E181">
        <f t="shared" ca="1" si="52"/>
        <v>4</v>
      </c>
      <c r="F181" t="s">
        <v>22</v>
      </c>
      <c r="G181">
        <f t="shared" ca="1" si="53"/>
        <v>1</v>
      </c>
      <c r="H181">
        <v>2</v>
      </c>
      <c r="I181" t="str">
        <f t="shared" ca="1" si="49"/>
        <v>901, 921, 941, 961, 981</v>
      </c>
      <c r="J181">
        <v>901</v>
      </c>
      <c r="K181">
        <f ca="1">IF($C181&lt;=2,"",
IF(AND($C181&gt;=3,INT(RIGHT(K$1,1))&gt;VLOOKUP($C181,EquipGradeTable!$A:$B,MATCH(EquipGradeTable!$B$1,EquipGradeTable!$A$1:$B$1,0),0)),"",
OFFSET(K181,0,-1)+20))</f>
        <v>921</v>
      </c>
      <c r="L181">
        <f ca="1">IF($C181&lt;=2,"",
IF(AND($C181&gt;=3,INT(RIGHT(L$1,1))&gt;VLOOKUP($C181,EquipGradeTable!$A:$B,MATCH(EquipGradeTable!$B$1,EquipGradeTable!$A$1:$B$1,0),0)),"",
OFFSET(L181,0,-1)+20))</f>
        <v>941</v>
      </c>
      <c r="M181">
        <f ca="1">IF($C181&lt;=2,"",
IF(AND($C181&gt;=3,INT(RIGHT(M$1,1))&gt;VLOOKUP($C181,EquipGradeTable!$A:$B,MATCH(EquipGradeTable!$B$1,EquipGradeTable!$A$1:$B$1,0),0)),"",
OFFSET(M181,0,-1)+20))</f>
        <v>961</v>
      </c>
      <c r="N181">
        <f ca="1">IF($C181&lt;=2,"",
IF(AND($C181&gt;=3,INT(RIGHT(N$1,1))&gt;VLOOKUP($C181,EquipGradeTable!$A:$B,MATCH(EquipGradeTable!$B$1,EquipGradeTable!$A$1:$B$1,0),0)),"",
OFFSET(N181,0,-1)+20))</f>
        <v>981</v>
      </c>
      <c r="O181" t="str">
        <f ca="1">IF($C181&lt;=2,"",
IF(AND($C181&gt;=3,INT(RIGHT(O$1,1))&gt;VLOOKUP($C181,EquipGradeTable!$A:$B,MATCH(EquipGradeTable!$B$1,EquipGradeTable!$A$1:$B$1,0),0)),"",
OFFSET(O181,0,-1)+20))</f>
        <v/>
      </c>
      <c r="P181" t="s">
        <v>82</v>
      </c>
      <c r="Q181">
        <f t="shared" si="50"/>
        <v>4</v>
      </c>
      <c r="R181" t="str">
        <f t="shared" si="60"/>
        <v>Shot_MeleeHammer</v>
      </c>
      <c r="S181" t="str">
        <f t="shared" si="61"/>
        <v>EquipName_MeleeHammer</v>
      </c>
      <c r="T181">
        <v>1</v>
      </c>
      <c r="AE181">
        <v>0</v>
      </c>
    </row>
    <row r="182" spans="1:31" x14ac:dyDescent="0.3">
      <c r="A182" t="str">
        <f t="shared" ca="1" si="59"/>
        <v>Equip064102</v>
      </c>
      <c r="B182" t="str">
        <f t="shared" ca="1" si="48"/>
        <v>4102</v>
      </c>
      <c r="C182">
        <v>6</v>
      </c>
      <c r="D182" t="s">
        <v>46</v>
      </c>
      <c r="E182">
        <f t="shared" ca="1" si="52"/>
        <v>4</v>
      </c>
      <c r="F182" t="s">
        <v>22</v>
      </c>
      <c r="G182">
        <f t="shared" ca="1" si="53"/>
        <v>1</v>
      </c>
      <c r="H182">
        <v>2</v>
      </c>
      <c r="I182" t="str">
        <f t="shared" ca="1" si="49"/>
        <v>1051, 1071, 1091, 1111, 1131, 1151</v>
      </c>
      <c r="J182">
        <v>1051</v>
      </c>
      <c r="K182">
        <f ca="1">IF($C182&lt;=2,"",
IF(AND($C182&gt;=3,INT(RIGHT(K$1,1))&gt;VLOOKUP($C182,EquipGradeTable!$A:$B,MATCH(EquipGradeTable!$B$1,EquipGradeTable!$A$1:$B$1,0),0)),"",
OFFSET(K182,0,-1)+20))</f>
        <v>1071</v>
      </c>
      <c r="L182">
        <f ca="1">IF($C182&lt;=2,"",
IF(AND($C182&gt;=3,INT(RIGHT(L$1,1))&gt;VLOOKUP($C182,EquipGradeTable!$A:$B,MATCH(EquipGradeTable!$B$1,EquipGradeTable!$A$1:$B$1,0),0)),"",
OFFSET(L182,0,-1)+20))</f>
        <v>1091</v>
      </c>
      <c r="M182">
        <f ca="1">IF($C182&lt;=2,"",
IF(AND($C182&gt;=3,INT(RIGHT(M$1,1))&gt;VLOOKUP($C182,EquipGradeTable!$A:$B,MATCH(EquipGradeTable!$B$1,EquipGradeTable!$A$1:$B$1,0),0)),"",
OFFSET(M182,0,-1)+20))</f>
        <v>1111</v>
      </c>
      <c r="N182">
        <f ca="1">IF($C182&lt;=2,"",
IF(AND($C182&gt;=3,INT(RIGHT(N$1,1))&gt;VLOOKUP($C182,EquipGradeTable!$A:$B,MATCH(EquipGradeTable!$B$1,EquipGradeTable!$A$1:$B$1,0),0)),"",
OFFSET(N182,0,-1)+20))</f>
        <v>1131</v>
      </c>
      <c r="O182">
        <f ca="1">IF($C182&lt;=2,"",
IF(AND($C182&gt;=3,INT(RIGHT(O$1,1))&gt;VLOOKUP($C182,EquipGradeTable!$A:$B,MATCH(EquipGradeTable!$B$1,EquipGradeTable!$A$1:$B$1,0),0)),"",
OFFSET(O182,0,-1)+20))</f>
        <v>1151</v>
      </c>
      <c r="P182" t="s">
        <v>82</v>
      </c>
      <c r="Q182">
        <f t="shared" si="50"/>
        <v>4</v>
      </c>
      <c r="R182" t="str">
        <f t="shared" si="60"/>
        <v>Shot_MeleeHammer</v>
      </c>
      <c r="S182" t="str">
        <f t="shared" si="61"/>
        <v>EquipName_MeleeHammer</v>
      </c>
      <c r="T182">
        <v>1</v>
      </c>
      <c r="AE182">
        <v>0</v>
      </c>
    </row>
    <row r="183" spans="1:31" x14ac:dyDescent="0.3">
      <c r="A183" t="str">
        <f t="shared" ca="1" si="59"/>
        <v>Equip034201</v>
      </c>
      <c r="B183" t="str">
        <f t="shared" ca="1" si="48"/>
        <v>4201</v>
      </c>
      <c r="C183">
        <v>3</v>
      </c>
      <c r="D183" t="s">
        <v>46</v>
      </c>
      <c r="E183">
        <f t="shared" ca="1" si="52"/>
        <v>4</v>
      </c>
      <c r="F183" t="s">
        <v>24</v>
      </c>
      <c r="G183">
        <f t="shared" ca="1" si="53"/>
        <v>2</v>
      </c>
      <c r="H183">
        <v>1</v>
      </c>
      <c r="I183" t="str">
        <f t="shared" ca="1" si="49"/>
        <v>800, 820, 840</v>
      </c>
      <c r="J183">
        <v>800</v>
      </c>
      <c r="K183">
        <f ca="1">IF($C183&lt;=2,"",
IF(AND($C183&gt;=3,INT(RIGHT(K$1,1))&gt;VLOOKUP($C183,EquipGradeTable!$A:$B,MATCH(EquipGradeTable!$B$1,EquipGradeTable!$A$1:$B$1,0),0)),"",
OFFSET(K183,0,-1)+20))</f>
        <v>820</v>
      </c>
      <c r="L183">
        <f ca="1">IF($C183&lt;=2,"",
IF(AND($C183&gt;=3,INT(RIGHT(L$1,1))&gt;VLOOKUP($C183,EquipGradeTable!$A:$B,MATCH(EquipGradeTable!$B$1,EquipGradeTable!$A$1:$B$1,0),0)),"",
OFFSET(L183,0,-1)+20))</f>
        <v>840</v>
      </c>
      <c r="M183" t="str">
        <f ca="1">IF($C183&lt;=2,"",
IF(AND($C183&gt;=3,INT(RIGHT(M$1,1))&gt;VLOOKUP($C183,EquipGradeTable!$A:$B,MATCH(EquipGradeTable!$B$1,EquipGradeTable!$A$1:$B$1,0),0)),"",
OFFSET(M183,0,-1)+20))</f>
        <v/>
      </c>
      <c r="N183" t="str">
        <f ca="1">IF($C183&lt;=2,"",
IF(AND($C183&gt;=3,INT(RIGHT(N$1,1))&gt;VLOOKUP($C183,EquipGradeTable!$A:$B,MATCH(EquipGradeTable!$B$1,EquipGradeTable!$A$1:$B$1,0),0)),"",
OFFSET(N183,0,-1)+20))</f>
        <v/>
      </c>
      <c r="O183" t="str">
        <f ca="1">IF($C183&lt;=2,"",
IF(AND($C183&gt;=3,INT(RIGHT(O$1,1))&gt;VLOOKUP($C183,EquipGradeTable!$A:$B,MATCH(EquipGradeTable!$B$1,EquipGradeTable!$A$1:$B$1,0),0)),"",
OFFSET(O183,0,-1)+20))</f>
        <v/>
      </c>
      <c r="P183" t="s">
        <v>83</v>
      </c>
      <c r="Q183">
        <f t="shared" si="50"/>
        <v>4</v>
      </c>
      <c r="R183" t="str">
        <f t="shared" si="60"/>
        <v>Shot_DwarfHammer</v>
      </c>
      <c r="S183" t="str">
        <f t="shared" si="61"/>
        <v>EquipName_DwarfHammer</v>
      </c>
      <c r="T183">
        <v>1</v>
      </c>
      <c r="AE183">
        <v>0</v>
      </c>
    </row>
    <row r="184" spans="1:31" x14ac:dyDescent="0.3">
      <c r="A184" t="str">
        <f t="shared" ca="1" si="59"/>
        <v>Equip044201</v>
      </c>
      <c r="B184" t="str">
        <f t="shared" ca="1" si="48"/>
        <v>4201</v>
      </c>
      <c r="C184">
        <v>4</v>
      </c>
      <c r="D184" t="s">
        <v>46</v>
      </c>
      <c r="E184">
        <f t="shared" ca="1" si="52"/>
        <v>4</v>
      </c>
      <c r="F184" t="s">
        <v>24</v>
      </c>
      <c r="G184">
        <f t="shared" ca="1" si="53"/>
        <v>2</v>
      </c>
      <c r="H184">
        <v>1</v>
      </c>
      <c r="I184" t="str">
        <f t="shared" ca="1" si="49"/>
        <v>1000, 1020, 1040, 1060</v>
      </c>
      <c r="J184">
        <v>1000</v>
      </c>
      <c r="K184">
        <f ca="1">IF($C184&lt;=2,"",
IF(AND($C184&gt;=3,INT(RIGHT(K$1,1))&gt;VLOOKUP($C184,EquipGradeTable!$A:$B,MATCH(EquipGradeTable!$B$1,EquipGradeTable!$A$1:$B$1,0),0)),"",
OFFSET(K184,0,-1)+20))</f>
        <v>1020</v>
      </c>
      <c r="L184">
        <f ca="1">IF($C184&lt;=2,"",
IF(AND($C184&gt;=3,INT(RIGHT(L$1,1))&gt;VLOOKUP($C184,EquipGradeTable!$A:$B,MATCH(EquipGradeTable!$B$1,EquipGradeTable!$A$1:$B$1,0),0)),"",
OFFSET(L184,0,-1)+20))</f>
        <v>1040</v>
      </c>
      <c r="M184">
        <f ca="1">IF($C184&lt;=2,"",
IF(AND($C184&gt;=3,INT(RIGHT(M$1,1))&gt;VLOOKUP($C184,EquipGradeTable!$A:$B,MATCH(EquipGradeTable!$B$1,EquipGradeTable!$A$1:$B$1,0),0)),"",
OFFSET(M184,0,-1)+20))</f>
        <v>1060</v>
      </c>
      <c r="N184" t="str">
        <f ca="1">IF($C184&lt;=2,"",
IF(AND($C184&gt;=3,INT(RIGHT(N$1,1))&gt;VLOOKUP($C184,EquipGradeTable!$A:$B,MATCH(EquipGradeTable!$B$1,EquipGradeTable!$A$1:$B$1,0),0)),"",
OFFSET(N184,0,-1)+20))</f>
        <v/>
      </c>
      <c r="O184" t="str">
        <f ca="1">IF($C184&lt;=2,"",
IF(AND($C184&gt;=3,INT(RIGHT(O$1,1))&gt;VLOOKUP($C184,EquipGradeTable!$A:$B,MATCH(EquipGradeTable!$B$1,EquipGradeTable!$A$1:$B$1,0),0)),"",
OFFSET(O184,0,-1)+20))</f>
        <v/>
      </c>
      <c r="P184" t="s">
        <v>83</v>
      </c>
      <c r="Q184">
        <f t="shared" si="50"/>
        <v>4</v>
      </c>
      <c r="R184" t="str">
        <f t="shared" si="60"/>
        <v>Shot_DwarfHammer</v>
      </c>
      <c r="S184" t="str">
        <f t="shared" si="61"/>
        <v>EquipName_DwarfHammer</v>
      </c>
      <c r="T184">
        <v>1</v>
      </c>
      <c r="AE184">
        <v>0</v>
      </c>
    </row>
    <row r="185" spans="1:31" x14ac:dyDescent="0.3">
      <c r="A185" t="str">
        <f t="shared" ca="1" si="59"/>
        <v>Equip054201</v>
      </c>
      <c r="B185" t="str">
        <f t="shared" ca="1" si="48"/>
        <v>4201</v>
      </c>
      <c r="C185">
        <v>5</v>
      </c>
      <c r="D185" t="s">
        <v>46</v>
      </c>
      <c r="E185">
        <f t="shared" ca="1" si="52"/>
        <v>4</v>
      </c>
      <c r="F185" t="s">
        <v>24</v>
      </c>
      <c r="G185">
        <f t="shared" ca="1" si="53"/>
        <v>2</v>
      </c>
      <c r="H185">
        <v>1</v>
      </c>
      <c r="I185" t="str">
        <f t="shared" ca="1" si="49"/>
        <v>1200, 1220, 1240, 1260, 1280</v>
      </c>
      <c r="J185">
        <v>1200</v>
      </c>
      <c r="K185">
        <f ca="1">IF($C185&lt;=2,"",
IF(AND($C185&gt;=3,INT(RIGHT(K$1,1))&gt;VLOOKUP($C185,EquipGradeTable!$A:$B,MATCH(EquipGradeTable!$B$1,EquipGradeTable!$A$1:$B$1,0),0)),"",
OFFSET(K185,0,-1)+20))</f>
        <v>1220</v>
      </c>
      <c r="L185">
        <f ca="1">IF($C185&lt;=2,"",
IF(AND($C185&gt;=3,INT(RIGHT(L$1,1))&gt;VLOOKUP($C185,EquipGradeTable!$A:$B,MATCH(EquipGradeTable!$B$1,EquipGradeTable!$A$1:$B$1,0),0)),"",
OFFSET(L185,0,-1)+20))</f>
        <v>1240</v>
      </c>
      <c r="M185">
        <f ca="1">IF($C185&lt;=2,"",
IF(AND($C185&gt;=3,INT(RIGHT(M$1,1))&gt;VLOOKUP($C185,EquipGradeTable!$A:$B,MATCH(EquipGradeTable!$B$1,EquipGradeTable!$A$1:$B$1,0),0)),"",
OFFSET(M185,0,-1)+20))</f>
        <v>1260</v>
      </c>
      <c r="N185">
        <f ca="1">IF($C185&lt;=2,"",
IF(AND($C185&gt;=3,INT(RIGHT(N$1,1))&gt;VLOOKUP($C185,EquipGradeTable!$A:$B,MATCH(EquipGradeTable!$B$1,EquipGradeTable!$A$1:$B$1,0),0)),"",
OFFSET(N185,0,-1)+20))</f>
        <v>1280</v>
      </c>
      <c r="O185" t="str">
        <f ca="1">IF($C185&lt;=2,"",
IF(AND($C185&gt;=3,INT(RIGHT(O$1,1))&gt;VLOOKUP($C185,EquipGradeTable!$A:$B,MATCH(EquipGradeTable!$B$1,EquipGradeTable!$A$1:$B$1,0),0)),"",
OFFSET(O185,0,-1)+20))</f>
        <v/>
      </c>
      <c r="P185" t="s">
        <v>83</v>
      </c>
      <c r="Q185">
        <f t="shared" si="50"/>
        <v>4</v>
      </c>
      <c r="R185" t="str">
        <f t="shared" si="60"/>
        <v>Shot_DwarfHammer</v>
      </c>
      <c r="S185" t="str">
        <f t="shared" si="61"/>
        <v>EquipName_DwarfHammer</v>
      </c>
      <c r="T185">
        <v>1</v>
      </c>
      <c r="AE185">
        <v>0</v>
      </c>
    </row>
    <row r="186" spans="1:31" x14ac:dyDescent="0.3">
      <c r="A186" t="str">
        <f t="shared" ca="1" si="59"/>
        <v>Equip064201</v>
      </c>
      <c r="B186" t="str">
        <f t="shared" ca="1" si="48"/>
        <v>4201</v>
      </c>
      <c r="C186">
        <v>6</v>
      </c>
      <c r="D186" t="s">
        <v>46</v>
      </c>
      <c r="E186">
        <f t="shared" ca="1" si="52"/>
        <v>4</v>
      </c>
      <c r="F186" t="s">
        <v>24</v>
      </c>
      <c r="G186">
        <f t="shared" ca="1" si="53"/>
        <v>2</v>
      </c>
      <c r="H186">
        <v>1</v>
      </c>
      <c r="I186" t="str">
        <f t="shared" ca="1" si="49"/>
        <v>1400, 1420, 1440, 1460, 1480, 1500</v>
      </c>
      <c r="J186">
        <v>1400</v>
      </c>
      <c r="K186">
        <f ca="1">IF($C186&lt;=2,"",
IF(AND($C186&gt;=3,INT(RIGHT(K$1,1))&gt;VLOOKUP($C186,EquipGradeTable!$A:$B,MATCH(EquipGradeTable!$B$1,EquipGradeTable!$A$1:$B$1,0),0)),"",
OFFSET(K186,0,-1)+20))</f>
        <v>1420</v>
      </c>
      <c r="L186">
        <f ca="1">IF($C186&lt;=2,"",
IF(AND($C186&gt;=3,INT(RIGHT(L$1,1))&gt;VLOOKUP($C186,EquipGradeTable!$A:$B,MATCH(EquipGradeTable!$B$1,EquipGradeTable!$A$1:$B$1,0),0)),"",
OFFSET(L186,0,-1)+20))</f>
        <v>1440</v>
      </c>
      <c r="M186">
        <f ca="1">IF($C186&lt;=2,"",
IF(AND($C186&gt;=3,INT(RIGHT(M$1,1))&gt;VLOOKUP($C186,EquipGradeTable!$A:$B,MATCH(EquipGradeTable!$B$1,EquipGradeTable!$A$1:$B$1,0),0)),"",
OFFSET(M186,0,-1)+20))</f>
        <v>1460</v>
      </c>
      <c r="N186">
        <f ca="1">IF($C186&lt;=2,"",
IF(AND($C186&gt;=3,INT(RIGHT(N$1,1))&gt;VLOOKUP($C186,EquipGradeTable!$A:$B,MATCH(EquipGradeTable!$B$1,EquipGradeTable!$A$1:$B$1,0),0)),"",
OFFSET(N186,0,-1)+20))</f>
        <v>1480</v>
      </c>
      <c r="O186">
        <f ca="1">IF($C186&lt;=2,"",
IF(AND($C186&gt;=3,INT(RIGHT(O$1,1))&gt;VLOOKUP($C186,EquipGradeTable!$A:$B,MATCH(EquipGradeTable!$B$1,EquipGradeTable!$A$1:$B$1,0),0)),"",
OFFSET(O186,0,-1)+20))</f>
        <v>1500</v>
      </c>
      <c r="P186" t="s">
        <v>83</v>
      </c>
      <c r="Q186">
        <f t="shared" si="50"/>
        <v>4</v>
      </c>
      <c r="R186" t="str">
        <f t="shared" si="60"/>
        <v>Shot_DwarfHammer</v>
      </c>
      <c r="S186" t="str">
        <f t="shared" si="61"/>
        <v>EquipName_DwarfHammer</v>
      </c>
      <c r="T186">
        <v>1</v>
      </c>
      <c r="AE186">
        <v>0</v>
      </c>
    </row>
    <row r="187" spans="1:31" x14ac:dyDescent="0.3">
      <c r="A187" t="str">
        <f t="shared" ca="1" si="59"/>
        <v>Equip034202</v>
      </c>
      <c r="B187" t="str">
        <f t="shared" ca="1" si="48"/>
        <v>4202</v>
      </c>
      <c r="C187">
        <v>3</v>
      </c>
      <c r="D187" t="s">
        <v>10</v>
      </c>
      <c r="E187">
        <f t="shared" ref="E187:E190" ca="1" si="62">VLOOKUP(D187,OFFSET(INDIRECT("$A:$B"),0,MATCH(D$1&amp;"_Verify",INDIRECT("$1:$1"),0)-1),2,0)</f>
        <v>4</v>
      </c>
      <c r="F187" t="s">
        <v>24</v>
      </c>
      <c r="G187">
        <f t="shared" ref="G187:G190" ca="1" si="63">VLOOKUP(F187,OFFSET(INDIRECT("$A:$B"),0,MATCH(F$1&amp;"_Verify",INDIRECT("$1:$1"),0)-1),2,0)</f>
        <v>2</v>
      </c>
      <c r="H187">
        <v>2</v>
      </c>
      <c r="I187" t="str">
        <f t="shared" ca="1" si="49"/>
        <v>801, 821, 841</v>
      </c>
      <c r="J187">
        <v>801</v>
      </c>
      <c r="K187">
        <f ca="1">IF($C187&lt;=2,"",
IF(AND($C187&gt;=3,INT(RIGHT(K$1,1))&gt;VLOOKUP($C187,EquipGradeTable!$A:$B,MATCH(EquipGradeTable!$B$1,EquipGradeTable!$A$1:$B$1,0),0)),"",
OFFSET(K187,0,-1)+20))</f>
        <v>821</v>
      </c>
      <c r="L187">
        <f ca="1">IF($C187&lt;=2,"",
IF(AND($C187&gt;=3,INT(RIGHT(L$1,1))&gt;VLOOKUP($C187,EquipGradeTable!$A:$B,MATCH(EquipGradeTable!$B$1,EquipGradeTable!$A$1:$B$1,0),0)),"",
OFFSET(L187,0,-1)+20))</f>
        <v>841</v>
      </c>
      <c r="M187" t="str">
        <f ca="1">IF($C187&lt;=2,"",
IF(AND($C187&gt;=3,INT(RIGHT(M$1,1))&gt;VLOOKUP($C187,EquipGradeTable!$A:$B,MATCH(EquipGradeTable!$B$1,EquipGradeTable!$A$1:$B$1,0),0)),"",
OFFSET(M187,0,-1)+20))</f>
        <v/>
      </c>
      <c r="N187" t="str">
        <f ca="1">IF($C187&lt;=2,"",
IF(AND($C187&gt;=3,INT(RIGHT(N$1,1))&gt;VLOOKUP($C187,EquipGradeTable!$A:$B,MATCH(EquipGradeTable!$B$1,EquipGradeTable!$A$1:$B$1,0),0)),"",
OFFSET(N187,0,-1)+20))</f>
        <v/>
      </c>
      <c r="O187" t="str">
        <f ca="1">IF($C187&lt;=2,"",
IF(AND($C187&gt;=3,INT(RIGHT(O$1,1))&gt;VLOOKUP($C187,EquipGradeTable!$A:$B,MATCH(EquipGradeTable!$B$1,EquipGradeTable!$A$1:$B$1,0),0)),"",
OFFSET(O187,0,-1)+20))</f>
        <v/>
      </c>
      <c r="P187" t="s">
        <v>84</v>
      </c>
      <c r="Q187">
        <f t="shared" si="50"/>
        <v>4</v>
      </c>
      <c r="R187" t="str">
        <f t="shared" ref="R187:R190" si="64">"Shot_"&amp;P187</f>
        <v>Shot_ArsenalGoldHammer</v>
      </c>
      <c r="S187" t="str">
        <f t="shared" ref="S187:S190" si="65">"EquipName_"&amp;P187</f>
        <v>EquipName_ArsenalGoldHammer</v>
      </c>
      <c r="T187">
        <v>1</v>
      </c>
      <c r="AE187">
        <v>99</v>
      </c>
    </row>
    <row r="188" spans="1:31" x14ac:dyDescent="0.3">
      <c r="A188" t="str">
        <f t="shared" ca="1" si="59"/>
        <v>Equip044202</v>
      </c>
      <c r="B188" t="str">
        <f t="shared" ca="1" si="48"/>
        <v>4202</v>
      </c>
      <c r="C188">
        <v>4</v>
      </c>
      <c r="D188" t="s">
        <v>10</v>
      </c>
      <c r="E188">
        <f t="shared" ca="1" si="62"/>
        <v>4</v>
      </c>
      <c r="F188" t="s">
        <v>24</v>
      </c>
      <c r="G188">
        <f t="shared" ca="1" si="63"/>
        <v>2</v>
      </c>
      <c r="H188">
        <v>2</v>
      </c>
      <c r="I188" t="str">
        <f t="shared" ca="1" si="49"/>
        <v>1001, 1021, 1041, 1061</v>
      </c>
      <c r="J188">
        <v>1001</v>
      </c>
      <c r="K188">
        <f ca="1">IF($C188&lt;=2,"",
IF(AND($C188&gt;=3,INT(RIGHT(K$1,1))&gt;VLOOKUP($C188,EquipGradeTable!$A:$B,MATCH(EquipGradeTable!$B$1,EquipGradeTable!$A$1:$B$1,0),0)),"",
OFFSET(K188,0,-1)+20))</f>
        <v>1021</v>
      </c>
      <c r="L188">
        <f ca="1">IF($C188&lt;=2,"",
IF(AND($C188&gt;=3,INT(RIGHT(L$1,1))&gt;VLOOKUP($C188,EquipGradeTable!$A:$B,MATCH(EquipGradeTable!$B$1,EquipGradeTable!$A$1:$B$1,0),0)),"",
OFFSET(L188,0,-1)+20))</f>
        <v>1041</v>
      </c>
      <c r="M188">
        <f ca="1">IF($C188&lt;=2,"",
IF(AND($C188&gt;=3,INT(RIGHT(M$1,1))&gt;VLOOKUP($C188,EquipGradeTable!$A:$B,MATCH(EquipGradeTable!$B$1,EquipGradeTable!$A$1:$B$1,0),0)),"",
OFFSET(M188,0,-1)+20))</f>
        <v>1061</v>
      </c>
      <c r="N188" t="str">
        <f ca="1">IF($C188&lt;=2,"",
IF(AND($C188&gt;=3,INT(RIGHT(N$1,1))&gt;VLOOKUP($C188,EquipGradeTable!$A:$B,MATCH(EquipGradeTable!$B$1,EquipGradeTable!$A$1:$B$1,0),0)),"",
OFFSET(N188,0,-1)+20))</f>
        <v/>
      </c>
      <c r="O188" t="str">
        <f ca="1">IF($C188&lt;=2,"",
IF(AND($C188&gt;=3,INT(RIGHT(O$1,1))&gt;VLOOKUP($C188,EquipGradeTable!$A:$B,MATCH(EquipGradeTable!$B$1,EquipGradeTable!$A$1:$B$1,0),0)),"",
OFFSET(O188,0,-1)+20))</f>
        <v/>
      </c>
      <c r="P188" t="s">
        <v>84</v>
      </c>
      <c r="Q188">
        <f t="shared" si="50"/>
        <v>4</v>
      </c>
      <c r="R188" t="str">
        <f t="shared" si="64"/>
        <v>Shot_ArsenalGoldHammer</v>
      </c>
      <c r="S188" t="str">
        <f t="shared" si="65"/>
        <v>EquipName_ArsenalGoldHammer</v>
      </c>
      <c r="T188">
        <v>1</v>
      </c>
      <c r="AE188">
        <v>99</v>
      </c>
    </row>
    <row r="189" spans="1:31" x14ac:dyDescent="0.3">
      <c r="A189" t="str">
        <f t="shared" ca="1" si="59"/>
        <v>Equip054202</v>
      </c>
      <c r="B189" t="str">
        <f t="shared" ca="1" si="48"/>
        <v>4202</v>
      </c>
      <c r="C189">
        <v>5</v>
      </c>
      <c r="D189" t="s">
        <v>10</v>
      </c>
      <c r="E189">
        <f t="shared" ca="1" si="62"/>
        <v>4</v>
      </c>
      <c r="F189" t="s">
        <v>24</v>
      </c>
      <c r="G189">
        <f t="shared" ca="1" si="63"/>
        <v>2</v>
      </c>
      <c r="H189">
        <v>2</v>
      </c>
      <c r="I189" t="str">
        <f t="shared" ca="1" si="49"/>
        <v>1201, 1221, 1241, 1261, 1281</v>
      </c>
      <c r="J189">
        <v>1201</v>
      </c>
      <c r="K189">
        <f ca="1">IF($C189&lt;=2,"",
IF(AND($C189&gt;=3,INT(RIGHT(K$1,1))&gt;VLOOKUP($C189,EquipGradeTable!$A:$B,MATCH(EquipGradeTable!$B$1,EquipGradeTable!$A$1:$B$1,0),0)),"",
OFFSET(K189,0,-1)+20))</f>
        <v>1221</v>
      </c>
      <c r="L189">
        <f ca="1">IF($C189&lt;=2,"",
IF(AND($C189&gt;=3,INT(RIGHT(L$1,1))&gt;VLOOKUP($C189,EquipGradeTable!$A:$B,MATCH(EquipGradeTable!$B$1,EquipGradeTable!$A$1:$B$1,0),0)),"",
OFFSET(L189,0,-1)+20))</f>
        <v>1241</v>
      </c>
      <c r="M189">
        <f ca="1">IF($C189&lt;=2,"",
IF(AND($C189&gt;=3,INT(RIGHT(M$1,1))&gt;VLOOKUP($C189,EquipGradeTable!$A:$B,MATCH(EquipGradeTable!$B$1,EquipGradeTable!$A$1:$B$1,0),0)),"",
OFFSET(M189,0,-1)+20))</f>
        <v>1261</v>
      </c>
      <c r="N189">
        <f ca="1">IF($C189&lt;=2,"",
IF(AND($C189&gt;=3,INT(RIGHT(N$1,1))&gt;VLOOKUP($C189,EquipGradeTable!$A:$B,MATCH(EquipGradeTable!$B$1,EquipGradeTable!$A$1:$B$1,0),0)),"",
OFFSET(N189,0,-1)+20))</f>
        <v>1281</v>
      </c>
      <c r="O189" t="str">
        <f ca="1">IF($C189&lt;=2,"",
IF(AND($C189&gt;=3,INT(RIGHT(O$1,1))&gt;VLOOKUP($C189,EquipGradeTable!$A:$B,MATCH(EquipGradeTable!$B$1,EquipGradeTable!$A$1:$B$1,0),0)),"",
OFFSET(O189,0,-1)+20))</f>
        <v/>
      </c>
      <c r="P189" t="s">
        <v>84</v>
      </c>
      <c r="Q189">
        <f t="shared" si="50"/>
        <v>4</v>
      </c>
      <c r="R189" t="str">
        <f t="shared" si="64"/>
        <v>Shot_ArsenalGoldHammer</v>
      </c>
      <c r="S189" t="str">
        <f t="shared" si="65"/>
        <v>EquipName_ArsenalGoldHammer</v>
      </c>
      <c r="T189">
        <v>1</v>
      </c>
      <c r="AE189">
        <v>99</v>
      </c>
    </row>
    <row r="190" spans="1:31" x14ac:dyDescent="0.3">
      <c r="A190" t="str">
        <f t="shared" ca="1" si="59"/>
        <v>Equip064202</v>
      </c>
      <c r="B190" t="str">
        <f t="shared" ca="1" si="48"/>
        <v>4202</v>
      </c>
      <c r="C190">
        <v>6</v>
      </c>
      <c r="D190" t="s">
        <v>10</v>
      </c>
      <c r="E190">
        <f t="shared" ca="1" si="62"/>
        <v>4</v>
      </c>
      <c r="F190" t="s">
        <v>24</v>
      </c>
      <c r="G190">
        <f t="shared" ca="1" si="63"/>
        <v>2</v>
      </c>
      <c r="H190">
        <v>2</v>
      </c>
      <c r="I190" t="str">
        <f t="shared" ca="1" si="49"/>
        <v>1401, 1421, 1441, 1461, 1481, 1501</v>
      </c>
      <c r="J190">
        <v>1401</v>
      </c>
      <c r="K190">
        <f ca="1">IF($C190&lt;=2,"",
IF(AND($C190&gt;=3,INT(RIGHT(K$1,1))&gt;VLOOKUP($C190,EquipGradeTable!$A:$B,MATCH(EquipGradeTable!$B$1,EquipGradeTable!$A$1:$B$1,0),0)),"",
OFFSET(K190,0,-1)+20))</f>
        <v>1421</v>
      </c>
      <c r="L190">
        <f ca="1">IF($C190&lt;=2,"",
IF(AND($C190&gt;=3,INT(RIGHT(L$1,1))&gt;VLOOKUP($C190,EquipGradeTable!$A:$B,MATCH(EquipGradeTable!$B$1,EquipGradeTable!$A$1:$B$1,0),0)),"",
OFFSET(L190,0,-1)+20))</f>
        <v>1441</v>
      </c>
      <c r="M190">
        <f ca="1">IF($C190&lt;=2,"",
IF(AND($C190&gt;=3,INT(RIGHT(M$1,1))&gt;VLOOKUP($C190,EquipGradeTable!$A:$B,MATCH(EquipGradeTable!$B$1,EquipGradeTable!$A$1:$B$1,0),0)),"",
OFFSET(M190,0,-1)+20))</f>
        <v>1461</v>
      </c>
      <c r="N190">
        <f ca="1">IF($C190&lt;=2,"",
IF(AND($C190&gt;=3,INT(RIGHT(N$1,1))&gt;VLOOKUP($C190,EquipGradeTable!$A:$B,MATCH(EquipGradeTable!$B$1,EquipGradeTable!$A$1:$B$1,0),0)),"",
OFFSET(N190,0,-1)+20))</f>
        <v>1481</v>
      </c>
      <c r="O190">
        <f ca="1">IF($C190&lt;=2,"",
IF(AND($C190&gt;=3,INT(RIGHT(O$1,1))&gt;VLOOKUP($C190,EquipGradeTable!$A:$B,MATCH(EquipGradeTable!$B$1,EquipGradeTable!$A$1:$B$1,0),0)),"",
OFFSET(O190,0,-1)+20))</f>
        <v>1501</v>
      </c>
      <c r="P190" t="s">
        <v>84</v>
      </c>
      <c r="Q190">
        <f t="shared" si="50"/>
        <v>4</v>
      </c>
      <c r="R190" t="str">
        <f t="shared" si="64"/>
        <v>Shot_ArsenalGoldHammer</v>
      </c>
      <c r="S190" t="str">
        <f t="shared" si="65"/>
        <v>EquipName_ArsenalGoldHammer</v>
      </c>
      <c r="T190">
        <v>1</v>
      </c>
      <c r="AE190">
        <v>99</v>
      </c>
    </row>
    <row r="191" spans="1:31" x14ac:dyDescent="0.3">
      <c r="A191" t="str">
        <f t="shared" ca="1" si="59"/>
        <v>Equip034203</v>
      </c>
      <c r="B191" t="str">
        <f t="shared" ca="1" si="48"/>
        <v>4203</v>
      </c>
      <c r="C191">
        <v>3</v>
      </c>
      <c r="D191" t="s">
        <v>10</v>
      </c>
      <c r="E191">
        <f t="shared" ref="E191:E194" ca="1" si="66">VLOOKUP(D191,OFFSET(INDIRECT("$A:$B"),0,MATCH(D$1&amp;"_Verify",INDIRECT("$1:$1"),0)-1),2,0)</f>
        <v>4</v>
      </c>
      <c r="F191" t="s">
        <v>24</v>
      </c>
      <c r="G191">
        <f t="shared" ref="G191:G194" ca="1" si="67">VLOOKUP(F191,OFFSET(INDIRECT("$A:$B"),0,MATCH(F$1&amp;"_Verify",INDIRECT("$1:$1"),0)-1),2,0)</f>
        <v>2</v>
      </c>
      <c r="H191">
        <v>3</v>
      </c>
      <c r="I191" t="str">
        <f t="shared" ca="1" si="49"/>
        <v>802, 822, 842</v>
      </c>
      <c r="J191">
        <v>802</v>
      </c>
      <c r="K191">
        <f ca="1">IF($C191&lt;=2,"",
IF(AND($C191&gt;=3,INT(RIGHT(K$1,1))&gt;VLOOKUP($C191,EquipGradeTable!$A:$B,MATCH(EquipGradeTable!$B$1,EquipGradeTable!$A$1:$B$1,0),0)),"",
OFFSET(K191,0,-1)+20))</f>
        <v>822</v>
      </c>
      <c r="L191">
        <f ca="1">IF($C191&lt;=2,"",
IF(AND($C191&gt;=3,INT(RIGHT(L$1,1))&gt;VLOOKUP($C191,EquipGradeTable!$A:$B,MATCH(EquipGradeTable!$B$1,EquipGradeTable!$A$1:$B$1,0),0)),"",
OFFSET(L191,0,-1)+20))</f>
        <v>842</v>
      </c>
      <c r="M191" t="str">
        <f ca="1">IF($C191&lt;=2,"",
IF(AND($C191&gt;=3,INT(RIGHT(M$1,1))&gt;VLOOKUP($C191,EquipGradeTable!$A:$B,MATCH(EquipGradeTable!$B$1,EquipGradeTable!$A$1:$B$1,0),0)),"",
OFFSET(M191,0,-1)+20))</f>
        <v/>
      </c>
      <c r="N191" t="str">
        <f ca="1">IF($C191&lt;=2,"",
IF(AND($C191&gt;=3,INT(RIGHT(N$1,1))&gt;VLOOKUP($C191,EquipGradeTable!$A:$B,MATCH(EquipGradeTable!$B$1,EquipGradeTable!$A$1:$B$1,0),0)),"",
OFFSET(N191,0,-1)+20))</f>
        <v/>
      </c>
      <c r="O191" t="str">
        <f ca="1">IF($C191&lt;=2,"",
IF(AND($C191&gt;=3,INT(RIGHT(O$1,1))&gt;VLOOKUP($C191,EquipGradeTable!$A:$B,MATCH(EquipGradeTable!$B$1,EquipGradeTable!$A$1:$B$1,0),0)),"",
OFFSET(O191,0,-1)+20))</f>
        <v/>
      </c>
      <c r="P191" t="s">
        <v>85</v>
      </c>
      <c r="Q191">
        <f t="shared" si="50"/>
        <v>4</v>
      </c>
      <c r="R191" t="str">
        <f t="shared" ref="R191:R194" si="68">"Shot_"&amp;P191</f>
        <v>Shot_ArsenalHammer</v>
      </c>
      <c r="S191" t="str">
        <f t="shared" ref="S191:S194" si="69">"EquipName_"&amp;P191</f>
        <v>EquipName_ArsenalHammer</v>
      </c>
      <c r="T191">
        <v>1</v>
      </c>
      <c r="AE191">
        <v>99</v>
      </c>
    </row>
    <row r="192" spans="1:31" x14ac:dyDescent="0.3">
      <c r="A192" t="str">
        <f t="shared" ca="1" si="59"/>
        <v>Equip044203</v>
      </c>
      <c r="B192" t="str">
        <f t="shared" ca="1" si="48"/>
        <v>4203</v>
      </c>
      <c r="C192">
        <v>4</v>
      </c>
      <c r="D192" t="s">
        <v>10</v>
      </c>
      <c r="E192">
        <f t="shared" ca="1" si="66"/>
        <v>4</v>
      </c>
      <c r="F192" t="s">
        <v>24</v>
      </c>
      <c r="G192">
        <f t="shared" ca="1" si="67"/>
        <v>2</v>
      </c>
      <c r="H192">
        <v>3</v>
      </c>
      <c r="I192" t="str">
        <f t="shared" ca="1" si="49"/>
        <v>1002, 1022, 1042, 1062</v>
      </c>
      <c r="J192">
        <v>1002</v>
      </c>
      <c r="K192">
        <f ca="1">IF($C192&lt;=2,"",
IF(AND($C192&gt;=3,INT(RIGHT(K$1,1))&gt;VLOOKUP($C192,EquipGradeTable!$A:$B,MATCH(EquipGradeTable!$B$1,EquipGradeTable!$A$1:$B$1,0),0)),"",
OFFSET(K192,0,-1)+20))</f>
        <v>1022</v>
      </c>
      <c r="L192">
        <f ca="1">IF($C192&lt;=2,"",
IF(AND($C192&gt;=3,INT(RIGHT(L$1,1))&gt;VLOOKUP($C192,EquipGradeTable!$A:$B,MATCH(EquipGradeTable!$B$1,EquipGradeTable!$A$1:$B$1,0),0)),"",
OFFSET(L192,0,-1)+20))</f>
        <v>1042</v>
      </c>
      <c r="M192">
        <f ca="1">IF($C192&lt;=2,"",
IF(AND($C192&gt;=3,INT(RIGHT(M$1,1))&gt;VLOOKUP($C192,EquipGradeTable!$A:$B,MATCH(EquipGradeTable!$B$1,EquipGradeTable!$A$1:$B$1,0),0)),"",
OFFSET(M192,0,-1)+20))</f>
        <v>1062</v>
      </c>
      <c r="N192" t="str">
        <f ca="1">IF($C192&lt;=2,"",
IF(AND($C192&gt;=3,INT(RIGHT(N$1,1))&gt;VLOOKUP($C192,EquipGradeTable!$A:$B,MATCH(EquipGradeTable!$B$1,EquipGradeTable!$A$1:$B$1,0),0)),"",
OFFSET(N192,0,-1)+20))</f>
        <v/>
      </c>
      <c r="O192" t="str">
        <f ca="1">IF($C192&lt;=2,"",
IF(AND($C192&gt;=3,INT(RIGHT(O$1,1))&gt;VLOOKUP($C192,EquipGradeTable!$A:$B,MATCH(EquipGradeTable!$B$1,EquipGradeTable!$A$1:$B$1,0),0)),"",
OFFSET(O192,0,-1)+20))</f>
        <v/>
      </c>
      <c r="P192" t="s">
        <v>85</v>
      </c>
      <c r="Q192">
        <f t="shared" si="50"/>
        <v>4</v>
      </c>
      <c r="R192" t="str">
        <f t="shared" si="68"/>
        <v>Shot_ArsenalHammer</v>
      </c>
      <c r="S192" t="str">
        <f t="shared" si="69"/>
        <v>EquipName_ArsenalHammer</v>
      </c>
      <c r="T192">
        <v>1</v>
      </c>
      <c r="AE192">
        <v>99</v>
      </c>
    </row>
    <row r="193" spans="1:31" x14ac:dyDescent="0.3">
      <c r="A193" t="str">
        <f t="shared" ca="1" si="59"/>
        <v>Equip054203</v>
      </c>
      <c r="B193" t="str">
        <f t="shared" ca="1" si="48"/>
        <v>4203</v>
      </c>
      <c r="C193">
        <v>5</v>
      </c>
      <c r="D193" t="s">
        <v>10</v>
      </c>
      <c r="E193">
        <f t="shared" ca="1" si="66"/>
        <v>4</v>
      </c>
      <c r="F193" t="s">
        <v>24</v>
      </c>
      <c r="G193">
        <f t="shared" ca="1" si="67"/>
        <v>2</v>
      </c>
      <c r="H193">
        <v>3</v>
      </c>
      <c r="I193" t="str">
        <f t="shared" ca="1" si="49"/>
        <v>1202, 1222, 1242, 1262, 1282</v>
      </c>
      <c r="J193">
        <v>1202</v>
      </c>
      <c r="K193">
        <f ca="1">IF($C193&lt;=2,"",
IF(AND($C193&gt;=3,INT(RIGHT(K$1,1))&gt;VLOOKUP($C193,EquipGradeTable!$A:$B,MATCH(EquipGradeTable!$B$1,EquipGradeTable!$A$1:$B$1,0),0)),"",
OFFSET(K193,0,-1)+20))</f>
        <v>1222</v>
      </c>
      <c r="L193">
        <f ca="1">IF($C193&lt;=2,"",
IF(AND($C193&gt;=3,INT(RIGHT(L$1,1))&gt;VLOOKUP($C193,EquipGradeTable!$A:$B,MATCH(EquipGradeTable!$B$1,EquipGradeTable!$A$1:$B$1,0),0)),"",
OFFSET(L193,0,-1)+20))</f>
        <v>1242</v>
      </c>
      <c r="M193">
        <f ca="1">IF($C193&lt;=2,"",
IF(AND($C193&gt;=3,INT(RIGHT(M$1,1))&gt;VLOOKUP($C193,EquipGradeTable!$A:$B,MATCH(EquipGradeTable!$B$1,EquipGradeTable!$A$1:$B$1,0),0)),"",
OFFSET(M193,0,-1)+20))</f>
        <v>1262</v>
      </c>
      <c r="N193">
        <f ca="1">IF($C193&lt;=2,"",
IF(AND($C193&gt;=3,INT(RIGHT(N$1,1))&gt;VLOOKUP($C193,EquipGradeTable!$A:$B,MATCH(EquipGradeTable!$B$1,EquipGradeTable!$A$1:$B$1,0),0)),"",
OFFSET(N193,0,-1)+20))</f>
        <v>1282</v>
      </c>
      <c r="O193" t="str">
        <f ca="1">IF($C193&lt;=2,"",
IF(AND($C193&gt;=3,INT(RIGHT(O$1,1))&gt;VLOOKUP($C193,EquipGradeTable!$A:$B,MATCH(EquipGradeTable!$B$1,EquipGradeTable!$A$1:$B$1,0),0)),"",
OFFSET(O193,0,-1)+20))</f>
        <v/>
      </c>
      <c r="P193" t="s">
        <v>85</v>
      </c>
      <c r="Q193">
        <f t="shared" si="50"/>
        <v>4</v>
      </c>
      <c r="R193" t="str">
        <f t="shared" si="68"/>
        <v>Shot_ArsenalHammer</v>
      </c>
      <c r="S193" t="str">
        <f t="shared" si="69"/>
        <v>EquipName_ArsenalHammer</v>
      </c>
      <c r="T193">
        <v>1</v>
      </c>
      <c r="AE193">
        <v>99</v>
      </c>
    </row>
    <row r="194" spans="1:31" x14ac:dyDescent="0.3">
      <c r="A194" t="str">
        <f t="shared" ca="1" si="59"/>
        <v>Equip064203</v>
      </c>
      <c r="B194" t="str">
        <f t="shared" ref="B194:B257" ca="1" si="70">RIGHT(A194,4)</f>
        <v>4203</v>
      </c>
      <c r="C194">
        <v>6</v>
      </c>
      <c r="D194" t="s">
        <v>10</v>
      </c>
      <c r="E194">
        <f t="shared" ca="1" si="66"/>
        <v>4</v>
      </c>
      <c r="F194" t="s">
        <v>24</v>
      </c>
      <c r="G194">
        <f t="shared" ca="1" si="67"/>
        <v>2</v>
      </c>
      <c r="H194">
        <v>3</v>
      </c>
      <c r="I194" t="str">
        <f t="shared" ref="I194:I257" ca="1" si="71">J194&amp;
IF(LEN(K194)=0,"",", "&amp;K194)&amp;
IF(LEN(L194)=0,"",", "&amp;L194)&amp;
IF(LEN(M194)=0,"",", "&amp;M194)&amp;
IF(LEN(N194)=0,"",", "&amp;N194)&amp;
IF(LEN(O194)=0,"",", "&amp;O194)</f>
        <v>1402, 1422, 1442, 1462, 1482, 1502</v>
      </c>
      <c r="J194">
        <v>1402</v>
      </c>
      <c r="K194">
        <f ca="1">IF($C194&lt;=2,"",
IF(AND($C194&gt;=3,INT(RIGHT(K$1,1))&gt;VLOOKUP($C194,EquipGradeTable!$A:$B,MATCH(EquipGradeTable!$B$1,EquipGradeTable!$A$1:$B$1,0),0)),"",
OFFSET(K194,0,-1)+20))</f>
        <v>1422</v>
      </c>
      <c r="L194">
        <f ca="1">IF($C194&lt;=2,"",
IF(AND($C194&gt;=3,INT(RIGHT(L$1,1))&gt;VLOOKUP($C194,EquipGradeTable!$A:$B,MATCH(EquipGradeTable!$B$1,EquipGradeTable!$A$1:$B$1,0),0)),"",
OFFSET(L194,0,-1)+20))</f>
        <v>1442</v>
      </c>
      <c r="M194">
        <f ca="1">IF($C194&lt;=2,"",
IF(AND($C194&gt;=3,INT(RIGHT(M$1,1))&gt;VLOOKUP($C194,EquipGradeTable!$A:$B,MATCH(EquipGradeTable!$B$1,EquipGradeTable!$A$1:$B$1,0),0)),"",
OFFSET(M194,0,-1)+20))</f>
        <v>1462</v>
      </c>
      <c r="N194">
        <f ca="1">IF($C194&lt;=2,"",
IF(AND($C194&gt;=3,INT(RIGHT(N$1,1))&gt;VLOOKUP($C194,EquipGradeTable!$A:$B,MATCH(EquipGradeTable!$B$1,EquipGradeTable!$A$1:$B$1,0),0)),"",
OFFSET(N194,0,-1)+20))</f>
        <v>1482</v>
      </c>
      <c r="O194">
        <f ca="1">IF($C194&lt;=2,"",
IF(AND($C194&gt;=3,INT(RIGHT(O$1,1))&gt;VLOOKUP($C194,EquipGradeTable!$A:$B,MATCH(EquipGradeTable!$B$1,EquipGradeTable!$A$1:$B$1,0),0)),"",
OFFSET(O194,0,-1)+20))</f>
        <v>1502</v>
      </c>
      <c r="P194" t="s">
        <v>85</v>
      </c>
      <c r="Q194">
        <f t="shared" ref="Q194:Q257" si="72">COUNTIF(P:P,P194)</f>
        <v>4</v>
      </c>
      <c r="R194" t="str">
        <f t="shared" si="68"/>
        <v>Shot_ArsenalHammer</v>
      </c>
      <c r="S194" t="str">
        <f t="shared" si="69"/>
        <v>EquipName_ArsenalHammer</v>
      </c>
      <c r="T194">
        <v>1</v>
      </c>
      <c r="AE194">
        <v>99</v>
      </c>
    </row>
    <row r="195" spans="1:31" x14ac:dyDescent="0.3">
      <c r="A195" t="str">
        <f t="shared" ca="1" si="59"/>
        <v>Equip005001</v>
      </c>
      <c r="B195" t="str">
        <f t="shared" ca="1" si="70"/>
        <v>5001</v>
      </c>
      <c r="C195">
        <v>0</v>
      </c>
      <c r="D195" t="s">
        <v>45</v>
      </c>
      <c r="E195">
        <f t="shared" ref="E195:E252" ca="1" si="73">VLOOKUP(D195,OFFSET(INDIRECT("$A:$B"),0,MATCH(D$1&amp;"_Verify",INDIRECT("$1:$1"),0)-1),2,0)</f>
        <v>5</v>
      </c>
      <c r="F195" t="s">
        <v>20</v>
      </c>
      <c r="G195">
        <f t="shared" ref="G195:G252" ca="1" si="74">VLOOKUP(F195,OFFSET(INDIRECT("$A:$B"),0,MATCH(F$1&amp;"_Verify",INDIRECT("$1:$1"),0)-1),2,0)</f>
        <v>0</v>
      </c>
      <c r="H195">
        <v>1</v>
      </c>
      <c r="I195" t="str">
        <f t="shared" ca="1" si="71"/>
        <v>100</v>
      </c>
      <c r="J195">
        <v>100</v>
      </c>
      <c r="K195" t="str">
        <f ca="1">IF($C195&lt;=2,"",
IF(AND($C195&gt;=3,INT(RIGHT(K$1,1))&gt;VLOOKUP($C195,EquipGradeTable!$A:$B,MATCH(EquipGradeTable!$B$1,EquipGradeTable!$A$1:$B$1,0),0)),"",
OFFSET(K195,0,-1)+20))</f>
        <v/>
      </c>
      <c r="L195" t="str">
        <f ca="1">IF($C195&lt;=2,"",
IF(AND($C195&gt;=3,INT(RIGHT(L$1,1))&gt;VLOOKUP($C195,EquipGradeTable!$A:$B,MATCH(EquipGradeTable!$B$1,EquipGradeTable!$A$1:$B$1,0),0)),"",
OFFSET(L195,0,-1)+20))</f>
        <v/>
      </c>
      <c r="M195" t="str">
        <f ca="1">IF($C195&lt;=2,"",
IF(AND($C195&gt;=3,INT(RIGHT(M$1,1))&gt;VLOOKUP($C195,EquipGradeTable!$A:$B,MATCH(EquipGradeTable!$B$1,EquipGradeTable!$A$1:$B$1,0),0)),"",
OFFSET(M195,0,-1)+20))</f>
        <v/>
      </c>
      <c r="N195" t="str">
        <f ca="1">IF($C195&lt;=2,"",
IF(AND($C195&gt;=3,INT(RIGHT(N$1,1))&gt;VLOOKUP($C195,EquipGradeTable!$A:$B,MATCH(EquipGradeTable!$B$1,EquipGradeTable!$A$1:$B$1,0),0)),"",
OFFSET(N195,0,-1)+20))</f>
        <v/>
      </c>
      <c r="O195" t="str">
        <f ca="1">IF($C195&lt;=2,"",
IF(AND($C195&gt;=3,INT(RIGHT(O$1,1))&gt;VLOOKUP($C195,EquipGradeTable!$A:$B,MATCH(EquipGradeTable!$B$1,EquipGradeTable!$A$1:$B$1,0),0)),"",
OFFSET(O195,0,-1)+20))</f>
        <v/>
      </c>
      <c r="P195" t="s">
        <v>86</v>
      </c>
      <c r="Q195">
        <f t="shared" si="72"/>
        <v>7</v>
      </c>
      <c r="R195" t="str">
        <f t="shared" si="60"/>
        <v>Shot_SciFantasyRapier</v>
      </c>
      <c r="S195" t="str">
        <f t="shared" si="61"/>
        <v>EquipName_SciFantasyRapier</v>
      </c>
      <c r="T195">
        <v>1</v>
      </c>
      <c r="AE195">
        <v>0</v>
      </c>
    </row>
    <row r="196" spans="1:31" x14ac:dyDescent="0.3">
      <c r="A196" t="str">
        <f t="shared" ref="A196:A215" ca="1" si="75">"Equip"&amp;TEXT(C196,"00")&amp;TEXT(E196,"0")&amp;TEXT(G196,"0")&amp;TEXT(H196,"00")</f>
        <v>Equip015001</v>
      </c>
      <c r="B196" t="str">
        <f t="shared" ca="1" si="70"/>
        <v>5001</v>
      </c>
      <c r="C196">
        <v>1</v>
      </c>
      <c r="D196" t="s">
        <v>45</v>
      </c>
      <c r="E196">
        <f t="shared" ca="1" si="73"/>
        <v>5</v>
      </c>
      <c r="F196" t="s">
        <v>20</v>
      </c>
      <c r="G196">
        <f t="shared" ca="1" si="74"/>
        <v>0</v>
      </c>
      <c r="H196">
        <v>1</v>
      </c>
      <c r="I196" t="str">
        <f t="shared" ca="1" si="71"/>
        <v>200</v>
      </c>
      <c r="J196">
        <v>200</v>
      </c>
      <c r="K196" t="str">
        <f ca="1">IF($C196&lt;=2,"",
IF(AND($C196&gt;=3,INT(RIGHT(K$1,1))&gt;VLOOKUP($C196,EquipGradeTable!$A:$B,MATCH(EquipGradeTable!$B$1,EquipGradeTable!$A$1:$B$1,0),0)),"",
OFFSET(K196,0,-1)+20))</f>
        <v/>
      </c>
      <c r="L196" t="str">
        <f ca="1">IF($C196&lt;=2,"",
IF(AND($C196&gt;=3,INT(RIGHT(L$1,1))&gt;VLOOKUP($C196,EquipGradeTable!$A:$B,MATCH(EquipGradeTable!$B$1,EquipGradeTable!$A$1:$B$1,0),0)),"",
OFFSET(L196,0,-1)+20))</f>
        <v/>
      </c>
      <c r="M196" t="str">
        <f ca="1">IF($C196&lt;=2,"",
IF(AND($C196&gt;=3,INT(RIGHT(M$1,1))&gt;VLOOKUP($C196,EquipGradeTable!$A:$B,MATCH(EquipGradeTable!$B$1,EquipGradeTable!$A$1:$B$1,0),0)),"",
OFFSET(M196,0,-1)+20))</f>
        <v/>
      </c>
      <c r="N196" t="str">
        <f ca="1">IF($C196&lt;=2,"",
IF(AND($C196&gt;=3,INT(RIGHT(N$1,1))&gt;VLOOKUP($C196,EquipGradeTable!$A:$B,MATCH(EquipGradeTable!$B$1,EquipGradeTable!$A$1:$B$1,0),0)),"",
OFFSET(N196,0,-1)+20))</f>
        <v/>
      </c>
      <c r="O196" t="str">
        <f ca="1">IF($C196&lt;=2,"",
IF(AND($C196&gt;=3,INT(RIGHT(O$1,1))&gt;VLOOKUP($C196,EquipGradeTable!$A:$B,MATCH(EquipGradeTable!$B$1,EquipGradeTable!$A$1:$B$1,0),0)),"",
OFFSET(O196,0,-1)+20))</f>
        <v/>
      </c>
      <c r="P196" t="s">
        <v>86</v>
      </c>
      <c r="Q196">
        <f t="shared" si="72"/>
        <v>7</v>
      </c>
      <c r="R196" t="str">
        <f t="shared" si="60"/>
        <v>Shot_SciFantasyRapier</v>
      </c>
      <c r="S196" t="str">
        <f t="shared" si="61"/>
        <v>EquipName_SciFantasyRapier</v>
      </c>
      <c r="T196">
        <v>1</v>
      </c>
      <c r="AE196">
        <v>0</v>
      </c>
    </row>
    <row r="197" spans="1:31" x14ac:dyDescent="0.3">
      <c r="A197" t="str">
        <f t="shared" ca="1" si="75"/>
        <v>Equip025001</v>
      </c>
      <c r="B197" t="str">
        <f t="shared" ca="1" si="70"/>
        <v>5001</v>
      </c>
      <c r="C197">
        <v>2</v>
      </c>
      <c r="D197" t="s">
        <v>45</v>
      </c>
      <c r="E197">
        <f t="shared" ca="1" si="73"/>
        <v>5</v>
      </c>
      <c r="F197" t="s">
        <v>20</v>
      </c>
      <c r="G197">
        <f t="shared" ca="1" si="74"/>
        <v>0</v>
      </c>
      <c r="H197">
        <v>1</v>
      </c>
      <c r="I197" t="str">
        <f t="shared" ca="1" si="71"/>
        <v>300</v>
      </c>
      <c r="J197">
        <v>300</v>
      </c>
      <c r="K197" t="str">
        <f ca="1">IF($C197&lt;=2,"",
IF(AND($C197&gt;=3,INT(RIGHT(K$1,1))&gt;VLOOKUP($C197,EquipGradeTable!$A:$B,MATCH(EquipGradeTable!$B$1,EquipGradeTable!$A$1:$B$1,0),0)),"",
OFFSET(K197,0,-1)+20))</f>
        <v/>
      </c>
      <c r="L197" t="str">
        <f ca="1">IF($C197&lt;=2,"",
IF(AND($C197&gt;=3,INT(RIGHT(L$1,1))&gt;VLOOKUP($C197,EquipGradeTable!$A:$B,MATCH(EquipGradeTable!$B$1,EquipGradeTable!$A$1:$B$1,0),0)),"",
OFFSET(L197,0,-1)+20))</f>
        <v/>
      </c>
      <c r="M197" t="str">
        <f ca="1">IF($C197&lt;=2,"",
IF(AND($C197&gt;=3,INT(RIGHT(M$1,1))&gt;VLOOKUP($C197,EquipGradeTable!$A:$B,MATCH(EquipGradeTable!$B$1,EquipGradeTable!$A$1:$B$1,0),0)),"",
OFFSET(M197,0,-1)+20))</f>
        <v/>
      </c>
      <c r="N197" t="str">
        <f ca="1">IF($C197&lt;=2,"",
IF(AND($C197&gt;=3,INT(RIGHT(N$1,1))&gt;VLOOKUP($C197,EquipGradeTable!$A:$B,MATCH(EquipGradeTable!$B$1,EquipGradeTable!$A$1:$B$1,0),0)),"",
OFFSET(N197,0,-1)+20))</f>
        <v/>
      </c>
      <c r="O197" t="str">
        <f ca="1">IF($C197&lt;=2,"",
IF(AND($C197&gt;=3,INT(RIGHT(O$1,1))&gt;VLOOKUP($C197,EquipGradeTable!$A:$B,MATCH(EquipGradeTable!$B$1,EquipGradeTable!$A$1:$B$1,0),0)),"",
OFFSET(O197,0,-1)+20))</f>
        <v/>
      </c>
      <c r="P197" t="s">
        <v>86</v>
      </c>
      <c r="Q197">
        <f t="shared" si="72"/>
        <v>7</v>
      </c>
      <c r="R197" t="str">
        <f t="shared" si="60"/>
        <v>Shot_SciFantasyRapier</v>
      </c>
      <c r="S197" t="str">
        <f t="shared" si="61"/>
        <v>EquipName_SciFantasyRapier</v>
      </c>
      <c r="T197">
        <v>1</v>
      </c>
      <c r="AE197">
        <v>0</v>
      </c>
    </row>
    <row r="198" spans="1:31" x14ac:dyDescent="0.3">
      <c r="A198" t="str">
        <f t="shared" ca="1" si="75"/>
        <v>Equip035001</v>
      </c>
      <c r="B198" t="str">
        <f t="shared" ca="1" si="70"/>
        <v>5001</v>
      </c>
      <c r="C198">
        <v>3</v>
      </c>
      <c r="D198" t="s">
        <v>45</v>
      </c>
      <c r="E198">
        <f t="shared" ca="1" si="73"/>
        <v>5</v>
      </c>
      <c r="F198" t="s">
        <v>20</v>
      </c>
      <c r="G198">
        <f t="shared" ca="1" si="74"/>
        <v>0</v>
      </c>
      <c r="H198">
        <v>1</v>
      </c>
      <c r="I198" t="str">
        <f t="shared" ca="1" si="71"/>
        <v>400, 420, 440</v>
      </c>
      <c r="J198">
        <v>400</v>
      </c>
      <c r="K198">
        <f ca="1">IF($C198&lt;=2,"",
IF(AND($C198&gt;=3,INT(RIGHT(K$1,1))&gt;VLOOKUP($C198,EquipGradeTable!$A:$B,MATCH(EquipGradeTable!$B$1,EquipGradeTable!$A$1:$B$1,0),0)),"",
OFFSET(K198,0,-1)+20))</f>
        <v>420</v>
      </c>
      <c r="L198">
        <f ca="1">IF($C198&lt;=2,"",
IF(AND($C198&gt;=3,INT(RIGHT(L$1,1))&gt;VLOOKUP($C198,EquipGradeTable!$A:$B,MATCH(EquipGradeTable!$B$1,EquipGradeTable!$A$1:$B$1,0),0)),"",
OFFSET(L198,0,-1)+20))</f>
        <v>440</v>
      </c>
      <c r="M198" t="str">
        <f ca="1">IF($C198&lt;=2,"",
IF(AND($C198&gt;=3,INT(RIGHT(M$1,1))&gt;VLOOKUP($C198,EquipGradeTable!$A:$B,MATCH(EquipGradeTable!$B$1,EquipGradeTable!$A$1:$B$1,0),0)),"",
OFFSET(M198,0,-1)+20))</f>
        <v/>
      </c>
      <c r="N198" t="str">
        <f ca="1">IF($C198&lt;=2,"",
IF(AND($C198&gt;=3,INT(RIGHT(N$1,1))&gt;VLOOKUP($C198,EquipGradeTable!$A:$B,MATCH(EquipGradeTable!$B$1,EquipGradeTable!$A$1:$B$1,0),0)),"",
OFFSET(N198,0,-1)+20))</f>
        <v/>
      </c>
      <c r="O198" t="str">
        <f ca="1">IF($C198&lt;=2,"",
IF(AND($C198&gt;=3,INT(RIGHT(O$1,1))&gt;VLOOKUP($C198,EquipGradeTable!$A:$B,MATCH(EquipGradeTable!$B$1,EquipGradeTable!$A$1:$B$1,0),0)),"",
OFFSET(O198,0,-1)+20))</f>
        <v/>
      </c>
      <c r="P198" t="s">
        <v>86</v>
      </c>
      <c r="Q198">
        <f t="shared" si="72"/>
        <v>7</v>
      </c>
      <c r="R198" t="str">
        <f t="shared" si="60"/>
        <v>Shot_SciFantasyRapier</v>
      </c>
      <c r="S198" t="str">
        <f t="shared" si="61"/>
        <v>EquipName_SciFantasyRapier</v>
      </c>
      <c r="T198">
        <v>1</v>
      </c>
      <c r="AE198">
        <v>0</v>
      </c>
    </row>
    <row r="199" spans="1:31" x14ac:dyDescent="0.3">
      <c r="A199" t="str">
        <f t="shared" ca="1" si="75"/>
        <v>Equip045001</v>
      </c>
      <c r="B199" t="str">
        <f t="shared" ca="1" si="70"/>
        <v>5001</v>
      </c>
      <c r="C199">
        <v>4</v>
      </c>
      <c r="D199" t="s">
        <v>45</v>
      </c>
      <c r="E199">
        <f t="shared" ca="1" si="73"/>
        <v>5</v>
      </c>
      <c r="F199" t="s">
        <v>20</v>
      </c>
      <c r="G199">
        <f t="shared" ca="1" si="74"/>
        <v>0</v>
      </c>
      <c r="H199">
        <v>1</v>
      </c>
      <c r="I199" t="str">
        <f t="shared" ca="1" si="71"/>
        <v>500, 520, 540, 560</v>
      </c>
      <c r="J199">
        <v>500</v>
      </c>
      <c r="K199">
        <f ca="1">IF($C199&lt;=2,"",
IF(AND($C199&gt;=3,INT(RIGHT(K$1,1))&gt;VLOOKUP($C199,EquipGradeTable!$A:$B,MATCH(EquipGradeTable!$B$1,EquipGradeTable!$A$1:$B$1,0),0)),"",
OFFSET(K199,0,-1)+20))</f>
        <v>520</v>
      </c>
      <c r="L199">
        <f ca="1">IF($C199&lt;=2,"",
IF(AND($C199&gt;=3,INT(RIGHT(L$1,1))&gt;VLOOKUP($C199,EquipGradeTable!$A:$B,MATCH(EquipGradeTable!$B$1,EquipGradeTable!$A$1:$B$1,0),0)),"",
OFFSET(L199,0,-1)+20))</f>
        <v>540</v>
      </c>
      <c r="M199">
        <f ca="1">IF($C199&lt;=2,"",
IF(AND($C199&gt;=3,INT(RIGHT(M$1,1))&gt;VLOOKUP($C199,EquipGradeTable!$A:$B,MATCH(EquipGradeTable!$B$1,EquipGradeTable!$A$1:$B$1,0),0)),"",
OFFSET(M199,0,-1)+20))</f>
        <v>560</v>
      </c>
      <c r="N199" t="str">
        <f ca="1">IF($C199&lt;=2,"",
IF(AND($C199&gt;=3,INT(RIGHT(N$1,1))&gt;VLOOKUP($C199,EquipGradeTable!$A:$B,MATCH(EquipGradeTable!$B$1,EquipGradeTable!$A$1:$B$1,0),0)),"",
OFFSET(N199,0,-1)+20))</f>
        <v/>
      </c>
      <c r="O199" t="str">
        <f ca="1">IF($C199&lt;=2,"",
IF(AND($C199&gt;=3,INT(RIGHT(O$1,1))&gt;VLOOKUP($C199,EquipGradeTable!$A:$B,MATCH(EquipGradeTable!$B$1,EquipGradeTable!$A$1:$B$1,0),0)),"",
OFFSET(O199,0,-1)+20))</f>
        <v/>
      </c>
      <c r="P199" t="s">
        <v>86</v>
      </c>
      <c r="Q199">
        <f t="shared" si="72"/>
        <v>7</v>
      </c>
      <c r="R199" t="str">
        <f t="shared" si="60"/>
        <v>Shot_SciFantasyRapier</v>
      </c>
      <c r="S199" t="str">
        <f t="shared" si="61"/>
        <v>EquipName_SciFantasyRapier</v>
      </c>
      <c r="T199">
        <v>1</v>
      </c>
      <c r="AE199">
        <v>0</v>
      </c>
    </row>
    <row r="200" spans="1:31" x14ac:dyDescent="0.3">
      <c r="A200" t="str">
        <f t="shared" ca="1" si="75"/>
        <v>Equip055001</v>
      </c>
      <c r="B200" t="str">
        <f t="shared" ca="1" si="70"/>
        <v>5001</v>
      </c>
      <c r="C200">
        <v>5</v>
      </c>
      <c r="D200" t="s">
        <v>45</v>
      </c>
      <c r="E200">
        <f t="shared" ca="1" si="73"/>
        <v>5</v>
      </c>
      <c r="F200" t="s">
        <v>20</v>
      </c>
      <c r="G200">
        <f t="shared" ca="1" si="74"/>
        <v>0</v>
      </c>
      <c r="H200">
        <v>1</v>
      </c>
      <c r="I200" t="str">
        <f t="shared" ca="1" si="71"/>
        <v>600, 620, 640, 660, 680</v>
      </c>
      <c r="J200">
        <v>600</v>
      </c>
      <c r="K200">
        <f ca="1">IF($C200&lt;=2,"",
IF(AND($C200&gt;=3,INT(RIGHT(K$1,1))&gt;VLOOKUP($C200,EquipGradeTable!$A:$B,MATCH(EquipGradeTable!$B$1,EquipGradeTable!$A$1:$B$1,0),0)),"",
OFFSET(K200,0,-1)+20))</f>
        <v>620</v>
      </c>
      <c r="L200">
        <f ca="1">IF($C200&lt;=2,"",
IF(AND($C200&gt;=3,INT(RIGHT(L$1,1))&gt;VLOOKUP($C200,EquipGradeTable!$A:$B,MATCH(EquipGradeTable!$B$1,EquipGradeTable!$A$1:$B$1,0),0)),"",
OFFSET(L200,0,-1)+20))</f>
        <v>640</v>
      </c>
      <c r="M200">
        <f ca="1">IF($C200&lt;=2,"",
IF(AND($C200&gt;=3,INT(RIGHT(M$1,1))&gt;VLOOKUP($C200,EquipGradeTable!$A:$B,MATCH(EquipGradeTable!$B$1,EquipGradeTable!$A$1:$B$1,0),0)),"",
OFFSET(M200,0,-1)+20))</f>
        <v>660</v>
      </c>
      <c r="N200">
        <f ca="1">IF($C200&lt;=2,"",
IF(AND($C200&gt;=3,INT(RIGHT(N$1,1))&gt;VLOOKUP($C200,EquipGradeTable!$A:$B,MATCH(EquipGradeTable!$B$1,EquipGradeTable!$A$1:$B$1,0),0)),"",
OFFSET(N200,0,-1)+20))</f>
        <v>680</v>
      </c>
      <c r="O200" t="str">
        <f ca="1">IF($C200&lt;=2,"",
IF(AND($C200&gt;=3,INT(RIGHT(O$1,1))&gt;VLOOKUP($C200,EquipGradeTable!$A:$B,MATCH(EquipGradeTable!$B$1,EquipGradeTable!$A$1:$B$1,0),0)),"",
OFFSET(O200,0,-1)+20))</f>
        <v/>
      </c>
      <c r="P200" t="s">
        <v>86</v>
      </c>
      <c r="Q200">
        <f t="shared" si="72"/>
        <v>7</v>
      </c>
      <c r="R200" t="str">
        <f t="shared" si="60"/>
        <v>Shot_SciFantasyRapier</v>
      </c>
      <c r="S200" t="str">
        <f t="shared" si="61"/>
        <v>EquipName_SciFantasyRapier</v>
      </c>
      <c r="T200">
        <v>1</v>
      </c>
      <c r="AE200">
        <v>0</v>
      </c>
    </row>
    <row r="201" spans="1:31" x14ac:dyDescent="0.3">
      <c r="A201" t="str">
        <f t="shared" ca="1" si="75"/>
        <v>Equip065001</v>
      </c>
      <c r="B201" t="str">
        <f t="shared" ca="1" si="70"/>
        <v>5001</v>
      </c>
      <c r="C201">
        <v>6</v>
      </c>
      <c r="D201" t="s">
        <v>45</v>
      </c>
      <c r="E201">
        <f t="shared" ca="1" si="73"/>
        <v>5</v>
      </c>
      <c r="F201" t="s">
        <v>20</v>
      </c>
      <c r="G201">
        <f t="shared" ca="1" si="74"/>
        <v>0</v>
      </c>
      <c r="H201">
        <v>1</v>
      </c>
      <c r="I201" t="str">
        <f t="shared" ca="1" si="71"/>
        <v>700, 720, 740, 760, 780, 800</v>
      </c>
      <c r="J201">
        <v>700</v>
      </c>
      <c r="K201">
        <f ca="1">IF($C201&lt;=2,"",
IF(AND($C201&gt;=3,INT(RIGHT(K$1,1))&gt;VLOOKUP($C201,EquipGradeTable!$A:$B,MATCH(EquipGradeTable!$B$1,EquipGradeTable!$A$1:$B$1,0),0)),"",
OFFSET(K201,0,-1)+20))</f>
        <v>720</v>
      </c>
      <c r="L201">
        <f ca="1">IF($C201&lt;=2,"",
IF(AND($C201&gt;=3,INT(RIGHT(L$1,1))&gt;VLOOKUP($C201,EquipGradeTable!$A:$B,MATCH(EquipGradeTable!$B$1,EquipGradeTable!$A$1:$B$1,0),0)),"",
OFFSET(L201,0,-1)+20))</f>
        <v>740</v>
      </c>
      <c r="M201">
        <f ca="1">IF($C201&lt;=2,"",
IF(AND($C201&gt;=3,INT(RIGHT(M$1,1))&gt;VLOOKUP($C201,EquipGradeTable!$A:$B,MATCH(EquipGradeTable!$B$1,EquipGradeTable!$A$1:$B$1,0),0)),"",
OFFSET(M201,0,-1)+20))</f>
        <v>760</v>
      </c>
      <c r="N201">
        <f ca="1">IF($C201&lt;=2,"",
IF(AND($C201&gt;=3,INT(RIGHT(N$1,1))&gt;VLOOKUP($C201,EquipGradeTable!$A:$B,MATCH(EquipGradeTable!$B$1,EquipGradeTable!$A$1:$B$1,0),0)),"",
OFFSET(N201,0,-1)+20))</f>
        <v>780</v>
      </c>
      <c r="O201">
        <f ca="1">IF($C201&lt;=2,"",
IF(AND($C201&gt;=3,INT(RIGHT(O$1,1))&gt;VLOOKUP($C201,EquipGradeTable!$A:$B,MATCH(EquipGradeTable!$B$1,EquipGradeTable!$A$1:$B$1,0),0)),"",
OFFSET(O201,0,-1)+20))</f>
        <v>800</v>
      </c>
      <c r="P201" t="s">
        <v>86</v>
      </c>
      <c r="Q201">
        <f t="shared" si="72"/>
        <v>7</v>
      </c>
      <c r="R201" t="str">
        <f t="shared" si="60"/>
        <v>Shot_SciFantasyRapier</v>
      </c>
      <c r="S201" t="str">
        <f t="shared" si="61"/>
        <v>EquipName_SciFantasyRapier</v>
      </c>
      <c r="T201">
        <v>1</v>
      </c>
      <c r="AE201">
        <v>0</v>
      </c>
    </row>
    <row r="202" spans="1:31" x14ac:dyDescent="0.3">
      <c r="A202" t="str">
        <f t="shared" ca="1" si="75"/>
        <v>Equip005002</v>
      </c>
      <c r="B202" t="str">
        <f t="shared" ca="1" si="70"/>
        <v>5002</v>
      </c>
      <c r="C202">
        <v>0</v>
      </c>
      <c r="D202" t="s">
        <v>45</v>
      </c>
      <c r="E202">
        <f t="shared" ca="1" si="73"/>
        <v>5</v>
      </c>
      <c r="F202" t="s">
        <v>20</v>
      </c>
      <c r="G202">
        <f t="shared" ca="1" si="74"/>
        <v>0</v>
      </c>
      <c r="H202">
        <v>2</v>
      </c>
      <c r="I202" t="str">
        <f t="shared" ca="1" si="71"/>
        <v>101</v>
      </c>
      <c r="J202">
        <v>101</v>
      </c>
      <c r="K202" t="str">
        <f ca="1">IF($C202&lt;=2,"",
IF(AND($C202&gt;=3,INT(RIGHT(K$1,1))&gt;VLOOKUP($C202,EquipGradeTable!$A:$B,MATCH(EquipGradeTable!$B$1,EquipGradeTable!$A$1:$B$1,0),0)),"",
OFFSET(K202,0,-1)+20))</f>
        <v/>
      </c>
      <c r="L202" t="str">
        <f ca="1">IF($C202&lt;=2,"",
IF(AND($C202&gt;=3,INT(RIGHT(L$1,1))&gt;VLOOKUP($C202,EquipGradeTable!$A:$B,MATCH(EquipGradeTable!$B$1,EquipGradeTable!$A$1:$B$1,0),0)),"",
OFFSET(L202,0,-1)+20))</f>
        <v/>
      </c>
      <c r="M202" t="str">
        <f ca="1">IF($C202&lt;=2,"",
IF(AND($C202&gt;=3,INT(RIGHT(M$1,1))&gt;VLOOKUP($C202,EquipGradeTable!$A:$B,MATCH(EquipGradeTable!$B$1,EquipGradeTable!$A$1:$B$1,0),0)),"",
OFFSET(M202,0,-1)+20))</f>
        <v/>
      </c>
      <c r="N202" t="str">
        <f ca="1">IF($C202&lt;=2,"",
IF(AND($C202&gt;=3,INT(RIGHT(N$1,1))&gt;VLOOKUP($C202,EquipGradeTable!$A:$B,MATCH(EquipGradeTable!$B$1,EquipGradeTable!$A$1:$B$1,0),0)),"",
OFFSET(N202,0,-1)+20))</f>
        <v/>
      </c>
      <c r="O202" t="str">
        <f ca="1">IF($C202&lt;=2,"",
IF(AND($C202&gt;=3,INT(RIGHT(O$1,1))&gt;VLOOKUP($C202,EquipGradeTable!$A:$B,MATCH(EquipGradeTable!$B$1,EquipGradeTable!$A$1:$B$1,0),0)),"",
OFFSET(O202,0,-1)+20))</f>
        <v/>
      </c>
      <c r="P202" t="s">
        <v>87</v>
      </c>
      <c r="Q202">
        <f t="shared" si="72"/>
        <v>7</v>
      </c>
      <c r="R202" t="str">
        <f t="shared" si="60"/>
        <v>Shot_JimHdAssassin12</v>
      </c>
      <c r="S202" t="str">
        <f t="shared" si="61"/>
        <v>EquipName_JimHdAssassin12</v>
      </c>
      <c r="T202">
        <v>1</v>
      </c>
      <c r="AE202">
        <v>0</v>
      </c>
    </row>
    <row r="203" spans="1:31" x14ac:dyDescent="0.3">
      <c r="A203" t="str">
        <f t="shared" ca="1" si="75"/>
        <v>Equip015002</v>
      </c>
      <c r="B203" t="str">
        <f t="shared" ca="1" si="70"/>
        <v>5002</v>
      </c>
      <c r="C203">
        <v>1</v>
      </c>
      <c r="D203" t="s">
        <v>45</v>
      </c>
      <c r="E203">
        <f t="shared" ca="1" si="73"/>
        <v>5</v>
      </c>
      <c r="F203" t="s">
        <v>20</v>
      </c>
      <c r="G203">
        <f t="shared" ca="1" si="74"/>
        <v>0</v>
      </c>
      <c r="H203">
        <v>2</v>
      </c>
      <c r="I203" t="str">
        <f t="shared" ca="1" si="71"/>
        <v>201</v>
      </c>
      <c r="J203">
        <v>201</v>
      </c>
      <c r="K203" t="str">
        <f ca="1">IF($C203&lt;=2,"",
IF(AND($C203&gt;=3,INT(RIGHT(K$1,1))&gt;VLOOKUP($C203,EquipGradeTable!$A:$B,MATCH(EquipGradeTable!$B$1,EquipGradeTable!$A$1:$B$1,0),0)),"",
OFFSET(K203,0,-1)+20))</f>
        <v/>
      </c>
      <c r="L203" t="str">
        <f ca="1">IF($C203&lt;=2,"",
IF(AND($C203&gt;=3,INT(RIGHT(L$1,1))&gt;VLOOKUP($C203,EquipGradeTable!$A:$B,MATCH(EquipGradeTable!$B$1,EquipGradeTable!$A$1:$B$1,0),0)),"",
OFFSET(L203,0,-1)+20))</f>
        <v/>
      </c>
      <c r="M203" t="str">
        <f ca="1">IF($C203&lt;=2,"",
IF(AND($C203&gt;=3,INT(RIGHT(M$1,1))&gt;VLOOKUP($C203,EquipGradeTable!$A:$B,MATCH(EquipGradeTable!$B$1,EquipGradeTable!$A$1:$B$1,0),0)),"",
OFFSET(M203,0,-1)+20))</f>
        <v/>
      </c>
      <c r="N203" t="str">
        <f ca="1">IF($C203&lt;=2,"",
IF(AND($C203&gt;=3,INT(RIGHT(N$1,1))&gt;VLOOKUP($C203,EquipGradeTable!$A:$B,MATCH(EquipGradeTable!$B$1,EquipGradeTable!$A$1:$B$1,0),0)),"",
OFFSET(N203,0,-1)+20))</f>
        <v/>
      </c>
      <c r="O203" t="str">
        <f ca="1">IF($C203&lt;=2,"",
IF(AND($C203&gt;=3,INT(RIGHT(O$1,1))&gt;VLOOKUP($C203,EquipGradeTable!$A:$B,MATCH(EquipGradeTable!$B$1,EquipGradeTable!$A$1:$B$1,0),0)),"",
OFFSET(O203,0,-1)+20))</f>
        <v/>
      </c>
      <c r="P203" t="s">
        <v>87</v>
      </c>
      <c r="Q203">
        <f t="shared" si="72"/>
        <v>7</v>
      </c>
      <c r="R203" t="str">
        <f t="shared" si="60"/>
        <v>Shot_JimHdAssassin12</v>
      </c>
      <c r="S203" t="str">
        <f t="shared" si="61"/>
        <v>EquipName_JimHdAssassin12</v>
      </c>
      <c r="T203">
        <v>1</v>
      </c>
      <c r="AE203">
        <v>0</v>
      </c>
    </row>
    <row r="204" spans="1:31" x14ac:dyDescent="0.3">
      <c r="A204" t="str">
        <f t="shared" ca="1" si="75"/>
        <v>Equip025002</v>
      </c>
      <c r="B204" t="str">
        <f t="shared" ca="1" si="70"/>
        <v>5002</v>
      </c>
      <c r="C204">
        <v>2</v>
      </c>
      <c r="D204" t="s">
        <v>45</v>
      </c>
      <c r="E204">
        <f t="shared" ca="1" si="73"/>
        <v>5</v>
      </c>
      <c r="F204" t="s">
        <v>20</v>
      </c>
      <c r="G204">
        <f t="shared" ca="1" si="74"/>
        <v>0</v>
      </c>
      <c r="H204">
        <v>2</v>
      </c>
      <c r="I204" t="str">
        <f t="shared" ca="1" si="71"/>
        <v>301</v>
      </c>
      <c r="J204">
        <v>301</v>
      </c>
      <c r="K204" t="str">
        <f ca="1">IF($C204&lt;=2,"",
IF(AND($C204&gt;=3,INT(RIGHT(K$1,1))&gt;VLOOKUP($C204,EquipGradeTable!$A:$B,MATCH(EquipGradeTable!$B$1,EquipGradeTable!$A$1:$B$1,0),0)),"",
OFFSET(K204,0,-1)+20))</f>
        <v/>
      </c>
      <c r="L204" t="str">
        <f ca="1">IF($C204&lt;=2,"",
IF(AND($C204&gt;=3,INT(RIGHT(L$1,1))&gt;VLOOKUP($C204,EquipGradeTable!$A:$B,MATCH(EquipGradeTable!$B$1,EquipGradeTable!$A$1:$B$1,0),0)),"",
OFFSET(L204,0,-1)+20))</f>
        <v/>
      </c>
      <c r="M204" t="str">
        <f ca="1">IF($C204&lt;=2,"",
IF(AND($C204&gt;=3,INT(RIGHT(M$1,1))&gt;VLOOKUP($C204,EquipGradeTable!$A:$B,MATCH(EquipGradeTable!$B$1,EquipGradeTable!$A$1:$B$1,0),0)),"",
OFFSET(M204,0,-1)+20))</f>
        <v/>
      </c>
      <c r="N204" t="str">
        <f ca="1">IF($C204&lt;=2,"",
IF(AND($C204&gt;=3,INT(RIGHT(N$1,1))&gt;VLOOKUP($C204,EquipGradeTable!$A:$B,MATCH(EquipGradeTable!$B$1,EquipGradeTable!$A$1:$B$1,0),0)),"",
OFFSET(N204,0,-1)+20))</f>
        <v/>
      </c>
      <c r="O204" t="str">
        <f ca="1">IF($C204&lt;=2,"",
IF(AND($C204&gt;=3,INT(RIGHT(O$1,1))&gt;VLOOKUP($C204,EquipGradeTable!$A:$B,MATCH(EquipGradeTable!$B$1,EquipGradeTable!$A$1:$B$1,0),0)),"",
OFFSET(O204,0,-1)+20))</f>
        <v/>
      </c>
      <c r="P204" t="s">
        <v>87</v>
      </c>
      <c r="Q204">
        <f t="shared" si="72"/>
        <v>7</v>
      </c>
      <c r="R204" t="str">
        <f t="shared" si="60"/>
        <v>Shot_JimHdAssassin12</v>
      </c>
      <c r="S204" t="str">
        <f t="shared" si="61"/>
        <v>EquipName_JimHdAssassin12</v>
      </c>
      <c r="T204">
        <v>1</v>
      </c>
      <c r="AE204">
        <v>0</v>
      </c>
    </row>
    <row r="205" spans="1:31" x14ac:dyDescent="0.3">
      <c r="A205" t="str">
        <f t="shared" ca="1" si="75"/>
        <v>Equip035002</v>
      </c>
      <c r="B205" t="str">
        <f t="shared" ca="1" si="70"/>
        <v>5002</v>
      </c>
      <c r="C205">
        <v>3</v>
      </c>
      <c r="D205" t="s">
        <v>45</v>
      </c>
      <c r="E205">
        <f t="shared" ca="1" si="73"/>
        <v>5</v>
      </c>
      <c r="F205" t="s">
        <v>20</v>
      </c>
      <c r="G205">
        <f t="shared" ca="1" si="74"/>
        <v>0</v>
      </c>
      <c r="H205">
        <v>2</v>
      </c>
      <c r="I205" t="str">
        <f t="shared" ca="1" si="71"/>
        <v>401, 421, 441</v>
      </c>
      <c r="J205">
        <v>401</v>
      </c>
      <c r="K205">
        <f ca="1">IF($C205&lt;=2,"",
IF(AND($C205&gt;=3,INT(RIGHT(K$1,1))&gt;VLOOKUP($C205,EquipGradeTable!$A:$B,MATCH(EquipGradeTable!$B$1,EquipGradeTable!$A$1:$B$1,0),0)),"",
OFFSET(K205,0,-1)+20))</f>
        <v>421</v>
      </c>
      <c r="L205">
        <f ca="1">IF($C205&lt;=2,"",
IF(AND($C205&gt;=3,INT(RIGHT(L$1,1))&gt;VLOOKUP($C205,EquipGradeTable!$A:$B,MATCH(EquipGradeTable!$B$1,EquipGradeTable!$A$1:$B$1,0),0)),"",
OFFSET(L205,0,-1)+20))</f>
        <v>441</v>
      </c>
      <c r="M205" t="str">
        <f ca="1">IF($C205&lt;=2,"",
IF(AND($C205&gt;=3,INT(RIGHT(M$1,1))&gt;VLOOKUP($C205,EquipGradeTable!$A:$B,MATCH(EquipGradeTable!$B$1,EquipGradeTable!$A$1:$B$1,0),0)),"",
OFFSET(M205,0,-1)+20))</f>
        <v/>
      </c>
      <c r="N205" t="str">
        <f ca="1">IF($C205&lt;=2,"",
IF(AND($C205&gt;=3,INT(RIGHT(N$1,1))&gt;VLOOKUP($C205,EquipGradeTable!$A:$B,MATCH(EquipGradeTable!$B$1,EquipGradeTable!$A$1:$B$1,0),0)),"",
OFFSET(N205,0,-1)+20))</f>
        <v/>
      </c>
      <c r="O205" t="str">
        <f ca="1">IF($C205&lt;=2,"",
IF(AND($C205&gt;=3,INT(RIGHT(O$1,1))&gt;VLOOKUP($C205,EquipGradeTable!$A:$B,MATCH(EquipGradeTable!$B$1,EquipGradeTable!$A$1:$B$1,0),0)),"",
OFFSET(O205,0,-1)+20))</f>
        <v/>
      </c>
      <c r="P205" t="s">
        <v>87</v>
      </c>
      <c r="Q205">
        <f t="shared" si="72"/>
        <v>7</v>
      </c>
      <c r="R205" t="str">
        <f t="shared" si="60"/>
        <v>Shot_JimHdAssassin12</v>
      </c>
      <c r="S205" t="str">
        <f t="shared" si="61"/>
        <v>EquipName_JimHdAssassin12</v>
      </c>
      <c r="T205">
        <v>1</v>
      </c>
      <c r="AE205">
        <v>0</v>
      </c>
    </row>
    <row r="206" spans="1:31" x14ac:dyDescent="0.3">
      <c r="A206" t="str">
        <f t="shared" ca="1" si="75"/>
        <v>Equip045002</v>
      </c>
      <c r="B206" t="str">
        <f t="shared" ca="1" si="70"/>
        <v>5002</v>
      </c>
      <c r="C206">
        <v>4</v>
      </c>
      <c r="D206" t="s">
        <v>45</v>
      </c>
      <c r="E206">
        <f t="shared" ca="1" si="73"/>
        <v>5</v>
      </c>
      <c r="F206" t="s">
        <v>20</v>
      </c>
      <c r="G206">
        <f t="shared" ca="1" si="74"/>
        <v>0</v>
      </c>
      <c r="H206">
        <v>2</v>
      </c>
      <c r="I206" t="str">
        <f t="shared" ca="1" si="71"/>
        <v>501, 521, 541, 561</v>
      </c>
      <c r="J206">
        <v>501</v>
      </c>
      <c r="K206">
        <f ca="1">IF($C206&lt;=2,"",
IF(AND($C206&gt;=3,INT(RIGHT(K$1,1))&gt;VLOOKUP($C206,EquipGradeTable!$A:$B,MATCH(EquipGradeTable!$B$1,EquipGradeTable!$A$1:$B$1,0),0)),"",
OFFSET(K206,0,-1)+20))</f>
        <v>521</v>
      </c>
      <c r="L206">
        <f ca="1">IF($C206&lt;=2,"",
IF(AND($C206&gt;=3,INT(RIGHT(L$1,1))&gt;VLOOKUP($C206,EquipGradeTable!$A:$B,MATCH(EquipGradeTable!$B$1,EquipGradeTable!$A$1:$B$1,0),0)),"",
OFFSET(L206,0,-1)+20))</f>
        <v>541</v>
      </c>
      <c r="M206">
        <f ca="1">IF($C206&lt;=2,"",
IF(AND($C206&gt;=3,INT(RIGHT(M$1,1))&gt;VLOOKUP($C206,EquipGradeTable!$A:$B,MATCH(EquipGradeTable!$B$1,EquipGradeTable!$A$1:$B$1,0),0)),"",
OFFSET(M206,0,-1)+20))</f>
        <v>561</v>
      </c>
      <c r="N206" t="str">
        <f ca="1">IF($C206&lt;=2,"",
IF(AND($C206&gt;=3,INT(RIGHT(N$1,1))&gt;VLOOKUP($C206,EquipGradeTable!$A:$B,MATCH(EquipGradeTable!$B$1,EquipGradeTable!$A$1:$B$1,0),0)),"",
OFFSET(N206,0,-1)+20))</f>
        <v/>
      </c>
      <c r="O206" t="str">
        <f ca="1">IF($C206&lt;=2,"",
IF(AND($C206&gt;=3,INT(RIGHT(O$1,1))&gt;VLOOKUP($C206,EquipGradeTable!$A:$B,MATCH(EquipGradeTable!$B$1,EquipGradeTable!$A$1:$B$1,0),0)),"",
OFFSET(O206,0,-1)+20))</f>
        <v/>
      </c>
      <c r="P206" t="s">
        <v>87</v>
      </c>
      <c r="Q206">
        <f t="shared" si="72"/>
        <v>7</v>
      </c>
      <c r="R206" t="str">
        <f t="shared" si="60"/>
        <v>Shot_JimHdAssassin12</v>
      </c>
      <c r="S206" t="str">
        <f t="shared" si="61"/>
        <v>EquipName_JimHdAssassin12</v>
      </c>
      <c r="T206">
        <v>1</v>
      </c>
      <c r="AE206">
        <v>0</v>
      </c>
    </row>
    <row r="207" spans="1:31" x14ac:dyDescent="0.3">
      <c r="A207" t="str">
        <f t="shared" ca="1" si="75"/>
        <v>Equip055002</v>
      </c>
      <c r="B207" t="str">
        <f t="shared" ca="1" si="70"/>
        <v>5002</v>
      </c>
      <c r="C207">
        <v>5</v>
      </c>
      <c r="D207" t="s">
        <v>45</v>
      </c>
      <c r="E207">
        <f t="shared" ca="1" si="73"/>
        <v>5</v>
      </c>
      <c r="F207" t="s">
        <v>20</v>
      </c>
      <c r="G207">
        <f t="shared" ca="1" si="74"/>
        <v>0</v>
      </c>
      <c r="H207">
        <v>2</v>
      </c>
      <c r="I207" t="str">
        <f t="shared" ca="1" si="71"/>
        <v>601, 621, 641, 661, 681</v>
      </c>
      <c r="J207">
        <v>601</v>
      </c>
      <c r="K207">
        <f ca="1">IF($C207&lt;=2,"",
IF(AND($C207&gt;=3,INT(RIGHT(K$1,1))&gt;VLOOKUP($C207,EquipGradeTable!$A:$B,MATCH(EquipGradeTable!$B$1,EquipGradeTable!$A$1:$B$1,0),0)),"",
OFFSET(K207,0,-1)+20))</f>
        <v>621</v>
      </c>
      <c r="L207">
        <f ca="1">IF($C207&lt;=2,"",
IF(AND($C207&gt;=3,INT(RIGHT(L$1,1))&gt;VLOOKUP($C207,EquipGradeTable!$A:$B,MATCH(EquipGradeTable!$B$1,EquipGradeTable!$A$1:$B$1,0),0)),"",
OFFSET(L207,0,-1)+20))</f>
        <v>641</v>
      </c>
      <c r="M207">
        <f ca="1">IF($C207&lt;=2,"",
IF(AND($C207&gt;=3,INT(RIGHT(M$1,1))&gt;VLOOKUP($C207,EquipGradeTable!$A:$B,MATCH(EquipGradeTable!$B$1,EquipGradeTable!$A$1:$B$1,0),0)),"",
OFFSET(M207,0,-1)+20))</f>
        <v>661</v>
      </c>
      <c r="N207">
        <f ca="1">IF($C207&lt;=2,"",
IF(AND($C207&gt;=3,INT(RIGHT(N$1,1))&gt;VLOOKUP($C207,EquipGradeTable!$A:$B,MATCH(EquipGradeTable!$B$1,EquipGradeTable!$A$1:$B$1,0),0)),"",
OFFSET(N207,0,-1)+20))</f>
        <v>681</v>
      </c>
      <c r="O207" t="str">
        <f ca="1">IF($C207&lt;=2,"",
IF(AND($C207&gt;=3,INT(RIGHT(O$1,1))&gt;VLOOKUP($C207,EquipGradeTable!$A:$B,MATCH(EquipGradeTable!$B$1,EquipGradeTable!$A$1:$B$1,0),0)),"",
OFFSET(O207,0,-1)+20))</f>
        <v/>
      </c>
      <c r="P207" t="s">
        <v>87</v>
      </c>
      <c r="Q207">
        <f t="shared" si="72"/>
        <v>7</v>
      </c>
      <c r="R207" t="str">
        <f t="shared" si="60"/>
        <v>Shot_JimHdAssassin12</v>
      </c>
      <c r="S207" t="str">
        <f t="shared" si="61"/>
        <v>EquipName_JimHdAssassin12</v>
      </c>
      <c r="T207">
        <v>1</v>
      </c>
      <c r="AE207">
        <v>0</v>
      </c>
    </row>
    <row r="208" spans="1:31" x14ac:dyDescent="0.3">
      <c r="A208" t="str">
        <f t="shared" ca="1" si="75"/>
        <v>Equip065002</v>
      </c>
      <c r="B208" t="str">
        <f t="shared" ca="1" si="70"/>
        <v>5002</v>
      </c>
      <c r="C208">
        <v>6</v>
      </c>
      <c r="D208" t="s">
        <v>45</v>
      </c>
      <c r="E208">
        <f t="shared" ca="1" si="73"/>
        <v>5</v>
      </c>
      <c r="F208" t="s">
        <v>20</v>
      </c>
      <c r="G208">
        <f t="shared" ca="1" si="74"/>
        <v>0</v>
      </c>
      <c r="H208">
        <v>2</v>
      </c>
      <c r="I208" t="str">
        <f t="shared" ca="1" si="71"/>
        <v>701, 721, 741, 761, 781, 801</v>
      </c>
      <c r="J208">
        <v>701</v>
      </c>
      <c r="K208">
        <f ca="1">IF($C208&lt;=2,"",
IF(AND($C208&gt;=3,INT(RIGHT(K$1,1))&gt;VLOOKUP($C208,EquipGradeTable!$A:$B,MATCH(EquipGradeTable!$B$1,EquipGradeTable!$A$1:$B$1,0),0)),"",
OFFSET(K208,0,-1)+20))</f>
        <v>721</v>
      </c>
      <c r="L208">
        <f ca="1">IF($C208&lt;=2,"",
IF(AND($C208&gt;=3,INT(RIGHT(L$1,1))&gt;VLOOKUP($C208,EquipGradeTable!$A:$B,MATCH(EquipGradeTable!$B$1,EquipGradeTable!$A$1:$B$1,0),0)),"",
OFFSET(L208,0,-1)+20))</f>
        <v>741</v>
      </c>
      <c r="M208">
        <f ca="1">IF($C208&lt;=2,"",
IF(AND($C208&gt;=3,INT(RIGHT(M$1,1))&gt;VLOOKUP($C208,EquipGradeTable!$A:$B,MATCH(EquipGradeTable!$B$1,EquipGradeTable!$A$1:$B$1,0),0)),"",
OFFSET(M208,0,-1)+20))</f>
        <v>761</v>
      </c>
      <c r="N208">
        <f ca="1">IF($C208&lt;=2,"",
IF(AND($C208&gt;=3,INT(RIGHT(N$1,1))&gt;VLOOKUP($C208,EquipGradeTable!$A:$B,MATCH(EquipGradeTable!$B$1,EquipGradeTable!$A$1:$B$1,0),0)),"",
OFFSET(N208,0,-1)+20))</f>
        <v>781</v>
      </c>
      <c r="O208">
        <f ca="1">IF($C208&lt;=2,"",
IF(AND($C208&gt;=3,INT(RIGHT(O$1,1))&gt;VLOOKUP($C208,EquipGradeTable!$A:$B,MATCH(EquipGradeTable!$B$1,EquipGradeTable!$A$1:$B$1,0),0)),"",
OFFSET(O208,0,-1)+20))</f>
        <v>801</v>
      </c>
      <c r="P208" t="s">
        <v>87</v>
      </c>
      <c r="Q208">
        <f t="shared" si="72"/>
        <v>7</v>
      </c>
      <c r="R208" t="str">
        <f t="shared" si="60"/>
        <v>Shot_JimHdAssassin12</v>
      </c>
      <c r="S208" t="str">
        <f t="shared" si="61"/>
        <v>EquipName_JimHdAssassin12</v>
      </c>
      <c r="T208">
        <v>1</v>
      </c>
      <c r="AE208">
        <v>0</v>
      </c>
    </row>
    <row r="209" spans="1:31" x14ac:dyDescent="0.3">
      <c r="A209" t="str">
        <f t="shared" ca="1" si="75"/>
        <v>Equip005003</v>
      </c>
      <c r="B209" t="str">
        <f t="shared" ca="1" si="70"/>
        <v>5003</v>
      </c>
      <c r="C209">
        <v>0</v>
      </c>
      <c r="D209" t="s">
        <v>45</v>
      </c>
      <c r="E209">
        <f t="shared" ca="1" si="73"/>
        <v>5</v>
      </c>
      <c r="F209" t="s">
        <v>20</v>
      </c>
      <c r="G209">
        <f t="shared" ca="1" si="74"/>
        <v>0</v>
      </c>
      <c r="H209">
        <v>3</v>
      </c>
      <c r="I209" t="str">
        <f t="shared" ca="1" si="71"/>
        <v>102</v>
      </c>
      <c r="J209">
        <v>102</v>
      </c>
      <c r="K209" t="str">
        <f ca="1">IF($C209&lt;=2,"",
IF(AND($C209&gt;=3,INT(RIGHT(K$1,1))&gt;VLOOKUP($C209,EquipGradeTable!$A:$B,MATCH(EquipGradeTable!$B$1,EquipGradeTable!$A$1:$B$1,0),0)),"",
OFFSET(K209,0,-1)+20))</f>
        <v/>
      </c>
      <c r="L209" t="str">
        <f ca="1">IF($C209&lt;=2,"",
IF(AND($C209&gt;=3,INT(RIGHT(L$1,1))&gt;VLOOKUP($C209,EquipGradeTable!$A:$B,MATCH(EquipGradeTable!$B$1,EquipGradeTable!$A$1:$B$1,0),0)),"",
OFFSET(L209,0,-1)+20))</f>
        <v/>
      </c>
      <c r="M209" t="str">
        <f ca="1">IF($C209&lt;=2,"",
IF(AND($C209&gt;=3,INT(RIGHT(M$1,1))&gt;VLOOKUP($C209,EquipGradeTable!$A:$B,MATCH(EquipGradeTable!$B$1,EquipGradeTable!$A$1:$B$1,0),0)),"",
OFFSET(M209,0,-1)+20))</f>
        <v/>
      </c>
      <c r="N209" t="str">
        <f ca="1">IF($C209&lt;=2,"",
IF(AND($C209&gt;=3,INT(RIGHT(N$1,1))&gt;VLOOKUP($C209,EquipGradeTable!$A:$B,MATCH(EquipGradeTable!$B$1,EquipGradeTable!$A$1:$B$1,0),0)),"",
OFFSET(N209,0,-1)+20))</f>
        <v/>
      </c>
      <c r="O209" t="str">
        <f ca="1">IF($C209&lt;=2,"",
IF(AND($C209&gt;=3,INT(RIGHT(O$1,1))&gt;VLOOKUP($C209,EquipGradeTable!$A:$B,MATCH(EquipGradeTable!$B$1,EquipGradeTable!$A$1:$B$1,0),0)),"",
OFFSET(O209,0,-1)+20))</f>
        <v/>
      </c>
      <c r="P209" t="s">
        <v>88</v>
      </c>
      <c r="Q209">
        <f t="shared" si="72"/>
        <v>7</v>
      </c>
      <c r="R209" t="str">
        <f t="shared" si="60"/>
        <v>Shot_StylizedSword</v>
      </c>
      <c r="S209" t="str">
        <f t="shared" si="61"/>
        <v>EquipName_StylizedSword</v>
      </c>
      <c r="T209">
        <v>1</v>
      </c>
      <c r="AE209">
        <v>0</v>
      </c>
    </row>
    <row r="210" spans="1:31" x14ac:dyDescent="0.3">
      <c r="A210" t="str">
        <f t="shared" ca="1" si="75"/>
        <v>Equip015003</v>
      </c>
      <c r="B210" t="str">
        <f t="shared" ca="1" si="70"/>
        <v>5003</v>
      </c>
      <c r="C210">
        <v>1</v>
      </c>
      <c r="D210" t="s">
        <v>45</v>
      </c>
      <c r="E210">
        <f t="shared" ca="1" si="73"/>
        <v>5</v>
      </c>
      <c r="F210" t="s">
        <v>20</v>
      </c>
      <c r="G210">
        <f t="shared" ca="1" si="74"/>
        <v>0</v>
      </c>
      <c r="H210">
        <v>3</v>
      </c>
      <c r="I210" t="str">
        <f t="shared" ca="1" si="71"/>
        <v>202</v>
      </c>
      <c r="J210">
        <v>202</v>
      </c>
      <c r="K210" t="str">
        <f ca="1">IF($C210&lt;=2,"",
IF(AND($C210&gt;=3,INT(RIGHT(K$1,1))&gt;VLOOKUP($C210,EquipGradeTable!$A:$B,MATCH(EquipGradeTable!$B$1,EquipGradeTable!$A$1:$B$1,0),0)),"",
OFFSET(K210,0,-1)+20))</f>
        <v/>
      </c>
      <c r="L210" t="str">
        <f ca="1">IF($C210&lt;=2,"",
IF(AND($C210&gt;=3,INT(RIGHT(L$1,1))&gt;VLOOKUP($C210,EquipGradeTable!$A:$B,MATCH(EquipGradeTable!$B$1,EquipGradeTable!$A$1:$B$1,0),0)),"",
OFFSET(L210,0,-1)+20))</f>
        <v/>
      </c>
      <c r="M210" t="str">
        <f ca="1">IF($C210&lt;=2,"",
IF(AND($C210&gt;=3,INT(RIGHT(M$1,1))&gt;VLOOKUP($C210,EquipGradeTable!$A:$B,MATCH(EquipGradeTable!$B$1,EquipGradeTable!$A$1:$B$1,0),0)),"",
OFFSET(M210,0,-1)+20))</f>
        <v/>
      </c>
      <c r="N210" t="str">
        <f ca="1">IF($C210&lt;=2,"",
IF(AND($C210&gt;=3,INT(RIGHT(N$1,1))&gt;VLOOKUP($C210,EquipGradeTable!$A:$B,MATCH(EquipGradeTable!$B$1,EquipGradeTable!$A$1:$B$1,0),0)),"",
OFFSET(N210,0,-1)+20))</f>
        <v/>
      </c>
      <c r="O210" t="str">
        <f ca="1">IF($C210&lt;=2,"",
IF(AND($C210&gt;=3,INT(RIGHT(O$1,1))&gt;VLOOKUP($C210,EquipGradeTable!$A:$B,MATCH(EquipGradeTable!$B$1,EquipGradeTable!$A$1:$B$1,0),0)),"",
OFFSET(O210,0,-1)+20))</f>
        <v/>
      </c>
      <c r="P210" t="s">
        <v>88</v>
      </c>
      <c r="Q210">
        <f t="shared" si="72"/>
        <v>7</v>
      </c>
      <c r="R210" t="str">
        <f t="shared" si="60"/>
        <v>Shot_StylizedSword</v>
      </c>
      <c r="S210" t="str">
        <f t="shared" si="61"/>
        <v>EquipName_StylizedSword</v>
      </c>
      <c r="T210">
        <v>1</v>
      </c>
      <c r="AE210">
        <v>0</v>
      </c>
    </row>
    <row r="211" spans="1:31" x14ac:dyDescent="0.3">
      <c r="A211" t="str">
        <f t="shared" ca="1" si="75"/>
        <v>Equip025003</v>
      </c>
      <c r="B211" t="str">
        <f t="shared" ca="1" si="70"/>
        <v>5003</v>
      </c>
      <c r="C211">
        <v>2</v>
      </c>
      <c r="D211" t="s">
        <v>45</v>
      </c>
      <c r="E211">
        <f t="shared" ca="1" si="73"/>
        <v>5</v>
      </c>
      <c r="F211" t="s">
        <v>20</v>
      </c>
      <c r="G211">
        <f t="shared" ca="1" si="74"/>
        <v>0</v>
      </c>
      <c r="H211">
        <v>3</v>
      </c>
      <c r="I211" t="str">
        <f t="shared" ca="1" si="71"/>
        <v>302</v>
      </c>
      <c r="J211">
        <v>302</v>
      </c>
      <c r="K211" t="str">
        <f ca="1">IF($C211&lt;=2,"",
IF(AND($C211&gt;=3,INT(RIGHT(K$1,1))&gt;VLOOKUP($C211,EquipGradeTable!$A:$B,MATCH(EquipGradeTable!$B$1,EquipGradeTable!$A$1:$B$1,0),0)),"",
OFFSET(K211,0,-1)+20))</f>
        <v/>
      </c>
      <c r="L211" t="str">
        <f ca="1">IF($C211&lt;=2,"",
IF(AND($C211&gt;=3,INT(RIGHT(L$1,1))&gt;VLOOKUP($C211,EquipGradeTable!$A:$B,MATCH(EquipGradeTable!$B$1,EquipGradeTable!$A$1:$B$1,0),0)),"",
OFFSET(L211,0,-1)+20))</f>
        <v/>
      </c>
      <c r="M211" t="str">
        <f ca="1">IF($C211&lt;=2,"",
IF(AND($C211&gt;=3,INT(RIGHT(M$1,1))&gt;VLOOKUP($C211,EquipGradeTable!$A:$B,MATCH(EquipGradeTable!$B$1,EquipGradeTable!$A$1:$B$1,0),0)),"",
OFFSET(M211,0,-1)+20))</f>
        <v/>
      </c>
      <c r="N211" t="str">
        <f ca="1">IF($C211&lt;=2,"",
IF(AND($C211&gt;=3,INT(RIGHT(N$1,1))&gt;VLOOKUP($C211,EquipGradeTable!$A:$B,MATCH(EquipGradeTable!$B$1,EquipGradeTable!$A$1:$B$1,0),0)),"",
OFFSET(N211,0,-1)+20))</f>
        <v/>
      </c>
      <c r="O211" t="str">
        <f ca="1">IF($C211&lt;=2,"",
IF(AND($C211&gt;=3,INT(RIGHT(O$1,1))&gt;VLOOKUP($C211,EquipGradeTable!$A:$B,MATCH(EquipGradeTable!$B$1,EquipGradeTable!$A$1:$B$1,0),0)),"",
OFFSET(O211,0,-1)+20))</f>
        <v/>
      </c>
      <c r="P211" t="s">
        <v>88</v>
      </c>
      <c r="Q211">
        <f t="shared" si="72"/>
        <v>7</v>
      </c>
      <c r="R211" t="str">
        <f t="shared" si="60"/>
        <v>Shot_StylizedSword</v>
      </c>
      <c r="S211" t="str">
        <f t="shared" si="61"/>
        <v>EquipName_StylizedSword</v>
      </c>
      <c r="T211">
        <v>1</v>
      </c>
      <c r="AE211">
        <v>0</v>
      </c>
    </row>
    <row r="212" spans="1:31" x14ac:dyDescent="0.3">
      <c r="A212" t="str">
        <f t="shared" ca="1" si="75"/>
        <v>Equip035003</v>
      </c>
      <c r="B212" t="str">
        <f t="shared" ca="1" si="70"/>
        <v>5003</v>
      </c>
      <c r="C212">
        <v>3</v>
      </c>
      <c r="D212" t="s">
        <v>45</v>
      </c>
      <c r="E212">
        <f t="shared" ca="1" si="73"/>
        <v>5</v>
      </c>
      <c r="F212" t="s">
        <v>20</v>
      </c>
      <c r="G212">
        <f t="shared" ca="1" si="74"/>
        <v>0</v>
      </c>
      <c r="H212">
        <v>3</v>
      </c>
      <c r="I212" t="str">
        <f t="shared" ca="1" si="71"/>
        <v>402, 422, 442</v>
      </c>
      <c r="J212">
        <v>402</v>
      </c>
      <c r="K212">
        <f ca="1">IF($C212&lt;=2,"",
IF(AND($C212&gt;=3,INT(RIGHT(K$1,1))&gt;VLOOKUP($C212,EquipGradeTable!$A:$B,MATCH(EquipGradeTable!$B$1,EquipGradeTable!$A$1:$B$1,0),0)),"",
OFFSET(K212,0,-1)+20))</f>
        <v>422</v>
      </c>
      <c r="L212">
        <f ca="1">IF($C212&lt;=2,"",
IF(AND($C212&gt;=3,INT(RIGHT(L$1,1))&gt;VLOOKUP($C212,EquipGradeTable!$A:$B,MATCH(EquipGradeTable!$B$1,EquipGradeTable!$A$1:$B$1,0),0)),"",
OFFSET(L212,0,-1)+20))</f>
        <v>442</v>
      </c>
      <c r="M212" t="str">
        <f ca="1">IF($C212&lt;=2,"",
IF(AND($C212&gt;=3,INT(RIGHT(M$1,1))&gt;VLOOKUP($C212,EquipGradeTable!$A:$B,MATCH(EquipGradeTable!$B$1,EquipGradeTable!$A$1:$B$1,0),0)),"",
OFFSET(M212,0,-1)+20))</f>
        <v/>
      </c>
      <c r="N212" t="str">
        <f ca="1">IF($C212&lt;=2,"",
IF(AND($C212&gt;=3,INT(RIGHT(N$1,1))&gt;VLOOKUP($C212,EquipGradeTable!$A:$B,MATCH(EquipGradeTable!$B$1,EquipGradeTable!$A$1:$B$1,0),0)),"",
OFFSET(N212,0,-1)+20))</f>
        <v/>
      </c>
      <c r="O212" t="str">
        <f ca="1">IF($C212&lt;=2,"",
IF(AND($C212&gt;=3,INT(RIGHT(O$1,1))&gt;VLOOKUP($C212,EquipGradeTable!$A:$B,MATCH(EquipGradeTable!$B$1,EquipGradeTable!$A$1:$B$1,0),0)),"",
OFFSET(O212,0,-1)+20))</f>
        <v/>
      </c>
      <c r="P212" t="s">
        <v>88</v>
      </c>
      <c r="Q212">
        <f t="shared" si="72"/>
        <v>7</v>
      </c>
      <c r="R212" t="str">
        <f t="shared" si="60"/>
        <v>Shot_StylizedSword</v>
      </c>
      <c r="S212" t="str">
        <f t="shared" si="61"/>
        <v>EquipName_StylizedSword</v>
      </c>
      <c r="T212">
        <v>1</v>
      </c>
      <c r="AE212">
        <v>0</v>
      </c>
    </row>
    <row r="213" spans="1:31" x14ac:dyDescent="0.3">
      <c r="A213" t="str">
        <f t="shared" ca="1" si="75"/>
        <v>Equip045003</v>
      </c>
      <c r="B213" t="str">
        <f t="shared" ca="1" si="70"/>
        <v>5003</v>
      </c>
      <c r="C213">
        <v>4</v>
      </c>
      <c r="D213" t="s">
        <v>45</v>
      </c>
      <c r="E213">
        <f t="shared" ca="1" si="73"/>
        <v>5</v>
      </c>
      <c r="F213" t="s">
        <v>20</v>
      </c>
      <c r="G213">
        <f t="shared" ca="1" si="74"/>
        <v>0</v>
      </c>
      <c r="H213">
        <v>3</v>
      </c>
      <c r="I213" t="str">
        <f t="shared" ca="1" si="71"/>
        <v>502, 522, 542, 562</v>
      </c>
      <c r="J213">
        <v>502</v>
      </c>
      <c r="K213">
        <f ca="1">IF($C213&lt;=2,"",
IF(AND($C213&gt;=3,INT(RIGHT(K$1,1))&gt;VLOOKUP($C213,EquipGradeTable!$A:$B,MATCH(EquipGradeTable!$B$1,EquipGradeTable!$A$1:$B$1,0),0)),"",
OFFSET(K213,0,-1)+20))</f>
        <v>522</v>
      </c>
      <c r="L213">
        <f ca="1">IF($C213&lt;=2,"",
IF(AND($C213&gt;=3,INT(RIGHT(L$1,1))&gt;VLOOKUP($C213,EquipGradeTable!$A:$B,MATCH(EquipGradeTable!$B$1,EquipGradeTable!$A$1:$B$1,0),0)),"",
OFFSET(L213,0,-1)+20))</f>
        <v>542</v>
      </c>
      <c r="M213">
        <f ca="1">IF($C213&lt;=2,"",
IF(AND($C213&gt;=3,INT(RIGHT(M$1,1))&gt;VLOOKUP($C213,EquipGradeTable!$A:$B,MATCH(EquipGradeTable!$B$1,EquipGradeTable!$A$1:$B$1,0),0)),"",
OFFSET(M213,0,-1)+20))</f>
        <v>562</v>
      </c>
      <c r="N213" t="str">
        <f ca="1">IF($C213&lt;=2,"",
IF(AND($C213&gt;=3,INT(RIGHT(N$1,1))&gt;VLOOKUP($C213,EquipGradeTable!$A:$B,MATCH(EquipGradeTable!$B$1,EquipGradeTable!$A$1:$B$1,0),0)),"",
OFFSET(N213,0,-1)+20))</f>
        <v/>
      </c>
      <c r="O213" t="str">
        <f ca="1">IF($C213&lt;=2,"",
IF(AND($C213&gt;=3,INT(RIGHT(O$1,1))&gt;VLOOKUP($C213,EquipGradeTable!$A:$B,MATCH(EquipGradeTable!$B$1,EquipGradeTable!$A$1:$B$1,0),0)),"",
OFFSET(O213,0,-1)+20))</f>
        <v/>
      </c>
      <c r="P213" t="s">
        <v>88</v>
      </c>
      <c r="Q213">
        <f t="shared" si="72"/>
        <v>7</v>
      </c>
      <c r="R213" t="str">
        <f t="shared" si="60"/>
        <v>Shot_StylizedSword</v>
      </c>
      <c r="S213" t="str">
        <f t="shared" si="61"/>
        <v>EquipName_StylizedSword</v>
      </c>
      <c r="T213">
        <v>1</v>
      </c>
      <c r="AE213">
        <v>0</v>
      </c>
    </row>
    <row r="214" spans="1:31" x14ac:dyDescent="0.3">
      <c r="A214" t="str">
        <f t="shared" ca="1" si="75"/>
        <v>Equip055003</v>
      </c>
      <c r="B214" t="str">
        <f t="shared" ca="1" si="70"/>
        <v>5003</v>
      </c>
      <c r="C214">
        <v>5</v>
      </c>
      <c r="D214" t="s">
        <v>45</v>
      </c>
      <c r="E214">
        <f t="shared" ca="1" si="73"/>
        <v>5</v>
      </c>
      <c r="F214" t="s">
        <v>20</v>
      </c>
      <c r="G214">
        <f t="shared" ca="1" si="74"/>
        <v>0</v>
      </c>
      <c r="H214">
        <v>3</v>
      </c>
      <c r="I214" t="str">
        <f t="shared" ca="1" si="71"/>
        <v>602, 622, 642, 662, 682</v>
      </c>
      <c r="J214">
        <v>602</v>
      </c>
      <c r="K214">
        <f ca="1">IF($C214&lt;=2,"",
IF(AND($C214&gt;=3,INT(RIGHT(K$1,1))&gt;VLOOKUP($C214,EquipGradeTable!$A:$B,MATCH(EquipGradeTable!$B$1,EquipGradeTable!$A$1:$B$1,0),0)),"",
OFFSET(K214,0,-1)+20))</f>
        <v>622</v>
      </c>
      <c r="L214">
        <f ca="1">IF($C214&lt;=2,"",
IF(AND($C214&gt;=3,INT(RIGHT(L$1,1))&gt;VLOOKUP($C214,EquipGradeTable!$A:$B,MATCH(EquipGradeTable!$B$1,EquipGradeTable!$A$1:$B$1,0),0)),"",
OFFSET(L214,0,-1)+20))</f>
        <v>642</v>
      </c>
      <c r="M214">
        <f ca="1">IF($C214&lt;=2,"",
IF(AND($C214&gt;=3,INT(RIGHT(M$1,1))&gt;VLOOKUP($C214,EquipGradeTable!$A:$B,MATCH(EquipGradeTable!$B$1,EquipGradeTable!$A$1:$B$1,0),0)),"",
OFFSET(M214,0,-1)+20))</f>
        <v>662</v>
      </c>
      <c r="N214">
        <f ca="1">IF($C214&lt;=2,"",
IF(AND($C214&gt;=3,INT(RIGHT(N$1,1))&gt;VLOOKUP($C214,EquipGradeTable!$A:$B,MATCH(EquipGradeTable!$B$1,EquipGradeTable!$A$1:$B$1,0),0)),"",
OFFSET(N214,0,-1)+20))</f>
        <v>682</v>
      </c>
      <c r="O214" t="str">
        <f ca="1">IF($C214&lt;=2,"",
IF(AND($C214&gt;=3,INT(RIGHT(O$1,1))&gt;VLOOKUP($C214,EquipGradeTable!$A:$B,MATCH(EquipGradeTable!$B$1,EquipGradeTable!$A$1:$B$1,0),0)),"",
OFFSET(O214,0,-1)+20))</f>
        <v/>
      </c>
      <c r="P214" t="s">
        <v>88</v>
      </c>
      <c r="Q214">
        <f t="shared" si="72"/>
        <v>7</v>
      </c>
      <c r="R214" t="str">
        <f t="shared" si="60"/>
        <v>Shot_StylizedSword</v>
      </c>
      <c r="S214" t="str">
        <f t="shared" si="61"/>
        <v>EquipName_StylizedSword</v>
      </c>
      <c r="T214">
        <v>1</v>
      </c>
      <c r="AE214">
        <v>0</v>
      </c>
    </row>
    <row r="215" spans="1:31" x14ac:dyDescent="0.3">
      <c r="A215" t="str">
        <f t="shared" ca="1" si="75"/>
        <v>Equip065003</v>
      </c>
      <c r="B215" t="str">
        <f t="shared" ca="1" si="70"/>
        <v>5003</v>
      </c>
      <c r="C215">
        <v>6</v>
      </c>
      <c r="D215" t="s">
        <v>45</v>
      </c>
      <c r="E215">
        <f t="shared" ca="1" si="73"/>
        <v>5</v>
      </c>
      <c r="F215" t="s">
        <v>20</v>
      </c>
      <c r="G215">
        <f t="shared" ca="1" si="74"/>
        <v>0</v>
      </c>
      <c r="H215">
        <v>3</v>
      </c>
      <c r="I215" t="str">
        <f t="shared" ca="1" si="71"/>
        <v>702, 722, 742, 762, 782, 802</v>
      </c>
      <c r="J215">
        <v>702</v>
      </c>
      <c r="K215">
        <f ca="1">IF($C215&lt;=2,"",
IF(AND($C215&gt;=3,INT(RIGHT(K$1,1))&gt;VLOOKUP($C215,EquipGradeTable!$A:$B,MATCH(EquipGradeTable!$B$1,EquipGradeTable!$A$1:$B$1,0),0)),"",
OFFSET(K215,0,-1)+20))</f>
        <v>722</v>
      </c>
      <c r="L215">
        <f ca="1">IF($C215&lt;=2,"",
IF(AND($C215&gt;=3,INT(RIGHT(L$1,1))&gt;VLOOKUP($C215,EquipGradeTable!$A:$B,MATCH(EquipGradeTable!$B$1,EquipGradeTable!$A$1:$B$1,0),0)),"",
OFFSET(L215,0,-1)+20))</f>
        <v>742</v>
      </c>
      <c r="M215">
        <f ca="1">IF($C215&lt;=2,"",
IF(AND($C215&gt;=3,INT(RIGHT(M$1,1))&gt;VLOOKUP($C215,EquipGradeTable!$A:$B,MATCH(EquipGradeTable!$B$1,EquipGradeTable!$A$1:$B$1,0),0)),"",
OFFSET(M215,0,-1)+20))</f>
        <v>762</v>
      </c>
      <c r="N215">
        <f ca="1">IF($C215&lt;=2,"",
IF(AND($C215&gt;=3,INT(RIGHT(N$1,1))&gt;VLOOKUP($C215,EquipGradeTable!$A:$B,MATCH(EquipGradeTable!$B$1,EquipGradeTable!$A$1:$B$1,0),0)),"",
OFFSET(N215,0,-1)+20))</f>
        <v>782</v>
      </c>
      <c r="O215">
        <f ca="1">IF($C215&lt;=2,"",
IF(AND($C215&gt;=3,INT(RIGHT(O$1,1))&gt;VLOOKUP($C215,EquipGradeTable!$A:$B,MATCH(EquipGradeTable!$B$1,EquipGradeTable!$A$1:$B$1,0),0)),"",
OFFSET(O215,0,-1)+20))</f>
        <v>802</v>
      </c>
      <c r="P215" t="s">
        <v>88</v>
      </c>
      <c r="Q215">
        <f t="shared" si="72"/>
        <v>7</v>
      </c>
      <c r="R215" t="str">
        <f t="shared" si="60"/>
        <v>Shot_StylizedSword</v>
      </c>
      <c r="S215" t="str">
        <f t="shared" si="61"/>
        <v>EquipName_StylizedSword</v>
      </c>
      <c r="T215">
        <v>1</v>
      </c>
      <c r="AE215">
        <v>0</v>
      </c>
    </row>
    <row r="216" spans="1:31" x14ac:dyDescent="0.3">
      <c r="A216" t="str">
        <f t="shared" ref="A216:A232" ca="1" si="76">"Equip"&amp;TEXT(C216,"00")&amp;TEXT(E216,"0")&amp;TEXT(G216,"0")&amp;TEXT(H216,"00")</f>
        <v>Equip035101</v>
      </c>
      <c r="B216" t="str">
        <f t="shared" ca="1" si="70"/>
        <v>5101</v>
      </c>
      <c r="C216">
        <v>3</v>
      </c>
      <c r="D216" t="s">
        <v>45</v>
      </c>
      <c r="E216">
        <f t="shared" ca="1" si="73"/>
        <v>5</v>
      </c>
      <c r="F216" t="s">
        <v>22</v>
      </c>
      <c r="G216">
        <f t="shared" ca="1" si="74"/>
        <v>1</v>
      </c>
      <c r="H216">
        <v>1</v>
      </c>
      <c r="I216" t="str">
        <f t="shared" ca="1" si="71"/>
        <v>600, 620, 640</v>
      </c>
      <c r="J216">
        <v>600</v>
      </c>
      <c r="K216">
        <f ca="1">IF($C216&lt;=2,"",
IF(AND($C216&gt;=3,INT(RIGHT(K$1,1))&gt;VLOOKUP($C216,EquipGradeTable!$A:$B,MATCH(EquipGradeTable!$B$1,EquipGradeTable!$A$1:$B$1,0),0)),"",
OFFSET(K216,0,-1)+20))</f>
        <v>620</v>
      </c>
      <c r="L216">
        <f ca="1">IF($C216&lt;=2,"",
IF(AND($C216&gt;=3,INT(RIGHT(L$1,1))&gt;VLOOKUP($C216,EquipGradeTable!$A:$B,MATCH(EquipGradeTable!$B$1,EquipGradeTable!$A$1:$B$1,0),0)),"",
OFFSET(L216,0,-1)+20))</f>
        <v>640</v>
      </c>
      <c r="M216" t="str">
        <f ca="1">IF($C216&lt;=2,"",
IF(AND($C216&gt;=3,INT(RIGHT(M$1,1))&gt;VLOOKUP($C216,EquipGradeTable!$A:$B,MATCH(EquipGradeTable!$B$1,EquipGradeTable!$A$1:$B$1,0),0)),"",
OFFSET(M216,0,-1)+20))</f>
        <v/>
      </c>
      <c r="N216" t="str">
        <f ca="1">IF($C216&lt;=2,"",
IF(AND($C216&gt;=3,INT(RIGHT(N$1,1))&gt;VLOOKUP($C216,EquipGradeTable!$A:$B,MATCH(EquipGradeTable!$B$1,EquipGradeTable!$A$1:$B$1,0),0)),"",
OFFSET(N216,0,-1)+20))</f>
        <v/>
      </c>
      <c r="O216" t="str">
        <f ca="1">IF($C216&lt;=2,"",
IF(AND($C216&gt;=3,INT(RIGHT(O$1,1))&gt;VLOOKUP($C216,EquipGradeTable!$A:$B,MATCH(EquipGradeTable!$B$1,EquipGradeTable!$A$1:$B$1,0),0)),"",
OFFSET(O216,0,-1)+20))</f>
        <v/>
      </c>
      <c r="P216" t="s">
        <v>89</v>
      </c>
      <c r="Q216">
        <f t="shared" si="72"/>
        <v>4</v>
      </c>
      <c r="R216" t="str">
        <f t="shared" ref="R216:R270" si="77">"Shot_"&amp;P216</f>
        <v>Shot_JimHdAssassin11</v>
      </c>
      <c r="S216" t="str">
        <f t="shared" ref="S216:S270" si="78">"EquipName_"&amp;P216</f>
        <v>EquipName_JimHdAssassin11</v>
      </c>
      <c r="T216">
        <v>1</v>
      </c>
      <c r="AE216">
        <v>0</v>
      </c>
    </row>
    <row r="217" spans="1:31" x14ac:dyDescent="0.3">
      <c r="A217" t="str">
        <f t="shared" ca="1" si="76"/>
        <v>Equip045101</v>
      </c>
      <c r="B217" t="str">
        <f t="shared" ca="1" si="70"/>
        <v>5101</v>
      </c>
      <c r="C217">
        <v>4</v>
      </c>
      <c r="D217" t="s">
        <v>45</v>
      </c>
      <c r="E217">
        <f t="shared" ca="1" si="73"/>
        <v>5</v>
      </c>
      <c r="F217" t="s">
        <v>22</v>
      </c>
      <c r="G217">
        <f t="shared" ca="1" si="74"/>
        <v>1</v>
      </c>
      <c r="H217">
        <v>1</v>
      </c>
      <c r="I217" t="str">
        <f t="shared" ca="1" si="71"/>
        <v>750, 770, 790, 810</v>
      </c>
      <c r="J217">
        <v>750</v>
      </c>
      <c r="K217">
        <f ca="1">IF($C217&lt;=2,"",
IF(AND($C217&gt;=3,INT(RIGHT(K$1,1))&gt;VLOOKUP($C217,EquipGradeTable!$A:$B,MATCH(EquipGradeTable!$B$1,EquipGradeTable!$A$1:$B$1,0),0)),"",
OFFSET(K217,0,-1)+20))</f>
        <v>770</v>
      </c>
      <c r="L217">
        <f ca="1">IF($C217&lt;=2,"",
IF(AND($C217&gt;=3,INT(RIGHT(L$1,1))&gt;VLOOKUP($C217,EquipGradeTable!$A:$B,MATCH(EquipGradeTable!$B$1,EquipGradeTable!$A$1:$B$1,0),0)),"",
OFFSET(L217,0,-1)+20))</f>
        <v>790</v>
      </c>
      <c r="M217">
        <f ca="1">IF($C217&lt;=2,"",
IF(AND($C217&gt;=3,INT(RIGHT(M$1,1))&gt;VLOOKUP($C217,EquipGradeTable!$A:$B,MATCH(EquipGradeTable!$B$1,EquipGradeTable!$A$1:$B$1,0),0)),"",
OFFSET(M217,0,-1)+20))</f>
        <v>810</v>
      </c>
      <c r="N217" t="str">
        <f ca="1">IF($C217&lt;=2,"",
IF(AND($C217&gt;=3,INT(RIGHT(N$1,1))&gt;VLOOKUP($C217,EquipGradeTable!$A:$B,MATCH(EquipGradeTable!$B$1,EquipGradeTable!$A$1:$B$1,0),0)),"",
OFFSET(N217,0,-1)+20))</f>
        <v/>
      </c>
      <c r="O217" t="str">
        <f ca="1">IF($C217&lt;=2,"",
IF(AND($C217&gt;=3,INT(RIGHT(O$1,1))&gt;VLOOKUP($C217,EquipGradeTable!$A:$B,MATCH(EquipGradeTable!$B$1,EquipGradeTable!$A$1:$B$1,0),0)),"",
OFFSET(O217,0,-1)+20))</f>
        <v/>
      </c>
      <c r="P217" t="s">
        <v>89</v>
      </c>
      <c r="Q217">
        <f t="shared" si="72"/>
        <v>4</v>
      </c>
      <c r="R217" t="str">
        <f t="shared" si="77"/>
        <v>Shot_JimHdAssassin11</v>
      </c>
      <c r="S217" t="str">
        <f t="shared" si="78"/>
        <v>EquipName_JimHdAssassin11</v>
      </c>
      <c r="T217">
        <v>1</v>
      </c>
      <c r="AE217">
        <v>0</v>
      </c>
    </row>
    <row r="218" spans="1:31" x14ac:dyDescent="0.3">
      <c r="A218" t="str">
        <f t="shared" ca="1" si="76"/>
        <v>Equip055101</v>
      </c>
      <c r="B218" t="str">
        <f t="shared" ca="1" si="70"/>
        <v>5101</v>
      </c>
      <c r="C218">
        <v>5</v>
      </c>
      <c r="D218" t="s">
        <v>45</v>
      </c>
      <c r="E218">
        <f t="shared" ca="1" si="73"/>
        <v>5</v>
      </c>
      <c r="F218" t="s">
        <v>22</v>
      </c>
      <c r="G218">
        <f t="shared" ca="1" si="74"/>
        <v>1</v>
      </c>
      <c r="H218">
        <v>1</v>
      </c>
      <c r="I218" t="str">
        <f t="shared" ca="1" si="71"/>
        <v>900, 920, 940, 960, 980</v>
      </c>
      <c r="J218">
        <v>900</v>
      </c>
      <c r="K218">
        <f ca="1">IF($C218&lt;=2,"",
IF(AND($C218&gt;=3,INT(RIGHT(K$1,1))&gt;VLOOKUP($C218,EquipGradeTable!$A:$B,MATCH(EquipGradeTable!$B$1,EquipGradeTable!$A$1:$B$1,0),0)),"",
OFFSET(K218,0,-1)+20))</f>
        <v>920</v>
      </c>
      <c r="L218">
        <f ca="1">IF($C218&lt;=2,"",
IF(AND($C218&gt;=3,INT(RIGHT(L$1,1))&gt;VLOOKUP($C218,EquipGradeTable!$A:$B,MATCH(EquipGradeTable!$B$1,EquipGradeTable!$A$1:$B$1,0),0)),"",
OFFSET(L218,0,-1)+20))</f>
        <v>940</v>
      </c>
      <c r="M218">
        <f ca="1">IF($C218&lt;=2,"",
IF(AND($C218&gt;=3,INT(RIGHT(M$1,1))&gt;VLOOKUP($C218,EquipGradeTable!$A:$B,MATCH(EquipGradeTable!$B$1,EquipGradeTable!$A$1:$B$1,0),0)),"",
OFFSET(M218,0,-1)+20))</f>
        <v>960</v>
      </c>
      <c r="N218">
        <f ca="1">IF($C218&lt;=2,"",
IF(AND($C218&gt;=3,INT(RIGHT(N$1,1))&gt;VLOOKUP($C218,EquipGradeTable!$A:$B,MATCH(EquipGradeTable!$B$1,EquipGradeTable!$A$1:$B$1,0),0)),"",
OFFSET(N218,0,-1)+20))</f>
        <v>980</v>
      </c>
      <c r="O218" t="str">
        <f ca="1">IF($C218&lt;=2,"",
IF(AND($C218&gt;=3,INT(RIGHT(O$1,1))&gt;VLOOKUP($C218,EquipGradeTable!$A:$B,MATCH(EquipGradeTable!$B$1,EquipGradeTable!$A$1:$B$1,0),0)),"",
OFFSET(O218,0,-1)+20))</f>
        <v/>
      </c>
      <c r="P218" t="s">
        <v>89</v>
      </c>
      <c r="Q218">
        <f t="shared" si="72"/>
        <v>4</v>
      </c>
      <c r="R218" t="str">
        <f t="shared" si="77"/>
        <v>Shot_JimHdAssassin11</v>
      </c>
      <c r="S218" t="str">
        <f t="shared" si="78"/>
        <v>EquipName_JimHdAssassin11</v>
      </c>
      <c r="T218">
        <v>1</v>
      </c>
      <c r="AE218">
        <v>0</v>
      </c>
    </row>
    <row r="219" spans="1:31" x14ac:dyDescent="0.3">
      <c r="A219" t="str">
        <f t="shared" ca="1" si="76"/>
        <v>Equip065101</v>
      </c>
      <c r="B219" t="str">
        <f t="shared" ca="1" si="70"/>
        <v>5101</v>
      </c>
      <c r="C219">
        <v>6</v>
      </c>
      <c r="D219" t="s">
        <v>45</v>
      </c>
      <c r="E219">
        <f t="shared" ca="1" si="73"/>
        <v>5</v>
      </c>
      <c r="F219" t="s">
        <v>22</v>
      </c>
      <c r="G219">
        <f t="shared" ca="1" si="74"/>
        <v>1</v>
      </c>
      <c r="H219">
        <v>1</v>
      </c>
      <c r="I219" t="str">
        <f t="shared" ca="1" si="71"/>
        <v>1050, 1070, 1090, 1110, 1130, 1150</v>
      </c>
      <c r="J219">
        <v>1050</v>
      </c>
      <c r="K219">
        <f ca="1">IF($C219&lt;=2,"",
IF(AND($C219&gt;=3,INT(RIGHT(K$1,1))&gt;VLOOKUP($C219,EquipGradeTable!$A:$B,MATCH(EquipGradeTable!$B$1,EquipGradeTable!$A$1:$B$1,0),0)),"",
OFFSET(K219,0,-1)+20))</f>
        <v>1070</v>
      </c>
      <c r="L219">
        <f ca="1">IF($C219&lt;=2,"",
IF(AND($C219&gt;=3,INT(RIGHT(L$1,1))&gt;VLOOKUP($C219,EquipGradeTable!$A:$B,MATCH(EquipGradeTable!$B$1,EquipGradeTable!$A$1:$B$1,0),0)),"",
OFFSET(L219,0,-1)+20))</f>
        <v>1090</v>
      </c>
      <c r="M219">
        <f ca="1">IF($C219&lt;=2,"",
IF(AND($C219&gt;=3,INT(RIGHT(M$1,1))&gt;VLOOKUP($C219,EquipGradeTable!$A:$B,MATCH(EquipGradeTable!$B$1,EquipGradeTable!$A$1:$B$1,0),0)),"",
OFFSET(M219,0,-1)+20))</f>
        <v>1110</v>
      </c>
      <c r="N219">
        <f ca="1">IF($C219&lt;=2,"",
IF(AND($C219&gt;=3,INT(RIGHT(N$1,1))&gt;VLOOKUP($C219,EquipGradeTable!$A:$B,MATCH(EquipGradeTable!$B$1,EquipGradeTable!$A$1:$B$1,0),0)),"",
OFFSET(N219,0,-1)+20))</f>
        <v>1130</v>
      </c>
      <c r="O219">
        <f ca="1">IF($C219&lt;=2,"",
IF(AND($C219&gt;=3,INT(RIGHT(O$1,1))&gt;VLOOKUP($C219,EquipGradeTable!$A:$B,MATCH(EquipGradeTable!$B$1,EquipGradeTable!$A$1:$B$1,0),0)),"",
OFFSET(O219,0,-1)+20))</f>
        <v>1150</v>
      </c>
      <c r="P219" t="s">
        <v>89</v>
      </c>
      <c r="Q219">
        <f t="shared" si="72"/>
        <v>4</v>
      </c>
      <c r="R219" t="str">
        <f t="shared" si="77"/>
        <v>Shot_JimHdAssassin11</v>
      </c>
      <c r="S219" t="str">
        <f t="shared" si="78"/>
        <v>EquipName_JimHdAssassin11</v>
      </c>
      <c r="T219">
        <v>1</v>
      </c>
      <c r="AE219">
        <v>0</v>
      </c>
    </row>
    <row r="220" spans="1:31" x14ac:dyDescent="0.3">
      <c r="A220" t="str">
        <f t="shared" ca="1" si="76"/>
        <v>Equip035102</v>
      </c>
      <c r="B220" t="str">
        <f t="shared" ca="1" si="70"/>
        <v>5102</v>
      </c>
      <c r="C220">
        <v>3</v>
      </c>
      <c r="D220" t="s">
        <v>45</v>
      </c>
      <c r="E220">
        <f t="shared" ca="1" si="73"/>
        <v>5</v>
      </c>
      <c r="F220" t="s">
        <v>22</v>
      </c>
      <c r="G220">
        <f t="shared" ca="1" si="74"/>
        <v>1</v>
      </c>
      <c r="H220">
        <v>2</v>
      </c>
      <c r="I220" t="str">
        <f t="shared" ca="1" si="71"/>
        <v>601, 621, 641</v>
      </c>
      <c r="J220">
        <v>601</v>
      </c>
      <c r="K220">
        <f ca="1">IF($C220&lt;=2,"",
IF(AND($C220&gt;=3,INT(RIGHT(K$1,1))&gt;VLOOKUP($C220,EquipGradeTable!$A:$B,MATCH(EquipGradeTable!$B$1,EquipGradeTable!$A$1:$B$1,0),0)),"",
OFFSET(K220,0,-1)+20))</f>
        <v>621</v>
      </c>
      <c r="L220">
        <f ca="1">IF($C220&lt;=2,"",
IF(AND($C220&gt;=3,INT(RIGHT(L$1,1))&gt;VLOOKUP($C220,EquipGradeTable!$A:$B,MATCH(EquipGradeTable!$B$1,EquipGradeTable!$A$1:$B$1,0),0)),"",
OFFSET(L220,0,-1)+20))</f>
        <v>641</v>
      </c>
      <c r="M220" t="str">
        <f ca="1">IF($C220&lt;=2,"",
IF(AND($C220&gt;=3,INT(RIGHT(M$1,1))&gt;VLOOKUP($C220,EquipGradeTable!$A:$B,MATCH(EquipGradeTable!$B$1,EquipGradeTable!$A$1:$B$1,0),0)),"",
OFFSET(M220,0,-1)+20))</f>
        <v/>
      </c>
      <c r="N220" t="str">
        <f ca="1">IF($C220&lt;=2,"",
IF(AND($C220&gt;=3,INT(RIGHT(N$1,1))&gt;VLOOKUP($C220,EquipGradeTable!$A:$B,MATCH(EquipGradeTable!$B$1,EquipGradeTable!$A$1:$B$1,0),0)),"",
OFFSET(N220,0,-1)+20))</f>
        <v/>
      </c>
      <c r="O220" t="str">
        <f ca="1">IF($C220&lt;=2,"",
IF(AND($C220&gt;=3,INT(RIGHT(O$1,1))&gt;VLOOKUP($C220,EquipGradeTable!$A:$B,MATCH(EquipGradeTable!$B$1,EquipGradeTable!$A$1:$B$1,0),0)),"",
OFFSET(O220,0,-1)+20))</f>
        <v/>
      </c>
      <c r="P220" t="s">
        <v>90</v>
      </c>
      <c r="Q220">
        <f t="shared" si="72"/>
        <v>4</v>
      </c>
      <c r="R220" t="str">
        <f t="shared" si="77"/>
        <v>Shot_FourMaker152</v>
      </c>
      <c r="S220" t="str">
        <f t="shared" si="78"/>
        <v>EquipName_FourMaker152</v>
      </c>
      <c r="T220">
        <v>1</v>
      </c>
      <c r="AE220">
        <v>0</v>
      </c>
    </row>
    <row r="221" spans="1:31" x14ac:dyDescent="0.3">
      <c r="A221" t="str">
        <f t="shared" ca="1" si="76"/>
        <v>Equip045102</v>
      </c>
      <c r="B221" t="str">
        <f t="shared" ca="1" si="70"/>
        <v>5102</v>
      </c>
      <c r="C221">
        <v>4</v>
      </c>
      <c r="D221" t="s">
        <v>45</v>
      </c>
      <c r="E221">
        <f t="shared" ca="1" si="73"/>
        <v>5</v>
      </c>
      <c r="F221" t="s">
        <v>22</v>
      </c>
      <c r="G221">
        <f t="shared" ca="1" si="74"/>
        <v>1</v>
      </c>
      <c r="H221">
        <v>2</v>
      </c>
      <c r="I221" t="str">
        <f t="shared" ca="1" si="71"/>
        <v>751, 771, 791, 811</v>
      </c>
      <c r="J221">
        <v>751</v>
      </c>
      <c r="K221">
        <f ca="1">IF($C221&lt;=2,"",
IF(AND($C221&gt;=3,INT(RIGHT(K$1,1))&gt;VLOOKUP($C221,EquipGradeTable!$A:$B,MATCH(EquipGradeTable!$B$1,EquipGradeTable!$A$1:$B$1,0),0)),"",
OFFSET(K221,0,-1)+20))</f>
        <v>771</v>
      </c>
      <c r="L221">
        <f ca="1">IF($C221&lt;=2,"",
IF(AND($C221&gt;=3,INT(RIGHT(L$1,1))&gt;VLOOKUP($C221,EquipGradeTable!$A:$B,MATCH(EquipGradeTable!$B$1,EquipGradeTable!$A$1:$B$1,0),0)),"",
OFFSET(L221,0,-1)+20))</f>
        <v>791</v>
      </c>
      <c r="M221">
        <f ca="1">IF($C221&lt;=2,"",
IF(AND($C221&gt;=3,INT(RIGHT(M$1,1))&gt;VLOOKUP($C221,EquipGradeTable!$A:$B,MATCH(EquipGradeTable!$B$1,EquipGradeTable!$A$1:$B$1,0),0)),"",
OFFSET(M221,0,-1)+20))</f>
        <v>811</v>
      </c>
      <c r="N221" t="str">
        <f ca="1">IF($C221&lt;=2,"",
IF(AND($C221&gt;=3,INT(RIGHT(N$1,1))&gt;VLOOKUP($C221,EquipGradeTable!$A:$B,MATCH(EquipGradeTable!$B$1,EquipGradeTable!$A$1:$B$1,0),0)),"",
OFFSET(N221,0,-1)+20))</f>
        <v/>
      </c>
      <c r="O221" t="str">
        <f ca="1">IF($C221&lt;=2,"",
IF(AND($C221&gt;=3,INT(RIGHT(O$1,1))&gt;VLOOKUP($C221,EquipGradeTable!$A:$B,MATCH(EquipGradeTable!$B$1,EquipGradeTable!$A$1:$B$1,0),0)),"",
OFFSET(O221,0,-1)+20))</f>
        <v/>
      </c>
      <c r="P221" t="s">
        <v>90</v>
      </c>
      <c r="Q221">
        <f t="shared" si="72"/>
        <v>4</v>
      </c>
      <c r="R221" t="str">
        <f t="shared" si="77"/>
        <v>Shot_FourMaker152</v>
      </c>
      <c r="S221" t="str">
        <f t="shared" si="78"/>
        <v>EquipName_FourMaker152</v>
      </c>
      <c r="T221">
        <v>1</v>
      </c>
      <c r="AE221">
        <v>0</v>
      </c>
    </row>
    <row r="222" spans="1:31" x14ac:dyDescent="0.3">
      <c r="A222" t="str">
        <f t="shared" ca="1" si="76"/>
        <v>Equip055102</v>
      </c>
      <c r="B222" t="str">
        <f t="shared" ca="1" si="70"/>
        <v>5102</v>
      </c>
      <c r="C222">
        <v>5</v>
      </c>
      <c r="D222" t="s">
        <v>45</v>
      </c>
      <c r="E222">
        <f t="shared" ca="1" si="73"/>
        <v>5</v>
      </c>
      <c r="F222" t="s">
        <v>22</v>
      </c>
      <c r="G222">
        <f t="shared" ca="1" si="74"/>
        <v>1</v>
      </c>
      <c r="H222">
        <v>2</v>
      </c>
      <c r="I222" t="str">
        <f t="shared" ca="1" si="71"/>
        <v>901, 921, 941, 961, 981</v>
      </c>
      <c r="J222">
        <v>901</v>
      </c>
      <c r="K222">
        <f ca="1">IF($C222&lt;=2,"",
IF(AND($C222&gt;=3,INT(RIGHT(K$1,1))&gt;VLOOKUP($C222,EquipGradeTable!$A:$B,MATCH(EquipGradeTable!$B$1,EquipGradeTable!$A$1:$B$1,0),0)),"",
OFFSET(K222,0,-1)+20))</f>
        <v>921</v>
      </c>
      <c r="L222">
        <f ca="1">IF($C222&lt;=2,"",
IF(AND($C222&gt;=3,INT(RIGHT(L$1,1))&gt;VLOOKUP($C222,EquipGradeTable!$A:$B,MATCH(EquipGradeTable!$B$1,EquipGradeTable!$A$1:$B$1,0),0)),"",
OFFSET(L222,0,-1)+20))</f>
        <v>941</v>
      </c>
      <c r="M222">
        <f ca="1">IF($C222&lt;=2,"",
IF(AND($C222&gt;=3,INT(RIGHT(M$1,1))&gt;VLOOKUP($C222,EquipGradeTable!$A:$B,MATCH(EquipGradeTable!$B$1,EquipGradeTable!$A$1:$B$1,0),0)),"",
OFFSET(M222,0,-1)+20))</f>
        <v>961</v>
      </c>
      <c r="N222">
        <f ca="1">IF($C222&lt;=2,"",
IF(AND($C222&gt;=3,INT(RIGHT(N$1,1))&gt;VLOOKUP($C222,EquipGradeTable!$A:$B,MATCH(EquipGradeTable!$B$1,EquipGradeTable!$A$1:$B$1,0),0)),"",
OFFSET(N222,0,-1)+20))</f>
        <v>981</v>
      </c>
      <c r="O222" t="str">
        <f ca="1">IF($C222&lt;=2,"",
IF(AND($C222&gt;=3,INT(RIGHT(O$1,1))&gt;VLOOKUP($C222,EquipGradeTable!$A:$B,MATCH(EquipGradeTable!$B$1,EquipGradeTable!$A$1:$B$1,0),0)),"",
OFFSET(O222,0,-1)+20))</f>
        <v/>
      </c>
      <c r="P222" t="s">
        <v>90</v>
      </c>
      <c r="Q222">
        <f t="shared" si="72"/>
        <v>4</v>
      </c>
      <c r="R222" t="str">
        <f t="shared" si="77"/>
        <v>Shot_FourMaker152</v>
      </c>
      <c r="S222" t="str">
        <f t="shared" si="78"/>
        <v>EquipName_FourMaker152</v>
      </c>
      <c r="T222">
        <v>1</v>
      </c>
      <c r="AE222">
        <v>0</v>
      </c>
    </row>
    <row r="223" spans="1:31" x14ac:dyDescent="0.3">
      <c r="A223" t="str">
        <f t="shared" ca="1" si="76"/>
        <v>Equip065102</v>
      </c>
      <c r="B223" t="str">
        <f t="shared" ca="1" si="70"/>
        <v>5102</v>
      </c>
      <c r="C223">
        <v>6</v>
      </c>
      <c r="D223" t="s">
        <v>45</v>
      </c>
      <c r="E223">
        <f t="shared" ca="1" si="73"/>
        <v>5</v>
      </c>
      <c r="F223" t="s">
        <v>22</v>
      </c>
      <c r="G223">
        <f t="shared" ca="1" si="74"/>
        <v>1</v>
      </c>
      <c r="H223">
        <v>2</v>
      </c>
      <c r="I223" t="str">
        <f t="shared" ca="1" si="71"/>
        <v>1051, 1071, 1091, 1111, 1131, 1151</v>
      </c>
      <c r="J223">
        <v>1051</v>
      </c>
      <c r="K223">
        <f ca="1">IF($C223&lt;=2,"",
IF(AND($C223&gt;=3,INT(RIGHT(K$1,1))&gt;VLOOKUP($C223,EquipGradeTable!$A:$B,MATCH(EquipGradeTable!$B$1,EquipGradeTable!$A$1:$B$1,0),0)),"",
OFFSET(K223,0,-1)+20))</f>
        <v>1071</v>
      </c>
      <c r="L223">
        <f ca="1">IF($C223&lt;=2,"",
IF(AND($C223&gt;=3,INT(RIGHT(L$1,1))&gt;VLOOKUP($C223,EquipGradeTable!$A:$B,MATCH(EquipGradeTable!$B$1,EquipGradeTable!$A$1:$B$1,0),0)),"",
OFFSET(L223,0,-1)+20))</f>
        <v>1091</v>
      </c>
      <c r="M223">
        <f ca="1">IF($C223&lt;=2,"",
IF(AND($C223&gt;=3,INT(RIGHT(M$1,1))&gt;VLOOKUP($C223,EquipGradeTable!$A:$B,MATCH(EquipGradeTable!$B$1,EquipGradeTable!$A$1:$B$1,0),0)),"",
OFFSET(M223,0,-1)+20))</f>
        <v>1111</v>
      </c>
      <c r="N223">
        <f ca="1">IF($C223&lt;=2,"",
IF(AND($C223&gt;=3,INT(RIGHT(N$1,1))&gt;VLOOKUP($C223,EquipGradeTable!$A:$B,MATCH(EquipGradeTable!$B$1,EquipGradeTable!$A$1:$B$1,0),0)),"",
OFFSET(N223,0,-1)+20))</f>
        <v>1131</v>
      </c>
      <c r="O223">
        <f ca="1">IF($C223&lt;=2,"",
IF(AND($C223&gt;=3,INT(RIGHT(O$1,1))&gt;VLOOKUP($C223,EquipGradeTable!$A:$B,MATCH(EquipGradeTable!$B$1,EquipGradeTable!$A$1:$B$1,0),0)),"",
OFFSET(O223,0,-1)+20))</f>
        <v>1151</v>
      </c>
      <c r="P223" t="s">
        <v>90</v>
      </c>
      <c r="Q223">
        <f t="shared" si="72"/>
        <v>4</v>
      </c>
      <c r="R223" t="str">
        <f t="shared" si="77"/>
        <v>Shot_FourMaker152</v>
      </c>
      <c r="S223" t="str">
        <f t="shared" si="78"/>
        <v>EquipName_FourMaker152</v>
      </c>
      <c r="T223">
        <v>1</v>
      </c>
      <c r="AE223">
        <v>0</v>
      </c>
    </row>
    <row r="224" spans="1:31" x14ac:dyDescent="0.3">
      <c r="A224" t="str">
        <f t="shared" ca="1" si="76"/>
        <v>Equip035201</v>
      </c>
      <c r="B224" t="str">
        <f t="shared" ca="1" si="70"/>
        <v>5201</v>
      </c>
      <c r="C224">
        <v>3</v>
      </c>
      <c r="D224" t="s">
        <v>45</v>
      </c>
      <c r="E224">
        <f t="shared" ca="1" si="73"/>
        <v>5</v>
      </c>
      <c r="F224" t="s">
        <v>24</v>
      </c>
      <c r="G224">
        <f t="shared" ca="1" si="74"/>
        <v>2</v>
      </c>
      <c r="H224">
        <v>1</v>
      </c>
      <c r="I224" t="str">
        <f t="shared" ca="1" si="71"/>
        <v>800, 820, 840</v>
      </c>
      <c r="J224">
        <v>800</v>
      </c>
      <c r="K224">
        <f ca="1">IF($C224&lt;=2,"",
IF(AND($C224&gt;=3,INT(RIGHT(K$1,1))&gt;VLOOKUP($C224,EquipGradeTable!$A:$B,MATCH(EquipGradeTable!$B$1,EquipGradeTable!$A$1:$B$1,0),0)),"",
OFFSET(K224,0,-1)+20))</f>
        <v>820</v>
      </c>
      <c r="L224">
        <f ca="1">IF($C224&lt;=2,"",
IF(AND($C224&gt;=3,INT(RIGHT(L$1,1))&gt;VLOOKUP($C224,EquipGradeTable!$A:$B,MATCH(EquipGradeTable!$B$1,EquipGradeTable!$A$1:$B$1,0),0)),"",
OFFSET(L224,0,-1)+20))</f>
        <v>840</v>
      </c>
      <c r="M224" t="str">
        <f ca="1">IF($C224&lt;=2,"",
IF(AND($C224&gt;=3,INT(RIGHT(M$1,1))&gt;VLOOKUP($C224,EquipGradeTable!$A:$B,MATCH(EquipGradeTable!$B$1,EquipGradeTable!$A$1:$B$1,0),0)),"",
OFFSET(M224,0,-1)+20))</f>
        <v/>
      </c>
      <c r="N224" t="str">
        <f ca="1">IF($C224&lt;=2,"",
IF(AND($C224&gt;=3,INT(RIGHT(N$1,1))&gt;VLOOKUP($C224,EquipGradeTable!$A:$B,MATCH(EquipGradeTable!$B$1,EquipGradeTable!$A$1:$B$1,0),0)),"",
OFFSET(N224,0,-1)+20))</f>
        <v/>
      </c>
      <c r="O224" t="str">
        <f ca="1">IF($C224&lt;=2,"",
IF(AND($C224&gt;=3,INT(RIGHT(O$1,1))&gt;VLOOKUP($C224,EquipGradeTable!$A:$B,MATCH(EquipGradeTable!$B$1,EquipGradeTable!$A$1:$B$1,0),0)),"",
OFFSET(O224,0,-1)+20))</f>
        <v/>
      </c>
      <c r="P224" t="s">
        <v>91</v>
      </c>
      <c r="Q224">
        <f t="shared" si="72"/>
        <v>4</v>
      </c>
      <c r="R224" t="str">
        <f t="shared" si="77"/>
        <v>Shot_FourMaker140</v>
      </c>
      <c r="S224" t="str">
        <f t="shared" si="78"/>
        <v>EquipName_FourMaker140</v>
      </c>
      <c r="T224">
        <v>1</v>
      </c>
      <c r="AE224">
        <v>0</v>
      </c>
    </row>
    <row r="225" spans="1:31" x14ac:dyDescent="0.3">
      <c r="A225" t="str">
        <f t="shared" ca="1" si="76"/>
        <v>Equip045201</v>
      </c>
      <c r="B225" t="str">
        <f t="shared" ca="1" si="70"/>
        <v>5201</v>
      </c>
      <c r="C225">
        <v>4</v>
      </c>
      <c r="D225" t="s">
        <v>45</v>
      </c>
      <c r="E225">
        <f t="shared" ca="1" si="73"/>
        <v>5</v>
      </c>
      <c r="F225" t="s">
        <v>24</v>
      </c>
      <c r="G225">
        <f t="shared" ca="1" si="74"/>
        <v>2</v>
      </c>
      <c r="H225">
        <v>1</v>
      </c>
      <c r="I225" t="str">
        <f t="shared" ca="1" si="71"/>
        <v>1000, 1020, 1040, 1060</v>
      </c>
      <c r="J225">
        <v>1000</v>
      </c>
      <c r="K225">
        <f ca="1">IF($C225&lt;=2,"",
IF(AND($C225&gt;=3,INT(RIGHT(K$1,1))&gt;VLOOKUP($C225,EquipGradeTable!$A:$B,MATCH(EquipGradeTable!$B$1,EquipGradeTable!$A$1:$B$1,0),0)),"",
OFFSET(K225,0,-1)+20))</f>
        <v>1020</v>
      </c>
      <c r="L225">
        <f ca="1">IF($C225&lt;=2,"",
IF(AND($C225&gt;=3,INT(RIGHT(L$1,1))&gt;VLOOKUP($C225,EquipGradeTable!$A:$B,MATCH(EquipGradeTable!$B$1,EquipGradeTable!$A$1:$B$1,0),0)),"",
OFFSET(L225,0,-1)+20))</f>
        <v>1040</v>
      </c>
      <c r="M225">
        <f ca="1">IF($C225&lt;=2,"",
IF(AND($C225&gt;=3,INT(RIGHT(M$1,1))&gt;VLOOKUP($C225,EquipGradeTable!$A:$B,MATCH(EquipGradeTable!$B$1,EquipGradeTable!$A$1:$B$1,0),0)),"",
OFFSET(M225,0,-1)+20))</f>
        <v>1060</v>
      </c>
      <c r="N225" t="str">
        <f ca="1">IF($C225&lt;=2,"",
IF(AND($C225&gt;=3,INT(RIGHT(N$1,1))&gt;VLOOKUP($C225,EquipGradeTable!$A:$B,MATCH(EquipGradeTable!$B$1,EquipGradeTable!$A$1:$B$1,0),0)),"",
OFFSET(N225,0,-1)+20))</f>
        <v/>
      </c>
      <c r="O225" t="str">
        <f ca="1">IF($C225&lt;=2,"",
IF(AND($C225&gt;=3,INT(RIGHT(O$1,1))&gt;VLOOKUP($C225,EquipGradeTable!$A:$B,MATCH(EquipGradeTable!$B$1,EquipGradeTable!$A$1:$B$1,0),0)),"",
OFFSET(O225,0,-1)+20))</f>
        <v/>
      </c>
      <c r="P225" t="s">
        <v>91</v>
      </c>
      <c r="Q225">
        <f t="shared" si="72"/>
        <v>4</v>
      </c>
      <c r="R225" t="str">
        <f t="shared" si="77"/>
        <v>Shot_FourMaker140</v>
      </c>
      <c r="S225" t="str">
        <f t="shared" si="78"/>
        <v>EquipName_FourMaker140</v>
      </c>
      <c r="T225">
        <v>1</v>
      </c>
      <c r="AE225">
        <v>0</v>
      </c>
    </row>
    <row r="226" spans="1:31" x14ac:dyDescent="0.3">
      <c r="A226" t="str">
        <f t="shared" ca="1" si="76"/>
        <v>Equip055201</v>
      </c>
      <c r="B226" t="str">
        <f t="shared" ca="1" si="70"/>
        <v>5201</v>
      </c>
      <c r="C226">
        <v>5</v>
      </c>
      <c r="D226" t="s">
        <v>45</v>
      </c>
      <c r="E226">
        <f t="shared" ca="1" si="73"/>
        <v>5</v>
      </c>
      <c r="F226" t="s">
        <v>24</v>
      </c>
      <c r="G226">
        <f t="shared" ca="1" si="74"/>
        <v>2</v>
      </c>
      <c r="H226">
        <v>1</v>
      </c>
      <c r="I226" t="str">
        <f t="shared" ca="1" si="71"/>
        <v>1200, 1220, 1240, 1260, 1280</v>
      </c>
      <c r="J226">
        <v>1200</v>
      </c>
      <c r="K226">
        <f ca="1">IF($C226&lt;=2,"",
IF(AND($C226&gt;=3,INT(RIGHT(K$1,1))&gt;VLOOKUP($C226,EquipGradeTable!$A:$B,MATCH(EquipGradeTable!$B$1,EquipGradeTable!$A$1:$B$1,0),0)),"",
OFFSET(K226,0,-1)+20))</f>
        <v>1220</v>
      </c>
      <c r="L226">
        <f ca="1">IF($C226&lt;=2,"",
IF(AND($C226&gt;=3,INT(RIGHT(L$1,1))&gt;VLOOKUP($C226,EquipGradeTable!$A:$B,MATCH(EquipGradeTable!$B$1,EquipGradeTable!$A$1:$B$1,0),0)),"",
OFFSET(L226,0,-1)+20))</f>
        <v>1240</v>
      </c>
      <c r="M226">
        <f ca="1">IF($C226&lt;=2,"",
IF(AND($C226&gt;=3,INT(RIGHT(M$1,1))&gt;VLOOKUP($C226,EquipGradeTable!$A:$B,MATCH(EquipGradeTable!$B$1,EquipGradeTable!$A$1:$B$1,0),0)),"",
OFFSET(M226,0,-1)+20))</f>
        <v>1260</v>
      </c>
      <c r="N226">
        <f ca="1">IF($C226&lt;=2,"",
IF(AND($C226&gt;=3,INT(RIGHT(N$1,1))&gt;VLOOKUP($C226,EquipGradeTable!$A:$B,MATCH(EquipGradeTable!$B$1,EquipGradeTable!$A$1:$B$1,0),0)),"",
OFFSET(N226,0,-1)+20))</f>
        <v>1280</v>
      </c>
      <c r="O226" t="str">
        <f ca="1">IF($C226&lt;=2,"",
IF(AND($C226&gt;=3,INT(RIGHT(O$1,1))&gt;VLOOKUP($C226,EquipGradeTable!$A:$B,MATCH(EquipGradeTable!$B$1,EquipGradeTable!$A$1:$B$1,0),0)),"",
OFFSET(O226,0,-1)+20))</f>
        <v/>
      </c>
      <c r="P226" t="s">
        <v>91</v>
      </c>
      <c r="Q226">
        <f t="shared" si="72"/>
        <v>4</v>
      </c>
      <c r="R226" t="str">
        <f t="shared" si="77"/>
        <v>Shot_FourMaker140</v>
      </c>
      <c r="S226" t="str">
        <f t="shared" si="78"/>
        <v>EquipName_FourMaker140</v>
      </c>
      <c r="T226">
        <v>1</v>
      </c>
      <c r="AE226">
        <v>0</v>
      </c>
    </row>
    <row r="227" spans="1:31" x14ac:dyDescent="0.3">
      <c r="A227" t="str">
        <f t="shared" ca="1" si="76"/>
        <v>Equip065201</v>
      </c>
      <c r="B227" t="str">
        <f t="shared" ca="1" si="70"/>
        <v>5201</v>
      </c>
      <c r="C227">
        <v>6</v>
      </c>
      <c r="D227" t="s">
        <v>45</v>
      </c>
      <c r="E227">
        <f t="shared" ca="1" si="73"/>
        <v>5</v>
      </c>
      <c r="F227" t="s">
        <v>24</v>
      </c>
      <c r="G227">
        <f t="shared" ca="1" si="74"/>
        <v>2</v>
      </c>
      <c r="H227">
        <v>1</v>
      </c>
      <c r="I227" t="str">
        <f t="shared" ca="1" si="71"/>
        <v>1400, 1420, 1440, 1460, 1480, 1500</v>
      </c>
      <c r="J227">
        <v>1400</v>
      </c>
      <c r="K227">
        <f ca="1">IF($C227&lt;=2,"",
IF(AND($C227&gt;=3,INT(RIGHT(K$1,1))&gt;VLOOKUP($C227,EquipGradeTable!$A:$B,MATCH(EquipGradeTable!$B$1,EquipGradeTable!$A$1:$B$1,0),0)),"",
OFFSET(K227,0,-1)+20))</f>
        <v>1420</v>
      </c>
      <c r="L227">
        <f ca="1">IF($C227&lt;=2,"",
IF(AND($C227&gt;=3,INT(RIGHT(L$1,1))&gt;VLOOKUP($C227,EquipGradeTable!$A:$B,MATCH(EquipGradeTable!$B$1,EquipGradeTable!$A$1:$B$1,0),0)),"",
OFFSET(L227,0,-1)+20))</f>
        <v>1440</v>
      </c>
      <c r="M227">
        <f ca="1">IF($C227&lt;=2,"",
IF(AND($C227&gt;=3,INT(RIGHT(M$1,1))&gt;VLOOKUP($C227,EquipGradeTable!$A:$B,MATCH(EquipGradeTable!$B$1,EquipGradeTable!$A$1:$B$1,0),0)),"",
OFFSET(M227,0,-1)+20))</f>
        <v>1460</v>
      </c>
      <c r="N227">
        <f ca="1">IF($C227&lt;=2,"",
IF(AND($C227&gt;=3,INT(RIGHT(N$1,1))&gt;VLOOKUP($C227,EquipGradeTable!$A:$B,MATCH(EquipGradeTable!$B$1,EquipGradeTable!$A$1:$B$1,0),0)),"",
OFFSET(N227,0,-1)+20))</f>
        <v>1480</v>
      </c>
      <c r="O227">
        <f ca="1">IF($C227&lt;=2,"",
IF(AND($C227&gt;=3,INT(RIGHT(O$1,1))&gt;VLOOKUP($C227,EquipGradeTable!$A:$B,MATCH(EquipGradeTable!$B$1,EquipGradeTable!$A$1:$B$1,0),0)),"",
OFFSET(O227,0,-1)+20))</f>
        <v>1500</v>
      </c>
      <c r="P227" t="s">
        <v>91</v>
      </c>
      <c r="Q227">
        <f t="shared" si="72"/>
        <v>4</v>
      </c>
      <c r="R227" t="str">
        <f t="shared" si="77"/>
        <v>Shot_FourMaker140</v>
      </c>
      <c r="S227" t="str">
        <f t="shared" si="78"/>
        <v>EquipName_FourMaker140</v>
      </c>
      <c r="T227">
        <v>1</v>
      </c>
      <c r="AE227">
        <v>0</v>
      </c>
    </row>
    <row r="228" spans="1:31" x14ac:dyDescent="0.3">
      <c r="A228" t="str">
        <f t="shared" ca="1" si="76"/>
        <v>Equip035202</v>
      </c>
      <c r="B228" t="str">
        <f t="shared" ca="1" si="70"/>
        <v>5202</v>
      </c>
      <c r="C228">
        <v>3</v>
      </c>
      <c r="D228" t="s">
        <v>11</v>
      </c>
      <c r="E228">
        <f t="shared" ref="E228:E231" ca="1" si="79">VLOOKUP(D228,OFFSET(INDIRECT("$A:$B"),0,MATCH(D$1&amp;"_Verify",INDIRECT("$1:$1"),0)-1),2,0)</f>
        <v>5</v>
      </c>
      <c r="F228" t="s">
        <v>24</v>
      </c>
      <c r="G228">
        <f t="shared" ref="G228:G231" ca="1" si="80">VLOOKUP(F228,OFFSET(INDIRECT("$A:$B"),0,MATCH(F$1&amp;"_Verify",INDIRECT("$1:$1"),0)-1),2,0)</f>
        <v>2</v>
      </c>
      <c r="H228">
        <v>2</v>
      </c>
      <c r="I228" t="str">
        <f t="shared" ca="1" si="71"/>
        <v>801, 821, 841</v>
      </c>
      <c r="J228">
        <v>801</v>
      </c>
      <c r="K228">
        <f ca="1">IF($C228&lt;=2,"",
IF(AND($C228&gt;=3,INT(RIGHT(K$1,1))&gt;VLOOKUP($C228,EquipGradeTable!$A:$B,MATCH(EquipGradeTable!$B$1,EquipGradeTable!$A$1:$B$1,0),0)),"",
OFFSET(K228,0,-1)+20))</f>
        <v>821</v>
      </c>
      <c r="L228">
        <f ca="1">IF($C228&lt;=2,"",
IF(AND($C228&gt;=3,INT(RIGHT(L$1,1))&gt;VLOOKUP($C228,EquipGradeTable!$A:$B,MATCH(EquipGradeTable!$B$1,EquipGradeTable!$A$1:$B$1,0),0)),"",
OFFSET(L228,0,-1)+20))</f>
        <v>841</v>
      </c>
      <c r="M228" t="str">
        <f ca="1">IF($C228&lt;=2,"",
IF(AND($C228&gt;=3,INT(RIGHT(M$1,1))&gt;VLOOKUP($C228,EquipGradeTable!$A:$B,MATCH(EquipGradeTable!$B$1,EquipGradeTable!$A$1:$B$1,0),0)),"",
OFFSET(M228,0,-1)+20))</f>
        <v/>
      </c>
      <c r="N228" t="str">
        <f ca="1">IF($C228&lt;=2,"",
IF(AND($C228&gt;=3,INT(RIGHT(N$1,1))&gt;VLOOKUP($C228,EquipGradeTable!$A:$B,MATCH(EquipGradeTable!$B$1,EquipGradeTable!$A$1:$B$1,0),0)),"",
OFFSET(N228,0,-1)+20))</f>
        <v/>
      </c>
      <c r="O228" t="str">
        <f ca="1">IF($C228&lt;=2,"",
IF(AND($C228&gt;=3,INT(RIGHT(O$1,1))&gt;VLOOKUP($C228,EquipGradeTable!$A:$B,MATCH(EquipGradeTable!$B$1,EquipGradeTable!$A$1:$B$1,0),0)),"",
OFFSET(O228,0,-1)+20))</f>
        <v/>
      </c>
      <c r="P228" t="s">
        <v>92</v>
      </c>
      <c r="Q228">
        <f t="shared" si="72"/>
        <v>4</v>
      </c>
      <c r="R228" t="str">
        <f t="shared" ref="R228:R231" si="81">"Shot_"&amp;P228</f>
        <v>Shot_ArsenalSword</v>
      </c>
      <c r="S228" t="str">
        <f t="shared" ref="S228:S231" si="82">"EquipName_"&amp;P228</f>
        <v>EquipName_ArsenalSword</v>
      </c>
      <c r="T228">
        <v>1</v>
      </c>
      <c r="AE228">
        <v>99</v>
      </c>
    </row>
    <row r="229" spans="1:31" x14ac:dyDescent="0.3">
      <c r="A229" t="str">
        <f t="shared" ca="1" si="76"/>
        <v>Equip045202</v>
      </c>
      <c r="B229" t="str">
        <f t="shared" ca="1" si="70"/>
        <v>5202</v>
      </c>
      <c r="C229">
        <v>4</v>
      </c>
      <c r="D229" t="s">
        <v>11</v>
      </c>
      <c r="E229">
        <f t="shared" ca="1" si="79"/>
        <v>5</v>
      </c>
      <c r="F229" t="s">
        <v>24</v>
      </c>
      <c r="G229">
        <f t="shared" ca="1" si="80"/>
        <v>2</v>
      </c>
      <c r="H229">
        <v>2</v>
      </c>
      <c r="I229" t="str">
        <f t="shared" ca="1" si="71"/>
        <v>1001, 1021, 1041, 1061</v>
      </c>
      <c r="J229">
        <v>1001</v>
      </c>
      <c r="K229">
        <f ca="1">IF($C229&lt;=2,"",
IF(AND($C229&gt;=3,INT(RIGHT(K$1,1))&gt;VLOOKUP($C229,EquipGradeTable!$A:$B,MATCH(EquipGradeTable!$B$1,EquipGradeTable!$A$1:$B$1,0),0)),"",
OFFSET(K229,0,-1)+20))</f>
        <v>1021</v>
      </c>
      <c r="L229">
        <f ca="1">IF($C229&lt;=2,"",
IF(AND($C229&gt;=3,INT(RIGHT(L$1,1))&gt;VLOOKUP($C229,EquipGradeTable!$A:$B,MATCH(EquipGradeTable!$B$1,EquipGradeTable!$A$1:$B$1,0),0)),"",
OFFSET(L229,0,-1)+20))</f>
        <v>1041</v>
      </c>
      <c r="M229">
        <f ca="1">IF($C229&lt;=2,"",
IF(AND($C229&gt;=3,INT(RIGHT(M$1,1))&gt;VLOOKUP($C229,EquipGradeTable!$A:$B,MATCH(EquipGradeTable!$B$1,EquipGradeTable!$A$1:$B$1,0),0)),"",
OFFSET(M229,0,-1)+20))</f>
        <v>1061</v>
      </c>
      <c r="N229" t="str">
        <f ca="1">IF($C229&lt;=2,"",
IF(AND($C229&gt;=3,INT(RIGHT(N$1,1))&gt;VLOOKUP($C229,EquipGradeTable!$A:$B,MATCH(EquipGradeTable!$B$1,EquipGradeTable!$A$1:$B$1,0),0)),"",
OFFSET(N229,0,-1)+20))</f>
        <v/>
      </c>
      <c r="O229" t="str">
        <f ca="1">IF($C229&lt;=2,"",
IF(AND($C229&gt;=3,INT(RIGHT(O$1,1))&gt;VLOOKUP($C229,EquipGradeTable!$A:$B,MATCH(EquipGradeTable!$B$1,EquipGradeTable!$A$1:$B$1,0),0)),"",
OFFSET(O229,0,-1)+20))</f>
        <v/>
      </c>
      <c r="P229" t="s">
        <v>92</v>
      </c>
      <c r="Q229">
        <f t="shared" si="72"/>
        <v>4</v>
      </c>
      <c r="R229" t="str">
        <f t="shared" si="81"/>
        <v>Shot_ArsenalSword</v>
      </c>
      <c r="S229" t="str">
        <f t="shared" si="82"/>
        <v>EquipName_ArsenalSword</v>
      </c>
      <c r="T229">
        <v>1</v>
      </c>
      <c r="AE229">
        <v>99</v>
      </c>
    </row>
    <row r="230" spans="1:31" x14ac:dyDescent="0.3">
      <c r="A230" t="str">
        <f t="shared" ca="1" si="76"/>
        <v>Equip055202</v>
      </c>
      <c r="B230" t="str">
        <f t="shared" ca="1" si="70"/>
        <v>5202</v>
      </c>
      <c r="C230">
        <v>5</v>
      </c>
      <c r="D230" t="s">
        <v>11</v>
      </c>
      <c r="E230">
        <f t="shared" ca="1" si="79"/>
        <v>5</v>
      </c>
      <c r="F230" t="s">
        <v>24</v>
      </c>
      <c r="G230">
        <f t="shared" ca="1" si="80"/>
        <v>2</v>
      </c>
      <c r="H230">
        <v>2</v>
      </c>
      <c r="I230" t="str">
        <f t="shared" ca="1" si="71"/>
        <v>1201, 1221, 1241, 1261, 1281</v>
      </c>
      <c r="J230">
        <v>1201</v>
      </c>
      <c r="K230">
        <f ca="1">IF($C230&lt;=2,"",
IF(AND($C230&gt;=3,INT(RIGHT(K$1,1))&gt;VLOOKUP($C230,EquipGradeTable!$A:$B,MATCH(EquipGradeTable!$B$1,EquipGradeTable!$A$1:$B$1,0),0)),"",
OFFSET(K230,0,-1)+20))</f>
        <v>1221</v>
      </c>
      <c r="L230">
        <f ca="1">IF($C230&lt;=2,"",
IF(AND($C230&gt;=3,INT(RIGHT(L$1,1))&gt;VLOOKUP($C230,EquipGradeTable!$A:$B,MATCH(EquipGradeTable!$B$1,EquipGradeTable!$A$1:$B$1,0),0)),"",
OFFSET(L230,0,-1)+20))</f>
        <v>1241</v>
      </c>
      <c r="M230">
        <f ca="1">IF($C230&lt;=2,"",
IF(AND($C230&gt;=3,INT(RIGHT(M$1,1))&gt;VLOOKUP($C230,EquipGradeTable!$A:$B,MATCH(EquipGradeTable!$B$1,EquipGradeTable!$A$1:$B$1,0),0)),"",
OFFSET(M230,0,-1)+20))</f>
        <v>1261</v>
      </c>
      <c r="N230">
        <f ca="1">IF($C230&lt;=2,"",
IF(AND($C230&gt;=3,INT(RIGHT(N$1,1))&gt;VLOOKUP($C230,EquipGradeTable!$A:$B,MATCH(EquipGradeTable!$B$1,EquipGradeTable!$A$1:$B$1,0),0)),"",
OFFSET(N230,0,-1)+20))</f>
        <v>1281</v>
      </c>
      <c r="O230" t="str">
        <f ca="1">IF($C230&lt;=2,"",
IF(AND($C230&gt;=3,INT(RIGHT(O$1,1))&gt;VLOOKUP($C230,EquipGradeTable!$A:$B,MATCH(EquipGradeTable!$B$1,EquipGradeTable!$A$1:$B$1,0),0)),"",
OFFSET(O230,0,-1)+20))</f>
        <v/>
      </c>
      <c r="P230" t="s">
        <v>92</v>
      </c>
      <c r="Q230">
        <f t="shared" si="72"/>
        <v>4</v>
      </c>
      <c r="R230" t="str">
        <f t="shared" si="81"/>
        <v>Shot_ArsenalSword</v>
      </c>
      <c r="S230" t="str">
        <f t="shared" si="82"/>
        <v>EquipName_ArsenalSword</v>
      </c>
      <c r="T230">
        <v>1</v>
      </c>
      <c r="AE230">
        <v>99</v>
      </c>
    </row>
    <row r="231" spans="1:31" x14ac:dyDescent="0.3">
      <c r="A231" t="str">
        <f t="shared" ca="1" si="76"/>
        <v>Equip065202</v>
      </c>
      <c r="B231" t="str">
        <f t="shared" ca="1" si="70"/>
        <v>5202</v>
      </c>
      <c r="C231">
        <v>6</v>
      </c>
      <c r="D231" t="s">
        <v>11</v>
      </c>
      <c r="E231">
        <f t="shared" ca="1" si="79"/>
        <v>5</v>
      </c>
      <c r="F231" t="s">
        <v>24</v>
      </c>
      <c r="G231">
        <f t="shared" ca="1" si="80"/>
        <v>2</v>
      </c>
      <c r="H231">
        <v>2</v>
      </c>
      <c r="I231" t="str">
        <f t="shared" ca="1" si="71"/>
        <v>1401, 1421, 1441, 1461, 1481, 1501</v>
      </c>
      <c r="J231">
        <v>1401</v>
      </c>
      <c r="K231">
        <f ca="1">IF($C231&lt;=2,"",
IF(AND($C231&gt;=3,INT(RIGHT(K$1,1))&gt;VLOOKUP($C231,EquipGradeTable!$A:$B,MATCH(EquipGradeTable!$B$1,EquipGradeTable!$A$1:$B$1,0),0)),"",
OFFSET(K231,0,-1)+20))</f>
        <v>1421</v>
      </c>
      <c r="L231">
        <f ca="1">IF($C231&lt;=2,"",
IF(AND($C231&gt;=3,INT(RIGHT(L$1,1))&gt;VLOOKUP($C231,EquipGradeTable!$A:$B,MATCH(EquipGradeTable!$B$1,EquipGradeTable!$A$1:$B$1,0),0)),"",
OFFSET(L231,0,-1)+20))</f>
        <v>1441</v>
      </c>
      <c r="M231">
        <f ca="1">IF($C231&lt;=2,"",
IF(AND($C231&gt;=3,INT(RIGHT(M$1,1))&gt;VLOOKUP($C231,EquipGradeTable!$A:$B,MATCH(EquipGradeTable!$B$1,EquipGradeTable!$A$1:$B$1,0),0)),"",
OFFSET(M231,0,-1)+20))</f>
        <v>1461</v>
      </c>
      <c r="N231">
        <f ca="1">IF($C231&lt;=2,"",
IF(AND($C231&gt;=3,INT(RIGHT(N$1,1))&gt;VLOOKUP($C231,EquipGradeTable!$A:$B,MATCH(EquipGradeTable!$B$1,EquipGradeTable!$A$1:$B$1,0),0)),"",
OFFSET(N231,0,-1)+20))</f>
        <v>1481</v>
      </c>
      <c r="O231">
        <f ca="1">IF($C231&lt;=2,"",
IF(AND($C231&gt;=3,INT(RIGHT(O$1,1))&gt;VLOOKUP($C231,EquipGradeTable!$A:$B,MATCH(EquipGradeTable!$B$1,EquipGradeTable!$A$1:$B$1,0),0)),"",
OFFSET(O231,0,-1)+20))</f>
        <v>1501</v>
      </c>
      <c r="P231" t="s">
        <v>92</v>
      </c>
      <c r="Q231">
        <f t="shared" si="72"/>
        <v>4</v>
      </c>
      <c r="R231" t="str">
        <f t="shared" si="81"/>
        <v>Shot_ArsenalSword</v>
      </c>
      <c r="S231" t="str">
        <f t="shared" si="82"/>
        <v>EquipName_ArsenalSword</v>
      </c>
      <c r="T231">
        <v>1</v>
      </c>
      <c r="AE231">
        <v>99</v>
      </c>
    </row>
    <row r="232" spans="1:31" x14ac:dyDescent="0.3">
      <c r="A232" t="str">
        <f t="shared" ca="1" si="76"/>
        <v>Equip006001</v>
      </c>
      <c r="B232" t="str">
        <f t="shared" ca="1" si="70"/>
        <v>6001</v>
      </c>
      <c r="C232">
        <v>0</v>
      </c>
      <c r="D232" t="s">
        <v>47</v>
      </c>
      <c r="E232">
        <f t="shared" ca="1" si="73"/>
        <v>6</v>
      </c>
      <c r="F232" t="s">
        <v>20</v>
      </c>
      <c r="G232">
        <f t="shared" ca="1" si="74"/>
        <v>0</v>
      </c>
      <c r="H232">
        <v>1</v>
      </c>
      <c r="I232" t="str">
        <f t="shared" ca="1" si="71"/>
        <v>100</v>
      </c>
      <c r="J232">
        <v>100</v>
      </c>
      <c r="K232" t="str">
        <f ca="1">IF($C232&lt;=2,"",
IF(AND($C232&gt;=3,INT(RIGHT(K$1,1))&gt;VLOOKUP($C232,EquipGradeTable!$A:$B,MATCH(EquipGradeTable!$B$1,EquipGradeTable!$A$1:$B$1,0),0)),"",
OFFSET(K232,0,-1)+20))</f>
        <v/>
      </c>
      <c r="L232" t="str">
        <f ca="1">IF($C232&lt;=2,"",
IF(AND($C232&gt;=3,INT(RIGHT(L$1,1))&gt;VLOOKUP($C232,EquipGradeTable!$A:$B,MATCH(EquipGradeTable!$B$1,EquipGradeTable!$A$1:$B$1,0),0)),"",
OFFSET(L232,0,-1)+20))</f>
        <v/>
      </c>
      <c r="M232" t="str">
        <f ca="1">IF($C232&lt;=2,"",
IF(AND($C232&gt;=3,INT(RIGHT(M$1,1))&gt;VLOOKUP($C232,EquipGradeTable!$A:$B,MATCH(EquipGradeTable!$B$1,EquipGradeTable!$A$1:$B$1,0),0)),"",
OFFSET(M232,0,-1)+20))</f>
        <v/>
      </c>
      <c r="N232" t="str">
        <f ca="1">IF($C232&lt;=2,"",
IF(AND($C232&gt;=3,INT(RIGHT(N$1,1))&gt;VLOOKUP($C232,EquipGradeTable!$A:$B,MATCH(EquipGradeTable!$B$1,EquipGradeTable!$A$1:$B$1,0),0)),"",
OFFSET(N232,0,-1)+20))</f>
        <v/>
      </c>
      <c r="O232" t="str">
        <f ca="1">IF($C232&lt;=2,"",
IF(AND($C232&gt;=3,INT(RIGHT(O$1,1))&gt;VLOOKUP($C232,EquipGradeTable!$A:$B,MATCH(EquipGradeTable!$B$1,EquipGradeTable!$A$1:$B$1,0),0)),"",
OFFSET(O232,0,-1)+20))</f>
        <v/>
      </c>
      <c r="P232" t="s">
        <v>93</v>
      </c>
      <c r="Q232">
        <f t="shared" si="72"/>
        <v>7</v>
      </c>
      <c r="R232" t="str">
        <f t="shared" si="77"/>
        <v>Shot_SMG31</v>
      </c>
      <c r="S232" t="str">
        <f t="shared" si="78"/>
        <v>EquipName_SMG31</v>
      </c>
      <c r="T232">
        <v>1</v>
      </c>
      <c r="AE232">
        <v>0</v>
      </c>
    </row>
    <row r="233" spans="1:31" x14ac:dyDescent="0.3">
      <c r="A233" t="str">
        <f t="shared" ref="A233:A252" ca="1" si="83">"Equip"&amp;TEXT(C233,"00")&amp;TEXT(E233,"0")&amp;TEXT(G233,"0")&amp;TEXT(H233,"00")</f>
        <v>Equip016001</v>
      </c>
      <c r="B233" t="str">
        <f t="shared" ca="1" si="70"/>
        <v>6001</v>
      </c>
      <c r="C233">
        <v>1</v>
      </c>
      <c r="D233" t="s">
        <v>47</v>
      </c>
      <c r="E233">
        <f t="shared" ca="1" si="73"/>
        <v>6</v>
      </c>
      <c r="F233" t="s">
        <v>20</v>
      </c>
      <c r="G233">
        <f t="shared" ca="1" si="74"/>
        <v>0</v>
      </c>
      <c r="H233">
        <v>1</v>
      </c>
      <c r="I233" t="str">
        <f t="shared" ca="1" si="71"/>
        <v>200</v>
      </c>
      <c r="J233">
        <v>200</v>
      </c>
      <c r="K233" t="str">
        <f ca="1">IF($C233&lt;=2,"",
IF(AND($C233&gt;=3,INT(RIGHT(K$1,1))&gt;VLOOKUP($C233,EquipGradeTable!$A:$B,MATCH(EquipGradeTable!$B$1,EquipGradeTable!$A$1:$B$1,0),0)),"",
OFFSET(K233,0,-1)+20))</f>
        <v/>
      </c>
      <c r="L233" t="str">
        <f ca="1">IF($C233&lt;=2,"",
IF(AND($C233&gt;=3,INT(RIGHT(L$1,1))&gt;VLOOKUP($C233,EquipGradeTable!$A:$B,MATCH(EquipGradeTable!$B$1,EquipGradeTable!$A$1:$B$1,0),0)),"",
OFFSET(L233,0,-1)+20))</f>
        <v/>
      </c>
      <c r="M233" t="str">
        <f ca="1">IF($C233&lt;=2,"",
IF(AND($C233&gt;=3,INT(RIGHT(M$1,1))&gt;VLOOKUP($C233,EquipGradeTable!$A:$B,MATCH(EquipGradeTable!$B$1,EquipGradeTable!$A$1:$B$1,0),0)),"",
OFFSET(M233,0,-1)+20))</f>
        <v/>
      </c>
      <c r="N233" t="str">
        <f ca="1">IF($C233&lt;=2,"",
IF(AND($C233&gt;=3,INT(RIGHT(N$1,1))&gt;VLOOKUP($C233,EquipGradeTable!$A:$B,MATCH(EquipGradeTable!$B$1,EquipGradeTable!$A$1:$B$1,0),0)),"",
OFFSET(N233,0,-1)+20))</f>
        <v/>
      </c>
      <c r="O233" t="str">
        <f ca="1">IF($C233&lt;=2,"",
IF(AND($C233&gt;=3,INT(RIGHT(O$1,1))&gt;VLOOKUP($C233,EquipGradeTable!$A:$B,MATCH(EquipGradeTable!$B$1,EquipGradeTable!$A$1:$B$1,0),0)),"",
OFFSET(O233,0,-1)+20))</f>
        <v/>
      </c>
      <c r="P233" t="s">
        <v>93</v>
      </c>
      <c r="Q233">
        <f t="shared" si="72"/>
        <v>7</v>
      </c>
      <c r="R233" t="str">
        <f t="shared" si="77"/>
        <v>Shot_SMG31</v>
      </c>
      <c r="S233" t="str">
        <f t="shared" si="78"/>
        <v>EquipName_SMG31</v>
      </c>
      <c r="T233">
        <v>1</v>
      </c>
      <c r="AE233">
        <v>0</v>
      </c>
    </row>
    <row r="234" spans="1:31" x14ac:dyDescent="0.3">
      <c r="A234" t="str">
        <f t="shared" ca="1" si="83"/>
        <v>Equip026001</v>
      </c>
      <c r="B234" t="str">
        <f t="shared" ca="1" si="70"/>
        <v>6001</v>
      </c>
      <c r="C234">
        <v>2</v>
      </c>
      <c r="D234" t="s">
        <v>47</v>
      </c>
      <c r="E234">
        <f t="shared" ca="1" si="73"/>
        <v>6</v>
      </c>
      <c r="F234" t="s">
        <v>20</v>
      </c>
      <c r="G234">
        <f t="shared" ca="1" si="74"/>
        <v>0</v>
      </c>
      <c r="H234">
        <v>1</v>
      </c>
      <c r="I234" t="str">
        <f t="shared" ca="1" si="71"/>
        <v>300</v>
      </c>
      <c r="J234">
        <v>300</v>
      </c>
      <c r="K234" t="str">
        <f ca="1">IF($C234&lt;=2,"",
IF(AND($C234&gt;=3,INT(RIGHT(K$1,1))&gt;VLOOKUP($C234,EquipGradeTable!$A:$B,MATCH(EquipGradeTable!$B$1,EquipGradeTable!$A$1:$B$1,0),0)),"",
OFFSET(K234,0,-1)+20))</f>
        <v/>
      </c>
      <c r="L234" t="str">
        <f ca="1">IF($C234&lt;=2,"",
IF(AND($C234&gt;=3,INT(RIGHT(L$1,1))&gt;VLOOKUP($C234,EquipGradeTable!$A:$B,MATCH(EquipGradeTable!$B$1,EquipGradeTable!$A$1:$B$1,0),0)),"",
OFFSET(L234,0,-1)+20))</f>
        <v/>
      </c>
      <c r="M234" t="str">
        <f ca="1">IF($C234&lt;=2,"",
IF(AND($C234&gt;=3,INT(RIGHT(M$1,1))&gt;VLOOKUP($C234,EquipGradeTable!$A:$B,MATCH(EquipGradeTable!$B$1,EquipGradeTable!$A$1:$B$1,0),0)),"",
OFFSET(M234,0,-1)+20))</f>
        <v/>
      </c>
      <c r="N234" t="str">
        <f ca="1">IF($C234&lt;=2,"",
IF(AND($C234&gt;=3,INT(RIGHT(N$1,1))&gt;VLOOKUP($C234,EquipGradeTable!$A:$B,MATCH(EquipGradeTable!$B$1,EquipGradeTable!$A$1:$B$1,0),0)),"",
OFFSET(N234,0,-1)+20))</f>
        <v/>
      </c>
      <c r="O234" t="str">
        <f ca="1">IF($C234&lt;=2,"",
IF(AND($C234&gt;=3,INT(RIGHT(O$1,1))&gt;VLOOKUP($C234,EquipGradeTable!$A:$B,MATCH(EquipGradeTable!$B$1,EquipGradeTable!$A$1:$B$1,0),0)),"",
OFFSET(O234,0,-1)+20))</f>
        <v/>
      </c>
      <c r="P234" t="s">
        <v>93</v>
      </c>
      <c r="Q234">
        <f t="shared" si="72"/>
        <v>7</v>
      </c>
      <c r="R234" t="str">
        <f t="shared" si="77"/>
        <v>Shot_SMG31</v>
      </c>
      <c r="S234" t="str">
        <f t="shared" si="78"/>
        <v>EquipName_SMG31</v>
      </c>
      <c r="T234">
        <v>1</v>
      </c>
      <c r="AE234">
        <v>0</v>
      </c>
    </row>
    <row r="235" spans="1:31" x14ac:dyDescent="0.3">
      <c r="A235" t="str">
        <f t="shared" ca="1" si="83"/>
        <v>Equip036001</v>
      </c>
      <c r="B235" t="str">
        <f t="shared" ca="1" si="70"/>
        <v>6001</v>
      </c>
      <c r="C235">
        <v>3</v>
      </c>
      <c r="D235" t="s">
        <v>47</v>
      </c>
      <c r="E235">
        <f t="shared" ca="1" si="73"/>
        <v>6</v>
      </c>
      <c r="F235" t="s">
        <v>20</v>
      </c>
      <c r="G235">
        <f t="shared" ca="1" si="74"/>
        <v>0</v>
      </c>
      <c r="H235">
        <v>1</v>
      </c>
      <c r="I235" t="str">
        <f t="shared" ca="1" si="71"/>
        <v>400, 420, 440</v>
      </c>
      <c r="J235">
        <v>400</v>
      </c>
      <c r="K235">
        <f ca="1">IF($C235&lt;=2,"",
IF(AND($C235&gt;=3,INT(RIGHT(K$1,1))&gt;VLOOKUP($C235,EquipGradeTable!$A:$B,MATCH(EquipGradeTable!$B$1,EquipGradeTable!$A$1:$B$1,0),0)),"",
OFFSET(K235,0,-1)+20))</f>
        <v>420</v>
      </c>
      <c r="L235">
        <f ca="1">IF($C235&lt;=2,"",
IF(AND($C235&gt;=3,INT(RIGHT(L$1,1))&gt;VLOOKUP($C235,EquipGradeTable!$A:$B,MATCH(EquipGradeTable!$B$1,EquipGradeTable!$A$1:$B$1,0),0)),"",
OFFSET(L235,0,-1)+20))</f>
        <v>440</v>
      </c>
      <c r="M235" t="str">
        <f ca="1">IF($C235&lt;=2,"",
IF(AND($C235&gt;=3,INT(RIGHT(M$1,1))&gt;VLOOKUP($C235,EquipGradeTable!$A:$B,MATCH(EquipGradeTable!$B$1,EquipGradeTable!$A$1:$B$1,0),0)),"",
OFFSET(M235,0,-1)+20))</f>
        <v/>
      </c>
      <c r="N235" t="str">
        <f ca="1">IF($C235&lt;=2,"",
IF(AND($C235&gt;=3,INT(RIGHT(N$1,1))&gt;VLOOKUP($C235,EquipGradeTable!$A:$B,MATCH(EquipGradeTable!$B$1,EquipGradeTable!$A$1:$B$1,0),0)),"",
OFFSET(N235,0,-1)+20))</f>
        <v/>
      </c>
      <c r="O235" t="str">
        <f ca="1">IF($C235&lt;=2,"",
IF(AND($C235&gt;=3,INT(RIGHT(O$1,1))&gt;VLOOKUP($C235,EquipGradeTable!$A:$B,MATCH(EquipGradeTable!$B$1,EquipGradeTable!$A$1:$B$1,0),0)),"",
OFFSET(O235,0,-1)+20))</f>
        <v/>
      </c>
      <c r="P235" t="s">
        <v>93</v>
      </c>
      <c r="Q235">
        <f t="shared" si="72"/>
        <v>7</v>
      </c>
      <c r="R235" t="str">
        <f t="shared" si="77"/>
        <v>Shot_SMG31</v>
      </c>
      <c r="S235" t="str">
        <f t="shared" si="78"/>
        <v>EquipName_SMG31</v>
      </c>
      <c r="T235">
        <v>1</v>
      </c>
      <c r="AE235">
        <v>0</v>
      </c>
    </row>
    <row r="236" spans="1:31" x14ac:dyDescent="0.3">
      <c r="A236" t="str">
        <f t="shared" ca="1" si="83"/>
        <v>Equip046001</v>
      </c>
      <c r="B236" t="str">
        <f t="shared" ca="1" si="70"/>
        <v>6001</v>
      </c>
      <c r="C236">
        <v>4</v>
      </c>
      <c r="D236" t="s">
        <v>47</v>
      </c>
      <c r="E236">
        <f t="shared" ca="1" si="73"/>
        <v>6</v>
      </c>
      <c r="F236" t="s">
        <v>20</v>
      </c>
      <c r="G236">
        <f t="shared" ca="1" si="74"/>
        <v>0</v>
      </c>
      <c r="H236">
        <v>1</v>
      </c>
      <c r="I236" t="str">
        <f t="shared" ca="1" si="71"/>
        <v>500, 520, 540, 560</v>
      </c>
      <c r="J236">
        <v>500</v>
      </c>
      <c r="K236">
        <f ca="1">IF($C236&lt;=2,"",
IF(AND($C236&gt;=3,INT(RIGHT(K$1,1))&gt;VLOOKUP($C236,EquipGradeTable!$A:$B,MATCH(EquipGradeTable!$B$1,EquipGradeTable!$A$1:$B$1,0),0)),"",
OFFSET(K236,0,-1)+20))</f>
        <v>520</v>
      </c>
      <c r="L236">
        <f ca="1">IF($C236&lt;=2,"",
IF(AND($C236&gt;=3,INT(RIGHT(L$1,1))&gt;VLOOKUP($C236,EquipGradeTable!$A:$B,MATCH(EquipGradeTable!$B$1,EquipGradeTable!$A$1:$B$1,0),0)),"",
OFFSET(L236,0,-1)+20))</f>
        <v>540</v>
      </c>
      <c r="M236">
        <f ca="1">IF($C236&lt;=2,"",
IF(AND($C236&gt;=3,INT(RIGHT(M$1,1))&gt;VLOOKUP($C236,EquipGradeTable!$A:$B,MATCH(EquipGradeTable!$B$1,EquipGradeTable!$A$1:$B$1,0),0)),"",
OFFSET(M236,0,-1)+20))</f>
        <v>560</v>
      </c>
      <c r="N236" t="str">
        <f ca="1">IF($C236&lt;=2,"",
IF(AND($C236&gt;=3,INT(RIGHT(N$1,1))&gt;VLOOKUP($C236,EquipGradeTable!$A:$B,MATCH(EquipGradeTable!$B$1,EquipGradeTable!$A$1:$B$1,0),0)),"",
OFFSET(N236,0,-1)+20))</f>
        <v/>
      </c>
      <c r="O236" t="str">
        <f ca="1">IF($C236&lt;=2,"",
IF(AND($C236&gt;=3,INT(RIGHT(O$1,1))&gt;VLOOKUP($C236,EquipGradeTable!$A:$B,MATCH(EquipGradeTable!$B$1,EquipGradeTable!$A$1:$B$1,0),0)),"",
OFFSET(O236,0,-1)+20))</f>
        <v/>
      </c>
      <c r="P236" t="s">
        <v>93</v>
      </c>
      <c r="Q236">
        <f t="shared" si="72"/>
        <v>7</v>
      </c>
      <c r="R236" t="str">
        <f t="shared" si="77"/>
        <v>Shot_SMG31</v>
      </c>
      <c r="S236" t="str">
        <f t="shared" si="78"/>
        <v>EquipName_SMG31</v>
      </c>
      <c r="T236">
        <v>1</v>
      </c>
      <c r="AE236">
        <v>0</v>
      </c>
    </row>
    <row r="237" spans="1:31" x14ac:dyDescent="0.3">
      <c r="A237" t="str">
        <f t="shared" ca="1" si="83"/>
        <v>Equip056001</v>
      </c>
      <c r="B237" t="str">
        <f t="shared" ca="1" si="70"/>
        <v>6001</v>
      </c>
      <c r="C237">
        <v>5</v>
      </c>
      <c r="D237" t="s">
        <v>47</v>
      </c>
      <c r="E237">
        <f t="shared" ca="1" si="73"/>
        <v>6</v>
      </c>
      <c r="F237" t="s">
        <v>20</v>
      </c>
      <c r="G237">
        <f t="shared" ca="1" si="74"/>
        <v>0</v>
      </c>
      <c r="H237">
        <v>1</v>
      </c>
      <c r="I237" t="str">
        <f t="shared" ca="1" si="71"/>
        <v>600, 620, 640, 660, 680</v>
      </c>
      <c r="J237">
        <v>600</v>
      </c>
      <c r="K237">
        <f ca="1">IF($C237&lt;=2,"",
IF(AND($C237&gt;=3,INT(RIGHT(K$1,1))&gt;VLOOKUP($C237,EquipGradeTable!$A:$B,MATCH(EquipGradeTable!$B$1,EquipGradeTable!$A$1:$B$1,0),0)),"",
OFFSET(K237,0,-1)+20))</f>
        <v>620</v>
      </c>
      <c r="L237">
        <f ca="1">IF($C237&lt;=2,"",
IF(AND($C237&gt;=3,INT(RIGHT(L$1,1))&gt;VLOOKUP($C237,EquipGradeTable!$A:$B,MATCH(EquipGradeTable!$B$1,EquipGradeTable!$A$1:$B$1,0),0)),"",
OFFSET(L237,0,-1)+20))</f>
        <v>640</v>
      </c>
      <c r="M237">
        <f ca="1">IF($C237&lt;=2,"",
IF(AND($C237&gt;=3,INT(RIGHT(M$1,1))&gt;VLOOKUP($C237,EquipGradeTable!$A:$B,MATCH(EquipGradeTable!$B$1,EquipGradeTable!$A$1:$B$1,0),0)),"",
OFFSET(M237,0,-1)+20))</f>
        <v>660</v>
      </c>
      <c r="N237">
        <f ca="1">IF($C237&lt;=2,"",
IF(AND($C237&gt;=3,INT(RIGHT(N$1,1))&gt;VLOOKUP($C237,EquipGradeTable!$A:$B,MATCH(EquipGradeTable!$B$1,EquipGradeTable!$A$1:$B$1,0),0)),"",
OFFSET(N237,0,-1)+20))</f>
        <v>680</v>
      </c>
      <c r="O237" t="str">
        <f ca="1">IF($C237&lt;=2,"",
IF(AND($C237&gt;=3,INT(RIGHT(O$1,1))&gt;VLOOKUP($C237,EquipGradeTable!$A:$B,MATCH(EquipGradeTable!$B$1,EquipGradeTable!$A$1:$B$1,0),0)),"",
OFFSET(O237,0,-1)+20))</f>
        <v/>
      </c>
      <c r="P237" t="s">
        <v>93</v>
      </c>
      <c r="Q237">
        <f t="shared" si="72"/>
        <v>7</v>
      </c>
      <c r="R237" t="str">
        <f t="shared" si="77"/>
        <v>Shot_SMG31</v>
      </c>
      <c r="S237" t="str">
        <f t="shared" si="78"/>
        <v>EquipName_SMG31</v>
      </c>
      <c r="T237">
        <v>1</v>
      </c>
      <c r="AE237">
        <v>0</v>
      </c>
    </row>
    <row r="238" spans="1:31" x14ac:dyDescent="0.3">
      <c r="A238" t="str">
        <f t="shared" ca="1" si="83"/>
        <v>Equip066001</v>
      </c>
      <c r="B238" t="str">
        <f t="shared" ca="1" si="70"/>
        <v>6001</v>
      </c>
      <c r="C238">
        <v>6</v>
      </c>
      <c r="D238" t="s">
        <v>47</v>
      </c>
      <c r="E238">
        <f t="shared" ca="1" si="73"/>
        <v>6</v>
      </c>
      <c r="F238" t="s">
        <v>20</v>
      </c>
      <c r="G238">
        <f t="shared" ca="1" si="74"/>
        <v>0</v>
      </c>
      <c r="H238">
        <v>1</v>
      </c>
      <c r="I238" t="str">
        <f t="shared" ca="1" si="71"/>
        <v>700, 720, 740, 760, 780, 800</v>
      </c>
      <c r="J238">
        <v>700</v>
      </c>
      <c r="K238">
        <f ca="1">IF($C238&lt;=2,"",
IF(AND($C238&gt;=3,INT(RIGHT(K$1,1))&gt;VLOOKUP($C238,EquipGradeTable!$A:$B,MATCH(EquipGradeTable!$B$1,EquipGradeTable!$A$1:$B$1,0),0)),"",
OFFSET(K238,0,-1)+20))</f>
        <v>720</v>
      </c>
      <c r="L238">
        <f ca="1">IF($C238&lt;=2,"",
IF(AND($C238&gt;=3,INT(RIGHT(L$1,1))&gt;VLOOKUP($C238,EquipGradeTable!$A:$B,MATCH(EquipGradeTable!$B$1,EquipGradeTable!$A$1:$B$1,0),0)),"",
OFFSET(L238,0,-1)+20))</f>
        <v>740</v>
      </c>
      <c r="M238">
        <f ca="1">IF($C238&lt;=2,"",
IF(AND($C238&gt;=3,INT(RIGHT(M$1,1))&gt;VLOOKUP($C238,EquipGradeTable!$A:$B,MATCH(EquipGradeTable!$B$1,EquipGradeTable!$A$1:$B$1,0),0)),"",
OFFSET(M238,0,-1)+20))</f>
        <v>760</v>
      </c>
      <c r="N238">
        <f ca="1">IF($C238&lt;=2,"",
IF(AND($C238&gt;=3,INT(RIGHT(N$1,1))&gt;VLOOKUP($C238,EquipGradeTable!$A:$B,MATCH(EquipGradeTable!$B$1,EquipGradeTable!$A$1:$B$1,0),0)),"",
OFFSET(N238,0,-1)+20))</f>
        <v>780</v>
      </c>
      <c r="O238">
        <f ca="1">IF($C238&lt;=2,"",
IF(AND($C238&gt;=3,INT(RIGHT(O$1,1))&gt;VLOOKUP($C238,EquipGradeTable!$A:$B,MATCH(EquipGradeTable!$B$1,EquipGradeTable!$A$1:$B$1,0),0)),"",
OFFSET(O238,0,-1)+20))</f>
        <v>800</v>
      </c>
      <c r="P238" t="s">
        <v>93</v>
      </c>
      <c r="Q238">
        <f t="shared" si="72"/>
        <v>7</v>
      </c>
      <c r="R238" t="str">
        <f t="shared" si="77"/>
        <v>Shot_SMG31</v>
      </c>
      <c r="S238" t="str">
        <f t="shared" si="78"/>
        <v>EquipName_SMG31</v>
      </c>
      <c r="T238">
        <v>1</v>
      </c>
      <c r="AE238">
        <v>0</v>
      </c>
    </row>
    <row r="239" spans="1:31" x14ac:dyDescent="0.3">
      <c r="A239" t="str">
        <f t="shared" ca="1" si="83"/>
        <v>Equip006002</v>
      </c>
      <c r="B239" t="str">
        <f t="shared" ca="1" si="70"/>
        <v>6002</v>
      </c>
      <c r="C239">
        <v>0</v>
      </c>
      <c r="D239" t="s">
        <v>47</v>
      </c>
      <c r="E239">
        <f t="shared" ca="1" si="73"/>
        <v>6</v>
      </c>
      <c r="F239" t="s">
        <v>20</v>
      </c>
      <c r="G239">
        <f t="shared" ca="1" si="74"/>
        <v>0</v>
      </c>
      <c r="H239">
        <v>2</v>
      </c>
      <c r="I239" t="str">
        <f t="shared" ca="1" si="71"/>
        <v>101</v>
      </c>
      <c r="J239">
        <v>101</v>
      </c>
      <c r="K239" t="str">
        <f ca="1">IF($C239&lt;=2,"",
IF(AND($C239&gt;=3,INT(RIGHT(K$1,1))&gt;VLOOKUP($C239,EquipGradeTable!$A:$B,MATCH(EquipGradeTable!$B$1,EquipGradeTable!$A$1:$B$1,0),0)),"",
OFFSET(K239,0,-1)+20))</f>
        <v/>
      </c>
      <c r="L239" t="str">
        <f ca="1">IF($C239&lt;=2,"",
IF(AND($C239&gt;=3,INT(RIGHT(L$1,1))&gt;VLOOKUP($C239,EquipGradeTable!$A:$B,MATCH(EquipGradeTable!$B$1,EquipGradeTable!$A$1:$B$1,0),0)),"",
OFFSET(L239,0,-1)+20))</f>
        <v/>
      </c>
      <c r="M239" t="str">
        <f ca="1">IF($C239&lt;=2,"",
IF(AND($C239&gt;=3,INT(RIGHT(M$1,1))&gt;VLOOKUP($C239,EquipGradeTable!$A:$B,MATCH(EquipGradeTable!$B$1,EquipGradeTable!$A$1:$B$1,0),0)),"",
OFFSET(M239,0,-1)+20))</f>
        <v/>
      </c>
      <c r="N239" t="str">
        <f ca="1">IF($C239&lt;=2,"",
IF(AND($C239&gt;=3,INT(RIGHT(N$1,1))&gt;VLOOKUP($C239,EquipGradeTable!$A:$B,MATCH(EquipGradeTable!$B$1,EquipGradeTable!$A$1:$B$1,0),0)),"",
OFFSET(N239,0,-1)+20))</f>
        <v/>
      </c>
      <c r="O239" t="str">
        <f ca="1">IF($C239&lt;=2,"",
IF(AND($C239&gt;=3,INT(RIGHT(O$1,1))&gt;VLOOKUP($C239,EquipGradeTable!$A:$B,MATCH(EquipGradeTable!$B$1,EquipGradeTable!$A$1:$B$1,0),0)),"",
OFFSET(O239,0,-1)+20))</f>
        <v/>
      </c>
      <c r="P239" t="s">
        <v>94</v>
      </c>
      <c r="Q239">
        <f t="shared" si="72"/>
        <v>7</v>
      </c>
      <c r="R239" t="str">
        <f t="shared" si="77"/>
        <v>Shot_SciFiWarriorGun</v>
      </c>
      <c r="S239" t="str">
        <f t="shared" si="78"/>
        <v>EquipName_SciFiWarriorGun</v>
      </c>
      <c r="T239">
        <v>1</v>
      </c>
      <c r="AE239">
        <v>0</v>
      </c>
    </row>
    <row r="240" spans="1:31" x14ac:dyDescent="0.3">
      <c r="A240" t="str">
        <f t="shared" ca="1" si="83"/>
        <v>Equip016002</v>
      </c>
      <c r="B240" t="str">
        <f t="shared" ca="1" si="70"/>
        <v>6002</v>
      </c>
      <c r="C240">
        <v>1</v>
      </c>
      <c r="D240" t="s">
        <v>47</v>
      </c>
      <c r="E240">
        <f t="shared" ca="1" si="73"/>
        <v>6</v>
      </c>
      <c r="F240" t="s">
        <v>20</v>
      </c>
      <c r="G240">
        <f t="shared" ca="1" si="74"/>
        <v>0</v>
      </c>
      <c r="H240">
        <v>2</v>
      </c>
      <c r="I240" t="str">
        <f t="shared" ca="1" si="71"/>
        <v>201</v>
      </c>
      <c r="J240">
        <v>201</v>
      </c>
      <c r="K240" t="str">
        <f ca="1">IF($C240&lt;=2,"",
IF(AND($C240&gt;=3,INT(RIGHT(K$1,1))&gt;VLOOKUP($C240,EquipGradeTable!$A:$B,MATCH(EquipGradeTable!$B$1,EquipGradeTable!$A$1:$B$1,0),0)),"",
OFFSET(K240,0,-1)+20))</f>
        <v/>
      </c>
      <c r="L240" t="str">
        <f ca="1">IF($C240&lt;=2,"",
IF(AND($C240&gt;=3,INT(RIGHT(L$1,1))&gt;VLOOKUP($C240,EquipGradeTable!$A:$B,MATCH(EquipGradeTable!$B$1,EquipGradeTable!$A$1:$B$1,0),0)),"",
OFFSET(L240,0,-1)+20))</f>
        <v/>
      </c>
      <c r="M240" t="str">
        <f ca="1">IF($C240&lt;=2,"",
IF(AND($C240&gt;=3,INT(RIGHT(M$1,1))&gt;VLOOKUP($C240,EquipGradeTable!$A:$B,MATCH(EquipGradeTable!$B$1,EquipGradeTable!$A$1:$B$1,0),0)),"",
OFFSET(M240,0,-1)+20))</f>
        <v/>
      </c>
      <c r="N240" t="str">
        <f ca="1">IF($C240&lt;=2,"",
IF(AND($C240&gt;=3,INT(RIGHT(N$1,1))&gt;VLOOKUP($C240,EquipGradeTable!$A:$B,MATCH(EquipGradeTable!$B$1,EquipGradeTable!$A$1:$B$1,0),0)),"",
OFFSET(N240,0,-1)+20))</f>
        <v/>
      </c>
      <c r="O240" t="str">
        <f ca="1">IF($C240&lt;=2,"",
IF(AND($C240&gt;=3,INT(RIGHT(O$1,1))&gt;VLOOKUP($C240,EquipGradeTable!$A:$B,MATCH(EquipGradeTable!$B$1,EquipGradeTable!$A$1:$B$1,0),0)),"",
OFFSET(O240,0,-1)+20))</f>
        <v/>
      </c>
      <c r="P240" t="s">
        <v>94</v>
      </c>
      <c r="Q240">
        <f t="shared" si="72"/>
        <v>7</v>
      </c>
      <c r="R240" t="str">
        <f t="shared" si="77"/>
        <v>Shot_SciFiWarriorGun</v>
      </c>
      <c r="S240" t="str">
        <f t="shared" si="78"/>
        <v>EquipName_SciFiWarriorGun</v>
      </c>
      <c r="T240">
        <v>1</v>
      </c>
      <c r="AE240">
        <v>0</v>
      </c>
    </row>
    <row r="241" spans="1:31" x14ac:dyDescent="0.3">
      <c r="A241" t="str">
        <f t="shared" ca="1" si="83"/>
        <v>Equip026002</v>
      </c>
      <c r="B241" t="str">
        <f t="shared" ca="1" si="70"/>
        <v>6002</v>
      </c>
      <c r="C241">
        <v>2</v>
      </c>
      <c r="D241" t="s">
        <v>47</v>
      </c>
      <c r="E241">
        <f t="shared" ca="1" si="73"/>
        <v>6</v>
      </c>
      <c r="F241" t="s">
        <v>20</v>
      </c>
      <c r="G241">
        <f t="shared" ca="1" si="74"/>
        <v>0</v>
      </c>
      <c r="H241">
        <v>2</v>
      </c>
      <c r="I241" t="str">
        <f t="shared" ca="1" si="71"/>
        <v>301</v>
      </c>
      <c r="J241">
        <v>301</v>
      </c>
      <c r="K241" t="str">
        <f ca="1">IF($C241&lt;=2,"",
IF(AND($C241&gt;=3,INT(RIGHT(K$1,1))&gt;VLOOKUP($C241,EquipGradeTable!$A:$B,MATCH(EquipGradeTable!$B$1,EquipGradeTable!$A$1:$B$1,0),0)),"",
OFFSET(K241,0,-1)+20))</f>
        <v/>
      </c>
      <c r="L241" t="str">
        <f ca="1">IF($C241&lt;=2,"",
IF(AND($C241&gt;=3,INT(RIGHT(L$1,1))&gt;VLOOKUP($C241,EquipGradeTable!$A:$B,MATCH(EquipGradeTable!$B$1,EquipGradeTable!$A$1:$B$1,0),0)),"",
OFFSET(L241,0,-1)+20))</f>
        <v/>
      </c>
      <c r="M241" t="str">
        <f ca="1">IF($C241&lt;=2,"",
IF(AND($C241&gt;=3,INT(RIGHT(M$1,1))&gt;VLOOKUP($C241,EquipGradeTable!$A:$B,MATCH(EquipGradeTable!$B$1,EquipGradeTable!$A$1:$B$1,0),0)),"",
OFFSET(M241,0,-1)+20))</f>
        <v/>
      </c>
      <c r="N241" t="str">
        <f ca="1">IF($C241&lt;=2,"",
IF(AND($C241&gt;=3,INT(RIGHT(N$1,1))&gt;VLOOKUP($C241,EquipGradeTable!$A:$B,MATCH(EquipGradeTable!$B$1,EquipGradeTable!$A$1:$B$1,0),0)),"",
OFFSET(N241,0,-1)+20))</f>
        <v/>
      </c>
      <c r="O241" t="str">
        <f ca="1">IF($C241&lt;=2,"",
IF(AND($C241&gt;=3,INT(RIGHT(O$1,1))&gt;VLOOKUP($C241,EquipGradeTable!$A:$B,MATCH(EquipGradeTable!$B$1,EquipGradeTable!$A$1:$B$1,0),0)),"",
OFFSET(O241,0,-1)+20))</f>
        <v/>
      </c>
      <c r="P241" t="s">
        <v>94</v>
      </c>
      <c r="Q241">
        <f t="shared" si="72"/>
        <v>7</v>
      </c>
      <c r="R241" t="str">
        <f t="shared" si="77"/>
        <v>Shot_SciFiWarriorGun</v>
      </c>
      <c r="S241" t="str">
        <f t="shared" si="78"/>
        <v>EquipName_SciFiWarriorGun</v>
      </c>
      <c r="T241">
        <v>1</v>
      </c>
      <c r="AE241">
        <v>0</v>
      </c>
    </row>
    <row r="242" spans="1:31" x14ac:dyDescent="0.3">
      <c r="A242" t="str">
        <f t="shared" ca="1" si="83"/>
        <v>Equip036002</v>
      </c>
      <c r="B242" t="str">
        <f t="shared" ca="1" si="70"/>
        <v>6002</v>
      </c>
      <c r="C242">
        <v>3</v>
      </c>
      <c r="D242" t="s">
        <v>47</v>
      </c>
      <c r="E242">
        <f t="shared" ca="1" si="73"/>
        <v>6</v>
      </c>
      <c r="F242" t="s">
        <v>20</v>
      </c>
      <c r="G242">
        <f t="shared" ca="1" si="74"/>
        <v>0</v>
      </c>
      <c r="H242">
        <v>2</v>
      </c>
      <c r="I242" t="str">
        <f t="shared" ca="1" si="71"/>
        <v>401, 421, 441</v>
      </c>
      <c r="J242">
        <v>401</v>
      </c>
      <c r="K242">
        <f ca="1">IF($C242&lt;=2,"",
IF(AND($C242&gt;=3,INT(RIGHT(K$1,1))&gt;VLOOKUP($C242,EquipGradeTable!$A:$B,MATCH(EquipGradeTable!$B$1,EquipGradeTable!$A$1:$B$1,0),0)),"",
OFFSET(K242,0,-1)+20))</f>
        <v>421</v>
      </c>
      <c r="L242">
        <f ca="1">IF($C242&lt;=2,"",
IF(AND($C242&gt;=3,INT(RIGHT(L$1,1))&gt;VLOOKUP($C242,EquipGradeTable!$A:$B,MATCH(EquipGradeTable!$B$1,EquipGradeTable!$A$1:$B$1,0),0)),"",
OFFSET(L242,0,-1)+20))</f>
        <v>441</v>
      </c>
      <c r="M242" t="str">
        <f ca="1">IF($C242&lt;=2,"",
IF(AND($C242&gt;=3,INT(RIGHT(M$1,1))&gt;VLOOKUP($C242,EquipGradeTable!$A:$B,MATCH(EquipGradeTable!$B$1,EquipGradeTable!$A$1:$B$1,0),0)),"",
OFFSET(M242,0,-1)+20))</f>
        <v/>
      </c>
      <c r="N242" t="str">
        <f ca="1">IF($C242&lt;=2,"",
IF(AND($C242&gt;=3,INT(RIGHT(N$1,1))&gt;VLOOKUP($C242,EquipGradeTable!$A:$B,MATCH(EquipGradeTable!$B$1,EquipGradeTable!$A$1:$B$1,0),0)),"",
OFFSET(N242,0,-1)+20))</f>
        <v/>
      </c>
      <c r="O242" t="str">
        <f ca="1">IF($C242&lt;=2,"",
IF(AND($C242&gt;=3,INT(RIGHT(O$1,1))&gt;VLOOKUP($C242,EquipGradeTable!$A:$B,MATCH(EquipGradeTable!$B$1,EquipGradeTable!$A$1:$B$1,0),0)),"",
OFFSET(O242,0,-1)+20))</f>
        <v/>
      </c>
      <c r="P242" t="s">
        <v>94</v>
      </c>
      <c r="Q242">
        <f t="shared" si="72"/>
        <v>7</v>
      </c>
      <c r="R242" t="str">
        <f t="shared" si="77"/>
        <v>Shot_SciFiWarriorGun</v>
      </c>
      <c r="S242" t="str">
        <f t="shared" si="78"/>
        <v>EquipName_SciFiWarriorGun</v>
      </c>
      <c r="T242">
        <v>1</v>
      </c>
      <c r="AE242">
        <v>0</v>
      </c>
    </row>
    <row r="243" spans="1:31" x14ac:dyDescent="0.3">
      <c r="A243" t="str">
        <f t="shared" ca="1" si="83"/>
        <v>Equip046002</v>
      </c>
      <c r="B243" t="str">
        <f t="shared" ca="1" si="70"/>
        <v>6002</v>
      </c>
      <c r="C243">
        <v>4</v>
      </c>
      <c r="D243" t="s">
        <v>47</v>
      </c>
      <c r="E243">
        <f t="shared" ca="1" si="73"/>
        <v>6</v>
      </c>
      <c r="F243" t="s">
        <v>20</v>
      </c>
      <c r="G243">
        <f t="shared" ca="1" si="74"/>
        <v>0</v>
      </c>
      <c r="H243">
        <v>2</v>
      </c>
      <c r="I243" t="str">
        <f t="shared" ca="1" si="71"/>
        <v>501, 521, 541, 561</v>
      </c>
      <c r="J243">
        <v>501</v>
      </c>
      <c r="K243">
        <f ca="1">IF($C243&lt;=2,"",
IF(AND($C243&gt;=3,INT(RIGHT(K$1,1))&gt;VLOOKUP($C243,EquipGradeTable!$A:$B,MATCH(EquipGradeTable!$B$1,EquipGradeTable!$A$1:$B$1,0),0)),"",
OFFSET(K243,0,-1)+20))</f>
        <v>521</v>
      </c>
      <c r="L243">
        <f ca="1">IF($C243&lt;=2,"",
IF(AND($C243&gt;=3,INT(RIGHT(L$1,1))&gt;VLOOKUP($C243,EquipGradeTable!$A:$B,MATCH(EquipGradeTable!$B$1,EquipGradeTable!$A$1:$B$1,0),0)),"",
OFFSET(L243,0,-1)+20))</f>
        <v>541</v>
      </c>
      <c r="M243">
        <f ca="1">IF($C243&lt;=2,"",
IF(AND($C243&gt;=3,INT(RIGHT(M$1,1))&gt;VLOOKUP($C243,EquipGradeTable!$A:$B,MATCH(EquipGradeTable!$B$1,EquipGradeTable!$A$1:$B$1,0),0)),"",
OFFSET(M243,0,-1)+20))</f>
        <v>561</v>
      </c>
      <c r="N243" t="str">
        <f ca="1">IF($C243&lt;=2,"",
IF(AND($C243&gt;=3,INT(RIGHT(N$1,1))&gt;VLOOKUP($C243,EquipGradeTable!$A:$B,MATCH(EquipGradeTable!$B$1,EquipGradeTable!$A$1:$B$1,0),0)),"",
OFFSET(N243,0,-1)+20))</f>
        <v/>
      </c>
      <c r="O243" t="str">
        <f ca="1">IF($C243&lt;=2,"",
IF(AND($C243&gt;=3,INT(RIGHT(O$1,1))&gt;VLOOKUP($C243,EquipGradeTable!$A:$B,MATCH(EquipGradeTable!$B$1,EquipGradeTable!$A$1:$B$1,0),0)),"",
OFFSET(O243,0,-1)+20))</f>
        <v/>
      </c>
      <c r="P243" t="s">
        <v>94</v>
      </c>
      <c r="Q243">
        <f t="shared" si="72"/>
        <v>7</v>
      </c>
      <c r="R243" t="str">
        <f t="shared" si="77"/>
        <v>Shot_SciFiWarriorGun</v>
      </c>
      <c r="S243" t="str">
        <f t="shared" si="78"/>
        <v>EquipName_SciFiWarriorGun</v>
      </c>
      <c r="T243">
        <v>1</v>
      </c>
      <c r="AE243">
        <v>0</v>
      </c>
    </row>
    <row r="244" spans="1:31" x14ac:dyDescent="0.3">
      <c r="A244" t="str">
        <f t="shared" ca="1" si="83"/>
        <v>Equip056002</v>
      </c>
      <c r="B244" t="str">
        <f t="shared" ca="1" si="70"/>
        <v>6002</v>
      </c>
      <c r="C244">
        <v>5</v>
      </c>
      <c r="D244" t="s">
        <v>47</v>
      </c>
      <c r="E244">
        <f t="shared" ca="1" si="73"/>
        <v>6</v>
      </c>
      <c r="F244" t="s">
        <v>20</v>
      </c>
      <c r="G244">
        <f t="shared" ca="1" si="74"/>
        <v>0</v>
      </c>
      <c r="H244">
        <v>2</v>
      </c>
      <c r="I244" t="str">
        <f t="shared" ca="1" si="71"/>
        <v>601, 621, 641, 661, 681</v>
      </c>
      <c r="J244">
        <v>601</v>
      </c>
      <c r="K244">
        <f ca="1">IF($C244&lt;=2,"",
IF(AND($C244&gt;=3,INT(RIGHT(K$1,1))&gt;VLOOKUP($C244,EquipGradeTable!$A:$B,MATCH(EquipGradeTable!$B$1,EquipGradeTable!$A$1:$B$1,0),0)),"",
OFFSET(K244,0,-1)+20))</f>
        <v>621</v>
      </c>
      <c r="L244">
        <f ca="1">IF($C244&lt;=2,"",
IF(AND($C244&gt;=3,INT(RIGHT(L$1,1))&gt;VLOOKUP($C244,EquipGradeTable!$A:$B,MATCH(EquipGradeTable!$B$1,EquipGradeTable!$A$1:$B$1,0),0)),"",
OFFSET(L244,0,-1)+20))</f>
        <v>641</v>
      </c>
      <c r="M244">
        <f ca="1">IF($C244&lt;=2,"",
IF(AND($C244&gt;=3,INT(RIGHT(M$1,1))&gt;VLOOKUP($C244,EquipGradeTable!$A:$B,MATCH(EquipGradeTable!$B$1,EquipGradeTable!$A$1:$B$1,0),0)),"",
OFFSET(M244,0,-1)+20))</f>
        <v>661</v>
      </c>
      <c r="N244">
        <f ca="1">IF($C244&lt;=2,"",
IF(AND($C244&gt;=3,INT(RIGHT(N$1,1))&gt;VLOOKUP($C244,EquipGradeTable!$A:$B,MATCH(EquipGradeTable!$B$1,EquipGradeTable!$A$1:$B$1,0),0)),"",
OFFSET(N244,0,-1)+20))</f>
        <v>681</v>
      </c>
      <c r="O244" t="str">
        <f ca="1">IF($C244&lt;=2,"",
IF(AND($C244&gt;=3,INT(RIGHT(O$1,1))&gt;VLOOKUP($C244,EquipGradeTable!$A:$B,MATCH(EquipGradeTable!$B$1,EquipGradeTable!$A$1:$B$1,0),0)),"",
OFFSET(O244,0,-1)+20))</f>
        <v/>
      </c>
      <c r="P244" t="s">
        <v>94</v>
      </c>
      <c r="Q244">
        <f t="shared" si="72"/>
        <v>7</v>
      </c>
      <c r="R244" t="str">
        <f t="shared" si="77"/>
        <v>Shot_SciFiWarriorGun</v>
      </c>
      <c r="S244" t="str">
        <f t="shared" si="78"/>
        <v>EquipName_SciFiWarriorGun</v>
      </c>
      <c r="T244">
        <v>1</v>
      </c>
      <c r="AE244">
        <v>0</v>
      </c>
    </row>
    <row r="245" spans="1:31" x14ac:dyDescent="0.3">
      <c r="A245" t="str">
        <f t="shared" ca="1" si="83"/>
        <v>Equip066002</v>
      </c>
      <c r="B245" t="str">
        <f t="shared" ca="1" si="70"/>
        <v>6002</v>
      </c>
      <c r="C245">
        <v>6</v>
      </c>
      <c r="D245" t="s">
        <v>47</v>
      </c>
      <c r="E245">
        <f t="shared" ca="1" si="73"/>
        <v>6</v>
      </c>
      <c r="F245" t="s">
        <v>20</v>
      </c>
      <c r="G245">
        <f t="shared" ca="1" si="74"/>
        <v>0</v>
      </c>
      <c r="H245">
        <v>2</v>
      </c>
      <c r="I245" t="str">
        <f t="shared" ca="1" si="71"/>
        <v>701, 721, 741, 761, 781, 801</v>
      </c>
      <c r="J245">
        <v>701</v>
      </c>
      <c r="K245">
        <f ca="1">IF($C245&lt;=2,"",
IF(AND($C245&gt;=3,INT(RIGHT(K$1,1))&gt;VLOOKUP($C245,EquipGradeTable!$A:$B,MATCH(EquipGradeTable!$B$1,EquipGradeTable!$A$1:$B$1,0),0)),"",
OFFSET(K245,0,-1)+20))</f>
        <v>721</v>
      </c>
      <c r="L245">
        <f ca="1">IF($C245&lt;=2,"",
IF(AND($C245&gt;=3,INT(RIGHT(L$1,1))&gt;VLOOKUP($C245,EquipGradeTable!$A:$B,MATCH(EquipGradeTable!$B$1,EquipGradeTable!$A$1:$B$1,0),0)),"",
OFFSET(L245,0,-1)+20))</f>
        <v>741</v>
      </c>
      <c r="M245">
        <f ca="1">IF($C245&lt;=2,"",
IF(AND($C245&gt;=3,INT(RIGHT(M$1,1))&gt;VLOOKUP($C245,EquipGradeTable!$A:$B,MATCH(EquipGradeTable!$B$1,EquipGradeTable!$A$1:$B$1,0),0)),"",
OFFSET(M245,0,-1)+20))</f>
        <v>761</v>
      </c>
      <c r="N245">
        <f ca="1">IF($C245&lt;=2,"",
IF(AND($C245&gt;=3,INT(RIGHT(N$1,1))&gt;VLOOKUP($C245,EquipGradeTable!$A:$B,MATCH(EquipGradeTable!$B$1,EquipGradeTable!$A$1:$B$1,0),0)),"",
OFFSET(N245,0,-1)+20))</f>
        <v>781</v>
      </c>
      <c r="O245">
        <f ca="1">IF($C245&lt;=2,"",
IF(AND($C245&gt;=3,INT(RIGHT(O$1,1))&gt;VLOOKUP($C245,EquipGradeTable!$A:$B,MATCH(EquipGradeTable!$B$1,EquipGradeTable!$A$1:$B$1,0),0)),"",
OFFSET(O245,0,-1)+20))</f>
        <v>801</v>
      </c>
      <c r="P245" t="s">
        <v>94</v>
      </c>
      <c r="Q245">
        <f t="shared" si="72"/>
        <v>7</v>
      </c>
      <c r="R245" t="str">
        <f t="shared" si="77"/>
        <v>Shot_SciFiWarriorGun</v>
      </c>
      <c r="S245" t="str">
        <f t="shared" si="78"/>
        <v>EquipName_SciFiWarriorGun</v>
      </c>
      <c r="T245">
        <v>1</v>
      </c>
      <c r="AE245">
        <v>0</v>
      </c>
    </row>
    <row r="246" spans="1:31" x14ac:dyDescent="0.3">
      <c r="A246" t="str">
        <f t="shared" ca="1" si="83"/>
        <v>Equip006003</v>
      </c>
      <c r="B246" t="str">
        <f t="shared" ca="1" si="70"/>
        <v>6003</v>
      </c>
      <c r="C246">
        <v>0</v>
      </c>
      <c r="D246" t="s">
        <v>47</v>
      </c>
      <c r="E246">
        <f t="shared" ca="1" si="73"/>
        <v>6</v>
      </c>
      <c r="F246" t="s">
        <v>20</v>
      </c>
      <c r="G246">
        <f t="shared" ca="1" si="74"/>
        <v>0</v>
      </c>
      <c r="H246">
        <v>3</v>
      </c>
      <c r="I246" t="str">
        <f t="shared" ca="1" si="71"/>
        <v>102</v>
      </c>
      <c r="J246">
        <v>102</v>
      </c>
      <c r="K246" t="str">
        <f ca="1">IF($C246&lt;=2,"",
IF(AND($C246&gt;=3,INT(RIGHT(K$1,1))&gt;VLOOKUP($C246,EquipGradeTable!$A:$B,MATCH(EquipGradeTable!$B$1,EquipGradeTable!$A$1:$B$1,0),0)),"",
OFFSET(K246,0,-1)+20))</f>
        <v/>
      </c>
      <c r="L246" t="str">
        <f ca="1">IF($C246&lt;=2,"",
IF(AND($C246&gt;=3,INT(RIGHT(L$1,1))&gt;VLOOKUP($C246,EquipGradeTable!$A:$B,MATCH(EquipGradeTable!$B$1,EquipGradeTable!$A$1:$B$1,0),0)),"",
OFFSET(L246,0,-1)+20))</f>
        <v/>
      </c>
      <c r="M246" t="str">
        <f ca="1">IF($C246&lt;=2,"",
IF(AND($C246&gt;=3,INT(RIGHT(M$1,1))&gt;VLOOKUP($C246,EquipGradeTable!$A:$B,MATCH(EquipGradeTable!$B$1,EquipGradeTable!$A$1:$B$1,0),0)),"",
OFFSET(M246,0,-1)+20))</f>
        <v/>
      </c>
      <c r="N246" t="str">
        <f ca="1">IF($C246&lt;=2,"",
IF(AND($C246&gt;=3,INT(RIGHT(N$1,1))&gt;VLOOKUP($C246,EquipGradeTable!$A:$B,MATCH(EquipGradeTable!$B$1,EquipGradeTable!$A$1:$B$1,0),0)),"",
OFFSET(N246,0,-1)+20))</f>
        <v/>
      </c>
      <c r="O246" t="str">
        <f ca="1">IF($C246&lt;=2,"",
IF(AND($C246&gt;=3,INT(RIGHT(O$1,1))&gt;VLOOKUP($C246,EquipGradeTable!$A:$B,MATCH(EquipGradeTable!$B$1,EquipGradeTable!$A$1:$B$1,0),0)),"",
OFFSET(O246,0,-1)+20))</f>
        <v/>
      </c>
      <c r="P246" t="s">
        <v>95</v>
      </c>
      <c r="Q246">
        <f t="shared" si="72"/>
        <v>7</v>
      </c>
      <c r="R246" t="str">
        <f t="shared" si="77"/>
        <v>Shot_SciFiGun</v>
      </c>
      <c r="S246" t="str">
        <f t="shared" si="78"/>
        <v>EquipName_SciFiGun</v>
      </c>
      <c r="T246">
        <v>1</v>
      </c>
      <c r="AE246">
        <v>0</v>
      </c>
    </row>
    <row r="247" spans="1:31" x14ac:dyDescent="0.3">
      <c r="A247" t="str">
        <f t="shared" ca="1" si="83"/>
        <v>Equip016003</v>
      </c>
      <c r="B247" t="str">
        <f t="shared" ca="1" si="70"/>
        <v>6003</v>
      </c>
      <c r="C247">
        <v>1</v>
      </c>
      <c r="D247" t="s">
        <v>47</v>
      </c>
      <c r="E247">
        <f t="shared" ca="1" si="73"/>
        <v>6</v>
      </c>
      <c r="F247" t="s">
        <v>20</v>
      </c>
      <c r="G247">
        <f t="shared" ca="1" si="74"/>
        <v>0</v>
      </c>
      <c r="H247">
        <v>3</v>
      </c>
      <c r="I247" t="str">
        <f t="shared" ca="1" si="71"/>
        <v>202</v>
      </c>
      <c r="J247">
        <v>202</v>
      </c>
      <c r="K247" t="str">
        <f ca="1">IF($C247&lt;=2,"",
IF(AND($C247&gt;=3,INT(RIGHT(K$1,1))&gt;VLOOKUP($C247,EquipGradeTable!$A:$B,MATCH(EquipGradeTable!$B$1,EquipGradeTable!$A$1:$B$1,0),0)),"",
OFFSET(K247,0,-1)+20))</f>
        <v/>
      </c>
      <c r="L247" t="str">
        <f ca="1">IF($C247&lt;=2,"",
IF(AND($C247&gt;=3,INT(RIGHT(L$1,1))&gt;VLOOKUP($C247,EquipGradeTable!$A:$B,MATCH(EquipGradeTable!$B$1,EquipGradeTable!$A$1:$B$1,0),0)),"",
OFFSET(L247,0,-1)+20))</f>
        <v/>
      </c>
      <c r="M247" t="str">
        <f ca="1">IF($C247&lt;=2,"",
IF(AND($C247&gt;=3,INT(RIGHT(M$1,1))&gt;VLOOKUP($C247,EquipGradeTable!$A:$B,MATCH(EquipGradeTable!$B$1,EquipGradeTable!$A$1:$B$1,0),0)),"",
OFFSET(M247,0,-1)+20))</f>
        <v/>
      </c>
      <c r="N247" t="str">
        <f ca="1">IF($C247&lt;=2,"",
IF(AND($C247&gt;=3,INT(RIGHT(N$1,1))&gt;VLOOKUP($C247,EquipGradeTable!$A:$B,MATCH(EquipGradeTable!$B$1,EquipGradeTable!$A$1:$B$1,0),0)),"",
OFFSET(N247,0,-1)+20))</f>
        <v/>
      </c>
      <c r="O247" t="str">
        <f ca="1">IF($C247&lt;=2,"",
IF(AND($C247&gt;=3,INT(RIGHT(O$1,1))&gt;VLOOKUP($C247,EquipGradeTable!$A:$B,MATCH(EquipGradeTable!$B$1,EquipGradeTable!$A$1:$B$1,0),0)),"",
OFFSET(O247,0,-1)+20))</f>
        <v/>
      </c>
      <c r="P247" t="s">
        <v>95</v>
      </c>
      <c r="Q247">
        <f t="shared" si="72"/>
        <v>7</v>
      </c>
      <c r="R247" t="str">
        <f t="shared" si="77"/>
        <v>Shot_SciFiGun</v>
      </c>
      <c r="S247" t="str">
        <f t="shared" si="78"/>
        <v>EquipName_SciFiGun</v>
      </c>
      <c r="T247">
        <v>1</v>
      </c>
      <c r="AE247">
        <v>0</v>
      </c>
    </row>
    <row r="248" spans="1:31" x14ac:dyDescent="0.3">
      <c r="A248" t="str">
        <f t="shared" ca="1" si="83"/>
        <v>Equip026003</v>
      </c>
      <c r="B248" t="str">
        <f t="shared" ca="1" si="70"/>
        <v>6003</v>
      </c>
      <c r="C248">
        <v>2</v>
      </c>
      <c r="D248" t="s">
        <v>47</v>
      </c>
      <c r="E248">
        <f t="shared" ca="1" si="73"/>
        <v>6</v>
      </c>
      <c r="F248" t="s">
        <v>20</v>
      </c>
      <c r="G248">
        <f t="shared" ca="1" si="74"/>
        <v>0</v>
      </c>
      <c r="H248">
        <v>3</v>
      </c>
      <c r="I248" t="str">
        <f t="shared" ca="1" si="71"/>
        <v>302</v>
      </c>
      <c r="J248">
        <v>302</v>
      </c>
      <c r="K248" t="str">
        <f ca="1">IF($C248&lt;=2,"",
IF(AND($C248&gt;=3,INT(RIGHT(K$1,1))&gt;VLOOKUP($C248,EquipGradeTable!$A:$B,MATCH(EquipGradeTable!$B$1,EquipGradeTable!$A$1:$B$1,0),0)),"",
OFFSET(K248,0,-1)+20))</f>
        <v/>
      </c>
      <c r="L248" t="str">
        <f ca="1">IF($C248&lt;=2,"",
IF(AND($C248&gt;=3,INT(RIGHT(L$1,1))&gt;VLOOKUP($C248,EquipGradeTable!$A:$B,MATCH(EquipGradeTable!$B$1,EquipGradeTable!$A$1:$B$1,0),0)),"",
OFFSET(L248,0,-1)+20))</f>
        <v/>
      </c>
      <c r="M248" t="str">
        <f ca="1">IF($C248&lt;=2,"",
IF(AND($C248&gt;=3,INT(RIGHT(M$1,1))&gt;VLOOKUP($C248,EquipGradeTable!$A:$B,MATCH(EquipGradeTable!$B$1,EquipGradeTable!$A$1:$B$1,0),0)),"",
OFFSET(M248,0,-1)+20))</f>
        <v/>
      </c>
      <c r="N248" t="str">
        <f ca="1">IF($C248&lt;=2,"",
IF(AND($C248&gt;=3,INT(RIGHT(N$1,1))&gt;VLOOKUP($C248,EquipGradeTable!$A:$B,MATCH(EquipGradeTable!$B$1,EquipGradeTable!$A$1:$B$1,0),0)),"",
OFFSET(N248,0,-1)+20))</f>
        <v/>
      </c>
      <c r="O248" t="str">
        <f ca="1">IF($C248&lt;=2,"",
IF(AND($C248&gt;=3,INT(RIGHT(O$1,1))&gt;VLOOKUP($C248,EquipGradeTable!$A:$B,MATCH(EquipGradeTable!$B$1,EquipGradeTable!$A$1:$B$1,0),0)),"",
OFFSET(O248,0,-1)+20))</f>
        <v/>
      </c>
      <c r="P248" t="s">
        <v>95</v>
      </c>
      <c r="Q248">
        <f t="shared" si="72"/>
        <v>7</v>
      </c>
      <c r="R248" t="str">
        <f t="shared" si="77"/>
        <v>Shot_SciFiGun</v>
      </c>
      <c r="S248" t="str">
        <f t="shared" si="78"/>
        <v>EquipName_SciFiGun</v>
      </c>
      <c r="T248">
        <v>1</v>
      </c>
      <c r="AE248">
        <v>0</v>
      </c>
    </row>
    <row r="249" spans="1:31" x14ac:dyDescent="0.3">
      <c r="A249" t="str">
        <f t="shared" ca="1" si="83"/>
        <v>Equip036003</v>
      </c>
      <c r="B249" t="str">
        <f t="shared" ca="1" si="70"/>
        <v>6003</v>
      </c>
      <c r="C249">
        <v>3</v>
      </c>
      <c r="D249" t="s">
        <v>47</v>
      </c>
      <c r="E249">
        <f t="shared" ca="1" si="73"/>
        <v>6</v>
      </c>
      <c r="F249" t="s">
        <v>20</v>
      </c>
      <c r="G249">
        <f t="shared" ca="1" si="74"/>
        <v>0</v>
      </c>
      <c r="H249">
        <v>3</v>
      </c>
      <c r="I249" t="str">
        <f t="shared" ca="1" si="71"/>
        <v>402, 422, 442</v>
      </c>
      <c r="J249">
        <v>402</v>
      </c>
      <c r="K249">
        <f ca="1">IF($C249&lt;=2,"",
IF(AND($C249&gt;=3,INT(RIGHT(K$1,1))&gt;VLOOKUP($C249,EquipGradeTable!$A:$B,MATCH(EquipGradeTable!$B$1,EquipGradeTable!$A$1:$B$1,0),0)),"",
OFFSET(K249,0,-1)+20))</f>
        <v>422</v>
      </c>
      <c r="L249">
        <f ca="1">IF($C249&lt;=2,"",
IF(AND($C249&gt;=3,INT(RIGHT(L$1,1))&gt;VLOOKUP($C249,EquipGradeTable!$A:$B,MATCH(EquipGradeTable!$B$1,EquipGradeTable!$A$1:$B$1,0),0)),"",
OFFSET(L249,0,-1)+20))</f>
        <v>442</v>
      </c>
      <c r="M249" t="str">
        <f ca="1">IF($C249&lt;=2,"",
IF(AND($C249&gt;=3,INT(RIGHT(M$1,1))&gt;VLOOKUP($C249,EquipGradeTable!$A:$B,MATCH(EquipGradeTable!$B$1,EquipGradeTable!$A$1:$B$1,0),0)),"",
OFFSET(M249,0,-1)+20))</f>
        <v/>
      </c>
      <c r="N249" t="str">
        <f ca="1">IF($C249&lt;=2,"",
IF(AND($C249&gt;=3,INT(RIGHT(N$1,1))&gt;VLOOKUP($C249,EquipGradeTable!$A:$B,MATCH(EquipGradeTable!$B$1,EquipGradeTable!$A$1:$B$1,0),0)),"",
OFFSET(N249,0,-1)+20))</f>
        <v/>
      </c>
      <c r="O249" t="str">
        <f ca="1">IF($C249&lt;=2,"",
IF(AND($C249&gt;=3,INT(RIGHT(O$1,1))&gt;VLOOKUP($C249,EquipGradeTable!$A:$B,MATCH(EquipGradeTable!$B$1,EquipGradeTable!$A$1:$B$1,0),0)),"",
OFFSET(O249,0,-1)+20))</f>
        <v/>
      </c>
      <c r="P249" t="s">
        <v>95</v>
      </c>
      <c r="Q249">
        <f t="shared" si="72"/>
        <v>7</v>
      </c>
      <c r="R249" t="str">
        <f t="shared" si="77"/>
        <v>Shot_SciFiGun</v>
      </c>
      <c r="S249" t="str">
        <f t="shared" si="78"/>
        <v>EquipName_SciFiGun</v>
      </c>
      <c r="T249">
        <v>1</v>
      </c>
      <c r="AE249">
        <v>0</v>
      </c>
    </row>
    <row r="250" spans="1:31" x14ac:dyDescent="0.3">
      <c r="A250" t="str">
        <f t="shared" ca="1" si="83"/>
        <v>Equip046003</v>
      </c>
      <c r="B250" t="str">
        <f t="shared" ca="1" si="70"/>
        <v>6003</v>
      </c>
      <c r="C250">
        <v>4</v>
      </c>
      <c r="D250" t="s">
        <v>47</v>
      </c>
      <c r="E250">
        <f t="shared" ca="1" si="73"/>
        <v>6</v>
      </c>
      <c r="F250" t="s">
        <v>20</v>
      </c>
      <c r="G250">
        <f t="shared" ca="1" si="74"/>
        <v>0</v>
      </c>
      <c r="H250">
        <v>3</v>
      </c>
      <c r="I250" t="str">
        <f t="shared" ca="1" si="71"/>
        <v>502, 522, 542, 562</v>
      </c>
      <c r="J250">
        <v>502</v>
      </c>
      <c r="K250">
        <f ca="1">IF($C250&lt;=2,"",
IF(AND($C250&gt;=3,INT(RIGHT(K$1,1))&gt;VLOOKUP($C250,EquipGradeTable!$A:$B,MATCH(EquipGradeTable!$B$1,EquipGradeTable!$A$1:$B$1,0),0)),"",
OFFSET(K250,0,-1)+20))</f>
        <v>522</v>
      </c>
      <c r="L250">
        <f ca="1">IF($C250&lt;=2,"",
IF(AND($C250&gt;=3,INT(RIGHT(L$1,1))&gt;VLOOKUP($C250,EquipGradeTable!$A:$B,MATCH(EquipGradeTable!$B$1,EquipGradeTable!$A$1:$B$1,0),0)),"",
OFFSET(L250,0,-1)+20))</f>
        <v>542</v>
      </c>
      <c r="M250">
        <f ca="1">IF($C250&lt;=2,"",
IF(AND($C250&gt;=3,INT(RIGHT(M$1,1))&gt;VLOOKUP($C250,EquipGradeTable!$A:$B,MATCH(EquipGradeTable!$B$1,EquipGradeTable!$A$1:$B$1,0),0)),"",
OFFSET(M250,0,-1)+20))</f>
        <v>562</v>
      </c>
      <c r="N250" t="str">
        <f ca="1">IF($C250&lt;=2,"",
IF(AND($C250&gt;=3,INT(RIGHT(N$1,1))&gt;VLOOKUP($C250,EquipGradeTable!$A:$B,MATCH(EquipGradeTable!$B$1,EquipGradeTable!$A$1:$B$1,0),0)),"",
OFFSET(N250,0,-1)+20))</f>
        <v/>
      </c>
      <c r="O250" t="str">
        <f ca="1">IF($C250&lt;=2,"",
IF(AND($C250&gt;=3,INT(RIGHT(O$1,1))&gt;VLOOKUP($C250,EquipGradeTable!$A:$B,MATCH(EquipGradeTable!$B$1,EquipGradeTable!$A$1:$B$1,0),0)),"",
OFFSET(O250,0,-1)+20))</f>
        <v/>
      </c>
      <c r="P250" t="s">
        <v>95</v>
      </c>
      <c r="Q250">
        <f t="shared" si="72"/>
        <v>7</v>
      </c>
      <c r="R250" t="str">
        <f t="shared" si="77"/>
        <v>Shot_SciFiGun</v>
      </c>
      <c r="S250" t="str">
        <f t="shared" si="78"/>
        <v>EquipName_SciFiGun</v>
      </c>
      <c r="T250">
        <v>1</v>
      </c>
      <c r="AE250">
        <v>0</v>
      </c>
    </row>
    <row r="251" spans="1:31" x14ac:dyDescent="0.3">
      <c r="A251" t="str">
        <f t="shared" ca="1" si="83"/>
        <v>Equip056003</v>
      </c>
      <c r="B251" t="str">
        <f t="shared" ca="1" si="70"/>
        <v>6003</v>
      </c>
      <c r="C251">
        <v>5</v>
      </c>
      <c r="D251" t="s">
        <v>47</v>
      </c>
      <c r="E251">
        <f t="shared" ca="1" si="73"/>
        <v>6</v>
      </c>
      <c r="F251" t="s">
        <v>20</v>
      </c>
      <c r="G251">
        <f t="shared" ca="1" si="74"/>
        <v>0</v>
      </c>
      <c r="H251">
        <v>3</v>
      </c>
      <c r="I251" t="str">
        <f t="shared" ca="1" si="71"/>
        <v>602, 622, 642, 662, 682</v>
      </c>
      <c r="J251">
        <v>602</v>
      </c>
      <c r="K251">
        <f ca="1">IF($C251&lt;=2,"",
IF(AND($C251&gt;=3,INT(RIGHT(K$1,1))&gt;VLOOKUP($C251,EquipGradeTable!$A:$B,MATCH(EquipGradeTable!$B$1,EquipGradeTable!$A$1:$B$1,0),0)),"",
OFFSET(K251,0,-1)+20))</f>
        <v>622</v>
      </c>
      <c r="L251">
        <f ca="1">IF($C251&lt;=2,"",
IF(AND($C251&gt;=3,INT(RIGHT(L$1,1))&gt;VLOOKUP($C251,EquipGradeTable!$A:$B,MATCH(EquipGradeTable!$B$1,EquipGradeTable!$A$1:$B$1,0),0)),"",
OFFSET(L251,0,-1)+20))</f>
        <v>642</v>
      </c>
      <c r="M251">
        <f ca="1">IF($C251&lt;=2,"",
IF(AND($C251&gt;=3,INT(RIGHT(M$1,1))&gt;VLOOKUP($C251,EquipGradeTable!$A:$B,MATCH(EquipGradeTable!$B$1,EquipGradeTable!$A$1:$B$1,0),0)),"",
OFFSET(M251,0,-1)+20))</f>
        <v>662</v>
      </c>
      <c r="N251">
        <f ca="1">IF($C251&lt;=2,"",
IF(AND($C251&gt;=3,INT(RIGHT(N$1,1))&gt;VLOOKUP($C251,EquipGradeTable!$A:$B,MATCH(EquipGradeTable!$B$1,EquipGradeTable!$A$1:$B$1,0),0)),"",
OFFSET(N251,0,-1)+20))</f>
        <v>682</v>
      </c>
      <c r="O251" t="str">
        <f ca="1">IF($C251&lt;=2,"",
IF(AND($C251&gt;=3,INT(RIGHT(O$1,1))&gt;VLOOKUP($C251,EquipGradeTable!$A:$B,MATCH(EquipGradeTable!$B$1,EquipGradeTable!$A$1:$B$1,0),0)),"",
OFFSET(O251,0,-1)+20))</f>
        <v/>
      </c>
      <c r="P251" t="s">
        <v>95</v>
      </c>
      <c r="Q251">
        <f t="shared" si="72"/>
        <v>7</v>
      </c>
      <c r="R251" t="str">
        <f t="shared" si="77"/>
        <v>Shot_SciFiGun</v>
      </c>
      <c r="S251" t="str">
        <f t="shared" si="78"/>
        <v>EquipName_SciFiGun</v>
      </c>
      <c r="T251">
        <v>1</v>
      </c>
      <c r="AE251">
        <v>0</v>
      </c>
    </row>
    <row r="252" spans="1:31" x14ac:dyDescent="0.3">
      <c r="A252" t="str">
        <f t="shared" ca="1" si="83"/>
        <v>Equip066003</v>
      </c>
      <c r="B252" t="str">
        <f t="shared" ca="1" si="70"/>
        <v>6003</v>
      </c>
      <c r="C252">
        <v>6</v>
      </c>
      <c r="D252" t="s">
        <v>47</v>
      </c>
      <c r="E252">
        <f t="shared" ca="1" si="73"/>
        <v>6</v>
      </c>
      <c r="F252" t="s">
        <v>20</v>
      </c>
      <c r="G252">
        <f t="shared" ca="1" si="74"/>
        <v>0</v>
      </c>
      <c r="H252">
        <v>3</v>
      </c>
      <c r="I252" t="str">
        <f t="shared" ca="1" si="71"/>
        <v>702, 722, 742, 762, 782, 802</v>
      </c>
      <c r="J252">
        <v>702</v>
      </c>
      <c r="K252">
        <f ca="1">IF($C252&lt;=2,"",
IF(AND($C252&gt;=3,INT(RIGHT(K$1,1))&gt;VLOOKUP($C252,EquipGradeTable!$A:$B,MATCH(EquipGradeTable!$B$1,EquipGradeTable!$A$1:$B$1,0),0)),"",
OFFSET(K252,0,-1)+20))</f>
        <v>722</v>
      </c>
      <c r="L252">
        <f ca="1">IF($C252&lt;=2,"",
IF(AND($C252&gt;=3,INT(RIGHT(L$1,1))&gt;VLOOKUP($C252,EquipGradeTable!$A:$B,MATCH(EquipGradeTable!$B$1,EquipGradeTable!$A$1:$B$1,0),0)),"",
OFFSET(L252,0,-1)+20))</f>
        <v>742</v>
      </c>
      <c r="M252">
        <f ca="1">IF($C252&lt;=2,"",
IF(AND($C252&gt;=3,INT(RIGHT(M$1,1))&gt;VLOOKUP($C252,EquipGradeTable!$A:$B,MATCH(EquipGradeTable!$B$1,EquipGradeTable!$A$1:$B$1,0),0)),"",
OFFSET(M252,0,-1)+20))</f>
        <v>762</v>
      </c>
      <c r="N252">
        <f ca="1">IF($C252&lt;=2,"",
IF(AND($C252&gt;=3,INT(RIGHT(N$1,1))&gt;VLOOKUP($C252,EquipGradeTable!$A:$B,MATCH(EquipGradeTable!$B$1,EquipGradeTable!$A$1:$B$1,0),0)),"",
OFFSET(N252,0,-1)+20))</f>
        <v>782</v>
      </c>
      <c r="O252">
        <f ca="1">IF($C252&lt;=2,"",
IF(AND($C252&gt;=3,INT(RIGHT(O$1,1))&gt;VLOOKUP($C252,EquipGradeTable!$A:$B,MATCH(EquipGradeTable!$B$1,EquipGradeTable!$A$1:$B$1,0),0)),"",
OFFSET(O252,0,-1)+20))</f>
        <v>802</v>
      </c>
      <c r="P252" t="s">
        <v>95</v>
      </c>
      <c r="Q252">
        <f t="shared" si="72"/>
        <v>7</v>
      </c>
      <c r="R252" t="str">
        <f t="shared" si="77"/>
        <v>Shot_SciFiGun</v>
      </c>
      <c r="S252" t="str">
        <f t="shared" si="78"/>
        <v>EquipName_SciFiGun</v>
      </c>
      <c r="T252">
        <v>1</v>
      </c>
      <c r="AE252">
        <v>0</v>
      </c>
    </row>
    <row r="253" spans="1:31" x14ac:dyDescent="0.3">
      <c r="A253" t="str">
        <f t="shared" ref="A253:A269" ca="1" si="84">"Equip"&amp;TEXT(C253,"00")&amp;TEXT(E253,"0")&amp;TEXT(G253,"0")&amp;TEXT(H253,"00")</f>
        <v>Equip036101</v>
      </c>
      <c r="B253" t="str">
        <f t="shared" ca="1" si="70"/>
        <v>6101</v>
      </c>
      <c r="C253">
        <v>3</v>
      </c>
      <c r="D253" t="s">
        <v>47</v>
      </c>
      <c r="E253">
        <f t="shared" ref="E253:E311" ca="1" si="85">VLOOKUP(D253,OFFSET(INDIRECT("$A:$B"),0,MATCH(D$1&amp;"_Verify",INDIRECT("$1:$1"),0)-1),2,0)</f>
        <v>6</v>
      </c>
      <c r="F253" t="s">
        <v>22</v>
      </c>
      <c r="G253">
        <f t="shared" ref="G253:G311" ca="1" si="86">VLOOKUP(F253,OFFSET(INDIRECT("$A:$B"),0,MATCH(F$1&amp;"_Verify",INDIRECT("$1:$1"),0)-1),2,0)</f>
        <v>1</v>
      </c>
      <c r="H253">
        <v>1</v>
      </c>
      <c r="I253" t="str">
        <f t="shared" ca="1" si="71"/>
        <v>600, 620, 640</v>
      </c>
      <c r="J253">
        <v>600</v>
      </c>
      <c r="K253">
        <f ca="1">IF($C253&lt;=2,"",
IF(AND($C253&gt;=3,INT(RIGHT(K$1,1))&gt;VLOOKUP($C253,EquipGradeTable!$A:$B,MATCH(EquipGradeTable!$B$1,EquipGradeTable!$A$1:$B$1,0),0)),"",
OFFSET(K253,0,-1)+20))</f>
        <v>620</v>
      </c>
      <c r="L253">
        <f ca="1">IF($C253&lt;=2,"",
IF(AND($C253&gt;=3,INT(RIGHT(L$1,1))&gt;VLOOKUP($C253,EquipGradeTable!$A:$B,MATCH(EquipGradeTable!$B$1,EquipGradeTable!$A$1:$B$1,0),0)),"",
OFFSET(L253,0,-1)+20))</f>
        <v>640</v>
      </c>
      <c r="M253" t="str">
        <f ca="1">IF($C253&lt;=2,"",
IF(AND($C253&gt;=3,INT(RIGHT(M$1,1))&gt;VLOOKUP($C253,EquipGradeTable!$A:$B,MATCH(EquipGradeTable!$B$1,EquipGradeTable!$A$1:$B$1,0),0)),"",
OFFSET(M253,0,-1)+20))</f>
        <v/>
      </c>
      <c r="N253" t="str">
        <f ca="1">IF($C253&lt;=2,"",
IF(AND($C253&gt;=3,INT(RIGHT(N$1,1))&gt;VLOOKUP($C253,EquipGradeTable!$A:$B,MATCH(EquipGradeTable!$B$1,EquipGradeTable!$A$1:$B$1,0),0)),"",
OFFSET(N253,0,-1)+20))</f>
        <v/>
      </c>
      <c r="O253" t="str">
        <f ca="1">IF($C253&lt;=2,"",
IF(AND($C253&gt;=3,INT(RIGHT(O$1,1))&gt;VLOOKUP($C253,EquipGradeTable!$A:$B,MATCH(EquipGradeTable!$B$1,EquipGradeTable!$A$1:$B$1,0),0)),"",
OFFSET(O253,0,-1)+20))</f>
        <v/>
      </c>
      <c r="P253" t="s">
        <v>96</v>
      </c>
      <c r="Q253">
        <f t="shared" si="72"/>
        <v>4</v>
      </c>
      <c r="R253" t="str">
        <f t="shared" si="77"/>
        <v>Shot_SciFiRifle3</v>
      </c>
      <c r="S253" t="str">
        <f t="shared" si="78"/>
        <v>EquipName_SciFiRifle3</v>
      </c>
      <c r="T253">
        <v>1</v>
      </c>
      <c r="AE253">
        <v>0</v>
      </c>
    </row>
    <row r="254" spans="1:31" x14ac:dyDescent="0.3">
      <c r="A254" t="str">
        <f t="shared" ca="1" si="84"/>
        <v>Equip046101</v>
      </c>
      <c r="B254" t="str">
        <f t="shared" ca="1" si="70"/>
        <v>6101</v>
      </c>
      <c r="C254">
        <v>4</v>
      </c>
      <c r="D254" t="s">
        <v>47</v>
      </c>
      <c r="E254">
        <f t="shared" ca="1" si="85"/>
        <v>6</v>
      </c>
      <c r="F254" t="s">
        <v>22</v>
      </c>
      <c r="G254">
        <f t="shared" ca="1" si="86"/>
        <v>1</v>
      </c>
      <c r="H254">
        <v>1</v>
      </c>
      <c r="I254" t="str">
        <f t="shared" ca="1" si="71"/>
        <v>750, 770, 790, 810</v>
      </c>
      <c r="J254">
        <v>750</v>
      </c>
      <c r="K254">
        <f ca="1">IF($C254&lt;=2,"",
IF(AND($C254&gt;=3,INT(RIGHT(K$1,1))&gt;VLOOKUP($C254,EquipGradeTable!$A:$B,MATCH(EquipGradeTable!$B$1,EquipGradeTable!$A$1:$B$1,0),0)),"",
OFFSET(K254,0,-1)+20))</f>
        <v>770</v>
      </c>
      <c r="L254">
        <f ca="1">IF($C254&lt;=2,"",
IF(AND($C254&gt;=3,INT(RIGHT(L$1,1))&gt;VLOOKUP($C254,EquipGradeTable!$A:$B,MATCH(EquipGradeTable!$B$1,EquipGradeTable!$A$1:$B$1,0),0)),"",
OFFSET(L254,0,-1)+20))</f>
        <v>790</v>
      </c>
      <c r="M254">
        <f ca="1">IF($C254&lt;=2,"",
IF(AND($C254&gt;=3,INT(RIGHT(M$1,1))&gt;VLOOKUP($C254,EquipGradeTable!$A:$B,MATCH(EquipGradeTable!$B$1,EquipGradeTable!$A$1:$B$1,0),0)),"",
OFFSET(M254,0,-1)+20))</f>
        <v>810</v>
      </c>
      <c r="N254" t="str">
        <f ca="1">IF($C254&lt;=2,"",
IF(AND($C254&gt;=3,INT(RIGHT(N$1,1))&gt;VLOOKUP($C254,EquipGradeTable!$A:$B,MATCH(EquipGradeTable!$B$1,EquipGradeTable!$A$1:$B$1,0),0)),"",
OFFSET(N254,0,-1)+20))</f>
        <v/>
      </c>
      <c r="O254" t="str">
        <f ca="1">IF($C254&lt;=2,"",
IF(AND($C254&gt;=3,INT(RIGHT(O$1,1))&gt;VLOOKUP($C254,EquipGradeTable!$A:$B,MATCH(EquipGradeTable!$B$1,EquipGradeTable!$A$1:$B$1,0),0)),"",
OFFSET(O254,0,-1)+20))</f>
        <v/>
      </c>
      <c r="P254" t="s">
        <v>96</v>
      </c>
      <c r="Q254">
        <f t="shared" si="72"/>
        <v>4</v>
      </c>
      <c r="R254" t="str">
        <f t="shared" si="77"/>
        <v>Shot_SciFiRifle3</v>
      </c>
      <c r="S254" t="str">
        <f t="shared" si="78"/>
        <v>EquipName_SciFiRifle3</v>
      </c>
      <c r="T254">
        <v>1</v>
      </c>
      <c r="AE254">
        <v>0</v>
      </c>
    </row>
    <row r="255" spans="1:31" x14ac:dyDescent="0.3">
      <c r="A255" t="str">
        <f t="shared" ca="1" si="84"/>
        <v>Equip056101</v>
      </c>
      <c r="B255" t="str">
        <f t="shared" ca="1" si="70"/>
        <v>6101</v>
      </c>
      <c r="C255">
        <v>5</v>
      </c>
      <c r="D255" t="s">
        <v>47</v>
      </c>
      <c r="E255">
        <f t="shared" ca="1" si="85"/>
        <v>6</v>
      </c>
      <c r="F255" t="s">
        <v>22</v>
      </c>
      <c r="G255">
        <f t="shared" ca="1" si="86"/>
        <v>1</v>
      </c>
      <c r="H255">
        <v>1</v>
      </c>
      <c r="I255" t="str">
        <f t="shared" ca="1" si="71"/>
        <v>900, 920, 940, 960, 980</v>
      </c>
      <c r="J255">
        <v>900</v>
      </c>
      <c r="K255">
        <f ca="1">IF($C255&lt;=2,"",
IF(AND($C255&gt;=3,INT(RIGHT(K$1,1))&gt;VLOOKUP($C255,EquipGradeTable!$A:$B,MATCH(EquipGradeTable!$B$1,EquipGradeTable!$A$1:$B$1,0),0)),"",
OFFSET(K255,0,-1)+20))</f>
        <v>920</v>
      </c>
      <c r="L255">
        <f ca="1">IF($C255&lt;=2,"",
IF(AND($C255&gt;=3,INT(RIGHT(L$1,1))&gt;VLOOKUP($C255,EquipGradeTable!$A:$B,MATCH(EquipGradeTable!$B$1,EquipGradeTable!$A$1:$B$1,0),0)),"",
OFFSET(L255,0,-1)+20))</f>
        <v>940</v>
      </c>
      <c r="M255">
        <f ca="1">IF($C255&lt;=2,"",
IF(AND($C255&gt;=3,INT(RIGHT(M$1,1))&gt;VLOOKUP($C255,EquipGradeTable!$A:$B,MATCH(EquipGradeTable!$B$1,EquipGradeTable!$A$1:$B$1,0),0)),"",
OFFSET(M255,0,-1)+20))</f>
        <v>960</v>
      </c>
      <c r="N255">
        <f ca="1">IF($C255&lt;=2,"",
IF(AND($C255&gt;=3,INT(RIGHT(N$1,1))&gt;VLOOKUP($C255,EquipGradeTable!$A:$B,MATCH(EquipGradeTable!$B$1,EquipGradeTable!$A$1:$B$1,0),0)),"",
OFFSET(N255,0,-1)+20))</f>
        <v>980</v>
      </c>
      <c r="O255" t="str">
        <f ca="1">IF($C255&lt;=2,"",
IF(AND($C255&gt;=3,INT(RIGHT(O$1,1))&gt;VLOOKUP($C255,EquipGradeTable!$A:$B,MATCH(EquipGradeTable!$B$1,EquipGradeTable!$A$1:$B$1,0),0)),"",
OFFSET(O255,0,-1)+20))</f>
        <v/>
      </c>
      <c r="P255" t="s">
        <v>96</v>
      </c>
      <c r="Q255">
        <f t="shared" si="72"/>
        <v>4</v>
      </c>
      <c r="R255" t="str">
        <f t="shared" si="77"/>
        <v>Shot_SciFiRifle3</v>
      </c>
      <c r="S255" t="str">
        <f t="shared" si="78"/>
        <v>EquipName_SciFiRifle3</v>
      </c>
      <c r="T255">
        <v>1</v>
      </c>
      <c r="AE255">
        <v>0</v>
      </c>
    </row>
    <row r="256" spans="1:31" x14ac:dyDescent="0.3">
      <c r="A256" t="str">
        <f t="shared" ca="1" si="84"/>
        <v>Equip066101</v>
      </c>
      <c r="B256" t="str">
        <f t="shared" ca="1" si="70"/>
        <v>6101</v>
      </c>
      <c r="C256">
        <v>6</v>
      </c>
      <c r="D256" t="s">
        <v>47</v>
      </c>
      <c r="E256">
        <f t="shared" ca="1" si="85"/>
        <v>6</v>
      </c>
      <c r="F256" t="s">
        <v>22</v>
      </c>
      <c r="G256">
        <f t="shared" ca="1" si="86"/>
        <v>1</v>
      </c>
      <c r="H256">
        <v>1</v>
      </c>
      <c r="I256" t="str">
        <f t="shared" ca="1" si="71"/>
        <v>1050, 1070, 1090, 1110, 1130, 1150</v>
      </c>
      <c r="J256">
        <v>1050</v>
      </c>
      <c r="K256">
        <f ca="1">IF($C256&lt;=2,"",
IF(AND($C256&gt;=3,INT(RIGHT(K$1,1))&gt;VLOOKUP($C256,EquipGradeTable!$A:$B,MATCH(EquipGradeTable!$B$1,EquipGradeTable!$A$1:$B$1,0),0)),"",
OFFSET(K256,0,-1)+20))</f>
        <v>1070</v>
      </c>
      <c r="L256">
        <f ca="1">IF($C256&lt;=2,"",
IF(AND($C256&gt;=3,INT(RIGHT(L$1,1))&gt;VLOOKUP($C256,EquipGradeTable!$A:$B,MATCH(EquipGradeTable!$B$1,EquipGradeTable!$A$1:$B$1,0),0)),"",
OFFSET(L256,0,-1)+20))</f>
        <v>1090</v>
      </c>
      <c r="M256">
        <f ca="1">IF($C256&lt;=2,"",
IF(AND($C256&gt;=3,INT(RIGHT(M$1,1))&gt;VLOOKUP($C256,EquipGradeTable!$A:$B,MATCH(EquipGradeTable!$B$1,EquipGradeTable!$A$1:$B$1,0),0)),"",
OFFSET(M256,0,-1)+20))</f>
        <v>1110</v>
      </c>
      <c r="N256">
        <f ca="1">IF($C256&lt;=2,"",
IF(AND($C256&gt;=3,INT(RIGHT(N$1,1))&gt;VLOOKUP($C256,EquipGradeTable!$A:$B,MATCH(EquipGradeTable!$B$1,EquipGradeTable!$A$1:$B$1,0),0)),"",
OFFSET(N256,0,-1)+20))</f>
        <v>1130</v>
      </c>
      <c r="O256">
        <f ca="1">IF($C256&lt;=2,"",
IF(AND($C256&gt;=3,INT(RIGHT(O$1,1))&gt;VLOOKUP($C256,EquipGradeTable!$A:$B,MATCH(EquipGradeTable!$B$1,EquipGradeTable!$A$1:$B$1,0),0)),"",
OFFSET(O256,0,-1)+20))</f>
        <v>1150</v>
      </c>
      <c r="P256" t="s">
        <v>96</v>
      </c>
      <c r="Q256">
        <f t="shared" si="72"/>
        <v>4</v>
      </c>
      <c r="R256" t="str">
        <f t="shared" si="77"/>
        <v>Shot_SciFiRifle3</v>
      </c>
      <c r="S256" t="str">
        <f t="shared" si="78"/>
        <v>EquipName_SciFiRifle3</v>
      </c>
      <c r="T256">
        <v>1</v>
      </c>
      <c r="AE256">
        <v>0</v>
      </c>
    </row>
    <row r="257" spans="1:31" x14ac:dyDescent="0.3">
      <c r="A257" t="str">
        <f t="shared" ca="1" si="84"/>
        <v>Equip036102</v>
      </c>
      <c r="B257" t="str">
        <f t="shared" ca="1" si="70"/>
        <v>6102</v>
      </c>
      <c r="C257">
        <v>3</v>
      </c>
      <c r="D257" t="s">
        <v>47</v>
      </c>
      <c r="E257">
        <f t="shared" ca="1" si="85"/>
        <v>6</v>
      </c>
      <c r="F257" t="s">
        <v>22</v>
      </c>
      <c r="G257">
        <f t="shared" ca="1" si="86"/>
        <v>1</v>
      </c>
      <c r="H257">
        <v>2</v>
      </c>
      <c r="I257" t="str">
        <f t="shared" ca="1" si="71"/>
        <v>601, 621, 641</v>
      </c>
      <c r="J257">
        <v>601</v>
      </c>
      <c r="K257">
        <f ca="1">IF($C257&lt;=2,"",
IF(AND($C257&gt;=3,INT(RIGHT(K$1,1))&gt;VLOOKUP($C257,EquipGradeTable!$A:$B,MATCH(EquipGradeTable!$B$1,EquipGradeTable!$A$1:$B$1,0),0)),"",
OFFSET(K257,0,-1)+20))</f>
        <v>621</v>
      </c>
      <c r="L257">
        <f ca="1">IF($C257&lt;=2,"",
IF(AND($C257&gt;=3,INT(RIGHT(L$1,1))&gt;VLOOKUP($C257,EquipGradeTable!$A:$B,MATCH(EquipGradeTable!$B$1,EquipGradeTable!$A$1:$B$1,0),0)),"",
OFFSET(L257,0,-1)+20))</f>
        <v>641</v>
      </c>
      <c r="M257" t="str">
        <f ca="1">IF($C257&lt;=2,"",
IF(AND($C257&gt;=3,INT(RIGHT(M$1,1))&gt;VLOOKUP($C257,EquipGradeTable!$A:$B,MATCH(EquipGradeTable!$B$1,EquipGradeTable!$A$1:$B$1,0),0)),"",
OFFSET(M257,0,-1)+20))</f>
        <v/>
      </c>
      <c r="N257" t="str">
        <f ca="1">IF($C257&lt;=2,"",
IF(AND($C257&gt;=3,INT(RIGHT(N$1,1))&gt;VLOOKUP($C257,EquipGradeTable!$A:$B,MATCH(EquipGradeTable!$B$1,EquipGradeTable!$A$1:$B$1,0),0)),"",
OFFSET(N257,0,-1)+20))</f>
        <v/>
      </c>
      <c r="O257" t="str">
        <f ca="1">IF($C257&lt;=2,"",
IF(AND($C257&gt;=3,INT(RIGHT(O$1,1))&gt;VLOOKUP($C257,EquipGradeTable!$A:$B,MATCH(EquipGradeTable!$B$1,EquipGradeTable!$A$1:$B$1,0),0)),"",
OFFSET(O257,0,-1)+20))</f>
        <v/>
      </c>
      <c r="P257" t="s">
        <v>97</v>
      </c>
      <c r="Q257">
        <f t="shared" si="72"/>
        <v>4</v>
      </c>
      <c r="R257" t="str">
        <f t="shared" si="77"/>
        <v>Shot_SciFiRifle4</v>
      </c>
      <c r="S257" t="str">
        <f t="shared" si="78"/>
        <v>EquipName_SciFiRifle4</v>
      </c>
      <c r="T257">
        <v>1</v>
      </c>
      <c r="AE257">
        <v>0</v>
      </c>
    </row>
    <row r="258" spans="1:31" x14ac:dyDescent="0.3">
      <c r="A258" t="str">
        <f t="shared" ca="1" si="84"/>
        <v>Equip046102</v>
      </c>
      <c r="B258" t="str">
        <f t="shared" ref="B258:B321" ca="1" si="87">RIGHT(A258,4)</f>
        <v>6102</v>
      </c>
      <c r="C258">
        <v>4</v>
      </c>
      <c r="D258" t="s">
        <v>47</v>
      </c>
      <c r="E258">
        <f t="shared" ca="1" si="85"/>
        <v>6</v>
      </c>
      <c r="F258" t="s">
        <v>22</v>
      </c>
      <c r="G258">
        <f t="shared" ca="1" si="86"/>
        <v>1</v>
      </c>
      <c r="H258">
        <v>2</v>
      </c>
      <c r="I258" t="str">
        <f t="shared" ref="I258:I321" ca="1" si="88">J258&amp;
IF(LEN(K258)=0,"",", "&amp;K258)&amp;
IF(LEN(L258)=0,"",", "&amp;L258)&amp;
IF(LEN(M258)=0,"",", "&amp;M258)&amp;
IF(LEN(N258)=0,"",", "&amp;N258)&amp;
IF(LEN(O258)=0,"",", "&amp;O258)</f>
        <v>751, 771, 791, 811</v>
      </c>
      <c r="J258">
        <v>751</v>
      </c>
      <c r="K258">
        <f ca="1">IF($C258&lt;=2,"",
IF(AND($C258&gt;=3,INT(RIGHT(K$1,1))&gt;VLOOKUP($C258,EquipGradeTable!$A:$B,MATCH(EquipGradeTable!$B$1,EquipGradeTable!$A$1:$B$1,0),0)),"",
OFFSET(K258,0,-1)+20))</f>
        <v>771</v>
      </c>
      <c r="L258">
        <f ca="1">IF($C258&lt;=2,"",
IF(AND($C258&gt;=3,INT(RIGHT(L$1,1))&gt;VLOOKUP($C258,EquipGradeTable!$A:$B,MATCH(EquipGradeTable!$B$1,EquipGradeTable!$A$1:$B$1,0),0)),"",
OFFSET(L258,0,-1)+20))</f>
        <v>791</v>
      </c>
      <c r="M258">
        <f ca="1">IF($C258&lt;=2,"",
IF(AND($C258&gt;=3,INT(RIGHT(M$1,1))&gt;VLOOKUP($C258,EquipGradeTable!$A:$B,MATCH(EquipGradeTable!$B$1,EquipGradeTable!$A$1:$B$1,0),0)),"",
OFFSET(M258,0,-1)+20))</f>
        <v>811</v>
      </c>
      <c r="N258" t="str">
        <f ca="1">IF($C258&lt;=2,"",
IF(AND($C258&gt;=3,INT(RIGHT(N$1,1))&gt;VLOOKUP($C258,EquipGradeTable!$A:$B,MATCH(EquipGradeTable!$B$1,EquipGradeTable!$A$1:$B$1,0),0)),"",
OFFSET(N258,0,-1)+20))</f>
        <v/>
      </c>
      <c r="O258" t="str">
        <f ca="1">IF($C258&lt;=2,"",
IF(AND($C258&gt;=3,INT(RIGHT(O$1,1))&gt;VLOOKUP($C258,EquipGradeTable!$A:$B,MATCH(EquipGradeTable!$B$1,EquipGradeTable!$A$1:$B$1,0),0)),"",
OFFSET(O258,0,-1)+20))</f>
        <v/>
      </c>
      <c r="P258" t="s">
        <v>97</v>
      </c>
      <c r="Q258">
        <f t="shared" ref="Q258:Q321" si="89">COUNTIF(P:P,P258)</f>
        <v>4</v>
      </c>
      <c r="R258" t="str">
        <f t="shared" si="77"/>
        <v>Shot_SciFiRifle4</v>
      </c>
      <c r="S258" t="str">
        <f t="shared" si="78"/>
        <v>EquipName_SciFiRifle4</v>
      </c>
      <c r="T258">
        <v>1</v>
      </c>
      <c r="AE258">
        <v>0</v>
      </c>
    </row>
    <row r="259" spans="1:31" x14ac:dyDescent="0.3">
      <c r="A259" t="str">
        <f t="shared" ca="1" si="84"/>
        <v>Equip056102</v>
      </c>
      <c r="B259" t="str">
        <f t="shared" ca="1" si="87"/>
        <v>6102</v>
      </c>
      <c r="C259">
        <v>5</v>
      </c>
      <c r="D259" t="s">
        <v>47</v>
      </c>
      <c r="E259">
        <f t="shared" ca="1" si="85"/>
        <v>6</v>
      </c>
      <c r="F259" t="s">
        <v>22</v>
      </c>
      <c r="G259">
        <f t="shared" ca="1" si="86"/>
        <v>1</v>
      </c>
      <c r="H259">
        <v>2</v>
      </c>
      <c r="I259" t="str">
        <f t="shared" ca="1" si="88"/>
        <v>901, 921, 941, 961, 981</v>
      </c>
      <c r="J259">
        <v>901</v>
      </c>
      <c r="K259">
        <f ca="1">IF($C259&lt;=2,"",
IF(AND($C259&gt;=3,INT(RIGHT(K$1,1))&gt;VLOOKUP($C259,EquipGradeTable!$A:$B,MATCH(EquipGradeTable!$B$1,EquipGradeTable!$A$1:$B$1,0),0)),"",
OFFSET(K259,0,-1)+20))</f>
        <v>921</v>
      </c>
      <c r="L259">
        <f ca="1">IF($C259&lt;=2,"",
IF(AND($C259&gt;=3,INT(RIGHT(L$1,1))&gt;VLOOKUP($C259,EquipGradeTable!$A:$B,MATCH(EquipGradeTable!$B$1,EquipGradeTable!$A$1:$B$1,0),0)),"",
OFFSET(L259,0,-1)+20))</f>
        <v>941</v>
      </c>
      <c r="M259">
        <f ca="1">IF($C259&lt;=2,"",
IF(AND($C259&gt;=3,INT(RIGHT(M$1,1))&gt;VLOOKUP($C259,EquipGradeTable!$A:$B,MATCH(EquipGradeTable!$B$1,EquipGradeTable!$A$1:$B$1,0),0)),"",
OFFSET(M259,0,-1)+20))</f>
        <v>961</v>
      </c>
      <c r="N259">
        <f ca="1">IF($C259&lt;=2,"",
IF(AND($C259&gt;=3,INT(RIGHT(N$1,1))&gt;VLOOKUP($C259,EquipGradeTable!$A:$B,MATCH(EquipGradeTable!$B$1,EquipGradeTable!$A$1:$B$1,0),0)),"",
OFFSET(N259,0,-1)+20))</f>
        <v>981</v>
      </c>
      <c r="O259" t="str">
        <f ca="1">IF($C259&lt;=2,"",
IF(AND($C259&gt;=3,INT(RIGHT(O$1,1))&gt;VLOOKUP($C259,EquipGradeTable!$A:$B,MATCH(EquipGradeTable!$B$1,EquipGradeTable!$A$1:$B$1,0),0)),"",
OFFSET(O259,0,-1)+20))</f>
        <v/>
      </c>
      <c r="P259" t="s">
        <v>97</v>
      </c>
      <c r="Q259">
        <f t="shared" si="89"/>
        <v>4</v>
      </c>
      <c r="R259" t="str">
        <f t="shared" si="77"/>
        <v>Shot_SciFiRifle4</v>
      </c>
      <c r="S259" t="str">
        <f t="shared" si="78"/>
        <v>EquipName_SciFiRifle4</v>
      </c>
      <c r="T259">
        <v>1</v>
      </c>
      <c r="AE259">
        <v>0</v>
      </c>
    </row>
    <row r="260" spans="1:31" x14ac:dyDescent="0.3">
      <c r="A260" t="str">
        <f t="shared" ca="1" si="84"/>
        <v>Equip066102</v>
      </c>
      <c r="B260" t="str">
        <f t="shared" ca="1" si="87"/>
        <v>6102</v>
      </c>
      <c r="C260">
        <v>6</v>
      </c>
      <c r="D260" t="s">
        <v>47</v>
      </c>
      <c r="E260">
        <f t="shared" ca="1" si="85"/>
        <v>6</v>
      </c>
      <c r="F260" t="s">
        <v>22</v>
      </c>
      <c r="G260">
        <f t="shared" ca="1" si="86"/>
        <v>1</v>
      </c>
      <c r="H260">
        <v>2</v>
      </c>
      <c r="I260" t="str">
        <f t="shared" ca="1" si="88"/>
        <v>1051, 1071, 1091, 1111, 1131, 1151</v>
      </c>
      <c r="J260">
        <v>1051</v>
      </c>
      <c r="K260">
        <f ca="1">IF($C260&lt;=2,"",
IF(AND($C260&gt;=3,INT(RIGHT(K$1,1))&gt;VLOOKUP($C260,EquipGradeTable!$A:$B,MATCH(EquipGradeTable!$B$1,EquipGradeTable!$A$1:$B$1,0),0)),"",
OFFSET(K260,0,-1)+20))</f>
        <v>1071</v>
      </c>
      <c r="L260">
        <f ca="1">IF($C260&lt;=2,"",
IF(AND($C260&gt;=3,INT(RIGHT(L$1,1))&gt;VLOOKUP($C260,EquipGradeTable!$A:$B,MATCH(EquipGradeTable!$B$1,EquipGradeTable!$A$1:$B$1,0),0)),"",
OFFSET(L260,0,-1)+20))</f>
        <v>1091</v>
      </c>
      <c r="M260">
        <f ca="1">IF($C260&lt;=2,"",
IF(AND($C260&gt;=3,INT(RIGHT(M$1,1))&gt;VLOOKUP($C260,EquipGradeTable!$A:$B,MATCH(EquipGradeTable!$B$1,EquipGradeTable!$A$1:$B$1,0),0)),"",
OFFSET(M260,0,-1)+20))</f>
        <v>1111</v>
      </c>
      <c r="N260">
        <f ca="1">IF($C260&lt;=2,"",
IF(AND($C260&gt;=3,INT(RIGHT(N$1,1))&gt;VLOOKUP($C260,EquipGradeTable!$A:$B,MATCH(EquipGradeTable!$B$1,EquipGradeTable!$A$1:$B$1,0),0)),"",
OFFSET(N260,0,-1)+20))</f>
        <v>1131</v>
      </c>
      <c r="O260">
        <f ca="1">IF($C260&lt;=2,"",
IF(AND($C260&gt;=3,INT(RIGHT(O$1,1))&gt;VLOOKUP($C260,EquipGradeTable!$A:$B,MATCH(EquipGradeTable!$B$1,EquipGradeTable!$A$1:$B$1,0),0)),"",
OFFSET(O260,0,-1)+20))</f>
        <v>1151</v>
      </c>
      <c r="P260" t="s">
        <v>97</v>
      </c>
      <c r="Q260">
        <f t="shared" si="89"/>
        <v>4</v>
      </c>
      <c r="R260" t="str">
        <f t="shared" si="77"/>
        <v>Shot_SciFiRifle4</v>
      </c>
      <c r="S260" t="str">
        <f t="shared" si="78"/>
        <v>EquipName_SciFiRifle4</v>
      </c>
      <c r="T260">
        <v>1</v>
      </c>
      <c r="AE260">
        <v>0</v>
      </c>
    </row>
    <row r="261" spans="1:31" x14ac:dyDescent="0.3">
      <c r="A261" t="str">
        <f t="shared" ca="1" si="84"/>
        <v>Equip036201</v>
      </c>
      <c r="B261" t="str">
        <f t="shared" ca="1" si="87"/>
        <v>6201</v>
      </c>
      <c r="C261">
        <v>3</v>
      </c>
      <c r="D261" t="s">
        <v>47</v>
      </c>
      <c r="E261">
        <f t="shared" ca="1" si="85"/>
        <v>6</v>
      </c>
      <c r="F261" t="s">
        <v>24</v>
      </c>
      <c r="G261">
        <f t="shared" ca="1" si="86"/>
        <v>2</v>
      </c>
      <c r="H261">
        <v>1</v>
      </c>
      <c r="I261" t="str">
        <f t="shared" ca="1" si="88"/>
        <v>800, 820, 840</v>
      </c>
      <c r="J261">
        <v>800</v>
      </c>
      <c r="K261">
        <f ca="1">IF($C261&lt;=2,"",
IF(AND($C261&gt;=3,INT(RIGHT(K$1,1))&gt;VLOOKUP($C261,EquipGradeTable!$A:$B,MATCH(EquipGradeTable!$B$1,EquipGradeTable!$A$1:$B$1,0),0)),"",
OFFSET(K261,0,-1)+20))</f>
        <v>820</v>
      </c>
      <c r="L261">
        <f ca="1">IF($C261&lt;=2,"",
IF(AND($C261&gt;=3,INT(RIGHT(L$1,1))&gt;VLOOKUP($C261,EquipGradeTable!$A:$B,MATCH(EquipGradeTable!$B$1,EquipGradeTable!$A$1:$B$1,0),0)),"",
OFFSET(L261,0,-1)+20))</f>
        <v>840</v>
      </c>
      <c r="M261" t="str">
        <f ca="1">IF($C261&lt;=2,"",
IF(AND($C261&gt;=3,INT(RIGHT(M$1,1))&gt;VLOOKUP($C261,EquipGradeTable!$A:$B,MATCH(EquipGradeTable!$B$1,EquipGradeTable!$A$1:$B$1,0),0)),"",
OFFSET(M261,0,-1)+20))</f>
        <v/>
      </c>
      <c r="N261" t="str">
        <f ca="1">IF($C261&lt;=2,"",
IF(AND($C261&gt;=3,INT(RIGHT(N$1,1))&gt;VLOOKUP($C261,EquipGradeTable!$A:$B,MATCH(EquipGradeTable!$B$1,EquipGradeTable!$A$1:$B$1,0),0)),"",
OFFSET(N261,0,-1)+20))</f>
        <v/>
      </c>
      <c r="O261" t="str">
        <f ca="1">IF($C261&lt;=2,"",
IF(AND($C261&gt;=3,INT(RIGHT(O$1,1))&gt;VLOOKUP($C261,EquipGradeTable!$A:$B,MATCH(EquipGradeTable!$B$1,EquipGradeTable!$A$1:$B$1,0),0)),"",
OFFSET(O261,0,-1)+20))</f>
        <v/>
      </c>
      <c r="P261" t="s">
        <v>98</v>
      </c>
      <c r="Q261">
        <f t="shared" si="89"/>
        <v>4</v>
      </c>
      <c r="R261" t="str">
        <f t="shared" si="77"/>
        <v>Shot_SciFiRocketLauncher</v>
      </c>
      <c r="S261" t="str">
        <f t="shared" si="78"/>
        <v>EquipName_SciFiRocketLauncher</v>
      </c>
      <c r="T261">
        <v>1</v>
      </c>
      <c r="AE261">
        <v>0</v>
      </c>
    </row>
    <row r="262" spans="1:31" x14ac:dyDescent="0.3">
      <c r="A262" t="str">
        <f t="shared" ca="1" si="84"/>
        <v>Equip046201</v>
      </c>
      <c r="B262" t="str">
        <f t="shared" ca="1" si="87"/>
        <v>6201</v>
      </c>
      <c r="C262">
        <v>4</v>
      </c>
      <c r="D262" t="s">
        <v>47</v>
      </c>
      <c r="E262">
        <f t="shared" ca="1" si="85"/>
        <v>6</v>
      </c>
      <c r="F262" t="s">
        <v>24</v>
      </c>
      <c r="G262">
        <f t="shared" ca="1" si="86"/>
        <v>2</v>
      </c>
      <c r="H262">
        <v>1</v>
      </c>
      <c r="I262" t="str">
        <f t="shared" ca="1" si="88"/>
        <v>1000, 1020, 1040, 1060</v>
      </c>
      <c r="J262">
        <v>1000</v>
      </c>
      <c r="K262">
        <f ca="1">IF($C262&lt;=2,"",
IF(AND($C262&gt;=3,INT(RIGHT(K$1,1))&gt;VLOOKUP($C262,EquipGradeTable!$A:$B,MATCH(EquipGradeTable!$B$1,EquipGradeTable!$A$1:$B$1,0),0)),"",
OFFSET(K262,0,-1)+20))</f>
        <v>1020</v>
      </c>
      <c r="L262">
        <f ca="1">IF($C262&lt;=2,"",
IF(AND($C262&gt;=3,INT(RIGHT(L$1,1))&gt;VLOOKUP($C262,EquipGradeTable!$A:$B,MATCH(EquipGradeTable!$B$1,EquipGradeTable!$A$1:$B$1,0),0)),"",
OFFSET(L262,0,-1)+20))</f>
        <v>1040</v>
      </c>
      <c r="M262">
        <f ca="1">IF($C262&lt;=2,"",
IF(AND($C262&gt;=3,INT(RIGHT(M$1,1))&gt;VLOOKUP($C262,EquipGradeTable!$A:$B,MATCH(EquipGradeTable!$B$1,EquipGradeTable!$A$1:$B$1,0),0)),"",
OFFSET(M262,0,-1)+20))</f>
        <v>1060</v>
      </c>
      <c r="N262" t="str">
        <f ca="1">IF($C262&lt;=2,"",
IF(AND($C262&gt;=3,INT(RIGHT(N$1,1))&gt;VLOOKUP($C262,EquipGradeTable!$A:$B,MATCH(EquipGradeTable!$B$1,EquipGradeTable!$A$1:$B$1,0),0)),"",
OFFSET(N262,0,-1)+20))</f>
        <v/>
      </c>
      <c r="O262" t="str">
        <f ca="1">IF($C262&lt;=2,"",
IF(AND($C262&gt;=3,INT(RIGHT(O$1,1))&gt;VLOOKUP($C262,EquipGradeTable!$A:$B,MATCH(EquipGradeTable!$B$1,EquipGradeTable!$A$1:$B$1,0),0)),"",
OFFSET(O262,0,-1)+20))</f>
        <v/>
      </c>
      <c r="P262" t="s">
        <v>98</v>
      </c>
      <c r="Q262">
        <f t="shared" si="89"/>
        <v>4</v>
      </c>
      <c r="R262" t="str">
        <f t="shared" si="77"/>
        <v>Shot_SciFiRocketLauncher</v>
      </c>
      <c r="S262" t="str">
        <f t="shared" si="78"/>
        <v>EquipName_SciFiRocketLauncher</v>
      </c>
      <c r="T262">
        <v>1</v>
      </c>
      <c r="AE262">
        <v>0</v>
      </c>
    </row>
    <row r="263" spans="1:31" x14ac:dyDescent="0.3">
      <c r="A263" t="str">
        <f t="shared" ca="1" si="84"/>
        <v>Equip056201</v>
      </c>
      <c r="B263" t="str">
        <f t="shared" ca="1" si="87"/>
        <v>6201</v>
      </c>
      <c r="C263">
        <v>5</v>
      </c>
      <c r="D263" t="s">
        <v>47</v>
      </c>
      <c r="E263">
        <f t="shared" ca="1" si="85"/>
        <v>6</v>
      </c>
      <c r="F263" t="s">
        <v>24</v>
      </c>
      <c r="G263">
        <f t="shared" ca="1" si="86"/>
        <v>2</v>
      </c>
      <c r="H263">
        <v>1</v>
      </c>
      <c r="I263" t="str">
        <f t="shared" ca="1" si="88"/>
        <v>1200, 1220, 1240, 1260, 1280</v>
      </c>
      <c r="J263">
        <v>1200</v>
      </c>
      <c r="K263">
        <f ca="1">IF($C263&lt;=2,"",
IF(AND($C263&gt;=3,INT(RIGHT(K$1,1))&gt;VLOOKUP($C263,EquipGradeTable!$A:$B,MATCH(EquipGradeTable!$B$1,EquipGradeTable!$A$1:$B$1,0),0)),"",
OFFSET(K263,0,-1)+20))</f>
        <v>1220</v>
      </c>
      <c r="L263">
        <f ca="1">IF($C263&lt;=2,"",
IF(AND($C263&gt;=3,INT(RIGHT(L$1,1))&gt;VLOOKUP($C263,EquipGradeTable!$A:$B,MATCH(EquipGradeTable!$B$1,EquipGradeTable!$A$1:$B$1,0),0)),"",
OFFSET(L263,0,-1)+20))</f>
        <v>1240</v>
      </c>
      <c r="M263">
        <f ca="1">IF($C263&lt;=2,"",
IF(AND($C263&gt;=3,INT(RIGHT(M$1,1))&gt;VLOOKUP($C263,EquipGradeTable!$A:$B,MATCH(EquipGradeTable!$B$1,EquipGradeTable!$A$1:$B$1,0),0)),"",
OFFSET(M263,0,-1)+20))</f>
        <v>1260</v>
      </c>
      <c r="N263">
        <f ca="1">IF($C263&lt;=2,"",
IF(AND($C263&gt;=3,INT(RIGHT(N$1,1))&gt;VLOOKUP($C263,EquipGradeTable!$A:$B,MATCH(EquipGradeTable!$B$1,EquipGradeTable!$A$1:$B$1,0),0)),"",
OFFSET(N263,0,-1)+20))</f>
        <v>1280</v>
      </c>
      <c r="O263" t="str">
        <f ca="1">IF($C263&lt;=2,"",
IF(AND($C263&gt;=3,INT(RIGHT(O$1,1))&gt;VLOOKUP($C263,EquipGradeTable!$A:$B,MATCH(EquipGradeTable!$B$1,EquipGradeTable!$A$1:$B$1,0),0)),"",
OFFSET(O263,0,-1)+20))</f>
        <v/>
      </c>
      <c r="P263" t="s">
        <v>98</v>
      </c>
      <c r="Q263">
        <f t="shared" si="89"/>
        <v>4</v>
      </c>
      <c r="R263" t="str">
        <f t="shared" si="77"/>
        <v>Shot_SciFiRocketLauncher</v>
      </c>
      <c r="S263" t="str">
        <f t="shared" si="78"/>
        <v>EquipName_SciFiRocketLauncher</v>
      </c>
      <c r="T263">
        <v>1</v>
      </c>
      <c r="AE263">
        <v>0</v>
      </c>
    </row>
    <row r="264" spans="1:31" x14ac:dyDescent="0.3">
      <c r="A264" t="str">
        <f t="shared" ca="1" si="84"/>
        <v>Equip066201</v>
      </c>
      <c r="B264" t="str">
        <f t="shared" ca="1" si="87"/>
        <v>6201</v>
      </c>
      <c r="C264">
        <v>6</v>
      </c>
      <c r="D264" t="s">
        <v>47</v>
      </c>
      <c r="E264">
        <f t="shared" ca="1" si="85"/>
        <v>6</v>
      </c>
      <c r="F264" t="s">
        <v>24</v>
      </c>
      <c r="G264">
        <f t="shared" ca="1" si="86"/>
        <v>2</v>
      </c>
      <c r="H264">
        <v>1</v>
      </c>
      <c r="I264" t="str">
        <f t="shared" ca="1" si="88"/>
        <v>1400, 1420, 1440, 1460, 1480, 1500</v>
      </c>
      <c r="J264">
        <v>1400</v>
      </c>
      <c r="K264">
        <f ca="1">IF($C264&lt;=2,"",
IF(AND($C264&gt;=3,INT(RIGHT(K$1,1))&gt;VLOOKUP($C264,EquipGradeTable!$A:$B,MATCH(EquipGradeTable!$B$1,EquipGradeTable!$A$1:$B$1,0),0)),"",
OFFSET(K264,0,-1)+20))</f>
        <v>1420</v>
      </c>
      <c r="L264">
        <f ca="1">IF($C264&lt;=2,"",
IF(AND($C264&gt;=3,INT(RIGHT(L$1,1))&gt;VLOOKUP($C264,EquipGradeTable!$A:$B,MATCH(EquipGradeTable!$B$1,EquipGradeTable!$A$1:$B$1,0),0)),"",
OFFSET(L264,0,-1)+20))</f>
        <v>1440</v>
      </c>
      <c r="M264">
        <f ca="1">IF($C264&lt;=2,"",
IF(AND($C264&gt;=3,INT(RIGHT(M$1,1))&gt;VLOOKUP($C264,EquipGradeTable!$A:$B,MATCH(EquipGradeTable!$B$1,EquipGradeTable!$A$1:$B$1,0),0)),"",
OFFSET(M264,0,-1)+20))</f>
        <v>1460</v>
      </c>
      <c r="N264">
        <f ca="1">IF($C264&lt;=2,"",
IF(AND($C264&gt;=3,INT(RIGHT(N$1,1))&gt;VLOOKUP($C264,EquipGradeTable!$A:$B,MATCH(EquipGradeTable!$B$1,EquipGradeTable!$A$1:$B$1,0),0)),"",
OFFSET(N264,0,-1)+20))</f>
        <v>1480</v>
      </c>
      <c r="O264">
        <f ca="1">IF($C264&lt;=2,"",
IF(AND($C264&gt;=3,INT(RIGHT(O$1,1))&gt;VLOOKUP($C264,EquipGradeTable!$A:$B,MATCH(EquipGradeTable!$B$1,EquipGradeTable!$A$1:$B$1,0),0)),"",
OFFSET(O264,0,-1)+20))</f>
        <v>1500</v>
      </c>
      <c r="P264" t="s">
        <v>98</v>
      </c>
      <c r="Q264">
        <f t="shared" si="89"/>
        <v>4</v>
      </c>
      <c r="R264" t="str">
        <f t="shared" si="77"/>
        <v>Shot_SciFiRocketLauncher</v>
      </c>
      <c r="S264" t="str">
        <f t="shared" si="78"/>
        <v>EquipName_SciFiRocketLauncher</v>
      </c>
      <c r="T264">
        <v>1</v>
      </c>
      <c r="AE264">
        <v>0</v>
      </c>
    </row>
    <row r="265" spans="1:31" x14ac:dyDescent="0.3">
      <c r="A265" t="str">
        <f t="shared" ca="1" si="84"/>
        <v>Equip036202</v>
      </c>
      <c r="B265" t="str">
        <f t="shared" ca="1" si="87"/>
        <v>6202</v>
      </c>
      <c r="C265">
        <v>3</v>
      </c>
      <c r="D265" t="s">
        <v>12</v>
      </c>
      <c r="E265">
        <f t="shared" ref="E265:E268" ca="1" si="90">VLOOKUP(D265,OFFSET(INDIRECT("$A:$B"),0,MATCH(D$1&amp;"_Verify",INDIRECT("$1:$1"),0)-1),2,0)</f>
        <v>6</v>
      </c>
      <c r="F265" t="s">
        <v>24</v>
      </c>
      <c r="G265">
        <f t="shared" ref="G265:G268" ca="1" si="91">VLOOKUP(F265,OFFSET(INDIRECT("$A:$B"),0,MATCH(F$1&amp;"_Verify",INDIRECT("$1:$1"),0)-1),2,0)</f>
        <v>2</v>
      </c>
      <c r="H265">
        <v>2</v>
      </c>
      <c r="I265" t="str">
        <f t="shared" ca="1" si="88"/>
        <v>801, 821, 841</v>
      </c>
      <c r="J265">
        <v>801</v>
      </c>
      <c r="K265">
        <f ca="1">IF($C265&lt;=2,"",
IF(AND($C265&gt;=3,INT(RIGHT(K$1,1))&gt;VLOOKUP($C265,EquipGradeTable!$A:$B,MATCH(EquipGradeTable!$B$1,EquipGradeTable!$A$1:$B$1,0),0)),"",
OFFSET(K265,0,-1)+20))</f>
        <v>821</v>
      </c>
      <c r="L265">
        <f ca="1">IF($C265&lt;=2,"",
IF(AND($C265&gt;=3,INT(RIGHT(L$1,1))&gt;VLOOKUP($C265,EquipGradeTable!$A:$B,MATCH(EquipGradeTable!$B$1,EquipGradeTable!$A$1:$B$1,0),0)),"",
OFFSET(L265,0,-1)+20))</f>
        <v>841</v>
      </c>
      <c r="M265" t="str">
        <f ca="1">IF($C265&lt;=2,"",
IF(AND($C265&gt;=3,INT(RIGHT(M$1,1))&gt;VLOOKUP($C265,EquipGradeTable!$A:$B,MATCH(EquipGradeTable!$B$1,EquipGradeTable!$A$1:$B$1,0),0)),"",
OFFSET(M265,0,-1)+20))</f>
        <v/>
      </c>
      <c r="N265" t="str">
        <f ca="1">IF($C265&lt;=2,"",
IF(AND($C265&gt;=3,INT(RIGHT(N$1,1))&gt;VLOOKUP($C265,EquipGradeTable!$A:$B,MATCH(EquipGradeTable!$B$1,EquipGradeTable!$A$1:$B$1,0),0)),"",
OFFSET(N265,0,-1)+20))</f>
        <v/>
      </c>
      <c r="O265" t="str">
        <f ca="1">IF($C265&lt;=2,"",
IF(AND($C265&gt;=3,INT(RIGHT(O$1,1))&gt;VLOOKUP($C265,EquipGradeTable!$A:$B,MATCH(EquipGradeTable!$B$1,EquipGradeTable!$A$1:$B$1,0),0)),"",
OFFSET(O265,0,-1)+20))</f>
        <v/>
      </c>
      <c r="P265" t="s">
        <v>99</v>
      </c>
      <c r="Q265">
        <f t="shared" si="89"/>
        <v>4</v>
      </c>
      <c r="R265" t="str">
        <f t="shared" ref="R265:R268" si="92">"Shot_"&amp;P265</f>
        <v>Shot_SciFiPlasmaRifle</v>
      </c>
      <c r="S265" t="str">
        <f t="shared" ref="S265:S268" si="93">"EquipName_"&amp;P265</f>
        <v>EquipName_SciFiPlasmaRifle</v>
      </c>
      <c r="T265">
        <v>1</v>
      </c>
      <c r="AE265">
        <v>99</v>
      </c>
    </row>
    <row r="266" spans="1:31" x14ac:dyDescent="0.3">
      <c r="A266" t="str">
        <f t="shared" ca="1" si="84"/>
        <v>Equip046202</v>
      </c>
      <c r="B266" t="str">
        <f t="shared" ca="1" si="87"/>
        <v>6202</v>
      </c>
      <c r="C266">
        <v>4</v>
      </c>
      <c r="D266" t="s">
        <v>12</v>
      </c>
      <c r="E266">
        <f t="shared" ca="1" si="90"/>
        <v>6</v>
      </c>
      <c r="F266" t="s">
        <v>24</v>
      </c>
      <c r="G266">
        <f t="shared" ca="1" si="91"/>
        <v>2</v>
      </c>
      <c r="H266">
        <v>2</v>
      </c>
      <c r="I266" t="str">
        <f t="shared" ca="1" si="88"/>
        <v>1001, 1021, 1041, 1061</v>
      </c>
      <c r="J266">
        <v>1001</v>
      </c>
      <c r="K266">
        <f ca="1">IF($C266&lt;=2,"",
IF(AND($C266&gt;=3,INT(RIGHT(K$1,1))&gt;VLOOKUP($C266,EquipGradeTable!$A:$B,MATCH(EquipGradeTable!$B$1,EquipGradeTable!$A$1:$B$1,0),0)),"",
OFFSET(K266,0,-1)+20))</f>
        <v>1021</v>
      </c>
      <c r="L266">
        <f ca="1">IF($C266&lt;=2,"",
IF(AND($C266&gt;=3,INT(RIGHT(L$1,1))&gt;VLOOKUP($C266,EquipGradeTable!$A:$B,MATCH(EquipGradeTable!$B$1,EquipGradeTable!$A$1:$B$1,0),0)),"",
OFFSET(L266,0,-1)+20))</f>
        <v>1041</v>
      </c>
      <c r="M266">
        <f ca="1">IF($C266&lt;=2,"",
IF(AND($C266&gt;=3,INT(RIGHT(M$1,1))&gt;VLOOKUP($C266,EquipGradeTable!$A:$B,MATCH(EquipGradeTable!$B$1,EquipGradeTable!$A$1:$B$1,0),0)),"",
OFFSET(M266,0,-1)+20))</f>
        <v>1061</v>
      </c>
      <c r="N266" t="str">
        <f ca="1">IF($C266&lt;=2,"",
IF(AND($C266&gt;=3,INT(RIGHT(N$1,1))&gt;VLOOKUP($C266,EquipGradeTable!$A:$B,MATCH(EquipGradeTable!$B$1,EquipGradeTable!$A$1:$B$1,0),0)),"",
OFFSET(N266,0,-1)+20))</f>
        <v/>
      </c>
      <c r="O266" t="str">
        <f ca="1">IF($C266&lt;=2,"",
IF(AND($C266&gt;=3,INT(RIGHT(O$1,1))&gt;VLOOKUP($C266,EquipGradeTable!$A:$B,MATCH(EquipGradeTable!$B$1,EquipGradeTable!$A$1:$B$1,0),0)),"",
OFFSET(O266,0,-1)+20))</f>
        <v/>
      </c>
      <c r="P266" t="s">
        <v>99</v>
      </c>
      <c r="Q266">
        <f t="shared" si="89"/>
        <v>4</v>
      </c>
      <c r="R266" t="str">
        <f t="shared" si="92"/>
        <v>Shot_SciFiPlasmaRifle</v>
      </c>
      <c r="S266" t="str">
        <f t="shared" si="93"/>
        <v>EquipName_SciFiPlasmaRifle</v>
      </c>
      <c r="T266">
        <v>1</v>
      </c>
      <c r="AE266">
        <v>99</v>
      </c>
    </row>
    <row r="267" spans="1:31" x14ac:dyDescent="0.3">
      <c r="A267" t="str">
        <f t="shared" ca="1" si="84"/>
        <v>Equip056202</v>
      </c>
      <c r="B267" t="str">
        <f t="shared" ca="1" si="87"/>
        <v>6202</v>
      </c>
      <c r="C267">
        <v>5</v>
      </c>
      <c r="D267" t="s">
        <v>12</v>
      </c>
      <c r="E267">
        <f t="shared" ca="1" si="90"/>
        <v>6</v>
      </c>
      <c r="F267" t="s">
        <v>24</v>
      </c>
      <c r="G267">
        <f t="shared" ca="1" si="91"/>
        <v>2</v>
      </c>
      <c r="H267">
        <v>2</v>
      </c>
      <c r="I267" t="str">
        <f t="shared" ca="1" si="88"/>
        <v>1201, 1221, 1241, 1261, 1281</v>
      </c>
      <c r="J267">
        <v>1201</v>
      </c>
      <c r="K267">
        <f ca="1">IF($C267&lt;=2,"",
IF(AND($C267&gt;=3,INT(RIGHT(K$1,1))&gt;VLOOKUP($C267,EquipGradeTable!$A:$B,MATCH(EquipGradeTable!$B$1,EquipGradeTable!$A$1:$B$1,0),0)),"",
OFFSET(K267,0,-1)+20))</f>
        <v>1221</v>
      </c>
      <c r="L267">
        <f ca="1">IF($C267&lt;=2,"",
IF(AND($C267&gt;=3,INT(RIGHT(L$1,1))&gt;VLOOKUP($C267,EquipGradeTable!$A:$B,MATCH(EquipGradeTable!$B$1,EquipGradeTable!$A$1:$B$1,0),0)),"",
OFFSET(L267,0,-1)+20))</f>
        <v>1241</v>
      </c>
      <c r="M267">
        <f ca="1">IF($C267&lt;=2,"",
IF(AND($C267&gt;=3,INT(RIGHT(M$1,1))&gt;VLOOKUP($C267,EquipGradeTable!$A:$B,MATCH(EquipGradeTable!$B$1,EquipGradeTable!$A$1:$B$1,0),0)),"",
OFFSET(M267,0,-1)+20))</f>
        <v>1261</v>
      </c>
      <c r="N267">
        <f ca="1">IF($C267&lt;=2,"",
IF(AND($C267&gt;=3,INT(RIGHT(N$1,1))&gt;VLOOKUP($C267,EquipGradeTable!$A:$B,MATCH(EquipGradeTable!$B$1,EquipGradeTable!$A$1:$B$1,0),0)),"",
OFFSET(N267,0,-1)+20))</f>
        <v>1281</v>
      </c>
      <c r="O267" t="str">
        <f ca="1">IF($C267&lt;=2,"",
IF(AND($C267&gt;=3,INT(RIGHT(O$1,1))&gt;VLOOKUP($C267,EquipGradeTable!$A:$B,MATCH(EquipGradeTable!$B$1,EquipGradeTable!$A$1:$B$1,0),0)),"",
OFFSET(O267,0,-1)+20))</f>
        <v/>
      </c>
      <c r="P267" t="s">
        <v>99</v>
      </c>
      <c r="Q267">
        <f t="shared" si="89"/>
        <v>4</v>
      </c>
      <c r="R267" t="str">
        <f t="shared" si="92"/>
        <v>Shot_SciFiPlasmaRifle</v>
      </c>
      <c r="S267" t="str">
        <f t="shared" si="93"/>
        <v>EquipName_SciFiPlasmaRifle</v>
      </c>
      <c r="T267">
        <v>1</v>
      </c>
      <c r="AE267">
        <v>99</v>
      </c>
    </row>
    <row r="268" spans="1:31" x14ac:dyDescent="0.3">
      <c r="A268" t="str">
        <f t="shared" ca="1" si="84"/>
        <v>Equip066202</v>
      </c>
      <c r="B268" t="str">
        <f t="shared" ca="1" si="87"/>
        <v>6202</v>
      </c>
      <c r="C268">
        <v>6</v>
      </c>
      <c r="D268" t="s">
        <v>12</v>
      </c>
      <c r="E268">
        <f t="shared" ca="1" si="90"/>
        <v>6</v>
      </c>
      <c r="F268" t="s">
        <v>24</v>
      </c>
      <c r="G268">
        <f t="shared" ca="1" si="91"/>
        <v>2</v>
      </c>
      <c r="H268">
        <v>2</v>
      </c>
      <c r="I268" t="str">
        <f t="shared" ca="1" si="88"/>
        <v>1401, 1421, 1441, 1461, 1481, 1501</v>
      </c>
      <c r="J268">
        <v>1401</v>
      </c>
      <c r="K268">
        <f ca="1">IF($C268&lt;=2,"",
IF(AND($C268&gt;=3,INT(RIGHT(K$1,1))&gt;VLOOKUP($C268,EquipGradeTable!$A:$B,MATCH(EquipGradeTable!$B$1,EquipGradeTable!$A$1:$B$1,0),0)),"",
OFFSET(K268,0,-1)+20))</f>
        <v>1421</v>
      </c>
      <c r="L268">
        <f ca="1">IF($C268&lt;=2,"",
IF(AND($C268&gt;=3,INT(RIGHT(L$1,1))&gt;VLOOKUP($C268,EquipGradeTable!$A:$B,MATCH(EquipGradeTable!$B$1,EquipGradeTable!$A$1:$B$1,0),0)),"",
OFFSET(L268,0,-1)+20))</f>
        <v>1441</v>
      </c>
      <c r="M268">
        <f ca="1">IF($C268&lt;=2,"",
IF(AND($C268&gt;=3,INT(RIGHT(M$1,1))&gt;VLOOKUP($C268,EquipGradeTable!$A:$B,MATCH(EquipGradeTable!$B$1,EquipGradeTable!$A$1:$B$1,0),0)),"",
OFFSET(M268,0,-1)+20))</f>
        <v>1461</v>
      </c>
      <c r="N268">
        <f ca="1">IF($C268&lt;=2,"",
IF(AND($C268&gt;=3,INT(RIGHT(N$1,1))&gt;VLOOKUP($C268,EquipGradeTable!$A:$B,MATCH(EquipGradeTable!$B$1,EquipGradeTable!$A$1:$B$1,0),0)),"",
OFFSET(N268,0,-1)+20))</f>
        <v>1481</v>
      </c>
      <c r="O268">
        <f ca="1">IF($C268&lt;=2,"",
IF(AND($C268&gt;=3,INT(RIGHT(O$1,1))&gt;VLOOKUP($C268,EquipGradeTable!$A:$B,MATCH(EquipGradeTable!$B$1,EquipGradeTable!$A$1:$B$1,0),0)),"",
OFFSET(O268,0,-1)+20))</f>
        <v>1501</v>
      </c>
      <c r="P268" t="s">
        <v>99</v>
      </c>
      <c r="Q268">
        <f t="shared" si="89"/>
        <v>4</v>
      </c>
      <c r="R268" t="str">
        <f t="shared" si="92"/>
        <v>Shot_SciFiPlasmaRifle</v>
      </c>
      <c r="S268" t="str">
        <f t="shared" si="93"/>
        <v>EquipName_SciFiPlasmaRifle</v>
      </c>
      <c r="T268">
        <v>1</v>
      </c>
      <c r="AE268">
        <v>99</v>
      </c>
    </row>
    <row r="269" spans="1:31" x14ac:dyDescent="0.3">
      <c r="A269" t="str">
        <f t="shared" ca="1" si="84"/>
        <v>Equip007001</v>
      </c>
      <c r="B269" t="str">
        <f t="shared" ca="1" si="87"/>
        <v>7001</v>
      </c>
      <c r="C269">
        <v>0</v>
      </c>
      <c r="D269" t="s">
        <v>48</v>
      </c>
      <c r="E269">
        <f t="shared" ca="1" si="85"/>
        <v>7</v>
      </c>
      <c r="F269" t="s">
        <v>20</v>
      </c>
      <c r="G269">
        <f t="shared" ca="1" si="86"/>
        <v>0</v>
      </c>
      <c r="H269">
        <v>1</v>
      </c>
      <c r="I269" t="str">
        <f t="shared" ca="1" si="88"/>
        <v>100</v>
      </c>
      <c r="J269">
        <v>100</v>
      </c>
      <c r="K269" t="str">
        <f ca="1">IF($C269&lt;=2,"",
IF(AND($C269&gt;=3,INT(RIGHT(K$1,1))&gt;VLOOKUP($C269,EquipGradeTable!$A:$B,MATCH(EquipGradeTable!$B$1,EquipGradeTable!$A$1:$B$1,0),0)),"",
OFFSET(K269,0,-1)+20))</f>
        <v/>
      </c>
      <c r="L269" t="str">
        <f ca="1">IF($C269&lt;=2,"",
IF(AND($C269&gt;=3,INT(RIGHT(L$1,1))&gt;VLOOKUP($C269,EquipGradeTable!$A:$B,MATCH(EquipGradeTable!$B$1,EquipGradeTable!$A$1:$B$1,0),0)),"",
OFFSET(L269,0,-1)+20))</f>
        <v/>
      </c>
      <c r="M269" t="str">
        <f ca="1">IF($C269&lt;=2,"",
IF(AND($C269&gt;=3,INT(RIGHT(M$1,1))&gt;VLOOKUP($C269,EquipGradeTable!$A:$B,MATCH(EquipGradeTable!$B$1,EquipGradeTable!$A$1:$B$1,0),0)),"",
OFFSET(M269,0,-1)+20))</f>
        <v/>
      </c>
      <c r="N269" t="str">
        <f ca="1">IF($C269&lt;=2,"",
IF(AND($C269&gt;=3,INT(RIGHT(N$1,1))&gt;VLOOKUP($C269,EquipGradeTable!$A:$B,MATCH(EquipGradeTable!$B$1,EquipGradeTable!$A$1:$B$1,0),0)),"",
OFFSET(N269,0,-1)+20))</f>
        <v/>
      </c>
      <c r="O269" t="str">
        <f ca="1">IF($C269&lt;=2,"",
IF(AND($C269&gt;=3,INT(RIGHT(O$1,1))&gt;VLOOKUP($C269,EquipGradeTable!$A:$B,MATCH(EquipGradeTable!$B$1,EquipGradeTable!$A$1:$B$1,0),0)),"",
OFFSET(O269,0,-1)+20))</f>
        <v/>
      </c>
      <c r="P269" t="s">
        <v>100</v>
      </c>
      <c r="Q269">
        <f t="shared" si="89"/>
        <v>7</v>
      </c>
      <c r="R269" t="str">
        <f t="shared" si="77"/>
        <v>Shot_ArmorySet53</v>
      </c>
      <c r="S269" t="str">
        <f t="shared" si="78"/>
        <v>EquipName_ArmorySet53</v>
      </c>
      <c r="T269">
        <v>1</v>
      </c>
      <c r="AE269">
        <v>0</v>
      </c>
    </row>
    <row r="270" spans="1:31" x14ac:dyDescent="0.3">
      <c r="A270" t="str">
        <f t="shared" ref="A270:A289" ca="1" si="94">"Equip"&amp;TEXT(C270,"00")&amp;TEXT(E270,"0")&amp;TEXT(G270,"0")&amp;TEXT(H270,"00")</f>
        <v>Equip017001</v>
      </c>
      <c r="B270" t="str">
        <f t="shared" ca="1" si="87"/>
        <v>7001</v>
      </c>
      <c r="C270">
        <v>1</v>
      </c>
      <c r="D270" t="s">
        <v>48</v>
      </c>
      <c r="E270">
        <f t="shared" ca="1" si="85"/>
        <v>7</v>
      </c>
      <c r="F270" t="s">
        <v>20</v>
      </c>
      <c r="G270">
        <f t="shared" ca="1" si="86"/>
        <v>0</v>
      </c>
      <c r="H270">
        <v>1</v>
      </c>
      <c r="I270" t="str">
        <f t="shared" ca="1" si="88"/>
        <v>200</v>
      </c>
      <c r="J270">
        <v>200</v>
      </c>
      <c r="K270" t="str">
        <f ca="1">IF($C270&lt;=2,"",
IF(AND($C270&gt;=3,INT(RIGHT(K$1,1))&gt;VLOOKUP($C270,EquipGradeTable!$A:$B,MATCH(EquipGradeTable!$B$1,EquipGradeTable!$A$1:$B$1,0),0)),"",
OFFSET(K270,0,-1)+20))</f>
        <v/>
      </c>
      <c r="L270" t="str">
        <f ca="1">IF($C270&lt;=2,"",
IF(AND($C270&gt;=3,INT(RIGHT(L$1,1))&gt;VLOOKUP($C270,EquipGradeTable!$A:$B,MATCH(EquipGradeTable!$B$1,EquipGradeTable!$A$1:$B$1,0),0)),"",
OFFSET(L270,0,-1)+20))</f>
        <v/>
      </c>
      <c r="M270" t="str">
        <f ca="1">IF($C270&lt;=2,"",
IF(AND($C270&gt;=3,INT(RIGHT(M$1,1))&gt;VLOOKUP($C270,EquipGradeTable!$A:$B,MATCH(EquipGradeTable!$B$1,EquipGradeTable!$A$1:$B$1,0),0)),"",
OFFSET(M270,0,-1)+20))</f>
        <v/>
      </c>
      <c r="N270" t="str">
        <f ca="1">IF($C270&lt;=2,"",
IF(AND($C270&gt;=3,INT(RIGHT(N$1,1))&gt;VLOOKUP($C270,EquipGradeTable!$A:$B,MATCH(EquipGradeTable!$B$1,EquipGradeTable!$A$1:$B$1,0),0)),"",
OFFSET(N270,0,-1)+20))</f>
        <v/>
      </c>
      <c r="O270" t="str">
        <f ca="1">IF($C270&lt;=2,"",
IF(AND($C270&gt;=3,INT(RIGHT(O$1,1))&gt;VLOOKUP($C270,EquipGradeTable!$A:$B,MATCH(EquipGradeTable!$B$1,EquipGradeTable!$A$1:$B$1,0),0)),"",
OFFSET(O270,0,-1)+20))</f>
        <v/>
      </c>
      <c r="P270" t="s">
        <v>100</v>
      </c>
      <c r="Q270">
        <f t="shared" si="89"/>
        <v>7</v>
      </c>
      <c r="R270" t="str">
        <f t="shared" si="77"/>
        <v>Shot_ArmorySet53</v>
      </c>
      <c r="S270" t="str">
        <f t="shared" si="78"/>
        <v>EquipName_ArmorySet53</v>
      </c>
      <c r="T270">
        <v>1</v>
      </c>
      <c r="AE270">
        <v>0</v>
      </c>
    </row>
    <row r="271" spans="1:31" x14ac:dyDescent="0.3">
      <c r="A271" t="str">
        <f t="shared" ca="1" si="94"/>
        <v>Equip027001</v>
      </c>
      <c r="B271" t="str">
        <f t="shared" ca="1" si="87"/>
        <v>7001</v>
      </c>
      <c r="C271">
        <v>2</v>
      </c>
      <c r="D271" t="s">
        <v>48</v>
      </c>
      <c r="E271">
        <f t="shared" ca="1" si="85"/>
        <v>7</v>
      </c>
      <c r="F271" t="s">
        <v>20</v>
      </c>
      <c r="G271">
        <f t="shared" ca="1" si="86"/>
        <v>0</v>
      </c>
      <c r="H271">
        <v>1</v>
      </c>
      <c r="I271" t="str">
        <f t="shared" ca="1" si="88"/>
        <v>300</v>
      </c>
      <c r="J271">
        <v>300</v>
      </c>
      <c r="K271" t="str">
        <f ca="1">IF($C271&lt;=2,"",
IF(AND($C271&gt;=3,INT(RIGHT(K$1,1))&gt;VLOOKUP($C271,EquipGradeTable!$A:$B,MATCH(EquipGradeTable!$B$1,EquipGradeTable!$A$1:$B$1,0),0)),"",
OFFSET(K271,0,-1)+20))</f>
        <v/>
      </c>
      <c r="L271" t="str">
        <f ca="1">IF($C271&lt;=2,"",
IF(AND($C271&gt;=3,INT(RIGHT(L$1,1))&gt;VLOOKUP($C271,EquipGradeTable!$A:$B,MATCH(EquipGradeTable!$B$1,EquipGradeTable!$A$1:$B$1,0),0)),"",
OFFSET(L271,0,-1)+20))</f>
        <v/>
      </c>
      <c r="M271" t="str">
        <f ca="1">IF($C271&lt;=2,"",
IF(AND($C271&gt;=3,INT(RIGHT(M$1,1))&gt;VLOOKUP($C271,EquipGradeTable!$A:$B,MATCH(EquipGradeTable!$B$1,EquipGradeTable!$A$1:$B$1,0),0)),"",
OFFSET(M271,0,-1)+20))</f>
        <v/>
      </c>
      <c r="N271" t="str">
        <f ca="1">IF($C271&lt;=2,"",
IF(AND($C271&gt;=3,INT(RIGHT(N$1,1))&gt;VLOOKUP($C271,EquipGradeTable!$A:$B,MATCH(EquipGradeTable!$B$1,EquipGradeTable!$A$1:$B$1,0),0)),"",
OFFSET(N271,0,-1)+20))</f>
        <v/>
      </c>
      <c r="O271" t="str">
        <f ca="1">IF($C271&lt;=2,"",
IF(AND($C271&gt;=3,INT(RIGHT(O$1,1))&gt;VLOOKUP($C271,EquipGradeTable!$A:$B,MATCH(EquipGradeTable!$B$1,EquipGradeTable!$A$1:$B$1,0),0)),"",
OFFSET(O271,0,-1)+20))</f>
        <v/>
      </c>
      <c r="P271" t="s">
        <v>100</v>
      </c>
      <c r="Q271">
        <f t="shared" si="89"/>
        <v>7</v>
      </c>
      <c r="R271" t="str">
        <f t="shared" ref="R271:R301" si="95">"Shot_"&amp;P271</f>
        <v>Shot_ArmorySet53</v>
      </c>
      <c r="S271" t="str">
        <f t="shared" ref="S271:S301" si="96">"EquipName_"&amp;P271</f>
        <v>EquipName_ArmorySet53</v>
      </c>
      <c r="T271">
        <v>1</v>
      </c>
      <c r="AE271">
        <v>0</v>
      </c>
    </row>
    <row r="272" spans="1:31" x14ac:dyDescent="0.3">
      <c r="A272" t="str">
        <f t="shared" ca="1" si="94"/>
        <v>Equip037001</v>
      </c>
      <c r="B272" t="str">
        <f t="shared" ca="1" si="87"/>
        <v>7001</v>
      </c>
      <c r="C272">
        <v>3</v>
      </c>
      <c r="D272" t="s">
        <v>48</v>
      </c>
      <c r="E272">
        <f t="shared" ca="1" si="85"/>
        <v>7</v>
      </c>
      <c r="F272" t="s">
        <v>20</v>
      </c>
      <c r="G272">
        <f t="shared" ca="1" si="86"/>
        <v>0</v>
      </c>
      <c r="H272">
        <v>1</v>
      </c>
      <c r="I272" t="str">
        <f t="shared" ca="1" si="88"/>
        <v>400, 420, 440</v>
      </c>
      <c r="J272">
        <v>400</v>
      </c>
      <c r="K272">
        <f ca="1">IF($C272&lt;=2,"",
IF(AND($C272&gt;=3,INT(RIGHT(K$1,1))&gt;VLOOKUP($C272,EquipGradeTable!$A:$B,MATCH(EquipGradeTable!$B$1,EquipGradeTable!$A$1:$B$1,0),0)),"",
OFFSET(K272,0,-1)+20))</f>
        <v>420</v>
      </c>
      <c r="L272">
        <f ca="1">IF($C272&lt;=2,"",
IF(AND($C272&gt;=3,INT(RIGHT(L$1,1))&gt;VLOOKUP($C272,EquipGradeTable!$A:$B,MATCH(EquipGradeTable!$B$1,EquipGradeTable!$A$1:$B$1,0),0)),"",
OFFSET(L272,0,-1)+20))</f>
        <v>440</v>
      </c>
      <c r="M272" t="str">
        <f ca="1">IF($C272&lt;=2,"",
IF(AND($C272&gt;=3,INT(RIGHT(M$1,1))&gt;VLOOKUP($C272,EquipGradeTable!$A:$B,MATCH(EquipGradeTable!$B$1,EquipGradeTable!$A$1:$B$1,0),0)),"",
OFFSET(M272,0,-1)+20))</f>
        <v/>
      </c>
      <c r="N272" t="str">
        <f ca="1">IF($C272&lt;=2,"",
IF(AND($C272&gt;=3,INT(RIGHT(N$1,1))&gt;VLOOKUP($C272,EquipGradeTable!$A:$B,MATCH(EquipGradeTable!$B$1,EquipGradeTable!$A$1:$B$1,0),0)),"",
OFFSET(N272,0,-1)+20))</f>
        <v/>
      </c>
      <c r="O272" t="str">
        <f ca="1">IF($C272&lt;=2,"",
IF(AND($C272&gt;=3,INT(RIGHT(O$1,1))&gt;VLOOKUP($C272,EquipGradeTable!$A:$B,MATCH(EquipGradeTable!$B$1,EquipGradeTable!$A$1:$B$1,0),0)),"",
OFFSET(O272,0,-1)+20))</f>
        <v/>
      </c>
      <c r="P272" t="s">
        <v>100</v>
      </c>
      <c r="Q272">
        <f t="shared" si="89"/>
        <v>7</v>
      </c>
      <c r="R272" t="str">
        <f t="shared" si="95"/>
        <v>Shot_ArmorySet53</v>
      </c>
      <c r="S272" t="str">
        <f t="shared" si="96"/>
        <v>EquipName_ArmorySet53</v>
      </c>
      <c r="T272">
        <v>1</v>
      </c>
      <c r="AE272">
        <v>0</v>
      </c>
    </row>
    <row r="273" spans="1:31" x14ac:dyDescent="0.3">
      <c r="A273" t="str">
        <f t="shared" ca="1" si="94"/>
        <v>Equip047001</v>
      </c>
      <c r="B273" t="str">
        <f t="shared" ca="1" si="87"/>
        <v>7001</v>
      </c>
      <c r="C273">
        <v>4</v>
      </c>
      <c r="D273" t="s">
        <v>48</v>
      </c>
      <c r="E273">
        <f t="shared" ca="1" si="85"/>
        <v>7</v>
      </c>
      <c r="F273" t="s">
        <v>20</v>
      </c>
      <c r="G273">
        <f t="shared" ca="1" si="86"/>
        <v>0</v>
      </c>
      <c r="H273">
        <v>1</v>
      </c>
      <c r="I273" t="str">
        <f t="shared" ca="1" si="88"/>
        <v>500, 520, 540, 560</v>
      </c>
      <c r="J273">
        <v>500</v>
      </c>
      <c r="K273">
        <f ca="1">IF($C273&lt;=2,"",
IF(AND($C273&gt;=3,INT(RIGHT(K$1,1))&gt;VLOOKUP($C273,EquipGradeTable!$A:$B,MATCH(EquipGradeTable!$B$1,EquipGradeTable!$A$1:$B$1,0),0)),"",
OFFSET(K273,0,-1)+20))</f>
        <v>520</v>
      </c>
      <c r="L273">
        <f ca="1">IF($C273&lt;=2,"",
IF(AND($C273&gt;=3,INT(RIGHT(L$1,1))&gt;VLOOKUP($C273,EquipGradeTable!$A:$B,MATCH(EquipGradeTable!$B$1,EquipGradeTable!$A$1:$B$1,0),0)),"",
OFFSET(L273,0,-1)+20))</f>
        <v>540</v>
      </c>
      <c r="M273">
        <f ca="1">IF($C273&lt;=2,"",
IF(AND($C273&gt;=3,INT(RIGHT(M$1,1))&gt;VLOOKUP($C273,EquipGradeTable!$A:$B,MATCH(EquipGradeTable!$B$1,EquipGradeTable!$A$1:$B$1,0),0)),"",
OFFSET(M273,0,-1)+20))</f>
        <v>560</v>
      </c>
      <c r="N273" t="str">
        <f ca="1">IF($C273&lt;=2,"",
IF(AND($C273&gt;=3,INT(RIGHT(N$1,1))&gt;VLOOKUP($C273,EquipGradeTable!$A:$B,MATCH(EquipGradeTable!$B$1,EquipGradeTable!$A$1:$B$1,0),0)),"",
OFFSET(N273,0,-1)+20))</f>
        <v/>
      </c>
      <c r="O273" t="str">
        <f ca="1">IF($C273&lt;=2,"",
IF(AND($C273&gt;=3,INT(RIGHT(O$1,1))&gt;VLOOKUP($C273,EquipGradeTable!$A:$B,MATCH(EquipGradeTable!$B$1,EquipGradeTable!$A$1:$B$1,0),0)),"",
OFFSET(O273,0,-1)+20))</f>
        <v/>
      </c>
      <c r="P273" t="s">
        <v>100</v>
      </c>
      <c r="Q273">
        <f t="shared" si="89"/>
        <v>7</v>
      </c>
      <c r="R273" t="str">
        <f t="shared" si="95"/>
        <v>Shot_ArmorySet53</v>
      </c>
      <c r="S273" t="str">
        <f t="shared" si="96"/>
        <v>EquipName_ArmorySet53</v>
      </c>
      <c r="T273">
        <v>1</v>
      </c>
      <c r="AE273">
        <v>0</v>
      </c>
    </row>
    <row r="274" spans="1:31" x14ac:dyDescent="0.3">
      <c r="A274" t="str">
        <f t="shared" ca="1" si="94"/>
        <v>Equip057001</v>
      </c>
      <c r="B274" t="str">
        <f t="shared" ca="1" si="87"/>
        <v>7001</v>
      </c>
      <c r="C274">
        <v>5</v>
      </c>
      <c r="D274" t="s">
        <v>48</v>
      </c>
      <c r="E274">
        <f t="shared" ca="1" si="85"/>
        <v>7</v>
      </c>
      <c r="F274" t="s">
        <v>20</v>
      </c>
      <c r="G274">
        <f t="shared" ca="1" si="86"/>
        <v>0</v>
      </c>
      <c r="H274">
        <v>1</v>
      </c>
      <c r="I274" t="str">
        <f t="shared" ca="1" si="88"/>
        <v>600, 620, 640, 660, 680</v>
      </c>
      <c r="J274">
        <v>600</v>
      </c>
      <c r="K274">
        <f ca="1">IF($C274&lt;=2,"",
IF(AND($C274&gt;=3,INT(RIGHT(K$1,1))&gt;VLOOKUP($C274,EquipGradeTable!$A:$B,MATCH(EquipGradeTable!$B$1,EquipGradeTable!$A$1:$B$1,0),0)),"",
OFFSET(K274,0,-1)+20))</f>
        <v>620</v>
      </c>
      <c r="L274">
        <f ca="1">IF($C274&lt;=2,"",
IF(AND($C274&gt;=3,INT(RIGHT(L$1,1))&gt;VLOOKUP($C274,EquipGradeTable!$A:$B,MATCH(EquipGradeTable!$B$1,EquipGradeTable!$A$1:$B$1,0),0)),"",
OFFSET(L274,0,-1)+20))</f>
        <v>640</v>
      </c>
      <c r="M274">
        <f ca="1">IF($C274&lt;=2,"",
IF(AND($C274&gt;=3,INT(RIGHT(M$1,1))&gt;VLOOKUP($C274,EquipGradeTable!$A:$B,MATCH(EquipGradeTable!$B$1,EquipGradeTable!$A$1:$B$1,0),0)),"",
OFFSET(M274,0,-1)+20))</f>
        <v>660</v>
      </c>
      <c r="N274">
        <f ca="1">IF($C274&lt;=2,"",
IF(AND($C274&gt;=3,INT(RIGHT(N$1,1))&gt;VLOOKUP($C274,EquipGradeTable!$A:$B,MATCH(EquipGradeTable!$B$1,EquipGradeTable!$A$1:$B$1,0),0)),"",
OFFSET(N274,0,-1)+20))</f>
        <v>680</v>
      </c>
      <c r="O274" t="str">
        <f ca="1">IF($C274&lt;=2,"",
IF(AND($C274&gt;=3,INT(RIGHT(O$1,1))&gt;VLOOKUP($C274,EquipGradeTable!$A:$B,MATCH(EquipGradeTable!$B$1,EquipGradeTable!$A$1:$B$1,0),0)),"",
OFFSET(O274,0,-1)+20))</f>
        <v/>
      </c>
      <c r="P274" t="s">
        <v>100</v>
      </c>
      <c r="Q274">
        <f t="shared" si="89"/>
        <v>7</v>
      </c>
      <c r="R274" t="str">
        <f t="shared" si="95"/>
        <v>Shot_ArmorySet53</v>
      </c>
      <c r="S274" t="str">
        <f t="shared" si="96"/>
        <v>EquipName_ArmorySet53</v>
      </c>
      <c r="T274">
        <v>1</v>
      </c>
      <c r="AE274">
        <v>0</v>
      </c>
    </row>
    <row r="275" spans="1:31" x14ac:dyDescent="0.3">
      <c r="A275" t="str">
        <f t="shared" ca="1" si="94"/>
        <v>Equip067001</v>
      </c>
      <c r="B275" t="str">
        <f t="shared" ca="1" si="87"/>
        <v>7001</v>
      </c>
      <c r="C275">
        <v>6</v>
      </c>
      <c r="D275" t="s">
        <v>48</v>
      </c>
      <c r="E275">
        <f t="shared" ca="1" si="85"/>
        <v>7</v>
      </c>
      <c r="F275" t="s">
        <v>20</v>
      </c>
      <c r="G275">
        <f t="shared" ca="1" si="86"/>
        <v>0</v>
      </c>
      <c r="H275">
        <v>1</v>
      </c>
      <c r="I275" t="str">
        <f t="shared" ca="1" si="88"/>
        <v>700, 720, 740, 760, 780, 800</v>
      </c>
      <c r="J275">
        <v>700</v>
      </c>
      <c r="K275">
        <f ca="1">IF($C275&lt;=2,"",
IF(AND($C275&gt;=3,INT(RIGHT(K$1,1))&gt;VLOOKUP($C275,EquipGradeTable!$A:$B,MATCH(EquipGradeTable!$B$1,EquipGradeTable!$A$1:$B$1,0),0)),"",
OFFSET(K275,0,-1)+20))</f>
        <v>720</v>
      </c>
      <c r="L275">
        <f ca="1">IF($C275&lt;=2,"",
IF(AND($C275&gt;=3,INT(RIGHT(L$1,1))&gt;VLOOKUP($C275,EquipGradeTable!$A:$B,MATCH(EquipGradeTable!$B$1,EquipGradeTable!$A$1:$B$1,0),0)),"",
OFFSET(L275,0,-1)+20))</f>
        <v>740</v>
      </c>
      <c r="M275">
        <f ca="1">IF($C275&lt;=2,"",
IF(AND($C275&gt;=3,INT(RIGHT(M$1,1))&gt;VLOOKUP($C275,EquipGradeTable!$A:$B,MATCH(EquipGradeTable!$B$1,EquipGradeTable!$A$1:$B$1,0),0)),"",
OFFSET(M275,0,-1)+20))</f>
        <v>760</v>
      </c>
      <c r="N275">
        <f ca="1">IF($C275&lt;=2,"",
IF(AND($C275&gt;=3,INT(RIGHT(N$1,1))&gt;VLOOKUP($C275,EquipGradeTable!$A:$B,MATCH(EquipGradeTable!$B$1,EquipGradeTable!$A$1:$B$1,0),0)),"",
OFFSET(N275,0,-1)+20))</f>
        <v>780</v>
      </c>
      <c r="O275">
        <f ca="1">IF($C275&lt;=2,"",
IF(AND($C275&gt;=3,INT(RIGHT(O$1,1))&gt;VLOOKUP($C275,EquipGradeTable!$A:$B,MATCH(EquipGradeTable!$B$1,EquipGradeTable!$A$1:$B$1,0),0)),"",
OFFSET(O275,0,-1)+20))</f>
        <v>800</v>
      </c>
      <c r="P275" t="s">
        <v>100</v>
      </c>
      <c r="Q275">
        <f t="shared" si="89"/>
        <v>7</v>
      </c>
      <c r="R275" t="str">
        <f t="shared" si="95"/>
        <v>Shot_ArmorySet53</v>
      </c>
      <c r="S275" t="str">
        <f t="shared" si="96"/>
        <v>EquipName_ArmorySet53</v>
      </c>
      <c r="T275">
        <v>1</v>
      </c>
      <c r="AE275">
        <v>0</v>
      </c>
    </row>
    <row r="276" spans="1:31" x14ac:dyDescent="0.3">
      <c r="A276" t="str">
        <f t="shared" ca="1" si="94"/>
        <v>Equip007002</v>
      </c>
      <c r="B276" t="str">
        <f t="shared" ca="1" si="87"/>
        <v>7002</v>
      </c>
      <c r="C276">
        <v>0</v>
      </c>
      <c r="D276" t="s">
        <v>48</v>
      </c>
      <c r="E276">
        <f t="shared" ca="1" si="85"/>
        <v>7</v>
      </c>
      <c r="F276" t="s">
        <v>20</v>
      </c>
      <c r="G276">
        <f t="shared" ca="1" si="86"/>
        <v>0</v>
      </c>
      <c r="H276">
        <v>2</v>
      </c>
      <c r="I276" t="str">
        <f t="shared" ca="1" si="88"/>
        <v>101</v>
      </c>
      <c r="J276">
        <v>101</v>
      </c>
      <c r="K276" t="str">
        <f ca="1">IF($C276&lt;=2,"",
IF(AND($C276&gt;=3,INT(RIGHT(K$1,1))&gt;VLOOKUP($C276,EquipGradeTable!$A:$B,MATCH(EquipGradeTable!$B$1,EquipGradeTable!$A$1:$B$1,0),0)),"",
OFFSET(K276,0,-1)+20))</f>
        <v/>
      </c>
      <c r="L276" t="str">
        <f ca="1">IF($C276&lt;=2,"",
IF(AND($C276&gt;=3,INT(RIGHT(L$1,1))&gt;VLOOKUP($C276,EquipGradeTable!$A:$B,MATCH(EquipGradeTable!$B$1,EquipGradeTable!$A$1:$B$1,0),0)),"",
OFFSET(L276,0,-1)+20))</f>
        <v/>
      </c>
      <c r="M276" t="str">
        <f ca="1">IF($C276&lt;=2,"",
IF(AND($C276&gt;=3,INT(RIGHT(M$1,1))&gt;VLOOKUP($C276,EquipGradeTable!$A:$B,MATCH(EquipGradeTable!$B$1,EquipGradeTable!$A$1:$B$1,0),0)),"",
OFFSET(M276,0,-1)+20))</f>
        <v/>
      </c>
      <c r="N276" t="str">
        <f ca="1">IF($C276&lt;=2,"",
IF(AND($C276&gt;=3,INT(RIGHT(N$1,1))&gt;VLOOKUP($C276,EquipGradeTable!$A:$B,MATCH(EquipGradeTable!$B$1,EquipGradeTable!$A$1:$B$1,0),0)),"",
OFFSET(N276,0,-1)+20))</f>
        <v/>
      </c>
      <c r="O276" t="str">
        <f ca="1">IF($C276&lt;=2,"",
IF(AND($C276&gt;=3,INT(RIGHT(O$1,1))&gt;VLOOKUP($C276,EquipGradeTable!$A:$B,MATCH(EquipGradeTable!$B$1,EquipGradeTable!$A$1:$B$1,0),0)),"",
OFFSET(O276,0,-1)+20))</f>
        <v/>
      </c>
      <c r="P276" t="s">
        <v>101</v>
      </c>
      <c r="Q276">
        <f t="shared" si="89"/>
        <v>7</v>
      </c>
      <c r="R276" t="str">
        <f t="shared" si="95"/>
        <v>Shot_CelticShield</v>
      </c>
      <c r="S276" t="str">
        <f t="shared" si="96"/>
        <v>EquipName_CelticShield</v>
      </c>
      <c r="T276">
        <v>1</v>
      </c>
      <c r="AE276">
        <v>0</v>
      </c>
    </row>
    <row r="277" spans="1:31" x14ac:dyDescent="0.3">
      <c r="A277" t="str">
        <f t="shared" ca="1" si="94"/>
        <v>Equip017002</v>
      </c>
      <c r="B277" t="str">
        <f t="shared" ca="1" si="87"/>
        <v>7002</v>
      </c>
      <c r="C277">
        <v>1</v>
      </c>
      <c r="D277" t="s">
        <v>48</v>
      </c>
      <c r="E277">
        <f t="shared" ca="1" si="85"/>
        <v>7</v>
      </c>
      <c r="F277" t="s">
        <v>20</v>
      </c>
      <c r="G277">
        <f t="shared" ca="1" si="86"/>
        <v>0</v>
      </c>
      <c r="H277">
        <v>2</v>
      </c>
      <c r="I277" t="str">
        <f t="shared" ca="1" si="88"/>
        <v>201</v>
      </c>
      <c r="J277">
        <v>201</v>
      </c>
      <c r="K277" t="str">
        <f ca="1">IF($C277&lt;=2,"",
IF(AND($C277&gt;=3,INT(RIGHT(K$1,1))&gt;VLOOKUP($C277,EquipGradeTable!$A:$B,MATCH(EquipGradeTable!$B$1,EquipGradeTable!$A$1:$B$1,0),0)),"",
OFFSET(K277,0,-1)+20))</f>
        <v/>
      </c>
      <c r="L277" t="str">
        <f ca="1">IF($C277&lt;=2,"",
IF(AND($C277&gt;=3,INT(RIGHT(L$1,1))&gt;VLOOKUP($C277,EquipGradeTable!$A:$B,MATCH(EquipGradeTable!$B$1,EquipGradeTable!$A$1:$B$1,0),0)),"",
OFFSET(L277,0,-1)+20))</f>
        <v/>
      </c>
      <c r="M277" t="str">
        <f ca="1">IF($C277&lt;=2,"",
IF(AND($C277&gt;=3,INT(RIGHT(M$1,1))&gt;VLOOKUP($C277,EquipGradeTable!$A:$B,MATCH(EquipGradeTable!$B$1,EquipGradeTable!$A$1:$B$1,0),0)),"",
OFFSET(M277,0,-1)+20))</f>
        <v/>
      </c>
      <c r="N277" t="str">
        <f ca="1">IF($C277&lt;=2,"",
IF(AND($C277&gt;=3,INT(RIGHT(N$1,1))&gt;VLOOKUP($C277,EquipGradeTable!$A:$B,MATCH(EquipGradeTable!$B$1,EquipGradeTable!$A$1:$B$1,0),0)),"",
OFFSET(N277,0,-1)+20))</f>
        <v/>
      </c>
      <c r="O277" t="str">
        <f ca="1">IF($C277&lt;=2,"",
IF(AND($C277&gt;=3,INT(RIGHT(O$1,1))&gt;VLOOKUP($C277,EquipGradeTable!$A:$B,MATCH(EquipGradeTable!$B$1,EquipGradeTable!$A$1:$B$1,0),0)),"",
OFFSET(O277,0,-1)+20))</f>
        <v/>
      </c>
      <c r="P277" t="s">
        <v>101</v>
      </c>
      <c r="Q277">
        <f t="shared" si="89"/>
        <v>7</v>
      </c>
      <c r="R277" t="str">
        <f t="shared" si="95"/>
        <v>Shot_CelticShield</v>
      </c>
      <c r="S277" t="str">
        <f t="shared" si="96"/>
        <v>EquipName_CelticShield</v>
      </c>
      <c r="T277">
        <v>1</v>
      </c>
      <c r="AE277">
        <v>0</v>
      </c>
    </row>
    <row r="278" spans="1:31" x14ac:dyDescent="0.3">
      <c r="A278" t="str">
        <f t="shared" ca="1" si="94"/>
        <v>Equip027002</v>
      </c>
      <c r="B278" t="str">
        <f t="shared" ca="1" si="87"/>
        <v>7002</v>
      </c>
      <c r="C278">
        <v>2</v>
      </c>
      <c r="D278" t="s">
        <v>48</v>
      </c>
      <c r="E278">
        <f t="shared" ca="1" si="85"/>
        <v>7</v>
      </c>
      <c r="F278" t="s">
        <v>20</v>
      </c>
      <c r="G278">
        <f t="shared" ca="1" si="86"/>
        <v>0</v>
      </c>
      <c r="H278">
        <v>2</v>
      </c>
      <c r="I278" t="str">
        <f t="shared" ca="1" si="88"/>
        <v>301</v>
      </c>
      <c r="J278">
        <v>301</v>
      </c>
      <c r="K278" t="str">
        <f ca="1">IF($C278&lt;=2,"",
IF(AND($C278&gt;=3,INT(RIGHT(K$1,1))&gt;VLOOKUP($C278,EquipGradeTable!$A:$B,MATCH(EquipGradeTable!$B$1,EquipGradeTable!$A$1:$B$1,0),0)),"",
OFFSET(K278,0,-1)+20))</f>
        <v/>
      </c>
      <c r="L278" t="str">
        <f ca="1">IF($C278&lt;=2,"",
IF(AND($C278&gt;=3,INT(RIGHT(L$1,1))&gt;VLOOKUP($C278,EquipGradeTable!$A:$B,MATCH(EquipGradeTable!$B$1,EquipGradeTable!$A$1:$B$1,0),0)),"",
OFFSET(L278,0,-1)+20))</f>
        <v/>
      </c>
      <c r="M278" t="str">
        <f ca="1">IF($C278&lt;=2,"",
IF(AND($C278&gt;=3,INT(RIGHT(M$1,1))&gt;VLOOKUP($C278,EquipGradeTable!$A:$B,MATCH(EquipGradeTable!$B$1,EquipGradeTable!$A$1:$B$1,0),0)),"",
OFFSET(M278,0,-1)+20))</f>
        <v/>
      </c>
      <c r="N278" t="str">
        <f ca="1">IF($C278&lt;=2,"",
IF(AND($C278&gt;=3,INT(RIGHT(N$1,1))&gt;VLOOKUP($C278,EquipGradeTable!$A:$B,MATCH(EquipGradeTable!$B$1,EquipGradeTable!$A$1:$B$1,0),0)),"",
OFFSET(N278,0,-1)+20))</f>
        <v/>
      </c>
      <c r="O278" t="str">
        <f ca="1">IF($C278&lt;=2,"",
IF(AND($C278&gt;=3,INT(RIGHT(O$1,1))&gt;VLOOKUP($C278,EquipGradeTable!$A:$B,MATCH(EquipGradeTable!$B$1,EquipGradeTable!$A$1:$B$1,0),0)),"",
OFFSET(O278,0,-1)+20))</f>
        <v/>
      </c>
      <c r="P278" t="s">
        <v>101</v>
      </c>
      <c r="Q278">
        <f t="shared" si="89"/>
        <v>7</v>
      </c>
      <c r="R278" t="str">
        <f t="shared" si="95"/>
        <v>Shot_CelticShield</v>
      </c>
      <c r="S278" t="str">
        <f t="shared" si="96"/>
        <v>EquipName_CelticShield</v>
      </c>
      <c r="T278">
        <v>1</v>
      </c>
      <c r="AE278">
        <v>0</v>
      </c>
    </row>
    <row r="279" spans="1:31" x14ac:dyDescent="0.3">
      <c r="A279" t="str">
        <f t="shared" ca="1" si="94"/>
        <v>Equip037002</v>
      </c>
      <c r="B279" t="str">
        <f t="shared" ca="1" si="87"/>
        <v>7002</v>
      </c>
      <c r="C279">
        <v>3</v>
      </c>
      <c r="D279" t="s">
        <v>48</v>
      </c>
      <c r="E279">
        <f t="shared" ca="1" si="85"/>
        <v>7</v>
      </c>
      <c r="F279" t="s">
        <v>20</v>
      </c>
      <c r="G279">
        <f t="shared" ca="1" si="86"/>
        <v>0</v>
      </c>
      <c r="H279">
        <v>2</v>
      </c>
      <c r="I279" t="str">
        <f t="shared" ca="1" si="88"/>
        <v>401, 421, 441</v>
      </c>
      <c r="J279">
        <v>401</v>
      </c>
      <c r="K279">
        <f ca="1">IF($C279&lt;=2,"",
IF(AND($C279&gt;=3,INT(RIGHT(K$1,1))&gt;VLOOKUP($C279,EquipGradeTable!$A:$B,MATCH(EquipGradeTable!$B$1,EquipGradeTable!$A$1:$B$1,0),0)),"",
OFFSET(K279,0,-1)+20))</f>
        <v>421</v>
      </c>
      <c r="L279">
        <f ca="1">IF($C279&lt;=2,"",
IF(AND($C279&gt;=3,INT(RIGHT(L$1,1))&gt;VLOOKUP($C279,EquipGradeTable!$A:$B,MATCH(EquipGradeTable!$B$1,EquipGradeTable!$A$1:$B$1,0),0)),"",
OFFSET(L279,0,-1)+20))</f>
        <v>441</v>
      </c>
      <c r="M279" t="str">
        <f ca="1">IF($C279&lt;=2,"",
IF(AND($C279&gt;=3,INT(RIGHT(M$1,1))&gt;VLOOKUP($C279,EquipGradeTable!$A:$B,MATCH(EquipGradeTable!$B$1,EquipGradeTable!$A$1:$B$1,0),0)),"",
OFFSET(M279,0,-1)+20))</f>
        <v/>
      </c>
      <c r="N279" t="str">
        <f ca="1">IF($C279&lt;=2,"",
IF(AND($C279&gt;=3,INT(RIGHT(N$1,1))&gt;VLOOKUP($C279,EquipGradeTable!$A:$B,MATCH(EquipGradeTable!$B$1,EquipGradeTable!$A$1:$B$1,0),0)),"",
OFFSET(N279,0,-1)+20))</f>
        <v/>
      </c>
      <c r="O279" t="str">
        <f ca="1">IF($C279&lt;=2,"",
IF(AND($C279&gt;=3,INT(RIGHT(O$1,1))&gt;VLOOKUP($C279,EquipGradeTable!$A:$B,MATCH(EquipGradeTable!$B$1,EquipGradeTable!$A$1:$B$1,0),0)),"",
OFFSET(O279,0,-1)+20))</f>
        <v/>
      </c>
      <c r="P279" t="s">
        <v>101</v>
      </c>
      <c r="Q279">
        <f t="shared" si="89"/>
        <v>7</v>
      </c>
      <c r="R279" t="str">
        <f t="shared" si="95"/>
        <v>Shot_CelticShield</v>
      </c>
      <c r="S279" t="str">
        <f t="shared" si="96"/>
        <v>EquipName_CelticShield</v>
      </c>
      <c r="T279">
        <v>1</v>
      </c>
      <c r="AE279">
        <v>0</v>
      </c>
    </row>
    <row r="280" spans="1:31" x14ac:dyDescent="0.3">
      <c r="A280" t="str">
        <f t="shared" ca="1" si="94"/>
        <v>Equip047002</v>
      </c>
      <c r="B280" t="str">
        <f t="shared" ca="1" si="87"/>
        <v>7002</v>
      </c>
      <c r="C280">
        <v>4</v>
      </c>
      <c r="D280" t="s">
        <v>48</v>
      </c>
      <c r="E280">
        <f t="shared" ca="1" si="85"/>
        <v>7</v>
      </c>
      <c r="F280" t="s">
        <v>20</v>
      </c>
      <c r="G280">
        <f t="shared" ca="1" si="86"/>
        <v>0</v>
      </c>
      <c r="H280">
        <v>2</v>
      </c>
      <c r="I280" t="str">
        <f t="shared" ca="1" si="88"/>
        <v>501, 521, 541, 561</v>
      </c>
      <c r="J280">
        <v>501</v>
      </c>
      <c r="K280">
        <f ca="1">IF($C280&lt;=2,"",
IF(AND($C280&gt;=3,INT(RIGHT(K$1,1))&gt;VLOOKUP($C280,EquipGradeTable!$A:$B,MATCH(EquipGradeTable!$B$1,EquipGradeTable!$A$1:$B$1,0),0)),"",
OFFSET(K280,0,-1)+20))</f>
        <v>521</v>
      </c>
      <c r="L280">
        <f ca="1">IF($C280&lt;=2,"",
IF(AND($C280&gt;=3,INT(RIGHT(L$1,1))&gt;VLOOKUP($C280,EquipGradeTable!$A:$B,MATCH(EquipGradeTable!$B$1,EquipGradeTable!$A$1:$B$1,0),0)),"",
OFFSET(L280,0,-1)+20))</f>
        <v>541</v>
      </c>
      <c r="M280">
        <f ca="1">IF($C280&lt;=2,"",
IF(AND($C280&gt;=3,INT(RIGHT(M$1,1))&gt;VLOOKUP($C280,EquipGradeTable!$A:$B,MATCH(EquipGradeTable!$B$1,EquipGradeTable!$A$1:$B$1,0),0)),"",
OFFSET(M280,0,-1)+20))</f>
        <v>561</v>
      </c>
      <c r="N280" t="str">
        <f ca="1">IF($C280&lt;=2,"",
IF(AND($C280&gt;=3,INT(RIGHT(N$1,1))&gt;VLOOKUP($C280,EquipGradeTable!$A:$B,MATCH(EquipGradeTable!$B$1,EquipGradeTable!$A$1:$B$1,0),0)),"",
OFFSET(N280,0,-1)+20))</f>
        <v/>
      </c>
      <c r="O280" t="str">
        <f ca="1">IF($C280&lt;=2,"",
IF(AND($C280&gt;=3,INT(RIGHT(O$1,1))&gt;VLOOKUP($C280,EquipGradeTable!$A:$B,MATCH(EquipGradeTable!$B$1,EquipGradeTable!$A$1:$B$1,0),0)),"",
OFFSET(O280,0,-1)+20))</f>
        <v/>
      </c>
      <c r="P280" t="s">
        <v>101</v>
      </c>
      <c r="Q280">
        <f t="shared" si="89"/>
        <v>7</v>
      </c>
      <c r="R280" t="str">
        <f t="shared" si="95"/>
        <v>Shot_CelticShield</v>
      </c>
      <c r="S280" t="str">
        <f t="shared" si="96"/>
        <v>EquipName_CelticShield</v>
      </c>
      <c r="T280">
        <v>1</v>
      </c>
      <c r="AE280">
        <v>0</v>
      </c>
    </row>
    <row r="281" spans="1:31" x14ac:dyDescent="0.3">
      <c r="A281" t="str">
        <f t="shared" ca="1" si="94"/>
        <v>Equip057002</v>
      </c>
      <c r="B281" t="str">
        <f t="shared" ca="1" si="87"/>
        <v>7002</v>
      </c>
      <c r="C281">
        <v>5</v>
      </c>
      <c r="D281" t="s">
        <v>48</v>
      </c>
      <c r="E281">
        <f t="shared" ca="1" si="85"/>
        <v>7</v>
      </c>
      <c r="F281" t="s">
        <v>20</v>
      </c>
      <c r="G281">
        <f t="shared" ca="1" si="86"/>
        <v>0</v>
      </c>
      <c r="H281">
        <v>2</v>
      </c>
      <c r="I281" t="str">
        <f t="shared" ca="1" si="88"/>
        <v>601, 621, 641, 661, 681</v>
      </c>
      <c r="J281">
        <v>601</v>
      </c>
      <c r="K281">
        <f ca="1">IF($C281&lt;=2,"",
IF(AND($C281&gt;=3,INT(RIGHT(K$1,1))&gt;VLOOKUP($C281,EquipGradeTable!$A:$B,MATCH(EquipGradeTable!$B$1,EquipGradeTable!$A$1:$B$1,0),0)),"",
OFFSET(K281,0,-1)+20))</f>
        <v>621</v>
      </c>
      <c r="L281">
        <f ca="1">IF($C281&lt;=2,"",
IF(AND($C281&gt;=3,INT(RIGHT(L$1,1))&gt;VLOOKUP($C281,EquipGradeTable!$A:$B,MATCH(EquipGradeTable!$B$1,EquipGradeTable!$A$1:$B$1,0),0)),"",
OFFSET(L281,0,-1)+20))</f>
        <v>641</v>
      </c>
      <c r="M281">
        <f ca="1">IF($C281&lt;=2,"",
IF(AND($C281&gt;=3,INT(RIGHT(M$1,1))&gt;VLOOKUP($C281,EquipGradeTable!$A:$B,MATCH(EquipGradeTable!$B$1,EquipGradeTable!$A$1:$B$1,0),0)),"",
OFFSET(M281,0,-1)+20))</f>
        <v>661</v>
      </c>
      <c r="N281">
        <f ca="1">IF($C281&lt;=2,"",
IF(AND($C281&gt;=3,INT(RIGHT(N$1,1))&gt;VLOOKUP($C281,EquipGradeTable!$A:$B,MATCH(EquipGradeTable!$B$1,EquipGradeTable!$A$1:$B$1,0),0)),"",
OFFSET(N281,0,-1)+20))</f>
        <v>681</v>
      </c>
      <c r="O281" t="str">
        <f ca="1">IF($C281&lt;=2,"",
IF(AND($C281&gt;=3,INT(RIGHT(O$1,1))&gt;VLOOKUP($C281,EquipGradeTable!$A:$B,MATCH(EquipGradeTable!$B$1,EquipGradeTable!$A$1:$B$1,0),0)),"",
OFFSET(O281,0,-1)+20))</f>
        <v/>
      </c>
      <c r="P281" t="s">
        <v>101</v>
      </c>
      <c r="Q281">
        <f t="shared" si="89"/>
        <v>7</v>
      </c>
      <c r="R281" t="str">
        <f t="shared" si="95"/>
        <v>Shot_CelticShield</v>
      </c>
      <c r="S281" t="str">
        <f t="shared" si="96"/>
        <v>EquipName_CelticShield</v>
      </c>
      <c r="T281">
        <v>1</v>
      </c>
      <c r="AE281">
        <v>0</v>
      </c>
    </row>
    <row r="282" spans="1:31" x14ac:dyDescent="0.3">
      <c r="A282" t="str">
        <f t="shared" ca="1" si="94"/>
        <v>Equip067002</v>
      </c>
      <c r="B282" t="str">
        <f t="shared" ca="1" si="87"/>
        <v>7002</v>
      </c>
      <c r="C282">
        <v>6</v>
      </c>
      <c r="D282" t="s">
        <v>48</v>
      </c>
      <c r="E282">
        <f t="shared" ca="1" si="85"/>
        <v>7</v>
      </c>
      <c r="F282" t="s">
        <v>20</v>
      </c>
      <c r="G282">
        <f t="shared" ca="1" si="86"/>
        <v>0</v>
      </c>
      <c r="H282">
        <v>2</v>
      </c>
      <c r="I282" t="str">
        <f t="shared" ca="1" si="88"/>
        <v>701, 721, 741, 761, 781, 801</v>
      </c>
      <c r="J282">
        <v>701</v>
      </c>
      <c r="K282">
        <f ca="1">IF($C282&lt;=2,"",
IF(AND($C282&gt;=3,INT(RIGHT(K$1,1))&gt;VLOOKUP($C282,EquipGradeTable!$A:$B,MATCH(EquipGradeTable!$B$1,EquipGradeTable!$A$1:$B$1,0),0)),"",
OFFSET(K282,0,-1)+20))</f>
        <v>721</v>
      </c>
      <c r="L282">
        <f ca="1">IF($C282&lt;=2,"",
IF(AND($C282&gt;=3,INT(RIGHT(L$1,1))&gt;VLOOKUP($C282,EquipGradeTable!$A:$B,MATCH(EquipGradeTable!$B$1,EquipGradeTable!$A$1:$B$1,0),0)),"",
OFFSET(L282,0,-1)+20))</f>
        <v>741</v>
      </c>
      <c r="M282">
        <f ca="1">IF($C282&lt;=2,"",
IF(AND($C282&gt;=3,INT(RIGHT(M$1,1))&gt;VLOOKUP($C282,EquipGradeTable!$A:$B,MATCH(EquipGradeTable!$B$1,EquipGradeTable!$A$1:$B$1,0),0)),"",
OFFSET(M282,0,-1)+20))</f>
        <v>761</v>
      </c>
      <c r="N282">
        <f ca="1">IF($C282&lt;=2,"",
IF(AND($C282&gt;=3,INT(RIGHT(N$1,1))&gt;VLOOKUP($C282,EquipGradeTable!$A:$B,MATCH(EquipGradeTable!$B$1,EquipGradeTable!$A$1:$B$1,0),0)),"",
OFFSET(N282,0,-1)+20))</f>
        <v>781</v>
      </c>
      <c r="O282">
        <f ca="1">IF($C282&lt;=2,"",
IF(AND($C282&gt;=3,INT(RIGHT(O$1,1))&gt;VLOOKUP($C282,EquipGradeTable!$A:$B,MATCH(EquipGradeTable!$B$1,EquipGradeTable!$A$1:$B$1,0),0)),"",
OFFSET(O282,0,-1)+20))</f>
        <v>801</v>
      </c>
      <c r="P282" t="s">
        <v>101</v>
      </c>
      <c r="Q282">
        <f t="shared" si="89"/>
        <v>7</v>
      </c>
      <c r="R282" t="str">
        <f t="shared" si="95"/>
        <v>Shot_CelticShield</v>
      </c>
      <c r="S282" t="str">
        <f t="shared" si="96"/>
        <v>EquipName_CelticShield</v>
      </c>
      <c r="T282">
        <v>1</v>
      </c>
      <c r="AE282">
        <v>0</v>
      </c>
    </row>
    <row r="283" spans="1:31" x14ac:dyDescent="0.3">
      <c r="A283" t="str">
        <f t="shared" ca="1" si="94"/>
        <v>Equip007003</v>
      </c>
      <c r="B283" t="str">
        <f t="shared" ca="1" si="87"/>
        <v>7003</v>
      </c>
      <c r="C283">
        <v>0</v>
      </c>
      <c r="D283" t="s">
        <v>48</v>
      </c>
      <c r="E283">
        <f t="shared" ca="1" si="85"/>
        <v>7</v>
      </c>
      <c r="F283" t="s">
        <v>20</v>
      </c>
      <c r="G283">
        <f t="shared" ca="1" si="86"/>
        <v>0</v>
      </c>
      <c r="H283">
        <v>3</v>
      </c>
      <c r="I283" t="str">
        <f t="shared" ca="1" si="88"/>
        <v>102</v>
      </c>
      <c r="J283">
        <v>102</v>
      </c>
      <c r="K283" t="str">
        <f ca="1">IF($C283&lt;=2,"",
IF(AND($C283&gt;=3,INT(RIGHT(K$1,1))&gt;VLOOKUP($C283,EquipGradeTable!$A:$B,MATCH(EquipGradeTable!$B$1,EquipGradeTable!$A$1:$B$1,0),0)),"",
OFFSET(K283,0,-1)+20))</f>
        <v/>
      </c>
      <c r="L283" t="str">
        <f ca="1">IF($C283&lt;=2,"",
IF(AND($C283&gt;=3,INT(RIGHT(L$1,1))&gt;VLOOKUP($C283,EquipGradeTable!$A:$B,MATCH(EquipGradeTable!$B$1,EquipGradeTable!$A$1:$B$1,0),0)),"",
OFFSET(L283,0,-1)+20))</f>
        <v/>
      </c>
      <c r="M283" t="str">
        <f ca="1">IF($C283&lt;=2,"",
IF(AND($C283&gt;=3,INT(RIGHT(M$1,1))&gt;VLOOKUP($C283,EquipGradeTable!$A:$B,MATCH(EquipGradeTable!$B$1,EquipGradeTable!$A$1:$B$1,0),0)),"",
OFFSET(M283,0,-1)+20))</f>
        <v/>
      </c>
      <c r="N283" t="str">
        <f ca="1">IF($C283&lt;=2,"",
IF(AND($C283&gt;=3,INT(RIGHT(N$1,1))&gt;VLOOKUP($C283,EquipGradeTable!$A:$B,MATCH(EquipGradeTable!$B$1,EquipGradeTable!$A$1:$B$1,0),0)),"",
OFFSET(N283,0,-1)+20))</f>
        <v/>
      </c>
      <c r="O283" t="str">
        <f ca="1">IF($C283&lt;=2,"",
IF(AND($C283&gt;=3,INT(RIGHT(O$1,1))&gt;VLOOKUP($C283,EquipGradeTable!$A:$B,MATCH(EquipGradeTable!$B$1,EquipGradeTable!$A$1:$B$1,0),0)),"",
OFFSET(O283,0,-1)+20))</f>
        <v/>
      </c>
      <c r="P283" t="s">
        <v>102</v>
      </c>
      <c r="Q283">
        <f t="shared" si="89"/>
        <v>7</v>
      </c>
      <c r="R283" t="str">
        <f t="shared" si="95"/>
        <v>Shot_FantasyShield</v>
      </c>
      <c r="S283" t="str">
        <f t="shared" si="96"/>
        <v>EquipName_FantasyShield</v>
      </c>
      <c r="T283">
        <v>1</v>
      </c>
      <c r="AE283">
        <v>0</v>
      </c>
    </row>
    <row r="284" spans="1:31" x14ac:dyDescent="0.3">
      <c r="A284" t="str">
        <f t="shared" ca="1" si="94"/>
        <v>Equip017003</v>
      </c>
      <c r="B284" t="str">
        <f t="shared" ca="1" si="87"/>
        <v>7003</v>
      </c>
      <c r="C284">
        <v>1</v>
      </c>
      <c r="D284" t="s">
        <v>48</v>
      </c>
      <c r="E284">
        <f t="shared" ca="1" si="85"/>
        <v>7</v>
      </c>
      <c r="F284" t="s">
        <v>20</v>
      </c>
      <c r="G284">
        <f t="shared" ca="1" si="86"/>
        <v>0</v>
      </c>
      <c r="H284">
        <v>3</v>
      </c>
      <c r="I284" t="str">
        <f t="shared" ca="1" si="88"/>
        <v>202</v>
      </c>
      <c r="J284">
        <v>202</v>
      </c>
      <c r="K284" t="str">
        <f ca="1">IF($C284&lt;=2,"",
IF(AND($C284&gt;=3,INT(RIGHT(K$1,1))&gt;VLOOKUP($C284,EquipGradeTable!$A:$B,MATCH(EquipGradeTable!$B$1,EquipGradeTable!$A$1:$B$1,0),0)),"",
OFFSET(K284,0,-1)+20))</f>
        <v/>
      </c>
      <c r="L284" t="str">
        <f ca="1">IF($C284&lt;=2,"",
IF(AND($C284&gt;=3,INT(RIGHT(L$1,1))&gt;VLOOKUP($C284,EquipGradeTable!$A:$B,MATCH(EquipGradeTable!$B$1,EquipGradeTable!$A$1:$B$1,0),0)),"",
OFFSET(L284,0,-1)+20))</f>
        <v/>
      </c>
      <c r="M284" t="str">
        <f ca="1">IF($C284&lt;=2,"",
IF(AND($C284&gt;=3,INT(RIGHT(M$1,1))&gt;VLOOKUP($C284,EquipGradeTable!$A:$B,MATCH(EquipGradeTable!$B$1,EquipGradeTable!$A$1:$B$1,0),0)),"",
OFFSET(M284,0,-1)+20))</f>
        <v/>
      </c>
      <c r="N284" t="str">
        <f ca="1">IF($C284&lt;=2,"",
IF(AND($C284&gt;=3,INT(RIGHT(N$1,1))&gt;VLOOKUP($C284,EquipGradeTable!$A:$B,MATCH(EquipGradeTable!$B$1,EquipGradeTable!$A$1:$B$1,0),0)),"",
OFFSET(N284,0,-1)+20))</f>
        <v/>
      </c>
      <c r="O284" t="str">
        <f ca="1">IF($C284&lt;=2,"",
IF(AND($C284&gt;=3,INT(RIGHT(O$1,1))&gt;VLOOKUP($C284,EquipGradeTable!$A:$B,MATCH(EquipGradeTable!$B$1,EquipGradeTable!$A$1:$B$1,0),0)),"",
OFFSET(O284,0,-1)+20))</f>
        <v/>
      </c>
      <c r="P284" t="s">
        <v>102</v>
      </c>
      <c r="Q284">
        <f t="shared" si="89"/>
        <v>7</v>
      </c>
      <c r="R284" t="str">
        <f t="shared" si="95"/>
        <v>Shot_FantasyShield</v>
      </c>
      <c r="S284" t="str">
        <f t="shared" si="96"/>
        <v>EquipName_FantasyShield</v>
      </c>
      <c r="T284">
        <v>1</v>
      </c>
      <c r="AE284">
        <v>0</v>
      </c>
    </row>
    <row r="285" spans="1:31" x14ac:dyDescent="0.3">
      <c r="A285" t="str">
        <f t="shared" ca="1" si="94"/>
        <v>Equip027003</v>
      </c>
      <c r="B285" t="str">
        <f t="shared" ca="1" si="87"/>
        <v>7003</v>
      </c>
      <c r="C285">
        <v>2</v>
      </c>
      <c r="D285" t="s">
        <v>48</v>
      </c>
      <c r="E285">
        <f t="shared" ca="1" si="85"/>
        <v>7</v>
      </c>
      <c r="F285" t="s">
        <v>20</v>
      </c>
      <c r="G285">
        <f t="shared" ca="1" si="86"/>
        <v>0</v>
      </c>
      <c r="H285">
        <v>3</v>
      </c>
      <c r="I285" t="str">
        <f t="shared" ca="1" si="88"/>
        <v>302</v>
      </c>
      <c r="J285">
        <v>302</v>
      </c>
      <c r="K285" t="str">
        <f ca="1">IF($C285&lt;=2,"",
IF(AND($C285&gt;=3,INT(RIGHT(K$1,1))&gt;VLOOKUP($C285,EquipGradeTable!$A:$B,MATCH(EquipGradeTable!$B$1,EquipGradeTable!$A$1:$B$1,0),0)),"",
OFFSET(K285,0,-1)+20))</f>
        <v/>
      </c>
      <c r="L285" t="str">
        <f ca="1">IF($C285&lt;=2,"",
IF(AND($C285&gt;=3,INT(RIGHT(L$1,1))&gt;VLOOKUP($C285,EquipGradeTable!$A:$B,MATCH(EquipGradeTable!$B$1,EquipGradeTable!$A$1:$B$1,0),0)),"",
OFFSET(L285,0,-1)+20))</f>
        <v/>
      </c>
      <c r="M285" t="str">
        <f ca="1">IF($C285&lt;=2,"",
IF(AND($C285&gt;=3,INT(RIGHT(M$1,1))&gt;VLOOKUP($C285,EquipGradeTable!$A:$B,MATCH(EquipGradeTable!$B$1,EquipGradeTable!$A$1:$B$1,0),0)),"",
OFFSET(M285,0,-1)+20))</f>
        <v/>
      </c>
      <c r="N285" t="str">
        <f ca="1">IF($C285&lt;=2,"",
IF(AND($C285&gt;=3,INT(RIGHT(N$1,1))&gt;VLOOKUP($C285,EquipGradeTable!$A:$B,MATCH(EquipGradeTable!$B$1,EquipGradeTable!$A$1:$B$1,0),0)),"",
OFFSET(N285,0,-1)+20))</f>
        <v/>
      </c>
      <c r="O285" t="str">
        <f ca="1">IF($C285&lt;=2,"",
IF(AND($C285&gt;=3,INT(RIGHT(O$1,1))&gt;VLOOKUP($C285,EquipGradeTable!$A:$B,MATCH(EquipGradeTable!$B$1,EquipGradeTable!$A$1:$B$1,0),0)),"",
OFFSET(O285,0,-1)+20))</f>
        <v/>
      </c>
      <c r="P285" t="s">
        <v>102</v>
      </c>
      <c r="Q285">
        <f t="shared" si="89"/>
        <v>7</v>
      </c>
      <c r="R285" t="str">
        <f t="shared" si="95"/>
        <v>Shot_FantasyShield</v>
      </c>
      <c r="S285" t="str">
        <f t="shared" si="96"/>
        <v>EquipName_FantasyShield</v>
      </c>
      <c r="T285">
        <v>1</v>
      </c>
      <c r="AE285">
        <v>0</v>
      </c>
    </row>
    <row r="286" spans="1:31" x14ac:dyDescent="0.3">
      <c r="A286" t="str">
        <f t="shared" ca="1" si="94"/>
        <v>Equip037003</v>
      </c>
      <c r="B286" t="str">
        <f t="shared" ca="1" si="87"/>
        <v>7003</v>
      </c>
      <c r="C286">
        <v>3</v>
      </c>
      <c r="D286" t="s">
        <v>48</v>
      </c>
      <c r="E286">
        <f t="shared" ca="1" si="85"/>
        <v>7</v>
      </c>
      <c r="F286" t="s">
        <v>20</v>
      </c>
      <c r="G286">
        <f t="shared" ca="1" si="86"/>
        <v>0</v>
      </c>
      <c r="H286">
        <v>3</v>
      </c>
      <c r="I286" t="str">
        <f t="shared" ca="1" si="88"/>
        <v>402, 422, 442</v>
      </c>
      <c r="J286">
        <v>402</v>
      </c>
      <c r="K286">
        <f ca="1">IF($C286&lt;=2,"",
IF(AND($C286&gt;=3,INT(RIGHT(K$1,1))&gt;VLOOKUP($C286,EquipGradeTable!$A:$B,MATCH(EquipGradeTable!$B$1,EquipGradeTable!$A$1:$B$1,0),0)),"",
OFFSET(K286,0,-1)+20))</f>
        <v>422</v>
      </c>
      <c r="L286">
        <f ca="1">IF($C286&lt;=2,"",
IF(AND($C286&gt;=3,INT(RIGHT(L$1,1))&gt;VLOOKUP($C286,EquipGradeTable!$A:$B,MATCH(EquipGradeTable!$B$1,EquipGradeTable!$A$1:$B$1,0),0)),"",
OFFSET(L286,0,-1)+20))</f>
        <v>442</v>
      </c>
      <c r="M286" t="str">
        <f ca="1">IF($C286&lt;=2,"",
IF(AND($C286&gt;=3,INT(RIGHT(M$1,1))&gt;VLOOKUP($C286,EquipGradeTable!$A:$B,MATCH(EquipGradeTable!$B$1,EquipGradeTable!$A$1:$B$1,0),0)),"",
OFFSET(M286,0,-1)+20))</f>
        <v/>
      </c>
      <c r="N286" t="str">
        <f ca="1">IF($C286&lt;=2,"",
IF(AND($C286&gt;=3,INT(RIGHT(N$1,1))&gt;VLOOKUP($C286,EquipGradeTable!$A:$B,MATCH(EquipGradeTable!$B$1,EquipGradeTable!$A$1:$B$1,0),0)),"",
OFFSET(N286,0,-1)+20))</f>
        <v/>
      </c>
      <c r="O286" t="str">
        <f ca="1">IF($C286&lt;=2,"",
IF(AND($C286&gt;=3,INT(RIGHT(O$1,1))&gt;VLOOKUP($C286,EquipGradeTable!$A:$B,MATCH(EquipGradeTable!$B$1,EquipGradeTable!$A$1:$B$1,0),0)),"",
OFFSET(O286,0,-1)+20))</f>
        <v/>
      </c>
      <c r="P286" t="s">
        <v>102</v>
      </c>
      <c r="Q286">
        <f t="shared" si="89"/>
        <v>7</v>
      </c>
      <c r="R286" t="str">
        <f t="shared" si="95"/>
        <v>Shot_FantasyShield</v>
      </c>
      <c r="S286" t="str">
        <f t="shared" si="96"/>
        <v>EquipName_FantasyShield</v>
      </c>
      <c r="T286">
        <v>1</v>
      </c>
      <c r="AE286">
        <v>0</v>
      </c>
    </row>
    <row r="287" spans="1:31" x14ac:dyDescent="0.3">
      <c r="A287" t="str">
        <f t="shared" ca="1" si="94"/>
        <v>Equip047003</v>
      </c>
      <c r="B287" t="str">
        <f t="shared" ca="1" si="87"/>
        <v>7003</v>
      </c>
      <c r="C287">
        <v>4</v>
      </c>
      <c r="D287" t="s">
        <v>48</v>
      </c>
      <c r="E287">
        <f t="shared" ca="1" si="85"/>
        <v>7</v>
      </c>
      <c r="F287" t="s">
        <v>20</v>
      </c>
      <c r="G287">
        <f t="shared" ca="1" si="86"/>
        <v>0</v>
      </c>
      <c r="H287">
        <v>3</v>
      </c>
      <c r="I287" t="str">
        <f t="shared" ca="1" si="88"/>
        <v>502, 522, 542, 562</v>
      </c>
      <c r="J287">
        <v>502</v>
      </c>
      <c r="K287">
        <f ca="1">IF($C287&lt;=2,"",
IF(AND($C287&gt;=3,INT(RIGHT(K$1,1))&gt;VLOOKUP($C287,EquipGradeTable!$A:$B,MATCH(EquipGradeTable!$B$1,EquipGradeTable!$A$1:$B$1,0),0)),"",
OFFSET(K287,0,-1)+20))</f>
        <v>522</v>
      </c>
      <c r="L287">
        <f ca="1">IF($C287&lt;=2,"",
IF(AND($C287&gt;=3,INT(RIGHT(L$1,1))&gt;VLOOKUP($C287,EquipGradeTable!$A:$B,MATCH(EquipGradeTable!$B$1,EquipGradeTable!$A$1:$B$1,0),0)),"",
OFFSET(L287,0,-1)+20))</f>
        <v>542</v>
      </c>
      <c r="M287">
        <f ca="1">IF($C287&lt;=2,"",
IF(AND($C287&gt;=3,INT(RIGHT(M$1,1))&gt;VLOOKUP($C287,EquipGradeTable!$A:$B,MATCH(EquipGradeTable!$B$1,EquipGradeTable!$A$1:$B$1,0),0)),"",
OFFSET(M287,0,-1)+20))</f>
        <v>562</v>
      </c>
      <c r="N287" t="str">
        <f ca="1">IF($C287&lt;=2,"",
IF(AND($C287&gt;=3,INT(RIGHT(N$1,1))&gt;VLOOKUP($C287,EquipGradeTable!$A:$B,MATCH(EquipGradeTable!$B$1,EquipGradeTable!$A$1:$B$1,0),0)),"",
OFFSET(N287,0,-1)+20))</f>
        <v/>
      </c>
      <c r="O287" t="str">
        <f ca="1">IF($C287&lt;=2,"",
IF(AND($C287&gt;=3,INT(RIGHT(O$1,1))&gt;VLOOKUP($C287,EquipGradeTable!$A:$B,MATCH(EquipGradeTable!$B$1,EquipGradeTable!$A$1:$B$1,0),0)),"",
OFFSET(O287,0,-1)+20))</f>
        <v/>
      </c>
      <c r="P287" t="s">
        <v>102</v>
      </c>
      <c r="Q287">
        <f t="shared" si="89"/>
        <v>7</v>
      </c>
      <c r="R287" t="str">
        <f t="shared" si="95"/>
        <v>Shot_FantasyShield</v>
      </c>
      <c r="S287" t="str">
        <f t="shared" si="96"/>
        <v>EquipName_FantasyShield</v>
      </c>
      <c r="T287">
        <v>1</v>
      </c>
      <c r="AE287">
        <v>0</v>
      </c>
    </row>
    <row r="288" spans="1:31" x14ac:dyDescent="0.3">
      <c r="A288" t="str">
        <f t="shared" ca="1" si="94"/>
        <v>Equip057003</v>
      </c>
      <c r="B288" t="str">
        <f t="shared" ca="1" si="87"/>
        <v>7003</v>
      </c>
      <c r="C288">
        <v>5</v>
      </c>
      <c r="D288" t="s">
        <v>48</v>
      </c>
      <c r="E288">
        <f t="shared" ca="1" si="85"/>
        <v>7</v>
      </c>
      <c r="F288" t="s">
        <v>20</v>
      </c>
      <c r="G288">
        <f t="shared" ca="1" si="86"/>
        <v>0</v>
      </c>
      <c r="H288">
        <v>3</v>
      </c>
      <c r="I288" t="str">
        <f t="shared" ca="1" si="88"/>
        <v>602, 622, 642, 662, 682</v>
      </c>
      <c r="J288">
        <v>602</v>
      </c>
      <c r="K288">
        <f ca="1">IF($C288&lt;=2,"",
IF(AND($C288&gt;=3,INT(RIGHT(K$1,1))&gt;VLOOKUP($C288,EquipGradeTable!$A:$B,MATCH(EquipGradeTable!$B$1,EquipGradeTable!$A$1:$B$1,0),0)),"",
OFFSET(K288,0,-1)+20))</f>
        <v>622</v>
      </c>
      <c r="L288">
        <f ca="1">IF($C288&lt;=2,"",
IF(AND($C288&gt;=3,INT(RIGHT(L$1,1))&gt;VLOOKUP($C288,EquipGradeTable!$A:$B,MATCH(EquipGradeTable!$B$1,EquipGradeTable!$A$1:$B$1,0),0)),"",
OFFSET(L288,0,-1)+20))</f>
        <v>642</v>
      </c>
      <c r="M288">
        <f ca="1">IF($C288&lt;=2,"",
IF(AND($C288&gt;=3,INT(RIGHT(M$1,1))&gt;VLOOKUP($C288,EquipGradeTable!$A:$B,MATCH(EquipGradeTable!$B$1,EquipGradeTable!$A$1:$B$1,0),0)),"",
OFFSET(M288,0,-1)+20))</f>
        <v>662</v>
      </c>
      <c r="N288">
        <f ca="1">IF($C288&lt;=2,"",
IF(AND($C288&gt;=3,INT(RIGHT(N$1,1))&gt;VLOOKUP($C288,EquipGradeTable!$A:$B,MATCH(EquipGradeTable!$B$1,EquipGradeTable!$A$1:$B$1,0),0)),"",
OFFSET(N288,0,-1)+20))</f>
        <v>682</v>
      </c>
      <c r="O288" t="str">
        <f ca="1">IF($C288&lt;=2,"",
IF(AND($C288&gt;=3,INT(RIGHT(O$1,1))&gt;VLOOKUP($C288,EquipGradeTable!$A:$B,MATCH(EquipGradeTable!$B$1,EquipGradeTable!$A$1:$B$1,0),0)),"",
OFFSET(O288,0,-1)+20))</f>
        <v/>
      </c>
      <c r="P288" t="s">
        <v>102</v>
      </c>
      <c r="Q288">
        <f t="shared" si="89"/>
        <v>7</v>
      </c>
      <c r="R288" t="str">
        <f t="shared" si="95"/>
        <v>Shot_FantasyShield</v>
      </c>
      <c r="S288" t="str">
        <f t="shared" si="96"/>
        <v>EquipName_FantasyShield</v>
      </c>
      <c r="T288">
        <v>1</v>
      </c>
      <c r="AE288">
        <v>0</v>
      </c>
    </row>
    <row r="289" spans="1:31" x14ac:dyDescent="0.3">
      <c r="A289" t="str">
        <f t="shared" ca="1" si="94"/>
        <v>Equip067003</v>
      </c>
      <c r="B289" t="str">
        <f t="shared" ca="1" si="87"/>
        <v>7003</v>
      </c>
      <c r="C289">
        <v>6</v>
      </c>
      <c r="D289" t="s">
        <v>48</v>
      </c>
      <c r="E289">
        <f t="shared" ca="1" si="85"/>
        <v>7</v>
      </c>
      <c r="F289" t="s">
        <v>20</v>
      </c>
      <c r="G289">
        <f t="shared" ca="1" si="86"/>
        <v>0</v>
      </c>
      <c r="H289">
        <v>3</v>
      </c>
      <c r="I289" t="str">
        <f t="shared" ca="1" si="88"/>
        <v>702, 722, 742, 762, 782, 802</v>
      </c>
      <c r="J289">
        <v>702</v>
      </c>
      <c r="K289">
        <f ca="1">IF($C289&lt;=2,"",
IF(AND($C289&gt;=3,INT(RIGHT(K$1,1))&gt;VLOOKUP($C289,EquipGradeTable!$A:$B,MATCH(EquipGradeTable!$B$1,EquipGradeTable!$A$1:$B$1,0),0)),"",
OFFSET(K289,0,-1)+20))</f>
        <v>722</v>
      </c>
      <c r="L289">
        <f ca="1">IF($C289&lt;=2,"",
IF(AND($C289&gt;=3,INT(RIGHT(L$1,1))&gt;VLOOKUP($C289,EquipGradeTable!$A:$B,MATCH(EquipGradeTable!$B$1,EquipGradeTable!$A$1:$B$1,0),0)),"",
OFFSET(L289,0,-1)+20))</f>
        <v>742</v>
      </c>
      <c r="M289">
        <f ca="1">IF($C289&lt;=2,"",
IF(AND($C289&gt;=3,INT(RIGHT(M$1,1))&gt;VLOOKUP($C289,EquipGradeTable!$A:$B,MATCH(EquipGradeTable!$B$1,EquipGradeTable!$A$1:$B$1,0),0)),"",
OFFSET(M289,0,-1)+20))</f>
        <v>762</v>
      </c>
      <c r="N289">
        <f ca="1">IF($C289&lt;=2,"",
IF(AND($C289&gt;=3,INT(RIGHT(N$1,1))&gt;VLOOKUP($C289,EquipGradeTable!$A:$B,MATCH(EquipGradeTable!$B$1,EquipGradeTable!$A$1:$B$1,0),0)),"",
OFFSET(N289,0,-1)+20))</f>
        <v>782</v>
      </c>
      <c r="O289">
        <f ca="1">IF($C289&lt;=2,"",
IF(AND($C289&gt;=3,INT(RIGHT(O$1,1))&gt;VLOOKUP($C289,EquipGradeTable!$A:$B,MATCH(EquipGradeTable!$B$1,EquipGradeTable!$A$1:$B$1,0),0)),"",
OFFSET(O289,0,-1)+20))</f>
        <v>802</v>
      </c>
      <c r="P289" t="s">
        <v>102</v>
      </c>
      <c r="Q289">
        <f t="shared" si="89"/>
        <v>7</v>
      </c>
      <c r="R289" t="str">
        <f t="shared" si="95"/>
        <v>Shot_FantasyShield</v>
      </c>
      <c r="S289" t="str">
        <f t="shared" si="96"/>
        <v>EquipName_FantasyShield</v>
      </c>
      <c r="T289">
        <v>1</v>
      </c>
      <c r="AE289">
        <v>0</v>
      </c>
    </row>
    <row r="290" spans="1:31" x14ac:dyDescent="0.3">
      <c r="A290" t="str">
        <f t="shared" ref="A290:A310" ca="1" si="97">"Equip"&amp;TEXT(C290,"00")&amp;TEXT(E290,"0")&amp;TEXT(G290,"0")&amp;TEXT(H290,"00")</f>
        <v>Equip037101</v>
      </c>
      <c r="B290" t="str">
        <f t="shared" ca="1" si="87"/>
        <v>7101</v>
      </c>
      <c r="C290">
        <v>3</v>
      </c>
      <c r="D290" t="s">
        <v>48</v>
      </c>
      <c r="E290">
        <f t="shared" ca="1" si="85"/>
        <v>7</v>
      </c>
      <c r="F290" t="s">
        <v>22</v>
      </c>
      <c r="G290">
        <f t="shared" ca="1" si="86"/>
        <v>1</v>
      </c>
      <c r="H290">
        <v>1</v>
      </c>
      <c r="I290" t="str">
        <f t="shared" ca="1" si="88"/>
        <v>600, 620, 640</v>
      </c>
      <c r="J290">
        <v>600</v>
      </c>
      <c r="K290">
        <f ca="1">IF($C290&lt;=2,"",
IF(AND($C290&gt;=3,INT(RIGHT(K$1,1))&gt;VLOOKUP($C290,EquipGradeTable!$A:$B,MATCH(EquipGradeTable!$B$1,EquipGradeTable!$A$1:$B$1,0),0)),"",
OFFSET(K290,0,-1)+20))</f>
        <v>620</v>
      </c>
      <c r="L290">
        <f ca="1">IF($C290&lt;=2,"",
IF(AND($C290&gt;=3,INT(RIGHT(L$1,1))&gt;VLOOKUP($C290,EquipGradeTable!$A:$B,MATCH(EquipGradeTable!$B$1,EquipGradeTable!$A$1:$B$1,0),0)),"",
OFFSET(L290,0,-1)+20))</f>
        <v>640</v>
      </c>
      <c r="M290" t="str">
        <f ca="1">IF($C290&lt;=2,"",
IF(AND($C290&gt;=3,INT(RIGHT(M$1,1))&gt;VLOOKUP($C290,EquipGradeTable!$A:$B,MATCH(EquipGradeTable!$B$1,EquipGradeTable!$A$1:$B$1,0),0)),"",
OFFSET(M290,0,-1)+20))</f>
        <v/>
      </c>
      <c r="N290" t="str">
        <f ca="1">IF($C290&lt;=2,"",
IF(AND($C290&gt;=3,INT(RIGHT(N$1,1))&gt;VLOOKUP($C290,EquipGradeTable!$A:$B,MATCH(EquipGradeTable!$B$1,EquipGradeTable!$A$1:$B$1,0),0)),"",
OFFSET(N290,0,-1)+20))</f>
        <v/>
      </c>
      <c r="O290" t="str">
        <f ca="1">IF($C290&lt;=2,"",
IF(AND($C290&gt;=3,INT(RIGHT(O$1,1))&gt;VLOOKUP($C290,EquipGradeTable!$A:$B,MATCH(EquipGradeTable!$B$1,EquipGradeTable!$A$1:$B$1,0),0)),"",
OFFSET(O290,0,-1)+20))</f>
        <v/>
      </c>
      <c r="P290" t="s">
        <v>103</v>
      </c>
      <c r="Q290">
        <f t="shared" si="89"/>
        <v>4</v>
      </c>
      <c r="R290" t="str">
        <f t="shared" si="95"/>
        <v>Shot_ArsenalShield</v>
      </c>
      <c r="S290" t="str">
        <f t="shared" si="96"/>
        <v>EquipName_ArsenalShield</v>
      </c>
      <c r="T290">
        <v>1</v>
      </c>
      <c r="AE290">
        <v>0</v>
      </c>
    </row>
    <row r="291" spans="1:31" x14ac:dyDescent="0.3">
      <c r="A291" t="str">
        <f t="shared" ca="1" si="97"/>
        <v>Equip047101</v>
      </c>
      <c r="B291" t="str">
        <f t="shared" ca="1" si="87"/>
        <v>7101</v>
      </c>
      <c r="C291">
        <v>4</v>
      </c>
      <c r="D291" t="s">
        <v>48</v>
      </c>
      <c r="E291">
        <f t="shared" ca="1" si="85"/>
        <v>7</v>
      </c>
      <c r="F291" t="s">
        <v>22</v>
      </c>
      <c r="G291">
        <f t="shared" ca="1" si="86"/>
        <v>1</v>
      </c>
      <c r="H291">
        <v>1</v>
      </c>
      <c r="I291" t="str">
        <f t="shared" ca="1" si="88"/>
        <v>750, 770, 790, 810</v>
      </c>
      <c r="J291">
        <v>750</v>
      </c>
      <c r="K291">
        <f ca="1">IF($C291&lt;=2,"",
IF(AND($C291&gt;=3,INT(RIGHT(K$1,1))&gt;VLOOKUP($C291,EquipGradeTable!$A:$B,MATCH(EquipGradeTable!$B$1,EquipGradeTable!$A$1:$B$1,0),0)),"",
OFFSET(K291,0,-1)+20))</f>
        <v>770</v>
      </c>
      <c r="L291">
        <f ca="1">IF($C291&lt;=2,"",
IF(AND($C291&gt;=3,INT(RIGHT(L$1,1))&gt;VLOOKUP($C291,EquipGradeTable!$A:$B,MATCH(EquipGradeTable!$B$1,EquipGradeTable!$A$1:$B$1,0),0)),"",
OFFSET(L291,0,-1)+20))</f>
        <v>790</v>
      </c>
      <c r="M291">
        <f ca="1">IF($C291&lt;=2,"",
IF(AND($C291&gt;=3,INT(RIGHT(M$1,1))&gt;VLOOKUP($C291,EquipGradeTable!$A:$B,MATCH(EquipGradeTable!$B$1,EquipGradeTable!$A$1:$B$1,0),0)),"",
OFFSET(M291,0,-1)+20))</f>
        <v>810</v>
      </c>
      <c r="N291" t="str">
        <f ca="1">IF($C291&lt;=2,"",
IF(AND($C291&gt;=3,INT(RIGHT(N$1,1))&gt;VLOOKUP($C291,EquipGradeTable!$A:$B,MATCH(EquipGradeTable!$B$1,EquipGradeTable!$A$1:$B$1,0),0)),"",
OFFSET(N291,0,-1)+20))</f>
        <v/>
      </c>
      <c r="O291" t="str">
        <f ca="1">IF($C291&lt;=2,"",
IF(AND($C291&gt;=3,INT(RIGHT(O$1,1))&gt;VLOOKUP($C291,EquipGradeTable!$A:$B,MATCH(EquipGradeTable!$B$1,EquipGradeTable!$A$1:$B$1,0),0)),"",
OFFSET(O291,0,-1)+20))</f>
        <v/>
      </c>
      <c r="P291" t="s">
        <v>103</v>
      </c>
      <c r="Q291">
        <f t="shared" si="89"/>
        <v>4</v>
      </c>
      <c r="R291" t="str">
        <f t="shared" si="95"/>
        <v>Shot_ArsenalShield</v>
      </c>
      <c r="S291" t="str">
        <f t="shared" si="96"/>
        <v>EquipName_ArsenalShield</v>
      </c>
      <c r="T291">
        <v>1</v>
      </c>
      <c r="AE291">
        <v>0</v>
      </c>
    </row>
    <row r="292" spans="1:31" x14ac:dyDescent="0.3">
      <c r="A292" t="str">
        <f t="shared" ca="1" si="97"/>
        <v>Equip057101</v>
      </c>
      <c r="B292" t="str">
        <f t="shared" ca="1" si="87"/>
        <v>7101</v>
      </c>
      <c r="C292">
        <v>5</v>
      </c>
      <c r="D292" t="s">
        <v>48</v>
      </c>
      <c r="E292">
        <f t="shared" ca="1" si="85"/>
        <v>7</v>
      </c>
      <c r="F292" t="s">
        <v>22</v>
      </c>
      <c r="G292">
        <f t="shared" ca="1" si="86"/>
        <v>1</v>
      </c>
      <c r="H292">
        <v>1</v>
      </c>
      <c r="I292" t="str">
        <f t="shared" ca="1" si="88"/>
        <v>900, 920, 940, 960, 980</v>
      </c>
      <c r="J292">
        <v>900</v>
      </c>
      <c r="K292">
        <f ca="1">IF($C292&lt;=2,"",
IF(AND($C292&gt;=3,INT(RIGHT(K$1,1))&gt;VLOOKUP($C292,EquipGradeTable!$A:$B,MATCH(EquipGradeTable!$B$1,EquipGradeTable!$A$1:$B$1,0),0)),"",
OFFSET(K292,0,-1)+20))</f>
        <v>920</v>
      </c>
      <c r="L292">
        <f ca="1">IF($C292&lt;=2,"",
IF(AND($C292&gt;=3,INT(RIGHT(L$1,1))&gt;VLOOKUP($C292,EquipGradeTable!$A:$B,MATCH(EquipGradeTable!$B$1,EquipGradeTable!$A$1:$B$1,0),0)),"",
OFFSET(L292,0,-1)+20))</f>
        <v>940</v>
      </c>
      <c r="M292">
        <f ca="1">IF($C292&lt;=2,"",
IF(AND($C292&gt;=3,INT(RIGHT(M$1,1))&gt;VLOOKUP($C292,EquipGradeTable!$A:$B,MATCH(EquipGradeTable!$B$1,EquipGradeTable!$A$1:$B$1,0),0)),"",
OFFSET(M292,0,-1)+20))</f>
        <v>960</v>
      </c>
      <c r="N292">
        <f ca="1">IF($C292&lt;=2,"",
IF(AND($C292&gt;=3,INT(RIGHT(N$1,1))&gt;VLOOKUP($C292,EquipGradeTable!$A:$B,MATCH(EquipGradeTable!$B$1,EquipGradeTable!$A$1:$B$1,0),0)),"",
OFFSET(N292,0,-1)+20))</f>
        <v>980</v>
      </c>
      <c r="O292" t="str">
        <f ca="1">IF($C292&lt;=2,"",
IF(AND($C292&gt;=3,INT(RIGHT(O$1,1))&gt;VLOOKUP($C292,EquipGradeTable!$A:$B,MATCH(EquipGradeTable!$B$1,EquipGradeTable!$A$1:$B$1,0),0)),"",
OFFSET(O292,0,-1)+20))</f>
        <v/>
      </c>
      <c r="P292" t="s">
        <v>103</v>
      </c>
      <c r="Q292">
        <f t="shared" si="89"/>
        <v>4</v>
      </c>
      <c r="R292" t="str">
        <f t="shared" si="95"/>
        <v>Shot_ArsenalShield</v>
      </c>
      <c r="S292" t="str">
        <f t="shared" si="96"/>
        <v>EquipName_ArsenalShield</v>
      </c>
      <c r="T292">
        <v>1</v>
      </c>
      <c r="AE292">
        <v>0</v>
      </c>
    </row>
    <row r="293" spans="1:31" x14ac:dyDescent="0.3">
      <c r="A293" t="str">
        <f t="shared" ca="1" si="97"/>
        <v>Equip067101</v>
      </c>
      <c r="B293" t="str">
        <f t="shared" ca="1" si="87"/>
        <v>7101</v>
      </c>
      <c r="C293">
        <v>6</v>
      </c>
      <c r="D293" t="s">
        <v>48</v>
      </c>
      <c r="E293">
        <f t="shared" ca="1" si="85"/>
        <v>7</v>
      </c>
      <c r="F293" t="s">
        <v>22</v>
      </c>
      <c r="G293">
        <f t="shared" ca="1" si="86"/>
        <v>1</v>
      </c>
      <c r="H293">
        <v>1</v>
      </c>
      <c r="I293" t="str">
        <f t="shared" ca="1" si="88"/>
        <v>1050, 1070, 1090, 1110, 1130, 1150</v>
      </c>
      <c r="J293">
        <v>1050</v>
      </c>
      <c r="K293">
        <f ca="1">IF($C293&lt;=2,"",
IF(AND($C293&gt;=3,INT(RIGHT(K$1,1))&gt;VLOOKUP($C293,EquipGradeTable!$A:$B,MATCH(EquipGradeTable!$B$1,EquipGradeTable!$A$1:$B$1,0),0)),"",
OFFSET(K293,0,-1)+20))</f>
        <v>1070</v>
      </c>
      <c r="L293">
        <f ca="1">IF($C293&lt;=2,"",
IF(AND($C293&gt;=3,INT(RIGHT(L$1,1))&gt;VLOOKUP($C293,EquipGradeTable!$A:$B,MATCH(EquipGradeTable!$B$1,EquipGradeTable!$A$1:$B$1,0),0)),"",
OFFSET(L293,0,-1)+20))</f>
        <v>1090</v>
      </c>
      <c r="M293">
        <f ca="1">IF($C293&lt;=2,"",
IF(AND($C293&gt;=3,INT(RIGHT(M$1,1))&gt;VLOOKUP($C293,EquipGradeTable!$A:$B,MATCH(EquipGradeTable!$B$1,EquipGradeTable!$A$1:$B$1,0),0)),"",
OFFSET(M293,0,-1)+20))</f>
        <v>1110</v>
      </c>
      <c r="N293">
        <f ca="1">IF($C293&lt;=2,"",
IF(AND($C293&gt;=3,INT(RIGHT(N$1,1))&gt;VLOOKUP($C293,EquipGradeTable!$A:$B,MATCH(EquipGradeTable!$B$1,EquipGradeTable!$A$1:$B$1,0),0)),"",
OFFSET(N293,0,-1)+20))</f>
        <v>1130</v>
      </c>
      <c r="O293">
        <f ca="1">IF($C293&lt;=2,"",
IF(AND($C293&gt;=3,INT(RIGHT(O$1,1))&gt;VLOOKUP($C293,EquipGradeTable!$A:$B,MATCH(EquipGradeTable!$B$1,EquipGradeTable!$A$1:$B$1,0),0)),"",
OFFSET(O293,0,-1)+20))</f>
        <v>1150</v>
      </c>
      <c r="P293" t="s">
        <v>103</v>
      </c>
      <c r="Q293">
        <f t="shared" si="89"/>
        <v>4</v>
      </c>
      <c r="R293" t="str">
        <f t="shared" si="95"/>
        <v>Shot_ArsenalShield</v>
      </c>
      <c r="S293" t="str">
        <f t="shared" si="96"/>
        <v>EquipName_ArsenalShield</v>
      </c>
      <c r="T293">
        <v>1</v>
      </c>
      <c r="AE293">
        <v>0</v>
      </c>
    </row>
    <row r="294" spans="1:31" x14ac:dyDescent="0.3">
      <c r="A294" t="str">
        <f t="shared" ca="1" si="97"/>
        <v>Equip037102</v>
      </c>
      <c r="B294" t="str">
        <f t="shared" ca="1" si="87"/>
        <v>7102</v>
      </c>
      <c r="C294">
        <v>3</v>
      </c>
      <c r="D294" t="s">
        <v>48</v>
      </c>
      <c r="E294">
        <f t="shared" ca="1" si="85"/>
        <v>7</v>
      </c>
      <c r="F294" t="s">
        <v>22</v>
      </c>
      <c r="G294">
        <f t="shared" ca="1" si="86"/>
        <v>1</v>
      </c>
      <c r="H294">
        <v>2</v>
      </c>
      <c r="I294" t="str">
        <f t="shared" ca="1" si="88"/>
        <v>601, 621, 641</v>
      </c>
      <c r="J294">
        <v>601</v>
      </c>
      <c r="K294">
        <f ca="1">IF($C294&lt;=2,"",
IF(AND($C294&gt;=3,INT(RIGHT(K$1,1))&gt;VLOOKUP($C294,EquipGradeTable!$A:$B,MATCH(EquipGradeTable!$B$1,EquipGradeTable!$A$1:$B$1,0),0)),"",
OFFSET(K294,0,-1)+20))</f>
        <v>621</v>
      </c>
      <c r="L294">
        <f ca="1">IF($C294&lt;=2,"",
IF(AND($C294&gt;=3,INT(RIGHT(L$1,1))&gt;VLOOKUP($C294,EquipGradeTable!$A:$B,MATCH(EquipGradeTable!$B$1,EquipGradeTable!$A$1:$B$1,0),0)),"",
OFFSET(L294,0,-1)+20))</f>
        <v>641</v>
      </c>
      <c r="M294" t="str">
        <f ca="1">IF($C294&lt;=2,"",
IF(AND($C294&gt;=3,INT(RIGHT(M$1,1))&gt;VLOOKUP($C294,EquipGradeTable!$A:$B,MATCH(EquipGradeTable!$B$1,EquipGradeTable!$A$1:$B$1,0),0)),"",
OFFSET(M294,0,-1)+20))</f>
        <v/>
      </c>
      <c r="N294" t="str">
        <f ca="1">IF($C294&lt;=2,"",
IF(AND($C294&gt;=3,INT(RIGHT(N$1,1))&gt;VLOOKUP($C294,EquipGradeTable!$A:$B,MATCH(EquipGradeTable!$B$1,EquipGradeTable!$A$1:$B$1,0),0)),"",
OFFSET(N294,0,-1)+20))</f>
        <v/>
      </c>
      <c r="O294" t="str">
        <f ca="1">IF($C294&lt;=2,"",
IF(AND($C294&gt;=3,INT(RIGHT(O$1,1))&gt;VLOOKUP($C294,EquipGradeTable!$A:$B,MATCH(EquipGradeTable!$B$1,EquipGradeTable!$A$1:$B$1,0),0)),"",
OFFSET(O294,0,-1)+20))</f>
        <v/>
      </c>
      <c r="P294" t="s">
        <v>104</v>
      </c>
      <c r="Q294">
        <f t="shared" si="89"/>
        <v>4</v>
      </c>
      <c r="R294" t="str">
        <f t="shared" si="95"/>
        <v>Shot_SpikeShield</v>
      </c>
      <c r="S294" t="str">
        <f t="shared" si="96"/>
        <v>EquipName_SpikeShield</v>
      </c>
      <c r="T294">
        <v>1</v>
      </c>
      <c r="AE294">
        <v>0</v>
      </c>
    </row>
    <row r="295" spans="1:31" x14ac:dyDescent="0.3">
      <c r="A295" t="str">
        <f t="shared" ca="1" si="97"/>
        <v>Equip047102</v>
      </c>
      <c r="B295" t="str">
        <f t="shared" ca="1" si="87"/>
        <v>7102</v>
      </c>
      <c r="C295">
        <v>4</v>
      </c>
      <c r="D295" t="s">
        <v>48</v>
      </c>
      <c r="E295">
        <f t="shared" ca="1" si="85"/>
        <v>7</v>
      </c>
      <c r="F295" t="s">
        <v>22</v>
      </c>
      <c r="G295">
        <f t="shared" ca="1" si="86"/>
        <v>1</v>
      </c>
      <c r="H295">
        <v>2</v>
      </c>
      <c r="I295" t="str">
        <f t="shared" ca="1" si="88"/>
        <v>751, 771, 791, 811</v>
      </c>
      <c r="J295">
        <v>751</v>
      </c>
      <c r="K295">
        <f ca="1">IF($C295&lt;=2,"",
IF(AND($C295&gt;=3,INT(RIGHT(K$1,1))&gt;VLOOKUP($C295,EquipGradeTable!$A:$B,MATCH(EquipGradeTable!$B$1,EquipGradeTable!$A$1:$B$1,0),0)),"",
OFFSET(K295,0,-1)+20))</f>
        <v>771</v>
      </c>
      <c r="L295">
        <f ca="1">IF($C295&lt;=2,"",
IF(AND($C295&gt;=3,INT(RIGHT(L$1,1))&gt;VLOOKUP($C295,EquipGradeTable!$A:$B,MATCH(EquipGradeTable!$B$1,EquipGradeTable!$A$1:$B$1,0),0)),"",
OFFSET(L295,0,-1)+20))</f>
        <v>791</v>
      </c>
      <c r="M295">
        <f ca="1">IF($C295&lt;=2,"",
IF(AND($C295&gt;=3,INT(RIGHT(M$1,1))&gt;VLOOKUP($C295,EquipGradeTable!$A:$B,MATCH(EquipGradeTable!$B$1,EquipGradeTable!$A$1:$B$1,0),0)),"",
OFFSET(M295,0,-1)+20))</f>
        <v>811</v>
      </c>
      <c r="N295" t="str">
        <f ca="1">IF($C295&lt;=2,"",
IF(AND($C295&gt;=3,INT(RIGHT(N$1,1))&gt;VLOOKUP($C295,EquipGradeTable!$A:$B,MATCH(EquipGradeTable!$B$1,EquipGradeTable!$A$1:$B$1,0),0)),"",
OFFSET(N295,0,-1)+20))</f>
        <v/>
      </c>
      <c r="O295" t="str">
        <f ca="1">IF($C295&lt;=2,"",
IF(AND($C295&gt;=3,INT(RIGHT(O$1,1))&gt;VLOOKUP($C295,EquipGradeTable!$A:$B,MATCH(EquipGradeTable!$B$1,EquipGradeTable!$A$1:$B$1,0),0)),"",
OFFSET(O295,0,-1)+20))</f>
        <v/>
      </c>
      <c r="P295" t="s">
        <v>104</v>
      </c>
      <c r="Q295">
        <f t="shared" si="89"/>
        <v>4</v>
      </c>
      <c r="R295" t="str">
        <f t="shared" si="95"/>
        <v>Shot_SpikeShield</v>
      </c>
      <c r="S295" t="str">
        <f t="shared" si="96"/>
        <v>EquipName_SpikeShield</v>
      </c>
      <c r="T295">
        <v>1</v>
      </c>
      <c r="AE295">
        <v>0</v>
      </c>
    </row>
    <row r="296" spans="1:31" x14ac:dyDescent="0.3">
      <c r="A296" t="str">
        <f t="shared" ca="1" si="97"/>
        <v>Equip057102</v>
      </c>
      <c r="B296" t="str">
        <f t="shared" ca="1" si="87"/>
        <v>7102</v>
      </c>
      <c r="C296">
        <v>5</v>
      </c>
      <c r="D296" t="s">
        <v>48</v>
      </c>
      <c r="E296">
        <f t="shared" ca="1" si="85"/>
        <v>7</v>
      </c>
      <c r="F296" t="s">
        <v>22</v>
      </c>
      <c r="G296">
        <f t="shared" ca="1" si="86"/>
        <v>1</v>
      </c>
      <c r="H296">
        <v>2</v>
      </c>
      <c r="I296" t="str">
        <f t="shared" ca="1" si="88"/>
        <v>901, 921, 941, 961, 981</v>
      </c>
      <c r="J296">
        <v>901</v>
      </c>
      <c r="K296">
        <f ca="1">IF($C296&lt;=2,"",
IF(AND($C296&gt;=3,INT(RIGHT(K$1,1))&gt;VLOOKUP($C296,EquipGradeTable!$A:$B,MATCH(EquipGradeTable!$B$1,EquipGradeTable!$A$1:$B$1,0),0)),"",
OFFSET(K296,0,-1)+20))</f>
        <v>921</v>
      </c>
      <c r="L296">
        <f ca="1">IF($C296&lt;=2,"",
IF(AND($C296&gt;=3,INT(RIGHT(L$1,1))&gt;VLOOKUP($C296,EquipGradeTable!$A:$B,MATCH(EquipGradeTable!$B$1,EquipGradeTable!$A$1:$B$1,0),0)),"",
OFFSET(L296,0,-1)+20))</f>
        <v>941</v>
      </c>
      <c r="M296">
        <f ca="1">IF($C296&lt;=2,"",
IF(AND($C296&gt;=3,INT(RIGHT(M$1,1))&gt;VLOOKUP($C296,EquipGradeTable!$A:$B,MATCH(EquipGradeTable!$B$1,EquipGradeTable!$A$1:$B$1,0),0)),"",
OFFSET(M296,0,-1)+20))</f>
        <v>961</v>
      </c>
      <c r="N296">
        <f ca="1">IF($C296&lt;=2,"",
IF(AND($C296&gt;=3,INT(RIGHT(N$1,1))&gt;VLOOKUP($C296,EquipGradeTable!$A:$B,MATCH(EquipGradeTable!$B$1,EquipGradeTable!$A$1:$B$1,0),0)),"",
OFFSET(N296,0,-1)+20))</f>
        <v>981</v>
      </c>
      <c r="O296" t="str">
        <f ca="1">IF($C296&lt;=2,"",
IF(AND($C296&gt;=3,INT(RIGHT(O$1,1))&gt;VLOOKUP($C296,EquipGradeTable!$A:$B,MATCH(EquipGradeTable!$B$1,EquipGradeTable!$A$1:$B$1,0),0)),"",
OFFSET(O296,0,-1)+20))</f>
        <v/>
      </c>
      <c r="P296" t="s">
        <v>104</v>
      </c>
      <c r="Q296">
        <f t="shared" si="89"/>
        <v>4</v>
      </c>
      <c r="R296" t="str">
        <f t="shared" si="95"/>
        <v>Shot_SpikeShield</v>
      </c>
      <c r="S296" t="str">
        <f t="shared" si="96"/>
        <v>EquipName_SpikeShield</v>
      </c>
      <c r="T296">
        <v>1</v>
      </c>
      <c r="AE296">
        <v>0</v>
      </c>
    </row>
    <row r="297" spans="1:31" x14ac:dyDescent="0.3">
      <c r="A297" t="str">
        <f t="shared" ca="1" si="97"/>
        <v>Equip067102</v>
      </c>
      <c r="B297" t="str">
        <f t="shared" ca="1" si="87"/>
        <v>7102</v>
      </c>
      <c r="C297">
        <v>6</v>
      </c>
      <c r="D297" t="s">
        <v>48</v>
      </c>
      <c r="E297">
        <f t="shared" ca="1" si="85"/>
        <v>7</v>
      </c>
      <c r="F297" t="s">
        <v>22</v>
      </c>
      <c r="G297">
        <f t="shared" ca="1" si="86"/>
        <v>1</v>
      </c>
      <c r="H297">
        <v>2</v>
      </c>
      <c r="I297" t="str">
        <f t="shared" ca="1" si="88"/>
        <v>1051, 1071, 1091, 1111, 1131, 1151</v>
      </c>
      <c r="J297">
        <v>1051</v>
      </c>
      <c r="K297">
        <f ca="1">IF($C297&lt;=2,"",
IF(AND($C297&gt;=3,INT(RIGHT(K$1,1))&gt;VLOOKUP($C297,EquipGradeTable!$A:$B,MATCH(EquipGradeTable!$B$1,EquipGradeTable!$A$1:$B$1,0),0)),"",
OFFSET(K297,0,-1)+20))</f>
        <v>1071</v>
      </c>
      <c r="L297">
        <f ca="1">IF($C297&lt;=2,"",
IF(AND($C297&gt;=3,INT(RIGHT(L$1,1))&gt;VLOOKUP($C297,EquipGradeTable!$A:$B,MATCH(EquipGradeTable!$B$1,EquipGradeTable!$A$1:$B$1,0),0)),"",
OFFSET(L297,0,-1)+20))</f>
        <v>1091</v>
      </c>
      <c r="M297">
        <f ca="1">IF($C297&lt;=2,"",
IF(AND($C297&gt;=3,INT(RIGHT(M$1,1))&gt;VLOOKUP($C297,EquipGradeTable!$A:$B,MATCH(EquipGradeTable!$B$1,EquipGradeTable!$A$1:$B$1,0),0)),"",
OFFSET(M297,0,-1)+20))</f>
        <v>1111</v>
      </c>
      <c r="N297">
        <f ca="1">IF($C297&lt;=2,"",
IF(AND($C297&gt;=3,INT(RIGHT(N$1,1))&gt;VLOOKUP($C297,EquipGradeTable!$A:$B,MATCH(EquipGradeTable!$B$1,EquipGradeTable!$A$1:$B$1,0),0)),"",
OFFSET(N297,0,-1)+20))</f>
        <v>1131</v>
      </c>
      <c r="O297">
        <f ca="1">IF($C297&lt;=2,"",
IF(AND($C297&gt;=3,INT(RIGHT(O$1,1))&gt;VLOOKUP($C297,EquipGradeTable!$A:$B,MATCH(EquipGradeTable!$B$1,EquipGradeTable!$A$1:$B$1,0),0)),"",
OFFSET(O297,0,-1)+20))</f>
        <v>1151</v>
      </c>
      <c r="P297" t="s">
        <v>104</v>
      </c>
      <c r="Q297">
        <f t="shared" si="89"/>
        <v>4</v>
      </c>
      <c r="R297" t="str">
        <f t="shared" si="95"/>
        <v>Shot_SpikeShield</v>
      </c>
      <c r="S297" t="str">
        <f t="shared" si="96"/>
        <v>EquipName_SpikeShield</v>
      </c>
      <c r="T297">
        <v>1</v>
      </c>
      <c r="AE297">
        <v>0</v>
      </c>
    </row>
    <row r="298" spans="1:31" x14ac:dyDescent="0.3">
      <c r="A298" t="str">
        <f t="shared" ca="1" si="97"/>
        <v>Equip037201</v>
      </c>
      <c r="B298" t="str">
        <f t="shared" ca="1" si="87"/>
        <v>7201</v>
      </c>
      <c r="C298">
        <v>3</v>
      </c>
      <c r="D298" t="s">
        <v>48</v>
      </c>
      <c r="E298">
        <f t="shared" ca="1" si="85"/>
        <v>7</v>
      </c>
      <c r="F298" t="s">
        <v>24</v>
      </c>
      <c r="G298">
        <f t="shared" ca="1" si="86"/>
        <v>2</v>
      </c>
      <c r="H298">
        <v>1</v>
      </c>
      <c r="I298" t="str">
        <f t="shared" ca="1" si="88"/>
        <v>800, 820, 840</v>
      </c>
      <c r="J298">
        <v>800</v>
      </c>
      <c r="K298">
        <f ca="1">IF($C298&lt;=2,"",
IF(AND($C298&gt;=3,INT(RIGHT(K$1,1))&gt;VLOOKUP($C298,EquipGradeTable!$A:$B,MATCH(EquipGradeTable!$B$1,EquipGradeTable!$A$1:$B$1,0),0)),"",
OFFSET(K298,0,-1)+20))</f>
        <v>820</v>
      </c>
      <c r="L298">
        <f ca="1">IF($C298&lt;=2,"",
IF(AND($C298&gt;=3,INT(RIGHT(L$1,1))&gt;VLOOKUP($C298,EquipGradeTable!$A:$B,MATCH(EquipGradeTable!$B$1,EquipGradeTable!$A$1:$B$1,0),0)),"",
OFFSET(L298,0,-1)+20))</f>
        <v>840</v>
      </c>
      <c r="M298" t="str">
        <f ca="1">IF($C298&lt;=2,"",
IF(AND($C298&gt;=3,INT(RIGHT(M$1,1))&gt;VLOOKUP($C298,EquipGradeTable!$A:$B,MATCH(EquipGradeTable!$B$1,EquipGradeTable!$A$1:$B$1,0),0)),"",
OFFSET(M298,0,-1)+20))</f>
        <v/>
      </c>
      <c r="N298" t="str">
        <f ca="1">IF($C298&lt;=2,"",
IF(AND($C298&gt;=3,INT(RIGHT(N$1,1))&gt;VLOOKUP($C298,EquipGradeTable!$A:$B,MATCH(EquipGradeTable!$B$1,EquipGradeTable!$A$1:$B$1,0),0)),"",
OFFSET(N298,0,-1)+20))</f>
        <v/>
      </c>
      <c r="O298" t="str">
        <f ca="1">IF($C298&lt;=2,"",
IF(AND($C298&gt;=3,INT(RIGHT(O$1,1))&gt;VLOOKUP($C298,EquipGradeTable!$A:$B,MATCH(EquipGradeTable!$B$1,EquipGradeTable!$A$1:$B$1,0),0)),"",
OFFSET(O298,0,-1)+20))</f>
        <v/>
      </c>
      <c r="P298" t="s">
        <v>105</v>
      </c>
      <c r="Q298">
        <f t="shared" si="89"/>
        <v>4</v>
      </c>
      <c r="R298" t="str">
        <f t="shared" si="95"/>
        <v>Shot_ChainShield</v>
      </c>
      <c r="S298" t="str">
        <f t="shared" si="96"/>
        <v>EquipName_ChainShield</v>
      </c>
      <c r="T298">
        <v>1</v>
      </c>
      <c r="AE298">
        <v>0</v>
      </c>
    </row>
    <row r="299" spans="1:31" x14ac:dyDescent="0.3">
      <c r="A299" t="str">
        <f t="shared" ca="1" si="97"/>
        <v>Equip047201</v>
      </c>
      <c r="B299" t="str">
        <f t="shared" ca="1" si="87"/>
        <v>7201</v>
      </c>
      <c r="C299">
        <v>4</v>
      </c>
      <c r="D299" t="s">
        <v>48</v>
      </c>
      <c r="E299">
        <f t="shared" ca="1" si="85"/>
        <v>7</v>
      </c>
      <c r="F299" t="s">
        <v>24</v>
      </c>
      <c r="G299">
        <f t="shared" ca="1" si="86"/>
        <v>2</v>
      </c>
      <c r="H299">
        <v>1</v>
      </c>
      <c r="I299" t="str">
        <f t="shared" ca="1" si="88"/>
        <v>1000, 1020, 1040, 1060</v>
      </c>
      <c r="J299">
        <v>1000</v>
      </c>
      <c r="K299">
        <f ca="1">IF($C299&lt;=2,"",
IF(AND($C299&gt;=3,INT(RIGHT(K$1,1))&gt;VLOOKUP($C299,EquipGradeTable!$A:$B,MATCH(EquipGradeTable!$B$1,EquipGradeTable!$A$1:$B$1,0),0)),"",
OFFSET(K299,0,-1)+20))</f>
        <v>1020</v>
      </c>
      <c r="L299">
        <f ca="1">IF($C299&lt;=2,"",
IF(AND($C299&gt;=3,INT(RIGHT(L$1,1))&gt;VLOOKUP($C299,EquipGradeTable!$A:$B,MATCH(EquipGradeTable!$B$1,EquipGradeTable!$A$1:$B$1,0),0)),"",
OFFSET(L299,0,-1)+20))</f>
        <v>1040</v>
      </c>
      <c r="M299">
        <f ca="1">IF($C299&lt;=2,"",
IF(AND($C299&gt;=3,INT(RIGHT(M$1,1))&gt;VLOOKUP($C299,EquipGradeTable!$A:$B,MATCH(EquipGradeTable!$B$1,EquipGradeTable!$A$1:$B$1,0),0)),"",
OFFSET(M299,0,-1)+20))</f>
        <v>1060</v>
      </c>
      <c r="N299" t="str">
        <f ca="1">IF($C299&lt;=2,"",
IF(AND($C299&gt;=3,INT(RIGHT(N$1,1))&gt;VLOOKUP($C299,EquipGradeTable!$A:$B,MATCH(EquipGradeTable!$B$1,EquipGradeTable!$A$1:$B$1,0),0)),"",
OFFSET(N299,0,-1)+20))</f>
        <v/>
      </c>
      <c r="O299" t="str">
        <f ca="1">IF($C299&lt;=2,"",
IF(AND($C299&gt;=3,INT(RIGHT(O$1,1))&gt;VLOOKUP($C299,EquipGradeTable!$A:$B,MATCH(EquipGradeTable!$B$1,EquipGradeTable!$A$1:$B$1,0),0)),"",
OFFSET(O299,0,-1)+20))</f>
        <v/>
      </c>
      <c r="P299" t="s">
        <v>105</v>
      </c>
      <c r="Q299">
        <f t="shared" si="89"/>
        <v>4</v>
      </c>
      <c r="R299" t="str">
        <f t="shared" si="95"/>
        <v>Shot_ChainShield</v>
      </c>
      <c r="S299" t="str">
        <f t="shared" si="96"/>
        <v>EquipName_ChainShield</v>
      </c>
      <c r="T299">
        <v>1</v>
      </c>
      <c r="AE299">
        <v>0</v>
      </c>
    </row>
    <row r="300" spans="1:31" x14ac:dyDescent="0.3">
      <c r="A300" t="str">
        <f t="shared" ca="1" si="97"/>
        <v>Equip057201</v>
      </c>
      <c r="B300" t="str">
        <f t="shared" ca="1" si="87"/>
        <v>7201</v>
      </c>
      <c r="C300">
        <v>5</v>
      </c>
      <c r="D300" t="s">
        <v>48</v>
      </c>
      <c r="E300">
        <f t="shared" ca="1" si="85"/>
        <v>7</v>
      </c>
      <c r="F300" t="s">
        <v>24</v>
      </c>
      <c r="G300">
        <f t="shared" ca="1" si="86"/>
        <v>2</v>
      </c>
      <c r="H300">
        <v>1</v>
      </c>
      <c r="I300" t="str">
        <f t="shared" ca="1" si="88"/>
        <v>1200, 1220, 1240, 1260, 1280</v>
      </c>
      <c r="J300">
        <v>1200</v>
      </c>
      <c r="K300">
        <f ca="1">IF($C300&lt;=2,"",
IF(AND($C300&gt;=3,INT(RIGHT(K$1,1))&gt;VLOOKUP($C300,EquipGradeTable!$A:$B,MATCH(EquipGradeTable!$B$1,EquipGradeTable!$A$1:$B$1,0),0)),"",
OFFSET(K300,0,-1)+20))</f>
        <v>1220</v>
      </c>
      <c r="L300">
        <f ca="1">IF($C300&lt;=2,"",
IF(AND($C300&gt;=3,INT(RIGHT(L$1,1))&gt;VLOOKUP($C300,EquipGradeTable!$A:$B,MATCH(EquipGradeTable!$B$1,EquipGradeTable!$A$1:$B$1,0),0)),"",
OFFSET(L300,0,-1)+20))</f>
        <v>1240</v>
      </c>
      <c r="M300">
        <f ca="1">IF($C300&lt;=2,"",
IF(AND($C300&gt;=3,INT(RIGHT(M$1,1))&gt;VLOOKUP($C300,EquipGradeTable!$A:$B,MATCH(EquipGradeTable!$B$1,EquipGradeTable!$A$1:$B$1,0),0)),"",
OFFSET(M300,0,-1)+20))</f>
        <v>1260</v>
      </c>
      <c r="N300">
        <f ca="1">IF($C300&lt;=2,"",
IF(AND($C300&gt;=3,INT(RIGHT(N$1,1))&gt;VLOOKUP($C300,EquipGradeTable!$A:$B,MATCH(EquipGradeTable!$B$1,EquipGradeTable!$A$1:$B$1,0),0)),"",
OFFSET(N300,0,-1)+20))</f>
        <v>1280</v>
      </c>
      <c r="O300" t="str">
        <f ca="1">IF($C300&lt;=2,"",
IF(AND($C300&gt;=3,INT(RIGHT(O$1,1))&gt;VLOOKUP($C300,EquipGradeTable!$A:$B,MATCH(EquipGradeTable!$B$1,EquipGradeTable!$A$1:$B$1,0),0)),"",
OFFSET(O300,0,-1)+20))</f>
        <v/>
      </c>
      <c r="P300" t="s">
        <v>105</v>
      </c>
      <c r="Q300">
        <f t="shared" si="89"/>
        <v>4</v>
      </c>
      <c r="R300" t="str">
        <f t="shared" si="95"/>
        <v>Shot_ChainShield</v>
      </c>
      <c r="S300" t="str">
        <f t="shared" si="96"/>
        <v>EquipName_ChainShield</v>
      </c>
      <c r="T300">
        <v>1</v>
      </c>
      <c r="AE300">
        <v>0</v>
      </c>
    </row>
    <row r="301" spans="1:31" x14ac:dyDescent="0.3">
      <c r="A301" t="str">
        <f t="shared" ca="1" si="97"/>
        <v>Equip067201</v>
      </c>
      <c r="B301" t="str">
        <f t="shared" ca="1" si="87"/>
        <v>7201</v>
      </c>
      <c r="C301">
        <v>6</v>
      </c>
      <c r="D301" t="s">
        <v>48</v>
      </c>
      <c r="E301">
        <f t="shared" ca="1" si="85"/>
        <v>7</v>
      </c>
      <c r="F301" t="s">
        <v>24</v>
      </c>
      <c r="G301">
        <f t="shared" ca="1" si="86"/>
        <v>2</v>
      </c>
      <c r="H301">
        <v>1</v>
      </c>
      <c r="I301" t="str">
        <f t="shared" ca="1" si="88"/>
        <v>1400, 1420, 1440, 1460, 1480, 1500</v>
      </c>
      <c r="J301">
        <v>1400</v>
      </c>
      <c r="K301">
        <f ca="1">IF($C301&lt;=2,"",
IF(AND($C301&gt;=3,INT(RIGHT(K$1,1))&gt;VLOOKUP($C301,EquipGradeTable!$A:$B,MATCH(EquipGradeTable!$B$1,EquipGradeTable!$A$1:$B$1,0),0)),"",
OFFSET(K301,0,-1)+20))</f>
        <v>1420</v>
      </c>
      <c r="L301">
        <f ca="1">IF($C301&lt;=2,"",
IF(AND($C301&gt;=3,INT(RIGHT(L$1,1))&gt;VLOOKUP($C301,EquipGradeTable!$A:$B,MATCH(EquipGradeTable!$B$1,EquipGradeTable!$A$1:$B$1,0),0)),"",
OFFSET(L301,0,-1)+20))</f>
        <v>1440</v>
      </c>
      <c r="M301">
        <f ca="1">IF($C301&lt;=2,"",
IF(AND($C301&gt;=3,INT(RIGHT(M$1,1))&gt;VLOOKUP($C301,EquipGradeTable!$A:$B,MATCH(EquipGradeTable!$B$1,EquipGradeTable!$A$1:$B$1,0),0)),"",
OFFSET(M301,0,-1)+20))</f>
        <v>1460</v>
      </c>
      <c r="N301">
        <f ca="1">IF($C301&lt;=2,"",
IF(AND($C301&gt;=3,INT(RIGHT(N$1,1))&gt;VLOOKUP($C301,EquipGradeTable!$A:$B,MATCH(EquipGradeTable!$B$1,EquipGradeTable!$A$1:$B$1,0),0)),"",
OFFSET(N301,0,-1)+20))</f>
        <v>1480</v>
      </c>
      <c r="O301">
        <f ca="1">IF($C301&lt;=2,"",
IF(AND($C301&gt;=3,INT(RIGHT(O$1,1))&gt;VLOOKUP($C301,EquipGradeTable!$A:$B,MATCH(EquipGradeTable!$B$1,EquipGradeTable!$A$1:$B$1,0),0)),"",
OFFSET(O301,0,-1)+20))</f>
        <v>1500</v>
      </c>
      <c r="P301" t="s">
        <v>105</v>
      </c>
      <c r="Q301">
        <f t="shared" si="89"/>
        <v>4</v>
      </c>
      <c r="R301" t="str">
        <f t="shared" si="95"/>
        <v>Shot_ChainShield</v>
      </c>
      <c r="S301" t="str">
        <f t="shared" si="96"/>
        <v>EquipName_ChainShield</v>
      </c>
      <c r="T301">
        <v>1</v>
      </c>
      <c r="AE301">
        <v>0</v>
      </c>
    </row>
    <row r="302" spans="1:31" x14ac:dyDescent="0.3">
      <c r="A302" t="str">
        <f t="shared" ca="1" si="97"/>
        <v>Equip037202</v>
      </c>
      <c r="B302" t="str">
        <f t="shared" ca="1" si="87"/>
        <v>7202</v>
      </c>
      <c r="C302">
        <v>3</v>
      </c>
      <c r="D302" t="s">
        <v>13</v>
      </c>
      <c r="E302">
        <f t="shared" ref="E302:E305" ca="1" si="98">VLOOKUP(D302,OFFSET(INDIRECT("$A:$B"),0,MATCH(D$1&amp;"_Verify",INDIRECT("$1:$1"),0)-1),2,0)</f>
        <v>7</v>
      </c>
      <c r="F302" t="s">
        <v>24</v>
      </c>
      <c r="G302">
        <f t="shared" ref="G302:G305" ca="1" si="99">VLOOKUP(F302,OFFSET(INDIRECT("$A:$B"),0,MATCH(F$1&amp;"_Verify",INDIRECT("$1:$1"),0)-1),2,0)</f>
        <v>2</v>
      </c>
      <c r="H302">
        <v>2</v>
      </c>
      <c r="I302" t="str">
        <f t="shared" ca="1" si="88"/>
        <v>801, 821, 841</v>
      </c>
      <c r="J302">
        <v>801</v>
      </c>
      <c r="K302">
        <f ca="1">IF($C302&lt;=2,"",
IF(AND($C302&gt;=3,INT(RIGHT(K$1,1))&gt;VLOOKUP($C302,EquipGradeTable!$A:$B,MATCH(EquipGradeTable!$B$1,EquipGradeTable!$A$1:$B$1,0),0)),"",
OFFSET(K302,0,-1)+20))</f>
        <v>821</v>
      </c>
      <c r="L302">
        <f ca="1">IF($C302&lt;=2,"",
IF(AND($C302&gt;=3,INT(RIGHT(L$1,1))&gt;VLOOKUP($C302,EquipGradeTable!$A:$B,MATCH(EquipGradeTable!$B$1,EquipGradeTable!$A$1:$B$1,0),0)),"",
OFFSET(L302,0,-1)+20))</f>
        <v>841</v>
      </c>
      <c r="M302" t="str">
        <f ca="1">IF($C302&lt;=2,"",
IF(AND($C302&gt;=3,INT(RIGHT(M$1,1))&gt;VLOOKUP($C302,EquipGradeTable!$A:$B,MATCH(EquipGradeTable!$B$1,EquipGradeTable!$A$1:$B$1,0),0)),"",
OFFSET(M302,0,-1)+20))</f>
        <v/>
      </c>
      <c r="N302" t="str">
        <f ca="1">IF($C302&lt;=2,"",
IF(AND($C302&gt;=3,INT(RIGHT(N$1,1))&gt;VLOOKUP($C302,EquipGradeTable!$A:$B,MATCH(EquipGradeTable!$B$1,EquipGradeTable!$A$1:$B$1,0),0)),"",
OFFSET(N302,0,-1)+20))</f>
        <v/>
      </c>
      <c r="O302" t="str">
        <f ca="1">IF($C302&lt;=2,"",
IF(AND($C302&gt;=3,INT(RIGHT(O$1,1))&gt;VLOOKUP($C302,EquipGradeTable!$A:$B,MATCH(EquipGradeTable!$B$1,EquipGradeTable!$A$1:$B$1,0),0)),"",
OFFSET(O302,0,-1)+20))</f>
        <v/>
      </c>
      <c r="P302" t="s">
        <v>106</v>
      </c>
      <c r="Q302">
        <f t="shared" si="89"/>
        <v>4</v>
      </c>
      <c r="R302" t="str">
        <f t="shared" ref="R302:R305" si="100">"Shot_"&amp;P302</f>
        <v>Shot_OrcShield</v>
      </c>
      <c r="S302" t="str">
        <f t="shared" ref="S302:S305" si="101">"EquipName_"&amp;P302</f>
        <v>EquipName_OrcShield</v>
      </c>
      <c r="T302">
        <v>1</v>
      </c>
      <c r="AE302">
        <v>99</v>
      </c>
    </row>
    <row r="303" spans="1:31" x14ac:dyDescent="0.3">
      <c r="A303" t="str">
        <f t="shared" ca="1" si="97"/>
        <v>Equip047202</v>
      </c>
      <c r="B303" t="str">
        <f t="shared" ca="1" si="87"/>
        <v>7202</v>
      </c>
      <c r="C303">
        <v>4</v>
      </c>
      <c r="D303" t="s">
        <v>13</v>
      </c>
      <c r="E303">
        <f t="shared" ca="1" si="98"/>
        <v>7</v>
      </c>
      <c r="F303" t="s">
        <v>24</v>
      </c>
      <c r="G303">
        <f t="shared" ca="1" si="99"/>
        <v>2</v>
      </c>
      <c r="H303">
        <v>2</v>
      </c>
      <c r="I303" t="str">
        <f t="shared" ca="1" si="88"/>
        <v>1001, 1021, 1041, 1061</v>
      </c>
      <c r="J303">
        <v>1001</v>
      </c>
      <c r="K303">
        <f ca="1">IF($C303&lt;=2,"",
IF(AND($C303&gt;=3,INT(RIGHT(K$1,1))&gt;VLOOKUP($C303,EquipGradeTable!$A:$B,MATCH(EquipGradeTable!$B$1,EquipGradeTable!$A$1:$B$1,0),0)),"",
OFFSET(K303,0,-1)+20))</f>
        <v>1021</v>
      </c>
      <c r="L303">
        <f ca="1">IF($C303&lt;=2,"",
IF(AND($C303&gt;=3,INT(RIGHT(L$1,1))&gt;VLOOKUP($C303,EquipGradeTable!$A:$B,MATCH(EquipGradeTable!$B$1,EquipGradeTable!$A$1:$B$1,0),0)),"",
OFFSET(L303,0,-1)+20))</f>
        <v>1041</v>
      </c>
      <c r="M303">
        <f ca="1">IF($C303&lt;=2,"",
IF(AND($C303&gt;=3,INT(RIGHT(M$1,1))&gt;VLOOKUP($C303,EquipGradeTable!$A:$B,MATCH(EquipGradeTable!$B$1,EquipGradeTable!$A$1:$B$1,0),0)),"",
OFFSET(M303,0,-1)+20))</f>
        <v>1061</v>
      </c>
      <c r="N303" t="str">
        <f ca="1">IF($C303&lt;=2,"",
IF(AND($C303&gt;=3,INT(RIGHT(N$1,1))&gt;VLOOKUP($C303,EquipGradeTable!$A:$B,MATCH(EquipGradeTable!$B$1,EquipGradeTable!$A$1:$B$1,0),0)),"",
OFFSET(N303,0,-1)+20))</f>
        <v/>
      </c>
      <c r="O303" t="str">
        <f ca="1">IF($C303&lt;=2,"",
IF(AND($C303&gt;=3,INT(RIGHT(O$1,1))&gt;VLOOKUP($C303,EquipGradeTable!$A:$B,MATCH(EquipGradeTable!$B$1,EquipGradeTable!$A$1:$B$1,0),0)),"",
OFFSET(O303,0,-1)+20))</f>
        <v/>
      </c>
      <c r="P303" t="s">
        <v>106</v>
      </c>
      <c r="Q303">
        <f t="shared" si="89"/>
        <v>4</v>
      </c>
      <c r="R303" t="str">
        <f t="shared" si="100"/>
        <v>Shot_OrcShield</v>
      </c>
      <c r="S303" t="str">
        <f t="shared" si="101"/>
        <v>EquipName_OrcShield</v>
      </c>
      <c r="T303">
        <v>1</v>
      </c>
      <c r="AE303">
        <v>99</v>
      </c>
    </row>
    <row r="304" spans="1:31" x14ac:dyDescent="0.3">
      <c r="A304" t="str">
        <f t="shared" ca="1" si="97"/>
        <v>Equip057202</v>
      </c>
      <c r="B304" t="str">
        <f t="shared" ca="1" si="87"/>
        <v>7202</v>
      </c>
      <c r="C304">
        <v>5</v>
      </c>
      <c r="D304" t="s">
        <v>13</v>
      </c>
      <c r="E304">
        <f t="shared" ca="1" si="98"/>
        <v>7</v>
      </c>
      <c r="F304" t="s">
        <v>24</v>
      </c>
      <c r="G304">
        <f t="shared" ca="1" si="99"/>
        <v>2</v>
      </c>
      <c r="H304">
        <v>2</v>
      </c>
      <c r="I304" t="str">
        <f t="shared" ca="1" si="88"/>
        <v>1201, 1221, 1241, 1261, 1281</v>
      </c>
      <c r="J304">
        <v>1201</v>
      </c>
      <c r="K304">
        <f ca="1">IF($C304&lt;=2,"",
IF(AND($C304&gt;=3,INT(RIGHT(K$1,1))&gt;VLOOKUP($C304,EquipGradeTable!$A:$B,MATCH(EquipGradeTable!$B$1,EquipGradeTable!$A$1:$B$1,0),0)),"",
OFFSET(K304,0,-1)+20))</f>
        <v>1221</v>
      </c>
      <c r="L304">
        <f ca="1">IF($C304&lt;=2,"",
IF(AND($C304&gt;=3,INT(RIGHT(L$1,1))&gt;VLOOKUP($C304,EquipGradeTable!$A:$B,MATCH(EquipGradeTable!$B$1,EquipGradeTable!$A$1:$B$1,0),0)),"",
OFFSET(L304,0,-1)+20))</f>
        <v>1241</v>
      </c>
      <c r="M304">
        <f ca="1">IF($C304&lt;=2,"",
IF(AND($C304&gt;=3,INT(RIGHT(M$1,1))&gt;VLOOKUP($C304,EquipGradeTable!$A:$B,MATCH(EquipGradeTable!$B$1,EquipGradeTable!$A$1:$B$1,0),0)),"",
OFFSET(M304,0,-1)+20))</f>
        <v>1261</v>
      </c>
      <c r="N304">
        <f ca="1">IF($C304&lt;=2,"",
IF(AND($C304&gt;=3,INT(RIGHT(N$1,1))&gt;VLOOKUP($C304,EquipGradeTable!$A:$B,MATCH(EquipGradeTable!$B$1,EquipGradeTable!$A$1:$B$1,0),0)),"",
OFFSET(N304,0,-1)+20))</f>
        <v>1281</v>
      </c>
      <c r="O304" t="str">
        <f ca="1">IF($C304&lt;=2,"",
IF(AND($C304&gt;=3,INT(RIGHT(O$1,1))&gt;VLOOKUP($C304,EquipGradeTable!$A:$B,MATCH(EquipGradeTable!$B$1,EquipGradeTable!$A$1:$B$1,0),0)),"",
OFFSET(O304,0,-1)+20))</f>
        <v/>
      </c>
      <c r="P304" t="s">
        <v>106</v>
      </c>
      <c r="Q304">
        <f t="shared" si="89"/>
        <v>4</v>
      </c>
      <c r="R304" t="str">
        <f t="shared" si="100"/>
        <v>Shot_OrcShield</v>
      </c>
      <c r="S304" t="str">
        <f t="shared" si="101"/>
        <v>EquipName_OrcShield</v>
      </c>
      <c r="T304">
        <v>1</v>
      </c>
      <c r="AE304">
        <v>99</v>
      </c>
    </row>
    <row r="305" spans="1:31" x14ac:dyDescent="0.3">
      <c r="A305" t="str">
        <f t="shared" ca="1" si="97"/>
        <v>Equip067202</v>
      </c>
      <c r="B305" t="str">
        <f t="shared" ca="1" si="87"/>
        <v>7202</v>
      </c>
      <c r="C305">
        <v>6</v>
      </c>
      <c r="D305" t="s">
        <v>13</v>
      </c>
      <c r="E305">
        <f t="shared" ca="1" si="98"/>
        <v>7</v>
      </c>
      <c r="F305" t="s">
        <v>24</v>
      </c>
      <c r="G305">
        <f t="shared" ca="1" si="99"/>
        <v>2</v>
      </c>
      <c r="H305">
        <v>2</v>
      </c>
      <c r="I305" t="str">
        <f t="shared" ca="1" si="88"/>
        <v>1401, 1421, 1441, 1461, 1481, 1501</v>
      </c>
      <c r="J305">
        <v>1401</v>
      </c>
      <c r="K305">
        <f ca="1">IF($C305&lt;=2,"",
IF(AND($C305&gt;=3,INT(RIGHT(K$1,1))&gt;VLOOKUP($C305,EquipGradeTable!$A:$B,MATCH(EquipGradeTable!$B$1,EquipGradeTable!$A$1:$B$1,0),0)),"",
OFFSET(K305,0,-1)+20))</f>
        <v>1421</v>
      </c>
      <c r="L305">
        <f ca="1">IF($C305&lt;=2,"",
IF(AND($C305&gt;=3,INT(RIGHT(L$1,1))&gt;VLOOKUP($C305,EquipGradeTable!$A:$B,MATCH(EquipGradeTable!$B$1,EquipGradeTable!$A$1:$B$1,0),0)),"",
OFFSET(L305,0,-1)+20))</f>
        <v>1441</v>
      </c>
      <c r="M305">
        <f ca="1">IF($C305&lt;=2,"",
IF(AND($C305&gt;=3,INT(RIGHT(M$1,1))&gt;VLOOKUP($C305,EquipGradeTable!$A:$B,MATCH(EquipGradeTable!$B$1,EquipGradeTable!$A$1:$B$1,0),0)),"",
OFFSET(M305,0,-1)+20))</f>
        <v>1461</v>
      </c>
      <c r="N305">
        <f ca="1">IF($C305&lt;=2,"",
IF(AND($C305&gt;=3,INT(RIGHT(N$1,1))&gt;VLOOKUP($C305,EquipGradeTable!$A:$B,MATCH(EquipGradeTable!$B$1,EquipGradeTable!$A$1:$B$1,0),0)),"",
OFFSET(N305,0,-1)+20))</f>
        <v>1481</v>
      </c>
      <c r="O305">
        <f ca="1">IF($C305&lt;=2,"",
IF(AND($C305&gt;=3,INT(RIGHT(O$1,1))&gt;VLOOKUP($C305,EquipGradeTable!$A:$B,MATCH(EquipGradeTable!$B$1,EquipGradeTable!$A$1:$B$1,0),0)),"",
OFFSET(O305,0,-1)+20))</f>
        <v>1501</v>
      </c>
      <c r="P305" t="s">
        <v>106</v>
      </c>
      <c r="Q305">
        <f t="shared" si="89"/>
        <v>4</v>
      </c>
      <c r="R305" t="str">
        <f t="shared" si="100"/>
        <v>Shot_OrcShield</v>
      </c>
      <c r="S305" t="str">
        <f t="shared" si="101"/>
        <v>EquipName_OrcShield</v>
      </c>
      <c r="T305">
        <v>1</v>
      </c>
      <c r="AE305">
        <v>99</v>
      </c>
    </row>
    <row r="306" spans="1:31" x14ac:dyDescent="0.3">
      <c r="A306" t="str">
        <f t="shared" ca="1" si="97"/>
        <v>Equip037203</v>
      </c>
      <c r="B306" t="str">
        <f t="shared" ca="1" si="87"/>
        <v>7203</v>
      </c>
      <c r="C306">
        <v>3</v>
      </c>
      <c r="D306" t="s">
        <v>13</v>
      </c>
      <c r="E306">
        <f t="shared" ref="E306:E309" ca="1" si="102">VLOOKUP(D306,OFFSET(INDIRECT("$A:$B"),0,MATCH(D$1&amp;"_Verify",INDIRECT("$1:$1"),0)-1),2,0)</f>
        <v>7</v>
      </c>
      <c r="F306" t="s">
        <v>24</v>
      </c>
      <c r="G306">
        <f t="shared" ref="G306:G309" ca="1" si="103">VLOOKUP(F306,OFFSET(INDIRECT("$A:$B"),0,MATCH(F$1&amp;"_Verify",INDIRECT("$1:$1"),0)-1),2,0)</f>
        <v>2</v>
      </c>
      <c r="H306">
        <v>3</v>
      </c>
      <c r="I306" t="str">
        <f t="shared" ca="1" si="88"/>
        <v>802, 822, 842</v>
      </c>
      <c r="J306">
        <v>802</v>
      </c>
      <c r="K306">
        <f ca="1">IF($C306&lt;=2,"",
IF(AND($C306&gt;=3,INT(RIGHT(K$1,1))&gt;VLOOKUP($C306,EquipGradeTable!$A:$B,MATCH(EquipGradeTable!$B$1,EquipGradeTable!$A$1:$B$1,0),0)),"",
OFFSET(K306,0,-1)+20))</f>
        <v>822</v>
      </c>
      <c r="L306">
        <f ca="1">IF($C306&lt;=2,"",
IF(AND($C306&gt;=3,INT(RIGHT(L$1,1))&gt;VLOOKUP($C306,EquipGradeTable!$A:$B,MATCH(EquipGradeTable!$B$1,EquipGradeTable!$A$1:$B$1,0),0)),"",
OFFSET(L306,0,-1)+20))</f>
        <v>842</v>
      </c>
      <c r="M306" t="str">
        <f ca="1">IF($C306&lt;=2,"",
IF(AND($C306&gt;=3,INT(RIGHT(M$1,1))&gt;VLOOKUP($C306,EquipGradeTable!$A:$B,MATCH(EquipGradeTable!$B$1,EquipGradeTable!$A$1:$B$1,0),0)),"",
OFFSET(M306,0,-1)+20))</f>
        <v/>
      </c>
      <c r="N306" t="str">
        <f ca="1">IF($C306&lt;=2,"",
IF(AND($C306&gt;=3,INT(RIGHT(N$1,1))&gt;VLOOKUP($C306,EquipGradeTable!$A:$B,MATCH(EquipGradeTable!$B$1,EquipGradeTable!$A$1:$B$1,0),0)),"",
OFFSET(N306,0,-1)+20))</f>
        <v/>
      </c>
      <c r="O306" t="str">
        <f ca="1">IF($C306&lt;=2,"",
IF(AND($C306&gt;=3,INT(RIGHT(O$1,1))&gt;VLOOKUP($C306,EquipGradeTable!$A:$B,MATCH(EquipGradeTable!$B$1,EquipGradeTable!$A$1:$B$1,0),0)),"",
OFFSET(O306,0,-1)+20))</f>
        <v/>
      </c>
      <c r="P306" t="s">
        <v>107</v>
      </c>
      <c r="Q306">
        <f t="shared" si="89"/>
        <v>4</v>
      </c>
      <c r="R306" t="str">
        <f t="shared" ref="R306:R309" si="104">"Shot_"&amp;P306</f>
        <v>Shot_ArsenalBigShield</v>
      </c>
      <c r="S306" t="str">
        <f t="shared" ref="S306:S309" si="105">"EquipName_"&amp;P306</f>
        <v>EquipName_ArsenalBigShield</v>
      </c>
      <c r="T306">
        <v>1</v>
      </c>
      <c r="AE306">
        <v>99</v>
      </c>
    </row>
    <row r="307" spans="1:31" x14ac:dyDescent="0.3">
      <c r="A307" t="str">
        <f t="shared" ca="1" si="97"/>
        <v>Equip047203</v>
      </c>
      <c r="B307" t="str">
        <f t="shared" ca="1" si="87"/>
        <v>7203</v>
      </c>
      <c r="C307">
        <v>4</v>
      </c>
      <c r="D307" t="s">
        <v>13</v>
      </c>
      <c r="E307">
        <f t="shared" ca="1" si="102"/>
        <v>7</v>
      </c>
      <c r="F307" t="s">
        <v>24</v>
      </c>
      <c r="G307">
        <f t="shared" ca="1" si="103"/>
        <v>2</v>
      </c>
      <c r="H307">
        <v>3</v>
      </c>
      <c r="I307" t="str">
        <f t="shared" ca="1" si="88"/>
        <v>1002, 1022, 1042, 1062</v>
      </c>
      <c r="J307">
        <v>1002</v>
      </c>
      <c r="K307">
        <f ca="1">IF($C307&lt;=2,"",
IF(AND($C307&gt;=3,INT(RIGHT(K$1,1))&gt;VLOOKUP($C307,EquipGradeTable!$A:$B,MATCH(EquipGradeTable!$B$1,EquipGradeTable!$A$1:$B$1,0),0)),"",
OFFSET(K307,0,-1)+20))</f>
        <v>1022</v>
      </c>
      <c r="L307">
        <f ca="1">IF($C307&lt;=2,"",
IF(AND($C307&gt;=3,INT(RIGHT(L$1,1))&gt;VLOOKUP($C307,EquipGradeTable!$A:$B,MATCH(EquipGradeTable!$B$1,EquipGradeTable!$A$1:$B$1,0),0)),"",
OFFSET(L307,0,-1)+20))</f>
        <v>1042</v>
      </c>
      <c r="M307">
        <f ca="1">IF($C307&lt;=2,"",
IF(AND($C307&gt;=3,INT(RIGHT(M$1,1))&gt;VLOOKUP($C307,EquipGradeTable!$A:$B,MATCH(EquipGradeTable!$B$1,EquipGradeTable!$A$1:$B$1,0),0)),"",
OFFSET(M307,0,-1)+20))</f>
        <v>1062</v>
      </c>
      <c r="N307" t="str">
        <f ca="1">IF($C307&lt;=2,"",
IF(AND($C307&gt;=3,INT(RIGHT(N$1,1))&gt;VLOOKUP($C307,EquipGradeTable!$A:$B,MATCH(EquipGradeTable!$B$1,EquipGradeTable!$A$1:$B$1,0),0)),"",
OFFSET(N307,0,-1)+20))</f>
        <v/>
      </c>
      <c r="O307" t="str">
        <f ca="1">IF($C307&lt;=2,"",
IF(AND($C307&gt;=3,INT(RIGHT(O$1,1))&gt;VLOOKUP($C307,EquipGradeTable!$A:$B,MATCH(EquipGradeTable!$B$1,EquipGradeTable!$A$1:$B$1,0),0)),"",
OFFSET(O307,0,-1)+20))</f>
        <v/>
      </c>
      <c r="P307" t="s">
        <v>107</v>
      </c>
      <c r="Q307">
        <f t="shared" si="89"/>
        <v>4</v>
      </c>
      <c r="R307" t="str">
        <f t="shared" si="104"/>
        <v>Shot_ArsenalBigShield</v>
      </c>
      <c r="S307" t="str">
        <f t="shared" si="105"/>
        <v>EquipName_ArsenalBigShield</v>
      </c>
      <c r="T307">
        <v>1</v>
      </c>
      <c r="AE307">
        <v>99</v>
      </c>
    </row>
    <row r="308" spans="1:31" x14ac:dyDescent="0.3">
      <c r="A308" t="str">
        <f t="shared" ca="1" si="97"/>
        <v>Equip057203</v>
      </c>
      <c r="B308" t="str">
        <f t="shared" ca="1" si="87"/>
        <v>7203</v>
      </c>
      <c r="C308">
        <v>5</v>
      </c>
      <c r="D308" t="s">
        <v>13</v>
      </c>
      <c r="E308">
        <f t="shared" ca="1" si="102"/>
        <v>7</v>
      </c>
      <c r="F308" t="s">
        <v>24</v>
      </c>
      <c r="G308">
        <f t="shared" ca="1" si="103"/>
        <v>2</v>
      </c>
      <c r="H308">
        <v>3</v>
      </c>
      <c r="I308" t="str">
        <f t="shared" ca="1" si="88"/>
        <v>1202, 1222, 1242, 1262, 1282</v>
      </c>
      <c r="J308">
        <v>1202</v>
      </c>
      <c r="K308">
        <f ca="1">IF($C308&lt;=2,"",
IF(AND($C308&gt;=3,INT(RIGHT(K$1,1))&gt;VLOOKUP($C308,EquipGradeTable!$A:$B,MATCH(EquipGradeTable!$B$1,EquipGradeTable!$A$1:$B$1,0),0)),"",
OFFSET(K308,0,-1)+20))</f>
        <v>1222</v>
      </c>
      <c r="L308">
        <f ca="1">IF($C308&lt;=2,"",
IF(AND($C308&gt;=3,INT(RIGHT(L$1,1))&gt;VLOOKUP($C308,EquipGradeTable!$A:$B,MATCH(EquipGradeTable!$B$1,EquipGradeTable!$A$1:$B$1,0),0)),"",
OFFSET(L308,0,-1)+20))</f>
        <v>1242</v>
      </c>
      <c r="M308">
        <f ca="1">IF($C308&lt;=2,"",
IF(AND($C308&gt;=3,INT(RIGHT(M$1,1))&gt;VLOOKUP($C308,EquipGradeTable!$A:$B,MATCH(EquipGradeTable!$B$1,EquipGradeTable!$A$1:$B$1,0),0)),"",
OFFSET(M308,0,-1)+20))</f>
        <v>1262</v>
      </c>
      <c r="N308">
        <f ca="1">IF($C308&lt;=2,"",
IF(AND($C308&gt;=3,INT(RIGHT(N$1,1))&gt;VLOOKUP($C308,EquipGradeTable!$A:$B,MATCH(EquipGradeTable!$B$1,EquipGradeTable!$A$1:$B$1,0),0)),"",
OFFSET(N308,0,-1)+20))</f>
        <v>1282</v>
      </c>
      <c r="O308" t="str">
        <f ca="1">IF($C308&lt;=2,"",
IF(AND($C308&gt;=3,INT(RIGHT(O$1,1))&gt;VLOOKUP($C308,EquipGradeTable!$A:$B,MATCH(EquipGradeTable!$B$1,EquipGradeTable!$A$1:$B$1,0),0)),"",
OFFSET(O308,0,-1)+20))</f>
        <v/>
      </c>
      <c r="P308" t="s">
        <v>107</v>
      </c>
      <c r="Q308">
        <f t="shared" si="89"/>
        <v>4</v>
      </c>
      <c r="R308" t="str">
        <f t="shared" si="104"/>
        <v>Shot_ArsenalBigShield</v>
      </c>
      <c r="S308" t="str">
        <f t="shared" si="105"/>
        <v>EquipName_ArsenalBigShield</v>
      </c>
      <c r="T308">
        <v>1</v>
      </c>
      <c r="AE308">
        <v>99</v>
      </c>
    </row>
    <row r="309" spans="1:31" x14ac:dyDescent="0.3">
      <c r="A309" t="str">
        <f t="shared" ca="1" si="97"/>
        <v>Equip067203</v>
      </c>
      <c r="B309" t="str">
        <f t="shared" ca="1" si="87"/>
        <v>7203</v>
      </c>
      <c r="C309">
        <v>6</v>
      </c>
      <c r="D309" t="s">
        <v>13</v>
      </c>
      <c r="E309">
        <f t="shared" ca="1" si="102"/>
        <v>7</v>
      </c>
      <c r="F309" t="s">
        <v>24</v>
      </c>
      <c r="G309">
        <f t="shared" ca="1" si="103"/>
        <v>2</v>
      </c>
      <c r="H309">
        <v>3</v>
      </c>
      <c r="I309" t="str">
        <f t="shared" ca="1" si="88"/>
        <v>1402, 1422, 1442, 1462, 1482, 1502</v>
      </c>
      <c r="J309">
        <v>1402</v>
      </c>
      <c r="K309">
        <f ca="1">IF($C309&lt;=2,"",
IF(AND($C309&gt;=3,INT(RIGHT(K$1,1))&gt;VLOOKUP($C309,EquipGradeTable!$A:$B,MATCH(EquipGradeTable!$B$1,EquipGradeTable!$A$1:$B$1,0),0)),"",
OFFSET(K309,0,-1)+20))</f>
        <v>1422</v>
      </c>
      <c r="L309">
        <f ca="1">IF($C309&lt;=2,"",
IF(AND($C309&gt;=3,INT(RIGHT(L$1,1))&gt;VLOOKUP($C309,EquipGradeTable!$A:$B,MATCH(EquipGradeTable!$B$1,EquipGradeTable!$A$1:$B$1,0),0)),"",
OFFSET(L309,0,-1)+20))</f>
        <v>1442</v>
      </c>
      <c r="M309">
        <f ca="1">IF($C309&lt;=2,"",
IF(AND($C309&gt;=3,INT(RIGHT(M$1,1))&gt;VLOOKUP($C309,EquipGradeTable!$A:$B,MATCH(EquipGradeTable!$B$1,EquipGradeTable!$A$1:$B$1,0),0)),"",
OFFSET(M309,0,-1)+20))</f>
        <v>1462</v>
      </c>
      <c r="N309">
        <f ca="1">IF($C309&lt;=2,"",
IF(AND($C309&gt;=3,INT(RIGHT(N$1,1))&gt;VLOOKUP($C309,EquipGradeTable!$A:$B,MATCH(EquipGradeTable!$B$1,EquipGradeTable!$A$1:$B$1,0),0)),"",
OFFSET(N309,0,-1)+20))</f>
        <v>1482</v>
      </c>
      <c r="O309">
        <f ca="1">IF($C309&lt;=2,"",
IF(AND($C309&gt;=3,INT(RIGHT(O$1,1))&gt;VLOOKUP($C309,EquipGradeTable!$A:$B,MATCH(EquipGradeTable!$B$1,EquipGradeTable!$A$1:$B$1,0),0)),"",
OFFSET(O309,0,-1)+20))</f>
        <v>1502</v>
      </c>
      <c r="P309" t="s">
        <v>107</v>
      </c>
      <c r="Q309">
        <f t="shared" si="89"/>
        <v>4</v>
      </c>
      <c r="R309" t="str">
        <f t="shared" si="104"/>
        <v>Shot_ArsenalBigShield</v>
      </c>
      <c r="S309" t="str">
        <f t="shared" si="105"/>
        <v>EquipName_ArsenalBigShield</v>
      </c>
      <c r="T309">
        <v>1</v>
      </c>
      <c r="AE309">
        <v>99</v>
      </c>
    </row>
    <row r="310" spans="1:31" x14ac:dyDescent="0.3">
      <c r="A310" t="str">
        <f t="shared" ca="1" si="97"/>
        <v>Equip008001</v>
      </c>
      <c r="B310" t="str">
        <f t="shared" ca="1" si="87"/>
        <v>8001</v>
      </c>
      <c r="C310">
        <v>0</v>
      </c>
      <c r="D310" t="s">
        <v>14</v>
      </c>
      <c r="E310">
        <f t="shared" ca="1" si="85"/>
        <v>8</v>
      </c>
      <c r="F310" t="s">
        <v>20</v>
      </c>
      <c r="G310">
        <f t="shared" ca="1" si="86"/>
        <v>0</v>
      </c>
      <c r="H310">
        <v>1</v>
      </c>
      <c r="I310" t="str">
        <f t="shared" ca="1" si="88"/>
        <v>100</v>
      </c>
      <c r="J310">
        <v>100</v>
      </c>
      <c r="K310" t="str">
        <f ca="1">IF($C310&lt;=2,"",
IF(AND($C310&gt;=3,INT(RIGHT(K$1,1))&gt;VLOOKUP($C310,EquipGradeTable!$A:$B,MATCH(EquipGradeTable!$B$1,EquipGradeTable!$A$1:$B$1,0),0)),"",
OFFSET(K310,0,-1)+20))</f>
        <v/>
      </c>
      <c r="L310" t="str">
        <f ca="1">IF($C310&lt;=2,"",
IF(AND($C310&gt;=3,INT(RIGHT(L$1,1))&gt;VLOOKUP($C310,EquipGradeTable!$A:$B,MATCH(EquipGradeTable!$B$1,EquipGradeTable!$A$1:$B$1,0),0)),"",
OFFSET(L310,0,-1)+20))</f>
        <v/>
      </c>
      <c r="M310" t="str">
        <f ca="1">IF($C310&lt;=2,"",
IF(AND($C310&gt;=3,INT(RIGHT(M$1,1))&gt;VLOOKUP($C310,EquipGradeTable!$A:$B,MATCH(EquipGradeTable!$B$1,EquipGradeTable!$A$1:$B$1,0),0)),"",
OFFSET(M310,0,-1)+20))</f>
        <v/>
      </c>
      <c r="N310" t="str">
        <f ca="1">IF($C310&lt;=2,"",
IF(AND($C310&gt;=3,INT(RIGHT(N$1,1))&gt;VLOOKUP($C310,EquipGradeTable!$A:$B,MATCH(EquipGradeTable!$B$1,EquipGradeTable!$A$1:$B$1,0),0)),"",
OFFSET(N310,0,-1)+20))</f>
        <v/>
      </c>
      <c r="O310" t="str">
        <f ca="1">IF($C310&lt;=2,"",
IF(AND($C310&gt;=3,INT(RIGHT(O$1,1))&gt;VLOOKUP($C310,EquipGradeTable!$A:$B,MATCH(EquipGradeTable!$B$1,EquipGradeTable!$A$1:$B$1,0),0)),"",
OFFSET(O310,0,-1)+20))</f>
        <v/>
      </c>
      <c r="P310" t="s">
        <v>108</v>
      </c>
      <c r="Q310">
        <f t="shared" si="89"/>
        <v>7</v>
      </c>
      <c r="R310" t="str">
        <f>"Shot_"&amp;P310</f>
        <v>Shot_StylizedFantasySword</v>
      </c>
      <c r="S310" t="str">
        <f>"EquipName_"&amp;P310</f>
        <v>EquipName_StylizedFantasySword</v>
      </c>
      <c r="T310">
        <v>1</v>
      </c>
      <c r="AE310">
        <v>0</v>
      </c>
    </row>
    <row r="311" spans="1:31" x14ac:dyDescent="0.3">
      <c r="A311" t="str">
        <f t="shared" ref="A311:A330" ca="1" si="106">"Equip"&amp;TEXT(C311,"00")&amp;TEXT(E311,"0")&amp;TEXT(G311,"0")&amp;TEXT(H311,"00")</f>
        <v>Equip018001</v>
      </c>
      <c r="B311" t="str">
        <f t="shared" ca="1" si="87"/>
        <v>8001</v>
      </c>
      <c r="C311">
        <v>1</v>
      </c>
      <c r="D311" t="s">
        <v>14</v>
      </c>
      <c r="E311">
        <f t="shared" ca="1" si="85"/>
        <v>8</v>
      </c>
      <c r="F311" t="s">
        <v>20</v>
      </c>
      <c r="G311">
        <f t="shared" ca="1" si="86"/>
        <v>0</v>
      </c>
      <c r="H311">
        <v>1</v>
      </c>
      <c r="I311" t="str">
        <f t="shared" ca="1" si="88"/>
        <v>200</v>
      </c>
      <c r="J311">
        <v>200</v>
      </c>
      <c r="K311" t="str">
        <f ca="1">IF($C311&lt;=2,"",
IF(AND($C311&gt;=3,INT(RIGHT(K$1,1))&gt;VLOOKUP($C311,EquipGradeTable!$A:$B,MATCH(EquipGradeTable!$B$1,EquipGradeTable!$A$1:$B$1,0),0)),"",
OFFSET(K311,0,-1)+20))</f>
        <v/>
      </c>
      <c r="L311" t="str">
        <f ca="1">IF($C311&lt;=2,"",
IF(AND($C311&gt;=3,INT(RIGHT(L$1,1))&gt;VLOOKUP($C311,EquipGradeTable!$A:$B,MATCH(EquipGradeTable!$B$1,EquipGradeTable!$A$1:$B$1,0),0)),"",
OFFSET(L311,0,-1)+20))</f>
        <v/>
      </c>
      <c r="M311" t="str">
        <f ca="1">IF($C311&lt;=2,"",
IF(AND($C311&gt;=3,INT(RIGHT(M$1,1))&gt;VLOOKUP($C311,EquipGradeTable!$A:$B,MATCH(EquipGradeTable!$B$1,EquipGradeTable!$A$1:$B$1,0),0)),"",
OFFSET(M311,0,-1)+20))</f>
        <v/>
      </c>
      <c r="N311" t="str">
        <f ca="1">IF($C311&lt;=2,"",
IF(AND($C311&gt;=3,INT(RIGHT(N$1,1))&gt;VLOOKUP($C311,EquipGradeTable!$A:$B,MATCH(EquipGradeTable!$B$1,EquipGradeTable!$A$1:$B$1,0),0)),"",
OFFSET(N311,0,-1)+20))</f>
        <v/>
      </c>
      <c r="O311" t="str">
        <f ca="1">IF($C311&lt;=2,"",
IF(AND($C311&gt;=3,INT(RIGHT(O$1,1))&gt;VLOOKUP($C311,EquipGradeTable!$A:$B,MATCH(EquipGradeTable!$B$1,EquipGradeTable!$A$1:$B$1,0),0)),"",
OFFSET(O311,0,-1)+20))</f>
        <v/>
      </c>
      <c r="P311" t="s">
        <v>108</v>
      </c>
      <c r="Q311">
        <f t="shared" si="89"/>
        <v>7</v>
      </c>
      <c r="R311" t="str">
        <f t="shared" ref="R311:R342" si="107">"Shot_"&amp;P311</f>
        <v>Shot_StylizedFantasySword</v>
      </c>
      <c r="S311" t="str">
        <f t="shared" ref="S311:S342" si="108">"EquipName_"&amp;P311</f>
        <v>EquipName_StylizedFantasySword</v>
      </c>
      <c r="T311">
        <v>1</v>
      </c>
      <c r="AE311">
        <v>0</v>
      </c>
    </row>
    <row r="312" spans="1:31" x14ac:dyDescent="0.3">
      <c r="A312" t="str">
        <f t="shared" ca="1" si="106"/>
        <v>Equip028001</v>
      </c>
      <c r="B312" t="str">
        <f t="shared" ca="1" si="87"/>
        <v>8001</v>
      </c>
      <c r="C312">
        <v>2</v>
      </c>
      <c r="D312" t="s">
        <v>14</v>
      </c>
      <c r="E312">
        <f t="shared" ref="E312:E342" ca="1" si="109">VLOOKUP(D312,OFFSET(INDIRECT("$A:$B"),0,MATCH(D$1&amp;"_Verify",INDIRECT("$1:$1"),0)-1),2,0)</f>
        <v>8</v>
      </c>
      <c r="F312" t="s">
        <v>20</v>
      </c>
      <c r="G312">
        <f t="shared" ref="G312:G342" ca="1" si="110">VLOOKUP(F312,OFFSET(INDIRECT("$A:$B"),0,MATCH(F$1&amp;"_Verify",INDIRECT("$1:$1"),0)-1),2,0)</f>
        <v>0</v>
      </c>
      <c r="H312">
        <v>1</v>
      </c>
      <c r="I312" t="str">
        <f t="shared" ca="1" si="88"/>
        <v>300</v>
      </c>
      <c r="J312">
        <v>300</v>
      </c>
      <c r="K312" t="str">
        <f ca="1">IF($C312&lt;=2,"",
IF(AND($C312&gt;=3,INT(RIGHT(K$1,1))&gt;VLOOKUP($C312,EquipGradeTable!$A:$B,MATCH(EquipGradeTable!$B$1,EquipGradeTable!$A$1:$B$1,0),0)),"",
OFFSET(K312,0,-1)+20))</f>
        <v/>
      </c>
      <c r="L312" t="str">
        <f ca="1">IF($C312&lt;=2,"",
IF(AND($C312&gt;=3,INT(RIGHT(L$1,1))&gt;VLOOKUP($C312,EquipGradeTable!$A:$B,MATCH(EquipGradeTable!$B$1,EquipGradeTable!$A$1:$B$1,0),0)),"",
OFFSET(L312,0,-1)+20))</f>
        <v/>
      </c>
      <c r="M312" t="str">
        <f ca="1">IF($C312&lt;=2,"",
IF(AND($C312&gt;=3,INT(RIGHT(M$1,1))&gt;VLOOKUP($C312,EquipGradeTable!$A:$B,MATCH(EquipGradeTable!$B$1,EquipGradeTable!$A$1:$B$1,0),0)),"",
OFFSET(M312,0,-1)+20))</f>
        <v/>
      </c>
      <c r="N312" t="str">
        <f ca="1">IF($C312&lt;=2,"",
IF(AND($C312&gt;=3,INT(RIGHT(N$1,1))&gt;VLOOKUP($C312,EquipGradeTable!$A:$B,MATCH(EquipGradeTable!$B$1,EquipGradeTable!$A$1:$B$1,0),0)),"",
OFFSET(N312,0,-1)+20))</f>
        <v/>
      </c>
      <c r="O312" t="str">
        <f ca="1">IF($C312&lt;=2,"",
IF(AND($C312&gt;=3,INT(RIGHT(O$1,1))&gt;VLOOKUP($C312,EquipGradeTable!$A:$B,MATCH(EquipGradeTable!$B$1,EquipGradeTable!$A$1:$B$1,0),0)),"",
OFFSET(O312,0,-1)+20))</f>
        <v/>
      </c>
      <c r="P312" t="s">
        <v>108</v>
      </c>
      <c r="Q312">
        <f t="shared" si="89"/>
        <v>7</v>
      </c>
      <c r="R312" t="str">
        <f t="shared" si="107"/>
        <v>Shot_StylizedFantasySword</v>
      </c>
      <c r="S312" t="str">
        <f t="shared" si="108"/>
        <v>EquipName_StylizedFantasySword</v>
      </c>
      <c r="T312">
        <v>1</v>
      </c>
      <c r="AE312">
        <v>0</v>
      </c>
    </row>
    <row r="313" spans="1:31" x14ac:dyDescent="0.3">
      <c r="A313" t="str">
        <f t="shared" ca="1" si="106"/>
        <v>Equip038001</v>
      </c>
      <c r="B313" t="str">
        <f t="shared" ca="1" si="87"/>
        <v>8001</v>
      </c>
      <c r="C313">
        <v>3</v>
      </c>
      <c r="D313" t="s">
        <v>14</v>
      </c>
      <c r="E313">
        <f t="shared" ca="1" si="109"/>
        <v>8</v>
      </c>
      <c r="F313" t="s">
        <v>20</v>
      </c>
      <c r="G313">
        <f t="shared" ca="1" si="110"/>
        <v>0</v>
      </c>
      <c r="H313">
        <v>1</v>
      </c>
      <c r="I313" t="str">
        <f t="shared" ca="1" si="88"/>
        <v>400, 420, 440</v>
      </c>
      <c r="J313">
        <v>400</v>
      </c>
      <c r="K313">
        <f ca="1">IF($C313&lt;=2,"",
IF(AND($C313&gt;=3,INT(RIGHT(K$1,1))&gt;VLOOKUP($C313,EquipGradeTable!$A:$B,MATCH(EquipGradeTable!$B$1,EquipGradeTable!$A$1:$B$1,0),0)),"",
OFFSET(K313,0,-1)+20))</f>
        <v>420</v>
      </c>
      <c r="L313">
        <f ca="1">IF($C313&lt;=2,"",
IF(AND($C313&gt;=3,INT(RIGHT(L$1,1))&gt;VLOOKUP($C313,EquipGradeTable!$A:$B,MATCH(EquipGradeTable!$B$1,EquipGradeTable!$A$1:$B$1,0),0)),"",
OFFSET(L313,0,-1)+20))</f>
        <v>440</v>
      </c>
      <c r="M313" t="str">
        <f ca="1">IF($C313&lt;=2,"",
IF(AND($C313&gt;=3,INT(RIGHT(M$1,1))&gt;VLOOKUP($C313,EquipGradeTable!$A:$B,MATCH(EquipGradeTable!$B$1,EquipGradeTable!$A$1:$B$1,0),0)),"",
OFFSET(M313,0,-1)+20))</f>
        <v/>
      </c>
      <c r="N313" t="str">
        <f ca="1">IF($C313&lt;=2,"",
IF(AND($C313&gt;=3,INT(RIGHT(N$1,1))&gt;VLOOKUP($C313,EquipGradeTable!$A:$B,MATCH(EquipGradeTable!$B$1,EquipGradeTable!$A$1:$B$1,0),0)),"",
OFFSET(N313,0,-1)+20))</f>
        <v/>
      </c>
      <c r="O313" t="str">
        <f ca="1">IF($C313&lt;=2,"",
IF(AND($C313&gt;=3,INT(RIGHT(O$1,1))&gt;VLOOKUP($C313,EquipGradeTable!$A:$B,MATCH(EquipGradeTable!$B$1,EquipGradeTable!$A$1:$B$1,0),0)),"",
OFFSET(O313,0,-1)+20))</f>
        <v/>
      </c>
      <c r="P313" t="s">
        <v>108</v>
      </c>
      <c r="Q313">
        <f t="shared" si="89"/>
        <v>7</v>
      </c>
      <c r="R313" t="str">
        <f t="shared" si="107"/>
        <v>Shot_StylizedFantasySword</v>
      </c>
      <c r="S313" t="str">
        <f t="shared" si="108"/>
        <v>EquipName_StylizedFantasySword</v>
      </c>
      <c r="T313">
        <v>1</v>
      </c>
      <c r="AE313">
        <v>0</v>
      </c>
    </row>
    <row r="314" spans="1:31" x14ac:dyDescent="0.3">
      <c r="A314" t="str">
        <f t="shared" ca="1" si="106"/>
        <v>Equip048001</v>
      </c>
      <c r="B314" t="str">
        <f t="shared" ca="1" si="87"/>
        <v>8001</v>
      </c>
      <c r="C314">
        <v>4</v>
      </c>
      <c r="D314" t="s">
        <v>14</v>
      </c>
      <c r="E314">
        <f t="shared" ca="1" si="109"/>
        <v>8</v>
      </c>
      <c r="F314" t="s">
        <v>20</v>
      </c>
      <c r="G314">
        <f t="shared" ca="1" si="110"/>
        <v>0</v>
      </c>
      <c r="H314">
        <v>1</v>
      </c>
      <c r="I314" t="str">
        <f t="shared" ca="1" si="88"/>
        <v>500, 520, 540, 560</v>
      </c>
      <c r="J314">
        <v>500</v>
      </c>
      <c r="K314">
        <f ca="1">IF($C314&lt;=2,"",
IF(AND($C314&gt;=3,INT(RIGHT(K$1,1))&gt;VLOOKUP($C314,EquipGradeTable!$A:$B,MATCH(EquipGradeTable!$B$1,EquipGradeTable!$A$1:$B$1,0),0)),"",
OFFSET(K314,0,-1)+20))</f>
        <v>520</v>
      </c>
      <c r="L314">
        <f ca="1">IF($C314&lt;=2,"",
IF(AND($C314&gt;=3,INT(RIGHT(L$1,1))&gt;VLOOKUP($C314,EquipGradeTable!$A:$B,MATCH(EquipGradeTable!$B$1,EquipGradeTable!$A$1:$B$1,0),0)),"",
OFFSET(L314,0,-1)+20))</f>
        <v>540</v>
      </c>
      <c r="M314">
        <f ca="1">IF($C314&lt;=2,"",
IF(AND($C314&gt;=3,INT(RIGHT(M$1,1))&gt;VLOOKUP($C314,EquipGradeTable!$A:$B,MATCH(EquipGradeTable!$B$1,EquipGradeTable!$A$1:$B$1,0),0)),"",
OFFSET(M314,0,-1)+20))</f>
        <v>560</v>
      </c>
      <c r="N314" t="str">
        <f ca="1">IF($C314&lt;=2,"",
IF(AND($C314&gt;=3,INT(RIGHT(N$1,1))&gt;VLOOKUP($C314,EquipGradeTable!$A:$B,MATCH(EquipGradeTable!$B$1,EquipGradeTable!$A$1:$B$1,0),0)),"",
OFFSET(N314,0,-1)+20))</f>
        <v/>
      </c>
      <c r="O314" t="str">
        <f ca="1">IF($C314&lt;=2,"",
IF(AND($C314&gt;=3,INT(RIGHT(O$1,1))&gt;VLOOKUP($C314,EquipGradeTable!$A:$B,MATCH(EquipGradeTable!$B$1,EquipGradeTable!$A$1:$B$1,0),0)),"",
OFFSET(O314,0,-1)+20))</f>
        <v/>
      </c>
      <c r="P314" t="s">
        <v>108</v>
      </c>
      <c r="Q314">
        <f t="shared" si="89"/>
        <v>7</v>
      </c>
      <c r="R314" t="str">
        <f t="shared" si="107"/>
        <v>Shot_StylizedFantasySword</v>
      </c>
      <c r="S314" t="str">
        <f t="shared" si="108"/>
        <v>EquipName_StylizedFantasySword</v>
      </c>
      <c r="T314">
        <v>1</v>
      </c>
      <c r="AE314">
        <v>0</v>
      </c>
    </row>
    <row r="315" spans="1:31" x14ac:dyDescent="0.3">
      <c r="A315" t="str">
        <f t="shared" ca="1" si="106"/>
        <v>Equip058001</v>
      </c>
      <c r="B315" t="str">
        <f t="shared" ca="1" si="87"/>
        <v>8001</v>
      </c>
      <c r="C315">
        <v>5</v>
      </c>
      <c r="D315" t="s">
        <v>14</v>
      </c>
      <c r="E315">
        <f t="shared" ca="1" si="109"/>
        <v>8</v>
      </c>
      <c r="F315" t="s">
        <v>20</v>
      </c>
      <c r="G315">
        <f t="shared" ca="1" si="110"/>
        <v>0</v>
      </c>
      <c r="H315">
        <v>1</v>
      </c>
      <c r="I315" t="str">
        <f t="shared" ca="1" si="88"/>
        <v>600, 620, 640, 660, 680</v>
      </c>
      <c r="J315">
        <v>600</v>
      </c>
      <c r="K315">
        <f ca="1">IF($C315&lt;=2,"",
IF(AND($C315&gt;=3,INT(RIGHT(K$1,1))&gt;VLOOKUP($C315,EquipGradeTable!$A:$B,MATCH(EquipGradeTable!$B$1,EquipGradeTable!$A$1:$B$1,0),0)),"",
OFFSET(K315,0,-1)+20))</f>
        <v>620</v>
      </c>
      <c r="L315">
        <f ca="1">IF($C315&lt;=2,"",
IF(AND($C315&gt;=3,INT(RIGHT(L$1,1))&gt;VLOOKUP($C315,EquipGradeTable!$A:$B,MATCH(EquipGradeTable!$B$1,EquipGradeTable!$A$1:$B$1,0),0)),"",
OFFSET(L315,0,-1)+20))</f>
        <v>640</v>
      </c>
      <c r="M315">
        <f ca="1">IF($C315&lt;=2,"",
IF(AND($C315&gt;=3,INT(RIGHT(M$1,1))&gt;VLOOKUP($C315,EquipGradeTable!$A:$B,MATCH(EquipGradeTable!$B$1,EquipGradeTable!$A$1:$B$1,0),0)),"",
OFFSET(M315,0,-1)+20))</f>
        <v>660</v>
      </c>
      <c r="N315">
        <f ca="1">IF($C315&lt;=2,"",
IF(AND($C315&gt;=3,INT(RIGHT(N$1,1))&gt;VLOOKUP($C315,EquipGradeTable!$A:$B,MATCH(EquipGradeTable!$B$1,EquipGradeTable!$A$1:$B$1,0),0)),"",
OFFSET(N315,0,-1)+20))</f>
        <v>680</v>
      </c>
      <c r="O315" t="str">
        <f ca="1">IF($C315&lt;=2,"",
IF(AND($C315&gt;=3,INT(RIGHT(O$1,1))&gt;VLOOKUP($C315,EquipGradeTable!$A:$B,MATCH(EquipGradeTable!$B$1,EquipGradeTable!$A$1:$B$1,0),0)),"",
OFFSET(O315,0,-1)+20))</f>
        <v/>
      </c>
      <c r="P315" t="s">
        <v>108</v>
      </c>
      <c r="Q315">
        <f t="shared" si="89"/>
        <v>7</v>
      </c>
      <c r="R315" t="str">
        <f t="shared" si="107"/>
        <v>Shot_StylizedFantasySword</v>
      </c>
      <c r="S315" t="str">
        <f t="shared" si="108"/>
        <v>EquipName_StylizedFantasySword</v>
      </c>
      <c r="T315">
        <v>1</v>
      </c>
      <c r="AE315">
        <v>0</v>
      </c>
    </row>
    <row r="316" spans="1:31" x14ac:dyDescent="0.3">
      <c r="A316" t="str">
        <f t="shared" ca="1" si="106"/>
        <v>Equip068001</v>
      </c>
      <c r="B316" t="str">
        <f t="shared" ca="1" si="87"/>
        <v>8001</v>
      </c>
      <c r="C316">
        <v>6</v>
      </c>
      <c r="D316" t="s">
        <v>14</v>
      </c>
      <c r="E316">
        <f t="shared" ca="1" si="109"/>
        <v>8</v>
      </c>
      <c r="F316" t="s">
        <v>20</v>
      </c>
      <c r="G316">
        <f t="shared" ca="1" si="110"/>
        <v>0</v>
      </c>
      <c r="H316">
        <v>1</v>
      </c>
      <c r="I316" t="str">
        <f t="shared" ca="1" si="88"/>
        <v>700, 720, 740, 760, 780, 800</v>
      </c>
      <c r="J316">
        <v>700</v>
      </c>
      <c r="K316">
        <f ca="1">IF($C316&lt;=2,"",
IF(AND($C316&gt;=3,INT(RIGHT(K$1,1))&gt;VLOOKUP($C316,EquipGradeTable!$A:$B,MATCH(EquipGradeTable!$B$1,EquipGradeTable!$A$1:$B$1,0),0)),"",
OFFSET(K316,0,-1)+20))</f>
        <v>720</v>
      </c>
      <c r="L316">
        <f ca="1">IF($C316&lt;=2,"",
IF(AND($C316&gt;=3,INT(RIGHT(L$1,1))&gt;VLOOKUP($C316,EquipGradeTable!$A:$B,MATCH(EquipGradeTable!$B$1,EquipGradeTable!$A$1:$B$1,0),0)),"",
OFFSET(L316,0,-1)+20))</f>
        <v>740</v>
      </c>
      <c r="M316">
        <f ca="1">IF($C316&lt;=2,"",
IF(AND($C316&gt;=3,INT(RIGHT(M$1,1))&gt;VLOOKUP($C316,EquipGradeTable!$A:$B,MATCH(EquipGradeTable!$B$1,EquipGradeTable!$A$1:$B$1,0),0)),"",
OFFSET(M316,0,-1)+20))</f>
        <v>760</v>
      </c>
      <c r="N316">
        <f ca="1">IF($C316&lt;=2,"",
IF(AND($C316&gt;=3,INT(RIGHT(N$1,1))&gt;VLOOKUP($C316,EquipGradeTable!$A:$B,MATCH(EquipGradeTable!$B$1,EquipGradeTable!$A$1:$B$1,0),0)),"",
OFFSET(N316,0,-1)+20))</f>
        <v>780</v>
      </c>
      <c r="O316">
        <f ca="1">IF($C316&lt;=2,"",
IF(AND($C316&gt;=3,INT(RIGHT(O$1,1))&gt;VLOOKUP($C316,EquipGradeTable!$A:$B,MATCH(EquipGradeTable!$B$1,EquipGradeTable!$A$1:$B$1,0),0)),"",
OFFSET(O316,0,-1)+20))</f>
        <v>800</v>
      </c>
      <c r="P316" t="s">
        <v>108</v>
      </c>
      <c r="Q316">
        <f t="shared" si="89"/>
        <v>7</v>
      </c>
      <c r="R316" t="str">
        <f t="shared" si="107"/>
        <v>Shot_StylizedFantasySword</v>
      </c>
      <c r="S316" t="str">
        <f t="shared" si="108"/>
        <v>EquipName_StylizedFantasySword</v>
      </c>
      <c r="T316">
        <v>1</v>
      </c>
      <c r="AE316">
        <v>0</v>
      </c>
    </row>
    <row r="317" spans="1:31" x14ac:dyDescent="0.3">
      <c r="A317" t="str">
        <f t="shared" ca="1" si="106"/>
        <v>Equip008002</v>
      </c>
      <c r="B317" t="str">
        <f t="shared" ca="1" si="87"/>
        <v>8002</v>
      </c>
      <c r="C317">
        <v>0</v>
      </c>
      <c r="D317" t="s">
        <v>14</v>
      </c>
      <c r="E317">
        <f t="shared" ca="1" si="109"/>
        <v>8</v>
      </c>
      <c r="F317" t="s">
        <v>20</v>
      </c>
      <c r="G317">
        <f t="shared" ca="1" si="110"/>
        <v>0</v>
      </c>
      <c r="H317">
        <v>2</v>
      </c>
      <c r="I317" t="str">
        <f t="shared" ca="1" si="88"/>
        <v>101</v>
      </c>
      <c r="J317">
        <v>101</v>
      </c>
      <c r="K317" t="str">
        <f ca="1">IF($C317&lt;=2,"",
IF(AND($C317&gt;=3,INT(RIGHT(K$1,1))&gt;VLOOKUP($C317,EquipGradeTable!$A:$B,MATCH(EquipGradeTable!$B$1,EquipGradeTable!$A$1:$B$1,0),0)),"",
OFFSET(K317,0,-1)+20))</f>
        <v/>
      </c>
      <c r="L317" t="str">
        <f ca="1">IF($C317&lt;=2,"",
IF(AND($C317&gt;=3,INT(RIGHT(L$1,1))&gt;VLOOKUP($C317,EquipGradeTable!$A:$B,MATCH(EquipGradeTable!$B$1,EquipGradeTable!$A$1:$B$1,0),0)),"",
OFFSET(L317,0,-1)+20))</f>
        <v/>
      </c>
      <c r="M317" t="str">
        <f ca="1">IF($C317&lt;=2,"",
IF(AND($C317&gt;=3,INT(RIGHT(M$1,1))&gt;VLOOKUP($C317,EquipGradeTable!$A:$B,MATCH(EquipGradeTable!$B$1,EquipGradeTable!$A$1:$B$1,0),0)),"",
OFFSET(M317,0,-1)+20))</f>
        <v/>
      </c>
      <c r="N317" t="str">
        <f ca="1">IF($C317&lt;=2,"",
IF(AND($C317&gt;=3,INT(RIGHT(N$1,1))&gt;VLOOKUP($C317,EquipGradeTable!$A:$B,MATCH(EquipGradeTable!$B$1,EquipGradeTable!$A$1:$B$1,0),0)),"",
OFFSET(N317,0,-1)+20))</f>
        <v/>
      </c>
      <c r="O317" t="str">
        <f ca="1">IF($C317&lt;=2,"",
IF(AND($C317&gt;=3,INT(RIGHT(O$1,1))&gt;VLOOKUP($C317,EquipGradeTable!$A:$B,MATCH(EquipGradeTable!$B$1,EquipGradeTable!$A$1:$B$1,0),0)),"",
OFFSET(O317,0,-1)+20))</f>
        <v/>
      </c>
      <c r="P317" t="s">
        <v>109</v>
      </c>
      <c r="Q317">
        <f t="shared" si="89"/>
        <v>7</v>
      </c>
      <c r="R317" t="str">
        <f t="shared" si="107"/>
        <v>Shot_TwoHandSeven</v>
      </c>
      <c r="S317" t="str">
        <f t="shared" si="108"/>
        <v>EquipName_TwoHandSeven</v>
      </c>
      <c r="T317">
        <v>1</v>
      </c>
      <c r="AE317">
        <v>0</v>
      </c>
    </row>
    <row r="318" spans="1:31" x14ac:dyDescent="0.3">
      <c r="A318" t="str">
        <f t="shared" ca="1" si="106"/>
        <v>Equip018002</v>
      </c>
      <c r="B318" t="str">
        <f t="shared" ca="1" si="87"/>
        <v>8002</v>
      </c>
      <c r="C318">
        <v>1</v>
      </c>
      <c r="D318" t="s">
        <v>14</v>
      </c>
      <c r="E318">
        <f t="shared" ca="1" si="109"/>
        <v>8</v>
      </c>
      <c r="F318" t="s">
        <v>20</v>
      </c>
      <c r="G318">
        <f t="shared" ca="1" si="110"/>
        <v>0</v>
      </c>
      <c r="H318">
        <v>2</v>
      </c>
      <c r="I318" t="str">
        <f t="shared" ca="1" si="88"/>
        <v>201</v>
      </c>
      <c r="J318">
        <v>201</v>
      </c>
      <c r="K318" t="str">
        <f ca="1">IF($C318&lt;=2,"",
IF(AND($C318&gt;=3,INT(RIGHT(K$1,1))&gt;VLOOKUP($C318,EquipGradeTable!$A:$B,MATCH(EquipGradeTable!$B$1,EquipGradeTable!$A$1:$B$1,0),0)),"",
OFFSET(K318,0,-1)+20))</f>
        <v/>
      </c>
      <c r="L318" t="str">
        <f ca="1">IF($C318&lt;=2,"",
IF(AND($C318&gt;=3,INT(RIGHT(L$1,1))&gt;VLOOKUP($C318,EquipGradeTable!$A:$B,MATCH(EquipGradeTable!$B$1,EquipGradeTable!$A$1:$B$1,0),0)),"",
OFFSET(L318,0,-1)+20))</f>
        <v/>
      </c>
      <c r="M318" t="str">
        <f ca="1">IF($C318&lt;=2,"",
IF(AND($C318&gt;=3,INT(RIGHT(M$1,1))&gt;VLOOKUP($C318,EquipGradeTable!$A:$B,MATCH(EquipGradeTable!$B$1,EquipGradeTable!$A$1:$B$1,0),0)),"",
OFFSET(M318,0,-1)+20))</f>
        <v/>
      </c>
      <c r="N318" t="str">
        <f ca="1">IF($C318&lt;=2,"",
IF(AND($C318&gt;=3,INT(RIGHT(N$1,1))&gt;VLOOKUP($C318,EquipGradeTable!$A:$B,MATCH(EquipGradeTable!$B$1,EquipGradeTable!$A$1:$B$1,0),0)),"",
OFFSET(N318,0,-1)+20))</f>
        <v/>
      </c>
      <c r="O318" t="str">
        <f ca="1">IF($C318&lt;=2,"",
IF(AND($C318&gt;=3,INT(RIGHT(O$1,1))&gt;VLOOKUP($C318,EquipGradeTable!$A:$B,MATCH(EquipGradeTable!$B$1,EquipGradeTable!$A$1:$B$1,0),0)),"",
OFFSET(O318,0,-1)+20))</f>
        <v/>
      </c>
      <c r="P318" t="s">
        <v>109</v>
      </c>
      <c r="Q318">
        <f t="shared" si="89"/>
        <v>7</v>
      </c>
      <c r="R318" t="str">
        <f t="shared" si="107"/>
        <v>Shot_TwoHandSeven</v>
      </c>
      <c r="S318" t="str">
        <f t="shared" si="108"/>
        <v>EquipName_TwoHandSeven</v>
      </c>
      <c r="T318">
        <v>1</v>
      </c>
      <c r="AE318">
        <v>0</v>
      </c>
    </row>
    <row r="319" spans="1:31" x14ac:dyDescent="0.3">
      <c r="A319" t="str">
        <f t="shared" ca="1" si="106"/>
        <v>Equip028002</v>
      </c>
      <c r="B319" t="str">
        <f t="shared" ca="1" si="87"/>
        <v>8002</v>
      </c>
      <c r="C319">
        <v>2</v>
      </c>
      <c r="D319" t="s">
        <v>14</v>
      </c>
      <c r="E319">
        <f t="shared" ca="1" si="109"/>
        <v>8</v>
      </c>
      <c r="F319" t="s">
        <v>20</v>
      </c>
      <c r="G319">
        <f t="shared" ca="1" si="110"/>
        <v>0</v>
      </c>
      <c r="H319">
        <v>2</v>
      </c>
      <c r="I319" t="str">
        <f t="shared" ca="1" si="88"/>
        <v>301</v>
      </c>
      <c r="J319">
        <v>301</v>
      </c>
      <c r="K319" t="str">
        <f ca="1">IF($C319&lt;=2,"",
IF(AND($C319&gt;=3,INT(RIGHT(K$1,1))&gt;VLOOKUP($C319,EquipGradeTable!$A:$B,MATCH(EquipGradeTable!$B$1,EquipGradeTable!$A$1:$B$1,0),0)),"",
OFFSET(K319,0,-1)+20))</f>
        <v/>
      </c>
      <c r="L319" t="str">
        <f ca="1">IF($C319&lt;=2,"",
IF(AND($C319&gt;=3,INT(RIGHT(L$1,1))&gt;VLOOKUP($C319,EquipGradeTable!$A:$B,MATCH(EquipGradeTable!$B$1,EquipGradeTable!$A$1:$B$1,0),0)),"",
OFFSET(L319,0,-1)+20))</f>
        <v/>
      </c>
      <c r="M319" t="str">
        <f ca="1">IF($C319&lt;=2,"",
IF(AND($C319&gt;=3,INT(RIGHT(M$1,1))&gt;VLOOKUP($C319,EquipGradeTable!$A:$B,MATCH(EquipGradeTable!$B$1,EquipGradeTable!$A$1:$B$1,0),0)),"",
OFFSET(M319,0,-1)+20))</f>
        <v/>
      </c>
      <c r="N319" t="str">
        <f ca="1">IF($C319&lt;=2,"",
IF(AND($C319&gt;=3,INT(RIGHT(N$1,1))&gt;VLOOKUP($C319,EquipGradeTable!$A:$B,MATCH(EquipGradeTable!$B$1,EquipGradeTable!$A$1:$B$1,0),0)),"",
OFFSET(N319,0,-1)+20))</f>
        <v/>
      </c>
      <c r="O319" t="str">
        <f ca="1">IF($C319&lt;=2,"",
IF(AND($C319&gt;=3,INT(RIGHT(O$1,1))&gt;VLOOKUP($C319,EquipGradeTable!$A:$B,MATCH(EquipGradeTable!$B$1,EquipGradeTable!$A$1:$B$1,0),0)),"",
OFFSET(O319,0,-1)+20))</f>
        <v/>
      </c>
      <c r="P319" t="s">
        <v>109</v>
      </c>
      <c r="Q319">
        <f t="shared" si="89"/>
        <v>7</v>
      </c>
      <c r="R319" t="str">
        <f t="shared" si="107"/>
        <v>Shot_TwoHandSeven</v>
      </c>
      <c r="S319" t="str">
        <f t="shared" si="108"/>
        <v>EquipName_TwoHandSeven</v>
      </c>
      <c r="T319">
        <v>1</v>
      </c>
      <c r="AE319">
        <v>0</v>
      </c>
    </row>
    <row r="320" spans="1:31" x14ac:dyDescent="0.3">
      <c r="A320" t="str">
        <f t="shared" ca="1" si="106"/>
        <v>Equip038002</v>
      </c>
      <c r="B320" t="str">
        <f t="shared" ca="1" si="87"/>
        <v>8002</v>
      </c>
      <c r="C320">
        <v>3</v>
      </c>
      <c r="D320" t="s">
        <v>14</v>
      </c>
      <c r="E320">
        <f t="shared" ca="1" si="109"/>
        <v>8</v>
      </c>
      <c r="F320" t="s">
        <v>20</v>
      </c>
      <c r="G320">
        <f t="shared" ca="1" si="110"/>
        <v>0</v>
      </c>
      <c r="H320">
        <v>2</v>
      </c>
      <c r="I320" t="str">
        <f t="shared" ca="1" si="88"/>
        <v>401, 421, 441</v>
      </c>
      <c r="J320">
        <v>401</v>
      </c>
      <c r="K320">
        <f ca="1">IF($C320&lt;=2,"",
IF(AND($C320&gt;=3,INT(RIGHT(K$1,1))&gt;VLOOKUP($C320,EquipGradeTable!$A:$B,MATCH(EquipGradeTable!$B$1,EquipGradeTable!$A$1:$B$1,0),0)),"",
OFFSET(K320,0,-1)+20))</f>
        <v>421</v>
      </c>
      <c r="L320">
        <f ca="1">IF($C320&lt;=2,"",
IF(AND($C320&gt;=3,INT(RIGHT(L$1,1))&gt;VLOOKUP($C320,EquipGradeTable!$A:$B,MATCH(EquipGradeTable!$B$1,EquipGradeTable!$A$1:$B$1,0),0)),"",
OFFSET(L320,0,-1)+20))</f>
        <v>441</v>
      </c>
      <c r="M320" t="str">
        <f ca="1">IF($C320&lt;=2,"",
IF(AND($C320&gt;=3,INT(RIGHT(M$1,1))&gt;VLOOKUP($C320,EquipGradeTable!$A:$B,MATCH(EquipGradeTable!$B$1,EquipGradeTable!$A$1:$B$1,0),0)),"",
OFFSET(M320,0,-1)+20))</f>
        <v/>
      </c>
      <c r="N320" t="str">
        <f ca="1">IF($C320&lt;=2,"",
IF(AND($C320&gt;=3,INT(RIGHT(N$1,1))&gt;VLOOKUP($C320,EquipGradeTable!$A:$B,MATCH(EquipGradeTable!$B$1,EquipGradeTable!$A$1:$B$1,0),0)),"",
OFFSET(N320,0,-1)+20))</f>
        <v/>
      </c>
      <c r="O320" t="str">
        <f ca="1">IF($C320&lt;=2,"",
IF(AND($C320&gt;=3,INT(RIGHT(O$1,1))&gt;VLOOKUP($C320,EquipGradeTable!$A:$B,MATCH(EquipGradeTable!$B$1,EquipGradeTable!$A$1:$B$1,0),0)),"",
OFFSET(O320,0,-1)+20))</f>
        <v/>
      </c>
      <c r="P320" t="s">
        <v>109</v>
      </c>
      <c r="Q320">
        <f t="shared" si="89"/>
        <v>7</v>
      </c>
      <c r="R320" t="str">
        <f t="shared" si="107"/>
        <v>Shot_TwoHandSeven</v>
      </c>
      <c r="S320" t="str">
        <f t="shared" si="108"/>
        <v>EquipName_TwoHandSeven</v>
      </c>
      <c r="T320">
        <v>1</v>
      </c>
      <c r="AE320">
        <v>0</v>
      </c>
    </row>
    <row r="321" spans="1:31" x14ac:dyDescent="0.3">
      <c r="A321" t="str">
        <f t="shared" ca="1" si="106"/>
        <v>Equip048002</v>
      </c>
      <c r="B321" t="str">
        <f t="shared" ca="1" si="87"/>
        <v>8002</v>
      </c>
      <c r="C321">
        <v>4</v>
      </c>
      <c r="D321" t="s">
        <v>14</v>
      </c>
      <c r="E321">
        <f t="shared" ca="1" si="109"/>
        <v>8</v>
      </c>
      <c r="F321" t="s">
        <v>20</v>
      </c>
      <c r="G321">
        <f t="shared" ca="1" si="110"/>
        <v>0</v>
      </c>
      <c r="H321">
        <v>2</v>
      </c>
      <c r="I321" t="str">
        <f t="shared" ca="1" si="88"/>
        <v>501, 521, 541, 561</v>
      </c>
      <c r="J321">
        <v>501</v>
      </c>
      <c r="K321">
        <f ca="1">IF($C321&lt;=2,"",
IF(AND($C321&gt;=3,INT(RIGHT(K$1,1))&gt;VLOOKUP($C321,EquipGradeTable!$A:$B,MATCH(EquipGradeTable!$B$1,EquipGradeTable!$A$1:$B$1,0),0)),"",
OFFSET(K321,0,-1)+20))</f>
        <v>521</v>
      </c>
      <c r="L321">
        <f ca="1">IF($C321&lt;=2,"",
IF(AND($C321&gt;=3,INT(RIGHT(L$1,1))&gt;VLOOKUP($C321,EquipGradeTable!$A:$B,MATCH(EquipGradeTable!$B$1,EquipGradeTable!$A$1:$B$1,0),0)),"",
OFFSET(L321,0,-1)+20))</f>
        <v>541</v>
      </c>
      <c r="M321">
        <f ca="1">IF($C321&lt;=2,"",
IF(AND($C321&gt;=3,INT(RIGHT(M$1,1))&gt;VLOOKUP($C321,EquipGradeTable!$A:$B,MATCH(EquipGradeTable!$B$1,EquipGradeTable!$A$1:$B$1,0),0)),"",
OFFSET(M321,0,-1)+20))</f>
        <v>561</v>
      </c>
      <c r="N321" t="str">
        <f ca="1">IF($C321&lt;=2,"",
IF(AND($C321&gt;=3,INT(RIGHT(N$1,1))&gt;VLOOKUP($C321,EquipGradeTable!$A:$B,MATCH(EquipGradeTable!$B$1,EquipGradeTable!$A$1:$B$1,0),0)),"",
OFFSET(N321,0,-1)+20))</f>
        <v/>
      </c>
      <c r="O321" t="str">
        <f ca="1">IF($C321&lt;=2,"",
IF(AND($C321&gt;=3,INT(RIGHT(O$1,1))&gt;VLOOKUP($C321,EquipGradeTable!$A:$B,MATCH(EquipGradeTable!$B$1,EquipGradeTable!$A$1:$B$1,0),0)),"",
OFFSET(O321,0,-1)+20))</f>
        <v/>
      </c>
      <c r="P321" t="s">
        <v>109</v>
      </c>
      <c r="Q321">
        <f t="shared" si="89"/>
        <v>7</v>
      </c>
      <c r="R321" t="str">
        <f t="shared" si="107"/>
        <v>Shot_TwoHandSeven</v>
      </c>
      <c r="S321" t="str">
        <f t="shared" si="108"/>
        <v>EquipName_TwoHandSeven</v>
      </c>
      <c r="T321">
        <v>1</v>
      </c>
      <c r="AE321">
        <v>0</v>
      </c>
    </row>
    <row r="322" spans="1:31" x14ac:dyDescent="0.3">
      <c r="A322" t="str">
        <f t="shared" ca="1" si="106"/>
        <v>Equip058002</v>
      </c>
      <c r="B322" t="str">
        <f t="shared" ref="B322:B346" ca="1" si="111">RIGHT(A322,4)</f>
        <v>8002</v>
      </c>
      <c r="C322">
        <v>5</v>
      </c>
      <c r="D322" t="s">
        <v>14</v>
      </c>
      <c r="E322">
        <f t="shared" ca="1" si="109"/>
        <v>8</v>
      </c>
      <c r="F322" t="s">
        <v>20</v>
      </c>
      <c r="G322">
        <f t="shared" ca="1" si="110"/>
        <v>0</v>
      </c>
      <c r="H322">
        <v>2</v>
      </c>
      <c r="I322" t="str">
        <f t="shared" ref="I322:I346" ca="1" si="112">J322&amp;
IF(LEN(K322)=0,"",", "&amp;K322)&amp;
IF(LEN(L322)=0,"",", "&amp;L322)&amp;
IF(LEN(M322)=0,"",", "&amp;M322)&amp;
IF(LEN(N322)=0,"",", "&amp;N322)&amp;
IF(LEN(O322)=0,"",", "&amp;O322)</f>
        <v>601, 621, 641, 661, 681</v>
      </c>
      <c r="J322">
        <v>601</v>
      </c>
      <c r="K322">
        <f ca="1">IF($C322&lt;=2,"",
IF(AND($C322&gt;=3,INT(RIGHT(K$1,1))&gt;VLOOKUP($C322,EquipGradeTable!$A:$B,MATCH(EquipGradeTable!$B$1,EquipGradeTable!$A$1:$B$1,0),0)),"",
OFFSET(K322,0,-1)+20))</f>
        <v>621</v>
      </c>
      <c r="L322">
        <f ca="1">IF($C322&lt;=2,"",
IF(AND($C322&gt;=3,INT(RIGHT(L$1,1))&gt;VLOOKUP($C322,EquipGradeTable!$A:$B,MATCH(EquipGradeTable!$B$1,EquipGradeTable!$A$1:$B$1,0),0)),"",
OFFSET(L322,0,-1)+20))</f>
        <v>641</v>
      </c>
      <c r="M322">
        <f ca="1">IF($C322&lt;=2,"",
IF(AND($C322&gt;=3,INT(RIGHT(M$1,1))&gt;VLOOKUP($C322,EquipGradeTable!$A:$B,MATCH(EquipGradeTable!$B$1,EquipGradeTable!$A$1:$B$1,0),0)),"",
OFFSET(M322,0,-1)+20))</f>
        <v>661</v>
      </c>
      <c r="N322">
        <f ca="1">IF($C322&lt;=2,"",
IF(AND($C322&gt;=3,INT(RIGHT(N$1,1))&gt;VLOOKUP($C322,EquipGradeTable!$A:$B,MATCH(EquipGradeTable!$B$1,EquipGradeTable!$A$1:$B$1,0),0)),"",
OFFSET(N322,0,-1)+20))</f>
        <v>681</v>
      </c>
      <c r="O322" t="str">
        <f ca="1">IF($C322&lt;=2,"",
IF(AND($C322&gt;=3,INT(RIGHT(O$1,1))&gt;VLOOKUP($C322,EquipGradeTable!$A:$B,MATCH(EquipGradeTable!$B$1,EquipGradeTable!$A$1:$B$1,0),0)),"",
OFFSET(O322,0,-1)+20))</f>
        <v/>
      </c>
      <c r="P322" t="s">
        <v>109</v>
      </c>
      <c r="Q322">
        <f t="shared" ref="Q322:Q346" si="113">COUNTIF(P:P,P322)</f>
        <v>7</v>
      </c>
      <c r="R322" t="str">
        <f t="shared" si="107"/>
        <v>Shot_TwoHandSeven</v>
      </c>
      <c r="S322" t="str">
        <f t="shared" si="108"/>
        <v>EquipName_TwoHandSeven</v>
      </c>
      <c r="T322">
        <v>1</v>
      </c>
      <c r="AE322">
        <v>0</v>
      </c>
    </row>
    <row r="323" spans="1:31" x14ac:dyDescent="0.3">
      <c r="A323" t="str">
        <f t="shared" ca="1" si="106"/>
        <v>Equip068002</v>
      </c>
      <c r="B323" t="str">
        <f t="shared" ca="1" si="111"/>
        <v>8002</v>
      </c>
      <c r="C323">
        <v>6</v>
      </c>
      <c r="D323" t="s">
        <v>14</v>
      </c>
      <c r="E323">
        <f t="shared" ca="1" si="109"/>
        <v>8</v>
      </c>
      <c r="F323" t="s">
        <v>20</v>
      </c>
      <c r="G323">
        <f t="shared" ca="1" si="110"/>
        <v>0</v>
      </c>
      <c r="H323">
        <v>2</v>
      </c>
      <c r="I323" t="str">
        <f t="shared" ca="1" si="112"/>
        <v>701, 721, 741, 761, 781, 801</v>
      </c>
      <c r="J323">
        <v>701</v>
      </c>
      <c r="K323">
        <f ca="1">IF($C323&lt;=2,"",
IF(AND($C323&gt;=3,INT(RIGHT(K$1,1))&gt;VLOOKUP($C323,EquipGradeTable!$A:$B,MATCH(EquipGradeTable!$B$1,EquipGradeTable!$A$1:$B$1,0),0)),"",
OFFSET(K323,0,-1)+20))</f>
        <v>721</v>
      </c>
      <c r="L323">
        <f ca="1">IF($C323&lt;=2,"",
IF(AND($C323&gt;=3,INT(RIGHT(L$1,1))&gt;VLOOKUP($C323,EquipGradeTable!$A:$B,MATCH(EquipGradeTable!$B$1,EquipGradeTable!$A$1:$B$1,0),0)),"",
OFFSET(L323,0,-1)+20))</f>
        <v>741</v>
      </c>
      <c r="M323">
        <f ca="1">IF($C323&lt;=2,"",
IF(AND($C323&gt;=3,INT(RIGHT(M$1,1))&gt;VLOOKUP($C323,EquipGradeTable!$A:$B,MATCH(EquipGradeTable!$B$1,EquipGradeTable!$A$1:$B$1,0),0)),"",
OFFSET(M323,0,-1)+20))</f>
        <v>761</v>
      </c>
      <c r="N323">
        <f ca="1">IF($C323&lt;=2,"",
IF(AND($C323&gt;=3,INT(RIGHT(N$1,1))&gt;VLOOKUP($C323,EquipGradeTable!$A:$B,MATCH(EquipGradeTable!$B$1,EquipGradeTable!$A$1:$B$1,0),0)),"",
OFFSET(N323,0,-1)+20))</f>
        <v>781</v>
      </c>
      <c r="O323">
        <f ca="1">IF($C323&lt;=2,"",
IF(AND($C323&gt;=3,INT(RIGHT(O$1,1))&gt;VLOOKUP($C323,EquipGradeTable!$A:$B,MATCH(EquipGradeTable!$B$1,EquipGradeTable!$A$1:$B$1,0),0)),"",
OFFSET(O323,0,-1)+20))</f>
        <v>801</v>
      </c>
      <c r="P323" t="s">
        <v>109</v>
      </c>
      <c r="Q323">
        <f t="shared" si="113"/>
        <v>7</v>
      </c>
      <c r="R323" t="str">
        <f t="shared" si="107"/>
        <v>Shot_TwoHandSeven</v>
      </c>
      <c r="S323" t="str">
        <f t="shared" si="108"/>
        <v>EquipName_TwoHandSeven</v>
      </c>
      <c r="T323">
        <v>1</v>
      </c>
      <c r="AE323">
        <v>0</v>
      </c>
    </row>
    <row r="324" spans="1:31" x14ac:dyDescent="0.3">
      <c r="A324" t="str">
        <f t="shared" ca="1" si="106"/>
        <v>Equip008003</v>
      </c>
      <c r="B324" t="str">
        <f t="shared" ca="1" si="111"/>
        <v>8003</v>
      </c>
      <c r="C324">
        <v>0</v>
      </c>
      <c r="D324" t="s">
        <v>14</v>
      </c>
      <c r="E324">
        <f t="shared" ca="1" si="109"/>
        <v>8</v>
      </c>
      <c r="F324" t="s">
        <v>20</v>
      </c>
      <c r="G324">
        <f t="shared" ca="1" si="110"/>
        <v>0</v>
      </c>
      <c r="H324">
        <v>3</v>
      </c>
      <c r="I324" t="str">
        <f t="shared" ca="1" si="112"/>
        <v>102</v>
      </c>
      <c r="J324">
        <v>102</v>
      </c>
      <c r="K324" t="str">
        <f ca="1">IF($C324&lt;=2,"",
IF(AND($C324&gt;=3,INT(RIGHT(K$1,1))&gt;VLOOKUP($C324,EquipGradeTable!$A:$B,MATCH(EquipGradeTable!$B$1,EquipGradeTable!$A$1:$B$1,0),0)),"",
OFFSET(K324,0,-1)+20))</f>
        <v/>
      </c>
      <c r="L324" t="str">
        <f ca="1">IF($C324&lt;=2,"",
IF(AND($C324&gt;=3,INT(RIGHT(L$1,1))&gt;VLOOKUP($C324,EquipGradeTable!$A:$B,MATCH(EquipGradeTable!$B$1,EquipGradeTable!$A$1:$B$1,0),0)),"",
OFFSET(L324,0,-1)+20))</f>
        <v/>
      </c>
      <c r="M324" t="str">
        <f ca="1">IF($C324&lt;=2,"",
IF(AND($C324&gt;=3,INT(RIGHT(M$1,1))&gt;VLOOKUP($C324,EquipGradeTable!$A:$B,MATCH(EquipGradeTable!$B$1,EquipGradeTable!$A$1:$B$1,0),0)),"",
OFFSET(M324,0,-1)+20))</f>
        <v/>
      </c>
      <c r="N324" t="str">
        <f ca="1">IF($C324&lt;=2,"",
IF(AND($C324&gt;=3,INT(RIGHT(N$1,1))&gt;VLOOKUP($C324,EquipGradeTable!$A:$B,MATCH(EquipGradeTable!$B$1,EquipGradeTable!$A$1:$B$1,0),0)),"",
OFFSET(N324,0,-1)+20))</f>
        <v/>
      </c>
      <c r="O324" t="str">
        <f ca="1">IF($C324&lt;=2,"",
IF(AND($C324&gt;=3,INT(RIGHT(O$1,1))&gt;VLOOKUP($C324,EquipGradeTable!$A:$B,MATCH(EquipGradeTable!$B$1,EquipGradeTable!$A$1:$B$1,0),0)),"",
OFFSET(O324,0,-1)+20))</f>
        <v/>
      </c>
      <c r="P324" t="s">
        <v>115</v>
      </c>
      <c r="Q324">
        <f t="shared" si="113"/>
        <v>7</v>
      </c>
      <c r="R324" t="str">
        <f t="shared" si="107"/>
        <v>Shot_FullMetalSword</v>
      </c>
      <c r="S324" t="str">
        <f t="shared" si="108"/>
        <v>EquipName_FullMetalSword</v>
      </c>
      <c r="T324">
        <v>1</v>
      </c>
      <c r="AE324">
        <v>0</v>
      </c>
    </row>
    <row r="325" spans="1:31" x14ac:dyDescent="0.3">
      <c r="A325" t="str">
        <f t="shared" ca="1" si="106"/>
        <v>Equip018003</v>
      </c>
      <c r="B325" t="str">
        <f t="shared" ca="1" si="111"/>
        <v>8003</v>
      </c>
      <c r="C325">
        <v>1</v>
      </c>
      <c r="D325" t="s">
        <v>14</v>
      </c>
      <c r="E325">
        <f t="shared" ca="1" si="109"/>
        <v>8</v>
      </c>
      <c r="F325" t="s">
        <v>20</v>
      </c>
      <c r="G325">
        <f t="shared" ca="1" si="110"/>
        <v>0</v>
      </c>
      <c r="H325">
        <v>3</v>
      </c>
      <c r="I325" t="str">
        <f t="shared" ca="1" si="112"/>
        <v>202</v>
      </c>
      <c r="J325">
        <v>202</v>
      </c>
      <c r="K325" t="str">
        <f ca="1">IF($C325&lt;=2,"",
IF(AND($C325&gt;=3,INT(RIGHT(K$1,1))&gt;VLOOKUP($C325,EquipGradeTable!$A:$B,MATCH(EquipGradeTable!$B$1,EquipGradeTable!$A$1:$B$1,0),0)),"",
OFFSET(K325,0,-1)+20))</f>
        <v/>
      </c>
      <c r="L325" t="str">
        <f ca="1">IF($C325&lt;=2,"",
IF(AND($C325&gt;=3,INT(RIGHT(L$1,1))&gt;VLOOKUP($C325,EquipGradeTable!$A:$B,MATCH(EquipGradeTable!$B$1,EquipGradeTable!$A$1:$B$1,0),0)),"",
OFFSET(L325,0,-1)+20))</f>
        <v/>
      </c>
      <c r="M325" t="str">
        <f ca="1">IF($C325&lt;=2,"",
IF(AND($C325&gt;=3,INT(RIGHT(M$1,1))&gt;VLOOKUP($C325,EquipGradeTable!$A:$B,MATCH(EquipGradeTable!$B$1,EquipGradeTable!$A$1:$B$1,0),0)),"",
OFFSET(M325,0,-1)+20))</f>
        <v/>
      </c>
      <c r="N325" t="str">
        <f ca="1">IF($C325&lt;=2,"",
IF(AND($C325&gt;=3,INT(RIGHT(N$1,1))&gt;VLOOKUP($C325,EquipGradeTable!$A:$B,MATCH(EquipGradeTable!$B$1,EquipGradeTable!$A$1:$B$1,0),0)),"",
OFFSET(N325,0,-1)+20))</f>
        <v/>
      </c>
      <c r="O325" t="str">
        <f ca="1">IF($C325&lt;=2,"",
IF(AND($C325&gt;=3,INT(RIGHT(O$1,1))&gt;VLOOKUP($C325,EquipGradeTable!$A:$B,MATCH(EquipGradeTable!$B$1,EquipGradeTable!$A$1:$B$1,0),0)),"",
OFFSET(O325,0,-1)+20))</f>
        <v/>
      </c>
      <c r="P325" t="s">
        <v>115</v>
      </c>
      <c r="Q325">
        <f t="shared" si="113"/>
        <v>7</v>
      </c>
      <c r="R325" t="str">
        <f t="shared" si="107"/>
        <v>Shot_FullMetalSword</v>
      </c>
      <c r="S325" t="str">
        <f t="shared" si="108"/>
        <v>EquipName_FullMetalSword</v>
      </c>
      <c r="T325">
        <v>1</v>
      </c>
      <c r="AE325">
        <v>0</v>
      </c>
    </row>
    <row r="326" spans="1:31" x14ac:dyDescent="0.3">
      <c r="A326" t="str">
        <f t="shared" ca="1" si="106"/>
        <v>Equip028003</v>
      </c>
      <c r="B326" t="str">
        <f t="shared" ca="1" si="111"/>
        <v>8003</v>
      </c>
      <c r="C326">
        <v>2</v>
      </c>
      <c r="D326" t="s">
        <v>14</v>
      </c>
      <c r="E326">
        <f t="shared" ca="1" si="109"/>
        <v>8</v>
      </c>
      <c r="F326" t="s">
        <v>20</v>
      </c>
      <c r="G326">
        <f t="shared" ca="1" si="110"/>
        <v>0</v>
      </c>
      <c r="H326">
        <v>3</v>
      </c>
      <c r="I326" t="str">
        <f t="shared" ca="1" si="112"/>
        <v>302</v>
      </c>
      <c r="J326">
        <v>302</v>
      </c>
      <c r="K326" t="str">
        <f ca="1">IF($C326&lt;=2,"",
IF(AND($C326&gt;=3,INT(RIGHT(K$1,1))&gt;VLOOKUP($C326,EquipGradeTable!$A:$B,MATCH(EquipGradeTable!$B$1,EquipGradeTable!$A$1:$B$1,0),0)),"",
OFFSET(K326,0,-1)+20))</f>
        <v/>
      </c>
      <c r="L326" t="str">
        <f ca="1">IF($C326&lt;=2,"",
IF(AND($C326&gt;=3,INT(RIGHT(L$1,1))&gt;VLOOKUP($C326,EquipGradeTable!$A:$B,MATCH(EquipGradeTable!$B$1,EquipGradeTable!$A$1:$B$1,0),0)),"",
OFFSET(L326,0,-1)+20))</f>
        <v/>
      </c>
      <c r="M326" t="str">
        <f ca="1">IF($C326&lt;=2,"",
IF(AND($C326&gt;=3,INT(RIGHT(M$1,1))&gt;VLOOKUP($C326,EquipGradeTable!$A:$B,MATCH(EquipGradeTable!$B$1,EquipGradeTable!$A$1:$B$1,0),0)),"",
OFFSET(M326,0,-1)+20))</f>
        <v/>
      </c>
      <c r="N326" t="str">
        <f ca="1">IF($C326&lt;=2,"",
IF(AND($C326&gt;=3,INT(RIGHT(N$1,1))&gt;VLOOKUP($C326,EquipGradeTable!$A:$B,MATCH(EquipGradeTable!$B$1,EquipGradeTable!$A$1:$B$1,0),0)),"",
OFFSET(N326,0,-1)+20))</f>
        <v/>
      </c>
      <c r="O326" t="str">
        <f ca="1">IF($C326&lt;=2,"",
IF(AND($C326&gt;=3,INT(RIGHT(O$1,1))&gt;VLOOKUP($C326,EquipGradeTable!$A:$B,MATCH(EquipGradeTable!$B$1,EquipGradeTable!$A$1:$B$1,0),0)),"",
OFFSET(O326,0,-1)+20))</f>
        <v/>
      </c>
      <c r="P326" t="s">
        <v>115</v>
      </c>
      <c r="Q326">
        <f t="shared" si="113"/>
        <v>7</v>
      </c>
      <c r="R326" t="str">
        <f t="shared" si="107"/>
        <v>Shot_FullMetalSword</v>
      </c>
      <c r="S326" t="str">
        <f t="shared" si="108"/>
        <v>EquipName_FullMetalSword</v>
      </c>
      <c r="T326">
        <v>1</v>
      </c>
      <c r="AE326">
        <v>0</v>
      </c>
    </row>
    <row r="327" spans="1:31" x14ac:dyDescent="0.3">
      <c r="A327" t="str">
        <f t="shared" ca="1" si="106"/>
        <v>Equip038003</v>
      </c>
      <c r="B327" t="str">
        <f t="shared" ca="1" si="111"/>
        <v>8003</v>
      </c>
      <c r="C327">
        <v>3</v>
      </c>
      <c r="D327" t="s">
        <v>14</v>
      </c>
      <c r="E327">
        <f t="shared" ca="1" si="109"/>
        <v>8</v>
      </c>
      <c r="F327" t="s">
        <v>20</v>
      </c>
      <c r="G327">
        <f t="shared" ca="1" si="110"/>
        <v>0</v>
      </c>
      <c r="H327">
        <v>3</v>
      </c>
      <c r="I327" t="str">
        <f t="shared" ca="1" si="112"/>
        <v>402, 422, 442</v>
      </c>
      <c r="J327">
        <v>402</v>
      </c>
      <c r="K327">
        <f ca="1">IF($C327&lt;=2,"",
IF(AND($C327&gt;=3,INT(RIGHT(K$1,1))&gt;VLOOKUP($C327,EquipGradeTable!$A:$B,MATCH(EquipGradeTable!$B$1,EquipGradeTable!$A$1:$B$1,0),0)),"",
OFFSET(K327,0,-1)+20))</f>
        <v>422</v>
      </c>
      <c r="L327">
        <f ca="1">IF($C327&lt;=2,"",
IF(AND($C327&gt;=3,INT(RIGHT(L$1,1))&gt;VLOOKUP($C327,EquipGradeTable!$A:$B,MATCH(EquipGradeTable!$B$1,EquipGradeTable!$A$1:$B$1,0),0)),"",
OFFSET(L327,0,-1)+20))</f>
        <v>442</v>
      </c>
      <c r="M327" t="str">
        <f ca="1">IF($C327&lt;=2,"",
IF(AND($C327&gt;=3,INT(RIGHT(M$1,1))&gt;VLOOKUP($C327,EquipGradeTable!$A:$B,MATCH(EquipGradeTable!$B$1,EquipGradeTable!$A$1:$B$1,0),0)),"",
OFFSET(M327,0,-1)+20))</f>
        <v/>
      </c>
      <c r="N327" t="str">
        <f ca="1">IF($C327&lt;=2,"",
IF(AND($C327&gt;=3,INT(RIGHT(N$1,1))&gt;VLOOKUP($C327,EquipGradeTable!$A:$B,MATCH(EquipGradeTable!$B$1,EquipGradeTable!$A$1:$B$1,0),0)),"",
OFFSET(N327,0,-1)+20))</f>
        <v/>
      </c>
      <c r="O327" t="str">
        <f ca="1">IF($C327&lt;=2,"",
IF(AND($C327&gt;=3,INT(RIGHT(O$1,1))&gt;VLOOKUP($C327,EquipGradeTable!$A:$B,MATCH(EquipGradeTable!$B$1,EquipGradeTable!$A$1:$B$1,0),0)),"",
OFFSET(O327,0,-1)+20))</f>
        <v/>
      </c>
      <c r="P327" t="s">
        <v>115</v>
      </c>
      <c r="Q327">
        <f t="shared" si="113"/>
        <v>7</v>
      </c>
      <c r="R327" t="str">
        <f t="shared" si="107"/>
        <v>Shot_FullMetalSword</v>
      </c>
      <c r="S327" t="str">
        <f t="shared" si="108"/>
        <v>EquipName_FullMetalSword</v>
      </c>
      <c r="T327">
        <v>1</v>
      </c>
      <c r="AE327">
        <v>0</v>
      </c>
    </row>
    <row r="328" spans="1:31" x14ac:dyDescent="0.3">
      <c r="A328" t="str">
        <f t="shared" ca="1" si="106"/>
        <v>Equip048003</v>
      </c>
      <c r="B328" t="str">
        <f t="shared" ca="1" si="111"/>
        <v>8003</v>
      </c>
      <c r="C328">
        <v>4</v>
      </c>
      <c r="D328" t="s">
        <v>14</v>
      </c>
      <c r="E328">
        <f t="shared" ca="1" si="109"/>
        <v>8</v>
      </c>
      <c r="F328" t="s">
        <v>20</v>
      </c>
      <c r="G328">
        <f t="shared" ca="1" si="110"/>
        <v>0</v>
      </c>
      <c r="H328">
        <v>3</v>
      </c>
      <c r="I328" t="str">
        <f t="shared" ca="1" si="112"/>
        <v>502, 522, 542, 562</v>
      </c>
      <c r="J328">
        <v>502</v>
      </c>
      <c r="K328">
        <f ca="1">IF($C328&lt;=2,"",
IF(AND($C328&gt;=3,INT(RIGHT(K$1,1))&gt;VLOOKUP($C328,EquipGradeTable!$A:$B,MATCH(EquipGradeTable!$B$1,EquipGradeTable!$A$1:$B$1,0),0)),"",
OFFSET(K328,0,-1)+20))</f>
        <v>522</v>
      </c>
      <c r="L328">
        <f ca="1">IF($C328&lt;=2,"",
IF(AND($C328&gt;=3,INT(RIGHT(L$1,1))&gt;VLOOKUP($C328,EquipGradeTable!$A:$B,MATCH(EquipGradeTable!$B$1,EquipGradeTable!$A$1:$B$1,0),0)),"",
OFFSET(L328,0,-1)+20))</f>
        <v>542</v>
      </c>
      <c r="M328">
        <f ca="1">IF($C328&lt;=2,"",
IF(AND($C328&gt;=3,INT(RIGHT(M$1,1))&gt;VLOOKUP($C328,EquipGradeTable!$A:$B,MATCH(EquipGradeTable!$B$1,EquipGradeTable!$A$1:$B$1,0),0)),"",
OFFSET(M328,0,-1)+20))</f>
        <v>562</v>
      </c>
      <c r="N328" t="str">
        <f ca="1">IF($C328&lt;=2,"",
IF(AND($C328&gt;=3,INT(RIGHT(N$1,1))&gt;VLOOKUP($C328,EquipGradeTable!$A:$B,MATCH(EquipGradeTable!$B$1,EquipGradeTable!$A$1:$B$1,0),0)),"",
OFFSET(N328,0,-1)+20))</f>
        <v/>
      </c>
      <c r="O328" t="str">
        <f ca="1">IF($C328&lt;=2,"",
IF(AND($C328&gt;=3,INT(RIGHT(O$1,1))&gt;VLOOKUP($C328,EquipGradeTable!$A:$B,MATCH(EquipGradeTable!$B$1,EquipGradeTable!$A$1:$B$1,0),0)),"",
OFFSET(O328,0,-1)+20))</f>
        <v/>
      </c>
      <c r="P328" t="s">
        <v>115</v>
      </c>
      <c r="Q328">
        <f t="shared" si="113"/>
        <v>7</v>
      </c>
      <c r="R328" t="str">
        <f t="shared" si="107"/>
        <v>Shot_FullMetalSword</v>
      </c>
      <c r="S328" t="str">
        <f t="shared" si="108"/>
        <v>EquipName_FullMetalSword</v>
      </c>
      <c r="T328">
        <v>1</v>
      </c>
      <c r="AE328">
        <v>0</v>
      </c>
    </row>
    <row r="329" spans="1:31" x14ac:dyDescent="0.3">
      <c r="A329" t="str">
        <f t="shared" ca="1" si="106"/>
        <v>Equip058003</v>
      </c>
      <c r="B329" t="str">
        <f t="shared" ca="1" si="111"/>
        <v>8003</v>
      </c>
      <c r="C329">
        <v>5</v>
      </c>
      <c r="D329" t="s">
        <v>14</v>
      </c>
      <c r="E329">
        <f t="shared" ca="1" si="109"/>
        <v>8</v>
      </c>
      <c r="F329" t="s">
        <v>20</v>
      </c>
      <c r="G329">
        <f t="shared" ca="1" si="110"/>
        <v>0</v>
      </c>
      <c r="H329">
        <v>3</v>
      </c>
      <c r="I329" t="str">
        <f t="shared" ca="1" si="112"/>
        <v>602, 622, 642, 662, 682</v>
      </c>
      <c r="J329">
        <v>602</v>
      </c>
      <c r="K329">
        <f ca="1">IF($C329&lt;=2,"",
IF(AND($C329&gt;=3,INT(RIGHT(K$1,1))&gt;VLOOKUP($C329,EquipGradeTable!$A:$B,MATCH(EquipGradeTable!$B$1,EquipGradeTable!$A$1:$B$1,0),0)),"",
OFFSET(K329,0,-1)+20))</f>
        <v>622</v>
      </c>
      <c r="L329">
        <f ca="1">IF($C329&lt;=2,"",
IF(AND($C329&gt;=3,INT(RIGHT(L$1,1))&gt;VLOOKUP($C329,EquipGradeTable!$A:$B,MATCH(EquipGradeTable!$B$1,EquipGradeTable!$A$1:$B$1,0),0)),"",
OFFSET(L329,0,-1)+20))</f>
        <v>642</v>
      </c>
      <c r="M329">
        <f ca="1">IF($C329&lt;=2,"",
IF(AND($C329&gt;=3,INT(RIGHT(M$1,1))&gt;VLOOKUP($C329,EquipGradeTable!$A:$B,MATCH(EquipGradeTable!$B$1,EquipGradeTable!$A$1:$B$1,0),0)),"",
OFFSET(M329,0,-1)+20))</f>
        <v>662</v>
      </c>
      <c r="N329">
        <f ca="1">IF($C329&lt;=2,"",
IF(AND($C329&gt;=3,INT(RIGHT(N$1,1))&gt;VLOOKUP($C329,EquipGradeTable!$A:$B,MATCH(EquipGradeTable!$B$1,EquipGradeTable!$A$1:$B$1,0),0)),"",
OFFSET(N329,0,-1)+20))</f>
        <v>682</v>
      </c>
      <c r="O329" t="str">
        <f ca="1">IF($C329&lt;=2,"",
IF(AND($C329&gt;=3,INT(RIGHT(O$1,1))&gt;VLOOKUP($C329,EquipGradeTable!$A:$B,MATCH(EquipGradeTable!$B$1,EquipGradeTable!$A$1:$B$1,0),0)),"",
OFFSET(O329,0,-1)+20))</f>
        <v/>
      </c>
      <c r="P329" t="s">
        <v>115</v>
      </c>
      <c r="Q329">
        <f t="shared" si="113"/>
        <v>7</v>
      </c>
      <c r="R329" t="str">
        <f t="shared" si="107"/>
        <v>Shot_FullMetalSword</v>
      </c>
      <c r="S329" t="str">
        <f t="shared" si="108"/>
        <v>EquipName_FullMetalSword</v>
      </c>
      <c r="T329">
        <v>1</v>
      </c>
      <c r="AE329">
        <v>0</v>
      </c>
    </row>
    <row r="330" spans="1:31" x14ac:dyDescent="0.3">
      <c r="A330" t="str">
        <f t="shared" ca="1" si="106"/>
        <v>Equip068003</v>
      </c>
      <c r="B330" t="str">
        <f t="shared" ca="1" si="111"/>
        <v>8003</v>
      </c>
      <c r="C330">
        <v>6</v>
      </c>
      <c r="D330" t="s">
        <v>14</v>
      </c>
      <c r="E330">
        <f t="shared" ca="1" si="109"/>
        <v>8</v>
      </c>
      <c r="F330" t="s">
        <v>20</v>
      </c>
      <c r="G330">
        <f t="shared" ca="1" si="110"/>
        <v>0</v>
      </c>
      <c r="H330">
        <v>3</v>
      </c>
      <c r="I330" t="str">
        <f t="shared" ca="1" si="112"/>
        <v>702, 722, 742, 762, 782, 802</v>
      </c>
      <c r="J330">
        <v>702</v>
      </c>
      <c r="K330">
        <f ca="1">IF($C330&lt;=2,"",
IF(AND($C330&gt;=3,INT(RIGHT(K$1,1))&gt;VLOOKUP($C330,EquipGradeTable!$A:$B,MATCH(EquipGradeTable!$B$1,EquipGradeTable!$A$1:$B$1,0),0)),"",
OFFSET(K330,0,-1)+20))</f>
        <v>722</v>
      </c>
      <c r="L330">
        <f ca="1">IF($C330&lt;=2,"",
IF(AND($C330&gt;=3,INT(RIGHT(L$1,1))&gt;VLOOKUP($C330,EquipGradeTable!$A:$B,MATCH(EquipGradeTable!$B$1,EquipGradeTable!$A$1:$B$1,0),0)),"",
OFFSET(L330,0,-1)+20))</f>
        <v>742</v>
      </c>
      <c r="M330">
        <f ca="1">IF($C330&lt;=2,"",
IF(AND($C330&gt;=3,INT(RIGHT(M$1,1))&gt;VLOOKUP($C330,EquipGradeTable!$A:$B,MATCH(EquipGradeTable!$B$1,EquipGradeTable!$A$1:$B$1,0),0)),"",
OFFSET(M330,0,-1)+20))</f>
        <v>762</v>
      </c>
      <c r="N330">
        <f ca="1">IF($C330&lt;=2,"",
IF(AND($C330&gt;=3,INT(RIGHT(N$1,1))&gt;VLOOKUP($C330,EquipGradeTable!$A:$B,MATCH(EquipGradeTable!$B$1,EquipGradeTable!$A$1:$B$1,0),0)),"",
OFFSET(N330,0,-1)+20))</f>
        <v>782</v>
      </c>
      <c r="O330">
        <f ca="1">IF($C330&lt;=2,"",
IF(AND($C330&gt;=3,INT(RIGHT(O$1,1))&gt;VLOOKUP($C330,EquipGradeTable!$A:$B,MATCH(EquipGradeTable!$B$1,EquipGradeTable!$A$1:$B$1,0),0)),"",
OFFSET(O330,0,-1)+20))</f>
        <v>802</v>
      </c>
      <c r="P330" t="s">
        <v>115</v>
      </c>
      <c r="Q330">
        <f t="shared" si="113"/>
        <v>7</v>
      </c>
      <c r="R330" t="str">
        <f t="shared" si="107"/>
        <v>Shot_FullMetalSword</v>
      </c>
      <c r="S330" t="str">
        <f t="shared" si="108"/>
        <v>EquipName_FullMetalSword</v>
      </c>
      <c r="T330">
        <v>1</v>
      </c>
      <c r="AE330">
        <v>0</v>
      </c>
    </row>
    <row r="331" spans="1:31" x14ac:dyDescent="0.3">
      <c r="A331" t="str">
        <f t="shared" ref="A331:A346" ca="1" si="114">"Equip"&amp;TEXT(C331,"00")&amp;TEXT(E331,"0")&amp;TEXT(G331,"0")&amp;TEXT(H331,"00")</f>
        <v>Equip038101</v>
      </c>
      <c r="B331" t="str">
        <f t="shared" ca="1" si="111"/>
        <v>8101</v>
      </c>
      <c r="C331">
        <v>3</v>
      </c>
      <c r="D331" t="s">
        <v>14</v>
      </c>
      <c r="E331">
        <f t="shared" ca="1" si="109"/>
        <v>8</v>
      </c>
      <c r="F331" t="s">
        <v>22</v>
      </c>
      <c r="G331">
        <f t="shared" ca="1" si="110"/>
        <v>1</v>
      </c>
      <c r="H331">
        <v>1</v>
      </c>
      <c r="I331" t="str">
        <f t="shared" ca="1" si="112"/>
        <v>600, 620, 640</v>
      </c>
      <c r="J331">
        <v>600</v>
      </c>
      <c r="K331">
        <f ca="1">IF($C331&lt;=2,"",
IF(AND($C331&gt;=3,INT(RIGHT(K$1,1))&gt;VLOOKUP($C331,EquipGradeTable!$A:$B,MATCH(EquipGradeTable!$B$1,EquipGradeTable!$A$1:$B$1,0),0)),"",
OFFSET(K331,0,-1)+20))</f>
        <v>620</v>
      </c>
      <c r="L331">
        <f ca="1">IF($C331&lt;=2,"",
IF(AND($C331&gt;=3,INT(RIGHT(L$1,1))&gt;VLOOKUP($C331,EquipGradeTable!$A:$B,MATCH(EquipGradeTable!$B$1,EquipGradeTable!$A$1:$B$1,0),0)),"",
OFFSET(L331,0,-1)+20))</f>
        <v>640</v>
      </c>
      <c r="M331" t="str">
        <f ca="1">IF($C331&lt;=2,"",
IF(AND($C331&gt;=3,INT(RIGHT(M$1,1))&gt;VLOOKUP($C331,EquipGradeTable!$A:$B,MATCH(EquipGradeTable!$B$1,EquipGradeTable!$A$1:$B$1,0),0)),"",
OFFSET(M331,0,-1)+20))</f>
        <v/>
      </c>
      <c r="N331" t="str">
        <f ca="1">IF($C331&lt;=2,"",
IF(AND($C331&gt;=3,INT(RIGHT(N$1,1))&gt;VLOOKUP($C331,EquipGradeTable!$A:$B,MATCH(EquipGradeTable!$B$1,EquipGradeTable!$A$1:$B$1,0),0)),"",
OFFSET(N331,0,-1)+20))</f>
        <v/>
      </c>
      <c r="O331" t="str">
        <f ca="1">IF($C331&lt;=2,"",
IF(AND($C331&gt;=3,INT(RIGHT(O$1,1))&gt;VLOOKUP($C331,EquipGradeTable!$A:$B,MATCH(EquipGradeTable!$B$1,EquipGradeTable!$A$1:$B$1,0),0)),"",
OFFSET(O331,0,-1)+20))</f>
        <v/>
      </c>
      <c r="P331" t="s">
        <v>114</v>
      </c>
      <c r="Q331">
        <f t="shared" si="113"/>
        <v>4</v>
      </c>
      <c r="R331" t="str">
        <f t="shared" si="107"/>
        <v>Shot_MorfusSword</v>
      </c>
      <c r="S331" t="str">
        <f t="shared" si="108"/>
        <v>EquipName_MorfusSword</v>
      </c>
      <c r="T331">
        <v>1</v>
      </c>
      <c r="AE331">
        <v>0</v>
      </c>
    </row>
    <row r="332" spans="1:31" x14ac:dyDescent="0.3">
      <c r="A332" t="str">
        <f t="shared" ca="1" si="114"/>
        <v>Equip048101</v>
      </c>
      <c r="B332" t="str">
        <f t="shared" ca="1" si="111"/>
        <v>8101</v>
      </c>
      <c r="C332">
        <v>4</v>
      </c>
      <c r="D332" t="s">
        <v>14</v>
      </c>
      <c r="E332">
        <f t="shared" ca="1" si="109"/>
        <v>8</v>
      </c>
      <c r="F332" t="s">
        <v>22</v>
      </c>
      <c r="G332">
        <f t="shared" ca="1" si="110"/>
        <v>1</v>
      </c>
      <c r="H332">
        <v>1</v>
      </c>
      <c r="I332" t="str">
        <f t="shared" ca="1" si="112"/>
        <v>750, 770, 790, 810</v>
      </c>
      <c r="J332">
        <v>750</v>
      </c>
      <c r="K332">
        <f ca="1">IF($C332&lt;=2,"",
IF(AND($C332&gt;=3,INT(RIGHT(K$1,1))&gt;VLOOKUP($C332,EquipGradeTable!$A:$B,MATCH(EquipGradeTable!$B$1,EquipGradeTable!$A$1:$B$1,0),0)),"",
OFFSET(K332,0,-1)+20))</f>
        <v>770</v>
      </c>
      <c r="L332">
        <f ca="1">IF($C332&lt;=2,"",
IF(AND($C332&gt;=3,INT(RIGHT(L$1,1))&gt;VLOOKUP($C332,EquipGradeTable!$A:$B,MATCH(EquipGradeTable!$B$1,EquipGradeTable!$A$1:$B$1,0),0)),"",
OFFSET(L332,0,-1)+20))</f>
        <v>790</v>
      </c>
      <c r="M332">
        <f ca="1">IF($C332&lt;=2,"",
IF(AND($C332&gt;=3,INT(RIGHT(M$1,1))&gt;VLOOKUP($C332,EquipGradeTable!$A:$B,MATCH(EquipGradeTable!$B$1,EquipGradeTable!$A$1:$B$1,0),0)),"",
OFFSET(M332,0,-1)+20))</f>
        <v>810</v>
      </c>
      <c r="N332" t="str">
        <f ca="1">IF($C332&lt;=2,"",
IF(AND($C332&gt;=3,INT(RIGHT(N$1,1))&gt;VLOOKUP($C332,EquipGradeTable!$A:$B,MATCH(EquipGradeTable!$B$1,EquipGradeTable!$A$1:$B$1,0),0)),"",
OFFSET(N332,0,-1)+20))</f>
        <v/>
      </c>
      <c r="O332" t="str">
        <f ca="1">IF($C332&lt;=2,"",
IF(AND($C332&gt;=3,INT(RIGHT(O$1,1))&gt;VLOOKUP($C332,EquipGradeTable!$A:$B,MATCH(EquipGradeTable!$B$1,EquipGradeTable!$A$1:$B$1,0),0)),"",
OFFSET(O332,0,-1)+20))</f>
        <v/>
      </c>
      <c r="P332" t="s">
        <v>114</v>
      </c>
      <c r="Q332">
        <f t="shared" si="113"/>
        <v>4</v>
      </c>
      <c r="R332" t="str">
        <f t="shared" si="107"/>
        <v>Shot_MorfusSword</v>
      </c>
      <c r="S332" t="str">
        <f t="shared" si="108"/>
        <v>EquipName_MorfusSword</v>
      </c>
      <c r="T332">
        <v>1</v>
      </c>
      <c r="AE332">
        <v>0</v>
      </c>
    </row>
    <row r="333" spans="1:31" x14ac:dyDescent="0.3">
      <c r="A333" t="str">
        <f t="shared" ca="1" si="114"/>
        <v>Equip058101</v>
      </c>
      <c r="B333" t="str">
        <f t="shared" ca="1" si="111"/>
        <v>8101</v>
      </c>
      <c r="C333">
        <v>5</v>
      </c>
      <c r="D333" t="s">
        <v>14</v>
      </c>
      <c r="E333">
        <f t="shared" ca="1" si="109"/>
        <v>8</v>
      </c>
      <c r="F333" t="s">
        <v>22</v>
      </c>
      <c r="G333">
        <f t="shared" ca="1" si="110"/>
        <v>1</v>
      </c>
      <c r="H333">
        <v>1</v>
      </c>
      <c r="I333" t="str">
        <f t="shared" ca="1" si="112"/>
        <v>900, 920, 940, 960, 980</v>
      </c>
      <c r="J333">
        <v>900</v>
      </c>
      <c r="K333">
        <f ca="1">IF($C333&lt;=2,"",
IF(AND($C333&gt;=3,INT(RIGHT(K$1,1))&gt;VLOOKUP($C333,EquipGradeTable!$A:$B,MATCH(EquipGradeTable!$B$1,EquipGradeTable!$A$1:$B$1,0),0)),"",
OFFSET(K333,0,-1)+20))</f>
        <v>920</v>
      </c>
      <c r="L333">
        <f ca="1">IF($C333&lt;=2,"",
IF(AND($C333&gt;=3,INT(RIGHT(L$1,1))&gt;VLOOKUP($C333,EquipGradeTable!$A:$B,MATCH(EquipGradeTable!$B$1,EquipGradeTable!$A$1:$B$1,0),0)),"",
OFFSET(L333,0,-1)+20))</f>
        <v>940</v>
      </c>
      <c r="M333">
        <f ca="1">IF($C333&lt;=2,"",
IF(AND($C333&gt;=3,INT(RIGHT(M$1,1))&gt;VLOOKUP($C333,EquipGradeTable!$A:$B,MATCH(EquipGradeTable!$B$1,EquipGradeTable!$A$1:$B$1,0),0)),"",
OFFSET(M333,0,-1)+20))</f>
        <v>960</v>
      </c>
      <c r="N333">
        <f ca="1">IF($C333&lt;=2,"",
IF(AND($C333&gt;=3,INT(RIGHT(N$1,1))&gt;VLOOKUP($C333,EquipGradeTable!$A:$B,MATCH(EquipGradeTable!$B$1,EquipGradeTable!$A$1:$B$1,0),0)),"",
OFFSET(N333,0,-1)+20))</f>
        <v>980</v>
      </c>
      <c r="O333" t="str">
        <f ca="1">IF($C333&lt;=2,"",
IF(AND($C333&gt;=3,INT(RIGHT(O$1,1))&gt;VLOOKUP($C333,EquipGradeTable!$A:$B,MATCH(EquipGradeTable!$B$1,EquipGradeTable!$A$1:$B$1,0),0)),"",
OFFSET(O333,0,-1)+20))</f>
        <v/>
      </c>
      <c r="P333" t="s">
        <v>114</v>
      </c>
      <c r="Q333">
        <f t="shared" si="113"/>
        <v>4</v>
      </c>
      <c r="R333" t="str">
        <f t="shared" si="107"/>
        <v>Shot_MorfusSword</v>
      </c>
      <c r="S333" t="str">
        <f t="shared" si="108"/>
        <v>EquipName_MorfusSword</v>
      </c>
      <c r="T333">
        <v>1</v>
      </c>
      <c r="AE333">
        <v>0</v>
      </c>
    </row>
    <row r="334" spans="1:31" x14ac:dyDescent="0.3">
      <c r="A334" t="str">
        <f t="shared" ca="1" si="114"/>
        <v>Equip068101</v>
      </c>
      <c r="B334" t="str">
        <f t="shared" ca="1" si="111"/>
        <v>8101</v>
      </c>
      <c r="C334">
        <v>6</v>
      </c>
      <c r="D334" t="s">
        <v>14</v>
      </c>
      <c r="E334">
        <f t="shared" ca="1" si="109"/>
        <v>8</v>
      </c>
      <c r="F334" t="s">
        <v>22</v>
      </c>
      <c r="G334">
        <f t="shared" ca="1" si="110"/>
        <v>1</v>
      </c>
      <c r="H334">
        <v>1</v>
      </c>
      <c r="I334" t="str">
        <f t="shared" ca="1" si="112"/>
        <v>1050, 1070, 1090, 1110, 1130, 1150</v>
      </c>
      <c r="J334">
        <v>1050</v>
      </c>
      <c r="K334">
        <f ca="1">IF($C334&lt;=2,"",
IF(AND($C334&gt;=3,INT(RIGHT(K$1,1))&gt;VLOOKUP($C334,EquipGradeTable!$A:$B,MATCH(EquipGradeTable!$B$1,EquipGradeTable!$A$1:$B$1,0),0)),"",
OFFSET(K334,0,-1)+20))</f>
        <v>1070</v>
      </c>
      <c r="L334">
        <f ca="1">IF($C334&lt;=2,"",
IF(AND($C334&gt;=3,INT(RIGHT(L$1,1))&gt;VLOOKUP($C334,EquipGradeTable!$A:$B,MATCH(EquipGradeTable!$B$1,EquipGradeTable!$A$1:$B$1,0),0)),"",
OFFSET(L334,0,-1)+20))</f>
        <v>1090</v>
      </c>
      <c r="M334">
        <f ca="1">IF($C334&lt;=2,"",
IF(AND($C334&gt;=3,INT(RIGHT(M$1,1))&gt;VLOOKUP($C334,EquipGradeTable!$A:$B,MATCH(EquipGradeTable!$B$1,EquipGradeTable!$A$1:$B$1,0),0)),"",
OFFSET(M334,0,-1)+20))</f>
        <v>1110</v>
      </c>
      <c r="N334">
        <f ca="1">IF($C334&lt;=2,"",
IF(AND($C334&gt;=3,INT(RIGHT(N$1,1))&gt;VLOOKUP($C334,EquipGradeTable!$A:$B,MATCH(EquipGradeTable!$B$1,EquipGradeTable!$A$1:$B$1,0),0)),"",
OFFSET(N334,0,-1)+20))</f>
        <v>1130</v>
      </c>
      <c r="O334">
        <f ca="1">IF($C334&lt;=2,"",
IF(AND($C334&gt;=3,INT(RIGHT(O$1,1))&gt;VLOOKUP($C334,EquipGradeTable!$A:$B,MATCH(EquipGradeTable!$B$1,EquipGradeTable!$A$1:$B$1,0),0)),"",
OFFSET(O334,0,-1)+20))</f>
        <v>1150</v>
      </c>
      <c r="P334" t="s">
        <v>114</v>
      </c>
      <c r="Q334">
        <f t="shared" si="113"/>
        <v>4</v>
      </c>
      <c r="R334" t="str">
        <f t="shared" si="107"/>
        <v>Shot_MorfusSword</v>
      </c>
      <c r="S334" t="str">
        <f t="shared" si="108"/>
        <v>EquipName_MorfusSword</v>
      </c>
      <c r="T334">
        <v>1</v>
      </c>
      <c r="AE334">
        <v>0</v>
      </c>
    </row>
    <row r="335" spans="1:31" x14ac:dyDescent="0.3">
      <c r="A335" t="str">
        <f t="shared" ca="1" si="114"/>
        <v>Equip038102</v>
      </c>
      <c r="B335" t="str">
        <f t="shared" ca="1" si="111"/>
        <v>8102</v>
      </c>
      <c r="C335">
        <v>3</v>
      </c>
      <c r="D335" t="s">
        <v>14</v>
      </c>
      <c r="E335">
        <f t="shared" ca="1" si="109"/>
        <v>8</v>
      </c>
      <c r="F335" t="s">
        <v>22</v>
      </c>
      <c r="G335">
        <f t="shared" ca="1" si="110"/>
        <v>1</v>
      </c>
      <c r="H335">
        <v>2</v>
      </c>
      <c r="I335" t="str">
        <f t="shared" ca="1" si="112"/>
        <v>601, 621, 641</v>
      </c>
      <c r="J335">
        <v>601</v>
      </c>
      <c r="K335">
        <f ca="1">IF($C335&lt;=2,"",
IF(AND($C335&gt;=3,INT(RIGHT(K$1,1))&gt;VLOOKUP($C335,EquipGradeTable!$A:$B,MATCH(EquipGradeTable!$B$1,EquipGradeTable!$A$1:$B$1,0),0)),"",
OFFSET(K335,0,-1)+20))</f>
        <v>621</v>
      </c>
      <c r="L335">
        <f ca="1">IF($C335&lt;=2,"",
IF(AND($C335&gt;=3,INT(RIGHT(L$1,1))&gt;VLOOKUP($C335,EquipGradeTable!$A:$B,MATCH(EquipGradeTable!$B$1,EquipGradeTable!$A$1:$B$1,0),0)),"",
OFFSET(L335,0,-1)+20))</f>
        <v>641</v>
      </c>
      <c r="M335" t="str">
        <f ca="1">IF($C335&lt;=2,"",
IF(AND($C335&gt;=3,INT(RIGHT(M$1,1))&gt;VLOOKUP($C335,EquipGradeTable!$A:$B,MATCH(EquipGradeTable!$B$1,EquipGradeTable!$A$1:$B$1,0),0)),"",
OFFSET(M335,0,-1)+20))</f>
        <v/>
      </c>
      <c r="N335" t="str">
        <f ca="1">IF($C335&lt;=2,"",
IF(AND($C335&gt;=3,INT(RIGHT(N$1,1))&gt;VLOOKUP($C335,EquipGradeTable!$A:$B,MATCH(EquipGradeTable!$B$1,EquipGradeTable!$A$1:$B$1,0),0)),"",
OFFSET(N335,0,-1)+20))</f>
        <v/>
      </c>
      <c r="O335" t="str">
        <f ca="1">IF($C335&lt;=2,"",
IF(AND($C335&gt;=3,INT(RIGHT(O$1,1))&gt;VLOOKUP($C335,EquipGradeTable!$A:$B,MATCH(EquipGradeTable!$B$1,EquipGradeTable!$A$1:$B$1,0),0)),"",
OFFSET(O335,0,-1)+20))</f>
        <v/>
      </c>
      <c r="P335" t="s">
        <v>116</v>
      </c>
      <c r="Q335">
        <f t="shared" si="113"/>
        <v>4</v>
      </c>
      <c r="R335" t="str">
        <f t="shared" si="107"/>
        <v>Shot_DarkNpcSword</v>
      </c>
      <c r="S335" t="str">
        <f t="shared" si="108"/>
        <v>EquipName_DarkNpcSword</v>
      </c>
      <c r="T335">
        <v>1</v>
      </c>
      <c r="AE335">
        <v>0</v>
      </c>
    </row>
    <row r="336" spans="1:31" x14ac:dyDescent="0.3">
      <c r="A336" t="str">
        <f t="shared" ca="1" si="114"/>
        <v>Equip048102</v>
      </c>
      <c r="B336" t="str">
        <f t="shared" ca="1" si="111"/>
        <v>8102</v>
      </c>
      <c r="C336">
        <v>4</v>
      </c>
      <c r="D336" t="s">
        <v>14</v>
      </c>
      <c r="E336">
        <f t="shared" ca="1" si="109"/>
        <v>8</v>
      </c>
      <c r="F336" t="s">
        <v>22</v>
      </c>
      <c r="G336">
        <f t="shared" ca="1" si="110"/>
        <v>1</v>
      </c>
      <c r="H336">
        <v>2</v>
      </c>
      <c r="I336" t="str">
        <f t="shared" ca="1" si="112"/>
        <v>751, 771, 791, 811</v>
      </c>
      <c r="J336">
        <v>751</v>
      </c>
      <c r="K336">
        <f ca="1">IF($C336&lt;=2,"",
IF(AND($C336&gt;=3,INT(RIGHT(K$1,1))&gt;VLOOKUP($C336,EquipGradeTable!$A:$B,MATCH(EquipGradeTable!$B$1,EquipGradeTable!$A$1:$B$1,0),0)),"",
OFFSET(K336,0,-1)+20))</f>
        <v>771</v>
      </c>
      <c r="L336">
        <f ca="1">IF($C336&lt;=2,"",
IF(AND($C336&gt;=3,INT(RIGHT(L$1,1))&gt;VLOOKUP($C336,EquipGradeTable!$A:$B,MATCH(EquipGradeTable!$B$1,EquipGradeTable!$A$1:$B$1,0),0)),"",
OFFSET(L336,0,-1)+20))</f>
        <v>791</v>
      </c>
      <c r="M336">
        <f ca="1">IF($C336&lt;=2,"",
IF(AND($C336&gt;=3,INT(RIGHT(M$1,1))&gt;VLOOKUP($C336,EquipGradeTable!$A:$B,MATCH(EquipGradeTable!$B$1,EquipGradeTable!$A$1:$B$1,0),0)),"",
OFFSET(M336,0,-1)+20))</f>
        <v>811</v>
      </c>
      <c r="N336" t="str">
        <f ca="1">IF($C336&lt;=2,"",
IF(AND($C336&gt;=3,INT(RIGHT(N$1,1))&gt;VLOOKUP($C336,EquipGradeTable!$A:$B,MATCH(EquipGradeTable!$B$1,EquipGradeTable!$A$1:$B$1,0),0)),"",
OFFSET(N336,0,-1)+20))</f>
        <v/>
      </c>
      <c r="O336" t="str">
        <f ca="1">IF($C336&lt;=2,"",
IF(AND($C336&gt;=3,INT(RIGHT(O$1,1))&gt;VLOOKUP($C336,EquipGradeTable!$A:$B,MATCH(EquipGradeTable!$B$1,EquipGradeTable!$A$1:$B$1,0),0)),"",
OFFSET(O336,0,-1)+20))</f>
        <v/>
      </c>
      <c r="P336" t="s">
        <v>116</v>
      </c>
      <c r="Q336">
        <f t="shared" si="113"/>
        <v>4</v>
      </c>
      <c r="R336" t="str">
        <f t="shared" si="107"/>
        <v>Shot_DarkNpcSword</v>
      </c>
      <c r="S336" t="str">
        <f t="shared" si="108"/>
        <v>EquipName_DarkNpcSword</v>
      </c>
      <c r="T336">
        <v>1</v>
      </c>
      <c r="AE336">
        <v>0</v>
      </c>
    </row>
    <row r="337" spans="1:31" x14ac:dyDescent="0.3">
      <c r="A337" t="str">
        <f t="shared" ca="1" si="114"/>
        <v>Equip058102</v>
      </c>
      <c r="B337" t="str">
        <f t="shared" ca="1" si="111"/>
        <v>8102</v>
      </c>
      <c r="C337">
        <v>5</v>
      </c>
      <c r="D337" t="s">
        <v>14</v>
      </c>
      <c r="E337">
        <f t="shared" ca="1" si="109"/>
        <v>8</v>
      </c>
      <c r="F337" t="s">
        <v>22</v>
      </c>
      <c r="G337">
        <f t="shared" ca="1" si="110"/>
        <v>1</v>
      </c>
      <c r="H337">
        <v>2</v>
      </c>
      <c r="I337" t="str">
        <f t="shared" ca="1" si="112"/>
        <v>901, 921, 941, 961, 981</v>
      </c>
      <c r="J337">
        <v>901</v>
      </c>
      <c r="K337">
        <f ca="1">IF($C337&lt;=2,"",
IF(AND($C337&gt;=3,INT(RIGHT(K$1,1))&gt;VLOOKUP($C337,EquipGradeTable!$A:$B,MATCH(EquipGradeTable!$B$1,EquipGradeTable!$A$1:$B$1,0),0)),"",
OFFSET(K337,0,-1)+20))</f>
        <v>921</v>
      </c>
      <c r="L337">
        <f ca="1">IF($C337&lt;=2,"",
IF(AND($C337&gt;=3,INT(RIGHT(L$1,1))&gt;VLOOKUP($C337,EquipGradeTable!$A:$B,MATCH(EquipGradeTable!$B$1,EquipGradeTable!$A$1:$B$1,0),0)),"",
OFFSET(L337,0,-1)+20))</f>
        <v>941</v>
      </c>
      <c r="M337">
        <f ca="1">IF($C337&lt;=2,"",
IF(AND($C337&gt;=3,INT(RIGHT(M$1,1))&gt;VLOOKUP($C337,EquipGradeTable!$A:$B,MATCH(EquipGradeTable!$B$1,EquipGradeTable!$A$1:$B$1,0),0)),"",
OFFSET(M337,0,-1)+20))</f>
        <v>961</v>
      </c>
      <c r="N337">
        <f ca="1">IF($C337&lt;=2,"",
IF(AND($C337&gt;=3,INT(RIGHT(N$1,1))&gt;VLOOKUP($C337,EquipGradeTable!$A:$B,MATCH(EquipGradeTable!$B$1,EquipGradeTable!$A$1:$B$1,0),0)),"",
OFFSET(N337,0,-1)+20))</f>
        <v>981</v>
      </c>
      <c r="O337" t="str">
        <f ca="1">IF($C337&lt;=2,"",
IF(AND($C337&gt;=3,INT(RIGHT(O$1,1))&gt;VLOOKUP($C337,EquipGradeTable!$A:$B,MATCH(EquipGradeTable!$B$1,EquipGradeTable!$A$1:$B$1,0),0)),"",
OFFSET(O337,0,-1)+20))</f>
        <v/>
      </c>
      <c r="P337" t="s">
        <v>116</v>
      </c>
      <c r="Q337">
        <f t="shared" si="113"/>
        <v>4</v>
      </c>
      <c r="R337" t="str">
        <f t="shared" si="107"/>
        <v>Shot_DarkNpcSword</v>
      </c>
      <c r="S337" t="str">
        <f t="shared" si="108"/>
        <v>EquipName_DarkNpcSword</v>
      </c>
      <c r="T337">
        <v>1</v>
      </c>
      <c r="AE337">
        <v>0</v>
      </c>
    </row>
    <row r="338" spans="1:31" x14ac:dyDescent="0.3">
      <c r="A338" t="str">
        <f t="shared" ca="1" si="114"/>
        <v>Equip068102</v>
      </c>
      <c r="B338" t="str">
        <f t="shared" ca="1" si="111"/>
        <v>8102</v>
      </c>
      <c r="C338">
        <v>6</v>
      </c>
      <c r="D338" t="s">
        <v>14</v>
      </c>
      <c r="E338">
        <f t="shared" ca="1" si="109"/>
        <v>8</v>
      </c>
      <c r="F338" t="s">
        <v>22</v>
      </c>
      <c r="G338">
        <f t="shared" ca="1" si="110"/>
        <v>1</v>
      </c>
      <c r="H338">
        <v>2</v>
      </c>
      <c r="I338" t="str">
        <f t="shared" ca="1" si="112"/>
        <v>1051, 1071, 1091, 1111, 1131, 1151</v>
      </c>
      <c r="J338">
        <v>1051</v>
      </c>
      <c r="K338">
        <f ca="1">IF($C338&lt;=2,"",
IF(AND($C338&gt;=3,INT(RIGHT(K$1,1))&gt;VLOOKUP($C338,EquipGradeTable!$A:$B,MATCH(EquipGradeTable!$B$1,EquipGradeTable!$A$1:$B$1,0),0)),"",
OFFSET(K338,0,-1)+20))</f>
        <v>1071</v>
      </c>
      <c r="L338">
        <f ca="1">IF($C338&lt;=2,"",
IF(AND($C338&gt;=3,INT(RIGHT(L$1,1))&gt;VLOOKUP($C338,EquipGradeTable!$A:$B,MATCH(EquipGradeTable!$B$1,EquipGradeTable!$A$1:$B$1,0),0)),"",
OFFSET(L338,0,-1)+20))</f>
        <v>1091</v>
      </c>
      <c r="M338">
        <f ca="1">IF($C338&lt;=2,"",
IF(AND($C338&gt;=3,INT(RIGHT(M$1,1))&gt;VLOOKUP($C338,EquipGradeTable!$A:$B,MATCH(EquipGradeTable!$B$1,EquipGradeTable!$A$1:$B$1,0),0)),"",
OFFSET(M338,0,-1)+20))</f>
        <v>1111</v>
      </c>
      <c r="N338">
        <f ca="1">IF($C338&lt;=2,"",
IF(AND($C338&gt;=3,INT(RIGHT(N$1,1))&gt;VLOOKUP($C338,EquipGradeTable!$A:$B,MATCH(EquipGradeTable!$B$1,EquipGradeTable!$A$1:$B$1,0),0)),"",
OFFSET(N338,0,-1)+20))</f>
        <v>1131</v>
      </c>
      <c r="O338">
        <f ca="1">IF($C338&lt;=2,"",
IF(AND($C338&gt;=3,INT(RIGHT(O$1,1))&gt;VLOOKUP($C338,EquipGradeTable!$A:$B,MATCH(EquipGradeTable!$B$1,EquipGradeTable!$A$1:$B$1,0),0)),"",
OFFSET(O338,0,-1)+20))</f>
        <v>1151</v>
      </c>
      <c r="P338" t="s">
        <v>116</v>
      </c>
      <c r="Q338">
        <f t="shared" si="113"/>
        <v>4</v>
      </c>
      <c r="R338" t="str">
        <f t="shared" si="107"/>
        <v>Shot_DarkNpcSword</v>
      </c>
      <c r="S338" t="str">
        <f t="shared" si="108"/>
        <v>EquipName_DarkNpcSword</v>
      </c>
      <c r="T338">
        <v>1</v>
      </c>
      <c r="AE338">
        <v>0</v>
      </c>
    </row>
    <row r="339" spans="1:31" x14ac:dyDescent="0.3">
      <c r="A339" t="str">
        <f t="shared" ca="1" si="114"/>
        <v>Equip038201</v>
      </c>
      <c r="B339" t="str">
        <f t="shared" ca="1" si="111"/>
        <v>8201</v>
      </c>
      <c r="C339">
        <v>3</v>
      </c>
      <c r="D339" t="s">
        <v>14</v>
      </c>
      <c r="E339">
        <f t="shared" ca="1" si="109"/>
        <v>8</v>
      </c>
      <c r="F339" t="s">
        <v>24</v>
      </c>
      <c r="G339">
        <f t="shared" ca="1" si="110"/>
        <v>2</v>
      </c>
      <c r="H339">
        <v>1</v>
      </c>
      <c r="I339" t="str">
        <f t="shared" ca="1" si="112"/>
        <v>800, 820, 840</v>
      </c>
      <c r="J339">
        <v>800</v>
      </c>
      <c r="K339">
        <f ca="1">IF($C339&lt;=2,"",
IF(AND($C339&gt;=3,INT(RIGHT(K$1,1))&gt;VLOOKUP($C339,EquipGradeTable!$A:$B,MATCH(EquipGradeTable!$B$1,EquipGradeTable!$A$1:$B$1,0),0)),"",
OFFSET(K339,0,-1)+20))</f>
        <v>820</v>
      </c>
      <c r="L339">
        <f ca="1">IF($C339&lt;=2,"",
IF(AND($C339&gt;=3,INT(RIGHT(L$1,1))&gt;VLOOKUP($C339,EquipGradeTable!$A:$B,MATCH(EquipGradeTable!$B$1,EquipGradeTable!$A$1:$B$1,0),0)),"",
OFFSET(L339,0,-1)+20))</f>
        <v>840</v>
      </c>
      <c r="M339" t="str">
        <f ca="1">IF($C339&lt;=2,"",
IF(AND($C339&gt;=3,INT(RIGHT(M$1,1))&gt;VLOOKUP($C339,EquipGradeTable!$A:$B,MATCH(EquipGradeTable!$B$1,EquipGradeTable!$A$1:$B$1,0),0)),"",
OFFSET(M339,0,-1)+20))</f>
        <v/>
      </c>
      <c r="N339" t="str">
        <f ca="1">IF($C339&lt;=2,"",
IF(AND($C339&gt;=3,INT(RIGHT(N$1,1))&gt;VLOOKUP($C339,EquipGradeTable!$A:$B,MATCH(EquipGradeTable!$B$1,EquipGradeTable!$A$1:$B$1,0),0)),"",
OFFSET(N339,0,-1)+20))</f>
        <v/>
      </c>
      <c r="O339" t="str">
        <f ca="1">IF($C339&lt;=2,"",
IF(AND($C339&gt;=3,INT(RIGHT(O$1,1))&gt;VLOOKUP($C339,EquipGradeTable!$A:$B,MATCH(EquipGradeTable!$B$1,EquipGradeTable!$A$1:$B$1,0),0)),"",
OFFSET(O339,0,-1)+20))</f>
        <v/>
      </c>
      <c r="P339" t="s">
        <v>110</v>
      </c>
      <c r="Q339">
        <f t="shared" si="113"/>
        <v>4</v>
      </c>
      <c r="R339" t="str">
        <f t="shared" si="107"/>
        <v>Shot_JimHdSword2</v>
      </c>
      <c r="S339" t="str">
        <f t="shared" si="108"/>
        <v>EquipName_JimHdSword2</v>
      </c>
      <c r="T339">
        <v>1</v>
      </c>
      <c r="AE339">
        <v>0</v>
      </c>
    </row>
    <row r="340" spans="1:31" x14ac:dyDescent="0.3">
      <c r="A340" t="str">
        <f t="shared" ca="1" si="114"/>
        <v>Equip048201</v>
      </c>
      <c r="B340" t="str">
        <f t="shared" ca="1" si="111"/>
        <v>8201</v>
      </c>
      <c r="C340">
        <v>4</v>
      </c>
      <c r="D340" t="s">
        <v>14</v>
      </c>
      <c r="E340">
        <f t="shared" ca="1" si="109"/>
        <v>8</v>
      </c>
      <c r="F340" t="s">
        <v>24</v>
      </c>
      <c r="G340">
        <f t="shared" ca="1" si="110"/>
        <v>2</v>
      </c>
      <c r="H340">
        <v>1</v>
      </c>
      <c r="I340" t="str">
        <f t="shared" ca="1" si="112"/>
        <v>1000, 1020, 1040, 1060</v>
      </c>
      <c r="J340">
        <v>1000</v>
      </c>
      <c r="K340">
        <f ca="1">IF($C340&lt;=2,"",
IF(AND($C340&gt;=3,INT(RIGHT(K$1,1))&gt;VLOOKUP($C340,EquipGradeTable!$A:$B,MATCH(EquipGradeTable!$B$1,EquipGradeTable!$A$1:$B$1,0),0)),"",
OFFSET(K340,0,-1)+20))</f>
        <v>1020</v>
      </c>
      <c r="L340">
        <f ca="1">IF($C340&lt;=2,"",
IF(AND($C340&gt;=3,INT(RIGHT(L$1,1))&gt;VLOOKUP($C340,EquipGradeTable!$A:$B,MATCH(EquipGradeTable!$B$1,EquipGradeTable!$A$1:$B$1,0),0)),"",
OFFSET(L340,0,-1)+20))</f>
        <v>1040</v>
      </c>
      <c r="M340">
        <f ca="1">IF($C340&lt;=2,"",
IF(AND($C340&gt;=3,INT(RIGHT(M$1,1))&gt;VLOOKUP($C340,EquipGradeTable!$A:$B,MATCH(EquipGradeTable!$B$1,EquipGradeTable!$A$1:$B$1,0),0)),"",
OFFSET(M340,0,-1)+20))</f>
        <v>1060</v>
      </c>
      <c r="N340" t="str">
        <f ca="1">IF($C340&lt;=2,"",
IF(AND($C340&gt;=3,INT(RIGHT(N$1,1))&gt;VLOOKUP($C340,EquipGradeTable!$A:$B,MATCH(EquipGradeTable!$B$1,EquipGradeTable!$A$1:$B$1,0),0)),"",
OFFSET(N340,0,-1)+20))</f>
        <v/>
      </c>
      <c r="O340" t="str">
        <f ca="1">IF($C340&lt;=2,"",
IF(AND($C340&gt;=3,INT(RIGHT(O$1,1))&gt;VLOOKUP($C340,EquipGradeTable!$A:$B,MATCH(EquipGradeTable!$B$1,EquipGradeTable!$A$1:$B$1,0),0)),"",
OFFSET(O340,0,-1)+20))</f>
        <v/>
      </c>
      <c r="P340" t="s">
        <v>110</v>
      </c>
      <c r="Q340">
        <f t="shared" si="113"/>
        <v>4</v>
      </c>
      <c r="R340" t="str">
        <f t="shared" si="107"/>
        <v>Shot_JimHdSword2</v>
      </c>
      <c r="S340" t="str">
        <f t="shared" si="108"/>
        <v>EquipName_JimHdSword2</v>
      </c>
      <c r="T340">
        <v>1</v>
      </c>
      <c r="AE340">
        <v>0</v>
      </c>
    </row>
    <row r="341" spans="1:31" x14ac:dyDescent="0.3">
      <c r="A341" t="str">
        <f t="shared" ca="1" si="114"/>
        <v>Equip058201</v>
      </c>
      <c r="B341" t="str">
        <f t="shared" ca="1" si="111"/>
        <v>8201</v>
      </c>
      <c r="C341">
        <v>5</v>
      </c>
      <c r="D341" t="s">
        <v>14</v>
      </c>
      <c r="E341">
        <f t="shared" ca="1" si="109"/>
        <v>8</v>
      </c>
      <c r="F341" t="s">
        <v>24</v>
      </c>
      <c r="G341">
        <f t="shared" ca="1" si="110"/>
        <v>2</v>
      </c>
      <c r="H341">
        <v>1</v>
      </c>
      <c r="I341" t="str">
        <f t="shared" ca="1" si="112"/>
        <v>1200, 1220, 1240, 1260, 1280</v>
      </c>
      <c r="J341">
        <v>1200</v>
      </c>
      <c r="K341">
        <f ca="1">IF($C341&lt;=2,"",
IF(AND($C341&gt;=3,INT(RIGHT(K$1,1))&gt;VLOOKUP($C341,EquipGradeTable!$A:$B,MATCH(EquipGradeTable!$B$1,EquipGradeTable!$A$1:$B$1,0),0)),"",
OFFSET(K341,0,-1)+20))</f>
        <v>1220</v>
      </c>
      <c r="L341">
        <f ca="1">IF($C341&lt;=2,"",
IF(AND($C341&gt;=3,INT(RIGHT(L$1,1))&gt;VLOOKUP($C341,EquipGradeTable!$A:$B,MATCH(EquipGradeTable!$B$1,EquipGradeTable!$A$1:$B$1,0),0)),"",
OFFSET(L341,0,-1)+20))</f>
        <v>1240</v>
      </c>
      <c r="M341">
        <f ca="1">IF($C341&lt;=2,"",
IF(AND($C341&gt;=3,INT(RIGHT(M$1,1))&gt;VLOOKUP($C341,EquipGradeTable!$A:$B,MATCH(EquipGradeTable!$B$1,EquipGradeTable!$A$1:$B$1,0),0)),"",
OFFSET(M341,0,-1)+20))</f>
        <v>1260</v>
      </c>
      <c r="N341">
        <f ca="1">IF($C341&lt;=2,"",
IF(AND($C341&gt;=3,INT(RIGHT(N$1,1))&gt;VLOOKUP($C341,EquipGradeTable!$A:$B,MATCH(EquipGradeTable!$B$1,EquipGradeTable!$A$1:$B$1,0),0)),"",
OFFSET(N341,0,-1)+20))</f>
        <v>1280</v>
      </c>
      <c r="O341" t="str">
        <f ca="1">IF($C341&lt;=2,"",
IF(AND($C341&gt;=3,INT(RIGHT(O$1,1))&gt;VLOOKUP($C341,EquipGradeTable!$A:$B,MATCH(EquipGradeTable!$B$1,EquipGradeTable!$A$1:$B$1,0),0)),"",
OFFSET(O341,0,-1)+20))</f>
        <v/>
      </c>
      <c r="P341" t="s">
        <v>110</v>
      </c>
      <c r="Q341">
        <f t="shared" si="113"/>
        <v>4</v>
      </c>
      <c r="R341" t="str">
        <f t="shared" si="107"/>
        <v>Shot_JimHdSword2</v>
      </c>
      <c r="S341" t="str">
        <f t="shared" si="108"/>
        <v>EquipName_JimHdSword2</v>
      </c>
      <c r="T341">
        <v>1</v>
      </c>
      <c r="AE341">
        <v>0</v>
      </c>
    </row>
    <row r="342" spans="1:31" x14ac:dyDescent="0.3">
      <c r="A342" t="str">
        <f t="shared" ca="1" si="114"/>
        <v>Equip068201</v>
      </c>
      <c r="B342" t="str">
        <f t="shared" ca="1" si="111"/>
        <v>8201</v>
      </c>
      <c r="C342">
        <v>6</v>
      </c>
      <c r="D342" t="s">
        <v>14</v>
      </c>
      <c r="E342">
        <f t="shared" ca="1" si="109"/>
        <v>8</v>
      </c>
      <c r="F342" t="s">
        <v>24</v>
      </c>
      <c r="G342">
        <f t="shared" ca="1" si="110"/>
        <v>2</v>
      </c>
      <c r="H342">
        <v>1</v>
      </c>
      <c r="I342" t="str">
        <f t="shared" ca="1" si="112"/>
        <v>1400, 1420, 1440, 1460, 1480, 1500</v>
      </c>
      <c r="J342">
        <v>1400</v>
      </c>
      <c r="K342">
        <f ca="1">IF($C342&lt;=2,"",
IF(AND($C342&gt;=3,INT(RIGHT(K$1,1))&gt;VLOOKUP($C342,EquipGradeTable!$A:$B,MATCH(EquipGradeTable!$B$1,EquipGradeTable!$A$1:$B$1,0),0)),"",
OFFSET(K342,0,-1)+20))</f>
        <v>1420</v>
      </c>
      <c r="L342">
        <f ca="1">IF($C342&lt;=2,"",
IF(AND($C342&gt;=3,INT(RIGHT(L$1,1))&gt;VLOOKUP($C342,EquipGradeTable!$A:$B,MATCH(EquipGradeTable!$B$1,EquipGradeTable!$A$1:$B$1,0),0)),"",
OFFSET(L342,0,-1)+20))</f>
        <v>1440</v>
      </c>
      <c r="M342">
        <f ca="1">IF($C342&lt;=2,"",
IF(AND($C342&gt;=3,INT(RIGHT(M$1,1))&gt;VLOOKUP($C342,EquipGradeTable!$A:$B,MATCH(EquipGradeTable!$B$1,EquipGradeTable!$A$1:$B$1,0),0)),"",
OFFSET(M342,0,-1)+20))</f>
        <v>1460</v>
      </c>
      <c r="N342">
        <f ca="1">IF($C342&lt;=2,"",
IF(AND($C342&gt;=3,INT(RIGHT(N$1,1))&gt;VLOOKUP($C342,EquipGradeTable!$A:$B,MATCH(EquipGradeTable!$B$1,EquipGradeTable!$A$1:$B$1,0),0)),"",
OFFSET(N342,0,-1)+20))</f>
        <v>1480</v>
      </c>
      <c r="O342">
        <f ca="1">IF($C342&lt;=2,"",
IF(AND($C342&gt;=3,INT(RIGHT(O$1,1))&gt;VLOOKUP($C342,EquipGradeTable!$A:$B,MATCH(EquipGradeTable!$B$1,EquipGradeTable!$A$1:$B$1,0),0)),"",
OFFSET(O342,0,-1)+20))</f>
        <v>1500</v>
      </c>
      <c r="P342" t="s">
        <v>110</v>
      </c>
      <c r="Q342">
        <f t="shared" si="113"/>
        <v>4</v>
      </c>
      <c r="R342" t="str">
        <f t="shared" si="107"/>
        <v>Shot_JimHdSword2</v>
      </c>
      <c r="S342" t="str">
        <f t="shared" si="108"/>
        <v>EquipName_JimHdSword2</v>
      </c>
      <c r="T342">
        <v>1</v>
      </c>
      <c r="AE342">
        <v>0</v>
      </c>
    </row>
    <row r="343" spans="1:31" x14ac:dyDescent="0.3">
      <c r="A343" t="str">
        <f t="shared" ca="1" si="114"/>
        <v>Equip038202</v>
      </c>
      <c r="B343" t="str">
        <f t="shared" ca="1" si="111"/>
        <v>8202</v>
      </c>
      <c r="C343">
        <v>3</v>
      </c>
      <c r="D343" t="s">
        <v>49</v>
      </c>
      <c r="E343">
        <f t="shared" ref="E343:E346" ca="1" si="115">VLOOKUP(D343,OFFSET(INDIRECT("$A:$B"),0,MATCH(D$1&amp;"_Verify",INDIRECT("$1:$1"),0)-1),2,0)</f>
        <v>8</v>
      </c>
      <c r="F343" t="s">
        <v>24</v>
      </c>
      <c r="G343">
        <f t="shared" ref="G343:G346" ca="1" si="116">VLOOKUP(F343,OFFSET(INDIRECT("$A:$B"),0,MATCH(F$1&amp;"_Verify",INDIRECT("$1:$1"),0)-1),2,0)</f>
        <v>2</v>
      </c>
      <c r="H343">
        <v>2</v>
      </c>
      <c r="I343" t="str">
        <f t="shared" ca="1" si="112"/>
        <v>801, 821, 841</v>
      </c>
      <c r="J343">
        <v>801</v>
      </c>
      <c r="K343">
        <f ca="1">IF($C343&lt;=2,"",
IF(AND($C343&gt;=3,INT(RIGHT(K$1,1))&gt;VLOOKUP($C343,EquipGradeTable!$A:$B,MATCH(EquipGradeTable!$B$1,EquipGradeTable!$A$1:$B$1,0),0)),"",
OFFSET(K343,0,-1)+20))</f>
        <v>821</v>
      </c>
      <c r="L343">
        <f ca="1">IF($C343&lt;=2,"",
IF(AND($C343&gt;=3,INT(RIGHT(L$1,1))&gt;VLOOKUP($C343,EquipGradeTable!$A:$B,MATCH(EquipGradeTable!$B$1,EquipGradeTable!$A$1:$B$1,0),0)),"",
OFFSET(L343,0,-1)+20))</f>
        <v>841</v>
      </c>
      <c r="M343" t="str">
        <f ca="1">IF($C343&lt;=2,"",
IF(AND($C343&gt;=3,INT(RIGHT(M$1,1))&gt;VLOOKUP($C343,EquipGradeTable!$A:$B,MATCH(EquipGradeTable!$B$1,EquipGradeTable!$A$1:$B$1,0),0)),"",
OFFSET(M343,0,-1)+20))</f>
        <v/>
      </c>
      <c r="N343" t="str">
        <f ca="1">IF($C343&lt;=2,"",
IF(AND($C343&gt;=3,INT(RIGHT(N$1,1))&gt;VLOOKUP($C343,EquipGradeTable!$A:$B,MATCH(EquipGradeTable!$B$1,EquipGradeTable!$A$1:$B$1,0),0)),"",
OFFSET(N343,0,-1)+20))</f>
        <v/>
      </c>
      <c r="O343" t="str">
        <f ca="1">IF($C343&lt;=2,"",
IF(AND($C343&gt;=3,INT(RIGHT(O$1,1))&gt;VLOOKUP($C343,EquipGradeTable!$A:$B,MATCH(EquipGradeTable!$B$1,EquipGradeTable!$A$1:$B$1,0),0)),"",
OFFSET(O343,0,-1)+20))</f>
        <v/>
      </c>
      <c r="P343" t="s">
        <v>111</v>
      </c>
      <c r="Q343">
        <f t="shared" si="113"/>
        <v>4</v>
      </c>
      <c r="R343" t="str">
        <f t="shared" ref="R343:R346" si="117">"Shot_"&amp;P343</f>
        <v>Shot_ArsenalBigSword</v>
      </c>
      <c r="S343" t="str">
        <f t="shared" ref="S343:S346" si="118">"EquipName_"&amp;P343</f>
        <v>EquipName_ArsenalBigSword</v>
      </c>
      <c r="T343">
        <v>1</v>
      </c>
      <c r="AE343">
        <v>99</v>
      </c>
    </row>
    <row r="344" spans="1:31" x14ac:dyDescent="0.3">
      <c r="A344" t="str">
        <f t="shared" ca="1" si="114"/>
        <v>Equip048202</v>
      </c>
      <c r="B344" t="str">
        <f t="shared" ca="1" si="111"/>
        <v>8202</v>
      </c>
      <c r="C344">
        <v>4</v>
      </c>
      <c r="D344" t="s">
        <v>49</v>
      </c>
      <c r="E344">
        <f t="shared" ca="1" si="115"/>
        <v>8</v>
      </c>
      <c r="F344" t="s">
        <v>24</v>
      </c>
      <c r="G344">
        <f t="shared" ca="1" si="116"/>
        <v>2</v>
      </c>
      <c r="H344">
        <v>2</v>
      </c>
      <c r="I344" t="str">
        <f t="shared" ca="1" si="112"/>
        <v>1001, 1021, 1041, 1061</v>
      </c>
      <c r="J344">
        <v>1001</v>
      </c>
      <c r="K344">
        <f ca="1">IF($C344&lt;=2,"",
IF(AND($C344&gt;=3,INT(RIGHT(K$1,1))&gt;VLOOKUP($C344,EquipGradeTable!$A:$B,MATCH(EquipGradeTable!$B$1,EquipGradeTable!$A$1:$B$1,0),0)),"",
OFFSET(K344,0,-1)+20))</f>
        <v>1021</v>
      </c>
      <c r="L344">
        <f ca="1">IF($C344&lt;=2,"",
IF(AND($C344&gt;=3,INT(RIGHT(L$1,1))&gt;VLOOKUP($C344,EquipGradeTable!$A:$B,MATCH(EquipGradeTable!$B$1,EquipGradeTable!$A$1:$B$1,0),0)),"",
OFFSET(L344,0,-1)+20))</f>
        <v>1041</v>
      </c>
      <c r="M344">
        <f ca="1">IF($C344&lt;=2,"",
IF(AND($C344&gt;=3,INT(RIGHT(M$1,1))&gt;VLOOKUP($C344,EquipGradeTable!$A:$B,MATCH(EquipGradeTable!$B$1,EquipGradeTable!$A$1:$B$1,0),0)),"",
OFFSET(M344,0,-1)+20))</f>
        <v>1061</v>
      </c>
      <c r="N344" t="str">
        <f ca="1">IF($C344&lt;=2,"",
IF(AND($C344&gt;=3,INT(RIGHT(N$1,1))&gt;VLOOKUP($C344,EquipGradeTable!$A:$B,MATCH(EquipGradeTable!$B$1,EquipGradeTable!$A$1:$B$1,0),0)),"",
OFFSET(N344,0,-1)+20))</f>
        <v/>
      </c>
      <c r="O344" t="str">
        <f ca="1">IF($C344&lt;=2,"",
IF(AND($C344&gt;=3,INT(RIGHT(O$1,1))&gt;VLOOKUP($C344,EquipGradeTable!$A:$B,MATCH(EquipGradeTable!$B$1,EquipGradeTable!$A$1:$B$1,0),0)),"",
OFFSET(O344,0,-1)+20))</f>
        <v/>
      </c>
      <c r="P344" t="s">
        <v>111</v>
      </c>
      <c r="Q344">
        <f t="shared" si="113"/>
        <v>4</v>
      </c>
      <c r="R344" t="str">
        <f t="shared" si="117"/>
        <v>Shot_ArsenalBigSword</v>
      </c>
      <c r="S344" t="str">
        <f t="shared" si="118"/>
        <v>EquipName_ArsenalBigSword</v>
      </c>
      <c r="T344">
        <v>1</v>
      </c>
      <c r="AE344">
        <v>99</v>
      </c>
    </row>
    <row r="345" spans="1:31" x14ac:dyDescent="0.3">
      <c r="A345" t="str">
        <f t="shared" ca="1" si="114"/>
        <v>Equip058202</v>
      </c>
      <c r="B345" t="str">
        <f t="shared" ca="1" si="111"/>
        <v>8202</v>
      </c>
      <c r="C345">
        <v>5</v>
      </c>
      <c r="D345" t="s">
        <v>49</v>
      </c>
      <c r="E345">
        <f t="shared" ca="1" si="115"/>
        <v>8</v>
      </c>
      <c r="F345" t="s">
        <v>24</v>
      </c>
      <c r="G345">
        <f t="shared" ca="1" si="116"/>
        <v>2</v>
      </c>
      <c r="H345">
        <v>2</v>
      </c>
      <c r="I345" t="str">
        <f t="shared" ca="1" si="112"/>
        <v>1201, 1221, 1241, 1261, 1281</v>
      </c>
      <c r="J345">
        <v>1201</v>
      </c>
      <c r="K345">
        <f ca="1">IF($C345&lt;=2,"",
IF(AND($C345&gt;=3,INT(RIGHT(K$1,1))&gt;VLOOKUP($C345,EquipGradeTable!$A:$B,MATCH(EquipGradeTable!$B$1,EquipGradeTable!$A$1:$B$1,0),0)),"",
OFFSET(K345,0,-1)+20))</f>
        <v>1221</v>
      </c>
      <c r="L345">
        <f ca="1">IF($C345&lt;=2,"",
IF(AND($C345&gt;=3,INT(RIGHT(L$1,1))&gt;VLOOKUP($C345,EquipGradeTable!$A:$B,MATCH(EquipGradeTable!$B$1,EquipGradeTable!$A$1:$B$1,0),0)),"",
OFFSET(L345,0,-1)+20))</f>
        <v>1241</v>
      </c>
      <c r="M345">
        <f ca="1">IF($C345&lt;=2,"",
IF(AND($C345&gt;=3,INT(RIGHT(M$1,1))&gt;VLOOKUP($C345,EquipGradeTable!$A:$B,MATCH(EquipGradeTable!$B$1,EquipGradeTable!$A$1:$B$1,0),0)),"",
OFFSET(M345,0,-1)+20))</f>
        <v>1261</v>
      </c>
      <c r="N345">
        <f ca="1">IF($C345&lt;=2,"",
IF(AND($C345&gt;=3,INT(RIGHT(N$1,1))&gt;VLOOKUP($C345,EquipGradeTable!$A:$B,MATCH(EquipGradeTable!$B$1,EquipGradeTable!$A$1:$B$1,0),0)),"",
OFFSET(N345,0,-1)+20))</f>
        <v>1281</v>
      </c>
      <c r="O345" t="str">
        <f ca="1">IF($C345&lt;=2,"",
IF(AND($C345&gt;=3,INT(RIGHT(O$1,1))&gt;VLOOKUP($C345,EquipGradeTable!$A:$B,MATCH(EquipGradeTable!$B$1,EquipGradeTable!$A$1:$B$1,0),0)),"",
OFFSET(O345,0,-1)+20))</f>
        <v/>
      </c>
      <c r="P345" t="s">
        <v>111</v>
      </c>
      <c r="Q345">
        <f t="shared" si="113"/>
        <v>4</v>
      </c>
      <c r="R345" t="str">
        <f t="shared" si="117"/>
        <v>Shot_ArsenalBigSword</v>
      </c>
      <c r="S345" t="str">
        <f t="shared" si="118"/>
        <v>EquipName_ArsenalBigSword</v>
      </c>
      <c r="T345">
        <v>1</v>
      </c>
      <c r="AE345">
        <v>99</v>
      </c>
    </row>
    <row r="346" spans="1:31" x14ac:dyDescent="0.3">
      <c r="A346" t="str">
        <f t="shared" ca="1" si="114"/>
        <v>Equip068202</v>
      </c>
      <c r="B346" t="str">
        <f t="shared" ca="1" si="111"/>
        <v>8202</v>
      </c>
      <c r="C346">
        <v>6</v>
      </c>
      <c r="D346" t="s">
        <v>49</v>
      </c>
      <c r="E346">
        <f t="shared" ca="1" si="115"/>
        <v>8</v>
      </c>
      <c r="F346" t="s">
        <v>24</v>
      </c>
      <c r="G346">
        <f t="shared" ca="1" si="116"/>
        <v>2</v>
      </c>
      <c r="H346">
        <v>2</v>
      </c>
      <c r="I346" t="str">
        <f t="shared" ca="1" si="112"/>
        <v>1401, 1421, 1441, 1461, 1481, 1501</v>
      </c>
      <c r="J346">
        <v>1401</v>
      </c>
      <c r="K346">
        <f ca="1">IF($C346&lt;=2,"",
IF(AND($C346&gt;=3,INT(RIGHT(K$1,1))&gt;VLOOKUP($C346,EquipGradeTable!$A:$B,MATCH(EquipGradeTable!$B$1,EquipGradeTable!$A$1:$B$1,0),0)),"",
OFFSET(K346,0,-1)+20))</f>
        <v>1421</v>
      </c>
      <c r="L346">
        <f ca="1">IF($C346&lt;=2,"",
IF(AND($C346&gt;=3,INT(RIGHT(L$1,1))&gt;VLOOKUP($C346,EquipGradeTable!$A:$B,MATCH(EquipGradeTable!$B$1,EquipGradeTable!$A$1:$B$1,0),0)),"",
OFFSET(L346,0,-1)+20))</f>
        <v>1441</v>
      </c>
      <c r="M346">
        <f ca="1">IF($C346&lt;=2,"",
IF(AND($C346&gt;=3,INT(RIGHT(M$1,1))&gt;VLOOKUP($C346,EquipGradeTable!$A:$B,MATCH(EquipGradeTable!$B$1,EquipGradeTable!$A$1:$B$1,0),0)),"",
OFFSET(M346,0,-1)+20))</f>
        <v>1461</v>
      </c>
      <c r="N346">
        <f ca="1">IF($C346&lt;=2,"",
IF(AND($C346&gt;=3,INT(RIGHT(N$1,1))&gt;VLOOKUP($C346,EquipGradeTable!$A:$B,MATCH(EquipGradeTable!$B$1,EquipGradeTable!$A$1:$B$1,0),0)),"",
OFFSET(N346,0,-1)+20))</f>
        <v>1481</v>
      </c>
      <c r="O346">
        <f ca="1">IF($C346&lt;=2,"",
IF(AND($C346&gt;=3,INT(RIGHT(O$1,1))&gt;VLOOKUP($C346,EquipGradeTable!$A:$B,MATCH(EquipGradeTable!$B$1,EquipGradeTable!$A$1:$B$1,0),0)),"",
OFFSET(O346,0,-1)+20))</f>
        <v>1501</v>
      </c>
      <c r="P346" t="s">
        <v>111</v>
      </c>
      <c r="Q346">
        <f t="shared" si="113"/>
        <v>4</v>
      </c>
      <c r="R346" t="str">
        <f t="shared" si="117"/>
        <v>Shot_ArsenalBigSword</v>
      </c>
      <c r="S346" t="str">
        <f t="shared" si="118"/>
        <v>EquipName_ArsenalBigSword</v>
      </c>
      <c r="T346">
        <v>1</v>
      </c>
      <c r="AE346">
        <v>99</v>
      </c>
    </row>
  </sheetData>
  <autoFilter ref="AE1:AE346" xr:uid="{BECD02AC-A572-4237-AAB5-CDCD8164017D}"/>
  <phoneticPr fontId="1" type="noConversion"/>
  <dataValidations count="1">
    <dataValidation type="list" allowBlank="1" showInputMessage="1" showErrorMessage="1" sqref="D2:D342 F2:F342" xr:uid="{5A0C6A56-06C4-409A-9688-67CF5E80A796}">
      <formula1>OFFSET(INDIRECT("$A$1"),1,MATCH(D$1&amp;"_Verify",INDIRECT("$1:$1"),0)-1,COUNTA(OFFSET(INDIRECT("$A:$A"),0,MATCH(D$1&amp;"_Verify",INDIRECT("$1:$1"),0)-1))-1,1)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27</v>
      </c>
      <c r="B1" t="s">
        <v>26</v>
      </c>
      <c r="C1" t="s">
        <v>119</v>
      </c>
      <c r="D1" t="s">
        <v>120</v>
      </c>
      <c r="E1" t="s">
        <v>125</v>
      </c>
      <c r="F1" t="s">
        <v>26</v>
      </c>
      <c r="G1" t="s">
        <v>122</v>
      </c>
      <c r="H1" t="s">
        <v>121</v>
      </c>
      <c r="I1" t="s">
        <v>123</v>
      </c>
      <c r="K1" t="s">
        <v>28</v>
      </c>
      <c r="L1" t="s">
        <v>6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20</v>
      </c>
      <c r="C2">
        <v>0</v>
      </c>
      <c r="D2">
        <v>0</v>
      </c>
      <c r="E2">
        <v>1</v>
      </c>
      <c r="F2" t="s">
        <v>20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21</v>
      </c>
      <c r="L2">
        <v>0</v>
      </c>
    </row>
    <row r="3" spans="1:12" x14ac:dyDescent="0.3">
      <c r="A3">
        <f t="shared" ca="1" si="0"/>
        <v>0</v>
      </c>
      <c r="B3" t="s">
        <v>20</v>
      </c>
      <c r="C3">
        <v>1</v>
      </c>
      <c r="D3">
        <v>0</v>
      </c>
      <c r="E3">
        <v>1</v>
      </c>
      <c r="F3" t="s">
        <v>20</v>
      </c>
      <c r="G3">
        <f t="shared" ca="1" si="1"/>
        <v>0</v>
      </c>
      <c r="H3">
        <f t="shared" si="2"/>
        <v>1</v>
      </c>
      <c r="I3">
        <v>2</v>
      </c>
      <c r="K3" t="s">
        <v>23</v>
      </c>
      <c r="L3">
        <v>1</v>
      </c>
    </row>
    <row r="4" spans="1:12" x14ac:dyDescent="0.3">
      <c r="A4">
        <f t="shared" ca="1" si="0"/>
        <v>0</v>
      </c>
      <c r="B4" t="s">
        <v>20</v>
      </c>
      <c r="C4">
        <v>2</v>
      </c>
      <c r="D4">
        <v>0</v>
      </c>
      <c r="E4">
        <v>1</v>
      </c>
      <c r="F4" t="s">
        <v>20</v>
      </c>
      <c r="G4">
        <f t="shared" ca="1" si="1"/>
        <v>0</v>
      </c>
      <c r="H4">
        <f t="shared" si="2"/>
        <v>2</v>
      </c>
      <c r="I4">
        <v>2</v>
      </c>
      <c r="K4" t="s">
        <v>25</v>
      </c>
      <c r="L4">
        <v>2</v>
      </c>
    </row>
    <row r="5" spans="1:12" x14ac:dyDescent="0.3">
      <c r="A5">
        <f t="shared" ca="1" si="0"/>
        <v>0</v>
      </c>
      <c r="B5" t="s">
        <v>20</v>
      </c>
      <c r="C5">
        <v>3</v>
      </c>
      <c r="D5">
        <v>0</v>
      </c>
      <c r="E5">
        <v>2</v>
      </c>
      <c r="F5" t="s">
        <v>20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20</v>
      </c>
      <c r="C6">
        <v>3</v>
      </c>
      <c r="D6">
        <v>1</v>
      </c>
      <c r="E6">
        <v>2</v>
      </c>
      <c r="F6" t="s">
        <v>20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20</v>
      </c>
      <c r="C7">
        <v>3</v>
      </c>
      <c r="D7">
        <v>2</v>
      </c>
      <c r="E7">
        <v>1</v>
      </c>
      <c r="F7" t="s">
        <v>20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20</v>
      </c>
      <c r="C8">
        <v>4</v>
      </c>
      <c r="D8">
        <v>0</v>
      </c>
      <c r="E8">
        <v>2</v>
      </c>
      <c r="F8" t="s">
        <v>20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20</v>
      </c>
      <c r="C9">
        <v>4</v>
      </c>
      <c r="D9">
        <v>1</v>
      </c>
      <c r="E9">
        <v>2</v>
      </c>
      <c r="F9" t="s">
        <v>20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20</v>
      </c>
      <c r="C10">
        <v>4</v>
      </c>
      <c r="D10">
        <v>2</v>
      </c>
      <c r="E10">
        <v>2</v>
      </c>
      <c r="F10" t="s">
        <v>20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20</v>
      </c>
      <c r="C11">
        <v>4</v>
      </c>
      <c r="D11">
        <v>3</v>
      </c>
      <c r="E11">
        <v>1</v>
      </c>
      <c r="F11" t="s">
        <v>20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20</v>
      </c>
      <c r="C12">
        <v>5</v>
      </c>
      <c r="D12">
        <v>0</v>
      </c>
      <c r="E12">
        <v>2</v>
      </c>
      <c r="F12" t="s">
        <v>20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20</v>
      </c>
      <c r="C13">
        <v>5</v>
      </c>
      <c r="D13">
        <v>1</v>
      </c>
      <c r="E13">
        <v>2</v>
      </c>
      <c r="F13" t="s">
        <v>20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20</v>
      </c>
      <c r="C14">
        <v>5</v>
      </c>
      <c r="D14">
        <v>2</v>
      </c>
      <c r="E14">
        <v>2</v>
      </c>
      <c r="F14" t="s">
        <v>20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20</v>
      </c>
      <c r="C15">
        <v>5</v>
      </c>
      <c r="D15">
        <v>3</v>
      </c>
      <c r="E15">
        <v>2</v>
      </c>
      <c r="F15" t="s">
        <v>20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20</v>
      </c>
      <c r="C16">
        <v>5</v>
      </c>
      <c r="D16">
        <v>4</v>
      </c>
      <c r="E16">
        <v>1</v>
      </c>
      <c r="F16" t="s">
        <v>20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20</v>
      </c>
      <c r="C17">
        <v>6</v>
      </c>
      <c r="D17">
        <v>0</v>
      </c>
      <c r="E17">
        <v>1</v>
      </c>
      <c r="F17" t="s">
        <v>20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20</v>
      </c>
      <c r="C18">
        <v>6</v>
      </c>
      <c r="D18">
        <v>1</v>
      </c>
      <c r="E18">
        <v>1</v>
      </c>
      <c r="F18" t="s">
        <v>20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20</v>
      </c>
      <c r="C19">
        <v>6</v>
      </c>
      <c r="D19">
        <v>2</v>
      </c>
      <c r="E19">
        <v>1</v>
      </c>
      <c r="F19" t="s">
        <v>20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20</v>
      </c>
      <c r="C20">
        <v>6</v>
      </c>
      <c r="D20">
        <v>3</v>
      </c>
      <c r="E20">
        <v>1</v>
      </c>
      <c r="F20" t="s">
        <v>20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20</v>
      </c>
      <c r="C21">
        <v>6</v>
      </c>
      <c r="D21">
        <v>4</v>
      </c>
      <c r="E21">
        <v>1</v>
      </c>
      <c r="F21" t="s">
        <v>20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20</v>
      </c>
      <c r="C22">
        <v>6</v>
      </c>
      <c r="D22">
        <v>5</v>
      </c>
      <c r="E22">
        <v>2</v>
      </c>
      <c r="F22" t="s">
        <v>20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22</v>
      </c>
      <c r="C23">
        <v>3</v>
      </c>
      <c r="D23">
        <v>0</v>
      </c>
      <c r="E23">
        <v>2</v>
      </c>
      <c r="F23" t="s">
        <v>20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22</v>
      </c>
      <c r="C24">
        <v>3</v>
      </c>
      <c r="D24">
        <v>1</v>
      </c>
      <c r="E24">
        <v>2</v>
      </c>
      <c r="F24" t="s">
        <v>20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22</v>
      </c>
      <c r="C25">
        <v>3</v>
      </c>
      <c r="D25">
        <v>2</v>
      </c>
      <c r="E25">
        <v>1</v>
      </c>
      <c r="F25" t="s">
        <v>22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22</v>
      </c>
      <c r="C26">
        <v>4</v>
      </c>
      <c r="D26">
        <v>0</v>
      </c>
      <c r="E26">
        <v>2</v>
      </c>
      <c r="F26" t="s">
        <v>20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22</v>
      </c>
      <c r="C27">
        <v>4</v>
      </c>
      <c r="D27">
        <v>1</v>
      </c>
      <c r="E27">
        <v>2</v>
      </c>
      <c r="F27" t="s">
        <v>20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22</v>
      </c>
      <c r="C28">
        <v>4</v>
      </c>
      <c r="D28">
        <v>2</v>
      </c>
      <c r="E28">
        <v>2</v>
      </c>
      <c r="F28" t="s">
        <v>20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22</v>
      </c>
      <c r="C29">
        <v>4</v>
      </c>
      <c r="D29">
        <v>3</v>
      </c>
      <c r="E29">
        <v>1</v>
      </c>
      <c r="F29" t="s">
        <v>22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22</v>
      </c>
      <c r="C30">
        <v>5</v>
      </c>
      <c r="D30">
        <v>0</v>
      </c>
      <c r="E30">
        <v>2</v>
      </c>
      <c r="F30" t="s">
        <v>20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22</v>
      </c>
      <c r="C31">
        <v>5</v>
      </c>
      <c r="D31">
        <v>1</v>
      </c>
      <c r="E31">
        <v>2</v>
      </c>
      <c r="F31" t="s">
        <v>20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22</v>
      </c>
      <c r="C32">
        <v>5</v>
      </c>
      <c r="D32">
        <v>2</v>
      </c>
      <c r="E32">
        <v>2</v>
      </c>
      <c r="F32" t="s">
        <v>20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22</v>
      </c>
      <c r="C33">
        <v>5</v>
      </c>
      <c r="D33">
        <v>3</v>
      </c>
      <c r="E33">
        <v>2</v>
      </c>
      <c r="F33" t="s">
        <v>20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22</v>
      </c>
      <c r="C34">
        <v>5</v>
      </c>
      <c r="D34">
        <v>4</v>
      </c>
      <c r="E34">
        <v>1</v>
      </c>
      <c r="F34" t="s">
        <v>22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22</v>
      </c>
      <c r="C35">
        <v>6</v>
      </c>
      <c r="D35">
        <v>0</v>
      </c>
      <c r="E35">
        <v>1</v>
      </c>
      <c r="F35" t="s">
        <v>22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22</v>
      </c>
      <c r="C36">
        <v>6</v>
      </c>
      <c r="D36">
        <v>1</v>
      </c>
      <c r="E36">
        <v>1</v>
      </c>
      <c r="F36" t="s">
        <v>22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22</v>
      </c>
      <c r="C37">
        <v>6</v>
      </c>
      <c r="D37">
        <v>2</v>
      </c>
      <c r="E37">
        <v>1</v>
      </c>
      <c r="F37" t="s">
        <v>22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22</v>
      </c>
      <c r="C38">
        <v>6</v>
      </c>
      <c r="D38">
        <v>3</v>
      </c>
      <c r="E38">
        <v>1</v>
      </c>
      <c r="F38" t="s">
        <v>22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22</v>
      </c>
      <c r="C39">
        <v>6</v>
      </c>
      <c r="D39">
        <v>4</v>
      </c>
      <c r="E39">
        <v>1</v>
      </c>
      <c r="F39" t="s">
        <v>22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22</v>
      </c>
      <c r="C40">
        <v>6</v>
      </c>
      <c r="D40">
        <v>5</v>
      </c>
      <c r="E40">
        <v>2</v>
      </c>
      <c r="F40" t="s">
        <v>22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24</v>
      </c>
      <c r="C41">
        <v>3</v>
      </c>
      <c r="D41">
        <v>0</v>
      </c>
      <c r="E41">
        <v>3</v>
      </c>
      <c r="F41" t="s">
        <v>22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24</v>
      </c>
      <c r="C42">
        <v>3</v>
      </c>
      <c r="D42">
        <v>1</v>
      </c>
      <c r="E42">
        <v>3</v>
      </c>
      <c r="F42" t="s">
        <v>22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24</v>
      </c>
      <c r="C43">
        <v>3</v>
      </c>
      <c r="D43">
        <v>2</v>
      </c>
      <c r="E43">
        <v>1</v>
      </c>
      <c r="F43" t="s">
        <v>24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24</v>
      </c>
      <c r="C44">
        <v>4</v>
      </c>
      <c r="D44">
        <v>0</v>
      </c>
      <c r="E44">
        <v>3</v>
      </c>
      <c r="F44" t="s">
        <v>22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24</v>
      </c>
      <c r="C45">
        <v>4</v>
      </c>
      <c r="D45">
        <v>1</v>
      </c>
      <c r="E45">
        <v>3</v>
      </c>
      <c r="F45" t="s">
        <v>22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24</v>
      </c>
      <c r="C46">
        <v>4</v>
      </c>
      <c r="D46">
        <v>2</v>
      </c>
      <c r="E46">
        <v>3</v>
      </c>
      <c r="F46" t="s">
        <v>22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24</v>
      </c>
      <c r="C47">
        <v>4</v>
      </c>
      <c r="D47">
        <v>3</v>
      </c>
      <c r="E47">
        <v>1</v>
      </c>
      <c r="F47" t="s">
        <v>24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24</v>
      </c>
      <c r="C48">
        <v>5</v>
      </c>
      <c r="D48">
        <v>0</v>
      </c>
      <c r="E48">
        <v>3</v>
      </c>
      <c r="F48" t="s">
        <v>22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24</v>
      </c>
      <c r="C49">
        <v>5</v>
      </c>
      <c r="D49">
        <v>1</v>
      </c>
      <c r="E49">
        <v>3</v>
      </c>
      <c r="F49" t="s">
        <v>22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24</v>
      </c>
      <c r="C50">
        <v>5</v>
      </c>
      <c r="D50">
        <v>2</v>
      </c>
      <c r="E50">
        <v>3</v>
      </c>
      <c r="F50" t="s">
        <v>22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24</v>
      </c>
      <c r="C51">
        <v>5</v>
      </c>
      <c r="D51">
        <v>3</v>
      </c>
      <c r="E51">
        <v>3</v>
      </c>
      <c r="F51" t="s">
        <v>22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24</v>
      </c>
      <c r="C52">
        <v>5</v>
      </c>
      <c r="D52">
        <v>4</v>
      </c>
      <c r="E52">
        <v>1</v>
      </c>
      <c r="F52" t="s">
        <v>24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24</v>
      </c>
      <c r="C53">
        <v>6</v>
      </c>
      <c r="D53">
        <v>0</v>
      </c>
      <c r="E53">
        <v>1</v>
      </c>
      <c r="F53" t="s">
        <v>24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24</v>
      </c>
      <c r="C54">
        <v>6</v>
      </c>
      <c r="D54">
        <v>1</v>
      </c>
      <c r="E54">
        <v>1</v>
      </c>
      <c r="F54" t="s">
        <v>24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24</v>
      </c>
      <c r="C55">
        <v>6</v>
      </c>
      <c r="D55">
        <v>2</v>
      </c>
      <c r="E55">
        <v>1</v>
      </c>
      <c r="F55" t="s">
        <v>24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24</v>
      </c>
      <c r="C56">
        <v>6</v>
      </c>
      <c r="D56">
        <v>3</v>
      </c>
      <c r="E56">
        <v>1</v>
      </c>
      <c r="F56" t="s">
        <v>24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24</v>
      </c>
      <c r="C57">
        <v>6</v>
      </c>
      <c r="D57">
        <v>4</v>
      </c>
      <c r="E57">
        <v>1</v>
      </c>
      <c r="F57" t="s">
        <v>24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24</v>
      </c>
      <c r="C58">
        <v>6</v>
      </c>
      <c r="D58">
        <v>5</v>
      </c>
      <c r="E58">
        <v>2</v>
      </c>
      <c r="F58" t="s">
        <v>24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117</v>
      </c>
      <c r="B1" t="s">
        <v>118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2023-02-24T14:29:34Z</dcterms:modified>
</cp:coreProperties>
</file>