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FDD75F5F-3E73-43C9-ADCA-291300F7CEEE}" xr6:coauthVersionLast="47" xr6:coauthVersionMax="47" xr10:uidLastSave="{00000000-0000-0000-0000-000000000000}"/>
  <bookViews>
    <workbookView xWindow="-120" yWindow="-120" windowWidth="24240" windowHeight="13140" activeTab="2" xr2:uid="{09274F9C-5D79-4C8F-9B53-4C593F8D4943}"/>
  </bookViews>
  <sheets>
    <sheet name="GachaSpellTable" sheetId="1" r:id="rId1"/>
    <sheet name="ShopSpellTable" sheetId="4" r:id="rId2"/>
    <sheet name="GachaActorTable" sheetId="2" r:id="rId3"/>
    <sheet name="ShopActorTable" sheetId="6" r:id="rId4"/>
    <sheet name="ShopEquipTable" sheetId="5" r:id="rId5"/>
    <sheet name="GachaEquipTable" sheetId="3" r:id="rId6"/>
    <sheet name="픽업캐릭" sheetId="7" r:id="rId7"/>
    <sheet name="픽업이큅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" i="8" l="1"/>
  <c r="R2" i="8"/>
  <c r="G4" i="8"/>
  <c r="F4" i="8"/>
  <c r="E4" i="8"/>
  <c r="D4" i="8"/>
  <c r="C4" i="8"/>
  <c r="B4" i="8"/>
  <c r="G3" i="8"/>
  <c r="F3" i="8"/>
  <c r="E3" i="8"/>
  <c r="D3" i="8"/>
  <c r="C3" i="8"/>
  <c r="B3" i="8"/>
  <c r="G2" i="8"/>
  <c r="F2" i="8"/>
  <c r="E2" i="8"/>
  <c r="D2" i="8"/>
  <c r="C2" i="8"/>
  <c r="B2" i="8"/>
  <c r="P4" i="7"/>
  <c r="P3" i="7"/>
  <c r="P2" i="7"/>
  <c r="G4" i="7"/>
  <c r="F4" i="7"/>
  <c r="E4" i="7"/>
  <c r="D4" i="7"/>
  <c r="C4" i="7"/>
  <c r="B4" i="7"/>
  <c r="G3" i="7"/>
  <c r="F3" i="7"/>
  <c r="E3" i="7"/>
  <c r="D3" i="7"/>
  <c r="C3" i="7"/>
  <c r="B3" i="7"/>
  <c r="G2" i="7"/>
  <c r="F2" i="7"/>
  <c r="E2" i="7"/>
  <c r="D2" i="7"/>
  <c r="C2" i="7"/>
  <c r="B2" i="7"/>
  <c r="R3" i="8" l="1"/>
  <c r="Q2" i="8"/>
  <c r="Q3" i="8" l="1"/>
  <c r="Q4" i="8" s="1"/>
  <c r="O2" i="7"/>
  <c r="O3" i="7" s="1"/>
  <c r="O4" i="7" s="1"/>
  <c r="T2" i="8" l="1"/>
  <c r="R2" i="7" l="1"/>
  <c r="C4" i="2" l="1"/>
  <c r="C3" i="2"/>
  <c r="C2" i="2"/>
  <c r="E4" i="5"/>
  <c r="E3" i="5"/>
  <c r="E2" i="5"/>
  <c r="D2" i="5" s="1"/>
  <c r="D3" i="5" s="1"/>
  <c r="D4" i="5" s="1"/>
  <c r="S3" i="1"/>
  <c r="C8" i="1"/>
  <c r="C7" i="1"/>
  <c r="C6" i="1"/>
  <c r="C5" i="1"/>
  <c r="C4" i="1"/>
  <c r="C3" i="1"/>
  <c r="C2" i="1"/>
  <c r="G2" i="5" l="1"/>
  <c r="Q9" i="1"/>
  <c r="P9" i="1"/>
  <c r="O9" i="1"/>
  <c r="N9" i="1"/>
  <c r="M9" i="1"/>
  <c r="L9" i="1"/>
  <c r="K9" i="1"/>
  <c r="J9" i="1"/>
  <c r="I9" i="1"/>
  <c r="H9" i="1"/>
  <c r="G9" i="1"/>
  <c r="E3" i="6" l="1"/>
  <c r="E2" i="6"/>
  <c r="D2" i="6" s="1"/>
  <c r="E4" i="4"/>
  <c r="E3" i="4"/>
  <c r="E2" i="4"/>
  <c r="D2" i="4" s="1"/>
  <c r="D3" i="4" l="1"/>
  <c r="D4" i="4" s="1"/>
  <c r="G2" i="4" s="1"/>
  <c r="D3" i="6"/>
  <c r="G2" i="6" l="1"/>
  <c r="F9" i="1"/>
  <c r="E9" i="1"/>
  <c r="D9" i="1"/>
</calcChain>
</file>

<file path=xl/sharedStrings.xml><?xml version="1.0" encoding="utf-8"?>
<sst xmlns="http://schemas.openxmlformats.org/spreadsheetml/2006/main" count="104" uniqueCount="73">
  <si>
    <t>grade|Int</t>
  </si>
  <si>
    <t>star|Int</t>
  </si>
  <si>
    <t>prob|float</t>
    <phoneticPr fontId="1" type="noConversion"/>
  </si>
  <si>
    <t>TotalSpellGachaStep</t>
    <phoneticPr fontId="1" type="noConversion"/>
  </si>
  <si>
    <t>글로벌 스트링 상수에 넣어야 한다</t>
    <phoneticPr fontId="1" type="noConversion"/>
  </si>
  <si>
    <t>확률합 검증</t>
    <phoneticPr fontId="1" type="noConversion"/>
  </si>
  <si>
    <t>id|String</t>
    <phoneticPr fontId="1" type="noConversion"/>
  </si>
  <si>
    <t>Spell10</t>
    <phoneticPr fontId="1" type="noConversion"/>
  </si>
  <si>
    <t>Spell50</t>
    <phoneticPr fontId="1" type="noConversion"/>
  </si>
  <si>
    <t>count|Int</t>
    <phoneticPr fontId="1" type="noConversion"/>
  </si>
  <si>
    <t>price|Int</t>
    <phoneticPr fontId="1" type="noConversion"/>
  </si>
  <si>
    <t>Spell2</t>
    <phoneticPr fontId="1" type="noConversion"/>
  </si>
  <si>
    <t>테이블연결</t>
    <phoneticPr fontId="1" type="noConversion"/>
  </si>
  <si>
    <t>Jason화</t>
    <phoneticPr fontId="1" type="noConversion"/>
  </si>
  <si>
    <t>shpSpell</t>
    <phoneticPr fontId="1" type="noConversion"/>
  </si>
  <si>
    <t>Actor1</t>
    <phoneticPr fontId="1" type="noConversion"/>
  </si>
  <si>
    <t>Actor10</t>
    <phoneticPr fontId="1" type="noConversion"/>
  </si>
  <si>
    <t>shpActor</t>
    <phoneticPr fontId="1" type="noConversion"/>
  </si>
  <si>
    <t>probCount0|Float</t>
    <phoneticPr fontId="1" type="noConversion"/>
  </si>
  <si>
    <t>probs|Float!</t>
    <phoneticPr fontId="1" type="noConversion"/>
  </si>
  <si>
    <t>probCount1|Float</t>
    <phoneticPr fontId="1" type="noConversion"/>
  </si>
  <si>
    <t>prob|Float</t>
    <phoneticPr fontId="1" type="noConversion"/>
  </si>
  <si>
    <t>probCount2|Float</t>
  </si>
  <si>
    <t>probCount3|Float</t>
  </si>
  <si>
    <t>probCount4|Float</t>
  </si>
  <si>
    <t>probCount5|Float</t>
  </si>
  <si>
    <t>probCount6|Float</t>
  </si>
  <si>
    <t>probCount7|Float</t>
  </si>
  <si>
    <t>probCount8|Float</t>
  </si>
  <si>
    <t>probCount9|Float</t>
  </si>
  <si>
    <t>probCount10|Float</t>
  </si>
  <si>
    <t>adjustProbs|Float!</t>
    <phoneticPr fontId="1" type="noConversion"/>
  </si>
  <si>
    <t>Equip1</t>
    <phoneticPr fontId="1" type="noConversion"/>
  </si>
  <si>
    <t>Equip10</t>
    <phoneticPr fontId="1" type="noConversion"/>
  </si>
  <si>
    <t>shpEquip</t>
    <phoneticPr fontId="1" type="noConversion"/>
  </si>
  <si>
    <t>probCount11|Float</t>
  </si>
  <si>
    <t>probCount12|Float</t>
  </si>
  <si>
    <t>probCount13|Float</t>
  </si>
  <si>
    <t>probCount14|Float</t>
  </si>
  <si>
    <t>probCount15|Float</t>
  </si>
  <si>
    <t>probCount16|Float</t>
  </si>
  <si>
    <t>probCount17|Float</t>
  </si>
  <si>
    <t>probCount18|Float</t>
  </si>
  <si>
    <t>probCount19|Float</t>
  </si>
  <si>
    <t>probCount20|Float</t>
  </si>
  <si>
    <t>rarity|Int</t>
    <phoneticPr fontId="1" type="noConversion"/>
  </si>
  <si>
    <t>Equip20</t>
    <phoneticPr fontId="1" type="noConversion"/>
  </si>
  <si>
    <t>id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</si>
  <si>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</si>
  <si>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</si>
  <si>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</si>
  <si>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</si>
  <si>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</si>
  <si>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시작일</t>
    <phoneticPr fontId="1" type="noConversion"/>
  </si>
  <si>
    <t>종료일</t>
    <phoneticPr fontId="1" type="noConversion"/>
  </si>
  <si>
    <t>출력</t>
    <phoneticPr fontId="1" type="noConversion"/>
  </si>
  <si>
    <t>bc</t>
    <phoneticPr fontId="1" type="noConversion"/>
  </si>
  <si>
    <t>count</t>
    <phoneticPr fontId="1" type="noConversion"/>
  </si>
  <si>
    <t>price</t>
    <phoneticPr fontId="1" type="noConversion"/>
  </si>
  <si>
    <t>Actor0201</t>
  </si>
  <si>
    <t>Actor2238</t>
  </si>
  <si>
    <t>참고</t>
    <phoneticPr fontId="1" type="noConversion"/>
  </si>
  <si>
    <t>sy</t>
    <phoneticPr fontId="1" type="noConversion"/>
  </si>
  <si>
    <t>pickUpChar</t>
    <phoneticPr fontId="1" type="noConversion"/>
  </si>
  <si>
    <t>간파울</t>
    <phoneticPr fontId="1" type="noConversion"/>
  </si>
  <si>
    <t>관통</t>
    <phoneticPr fontId="1" type="noConversion"/>
  </si>
  <si>
    <t>pickUpEquip</t>
    <phoneticPr fontId="1" type="noConversion"/>
  </si>
  <si>
    <t>Equip031201</t>
    <phoneticPr fontId="1" type="noConversion"/>
  </si>
  <si>
    <t>sc</t>
    <phoneticPr fontId="1" type="noConversion"/>
  </si>
  <si>
    <t>ssc</t>
    <phoneticPr fontId="1" type="noConversion"/>
  </si>
  <si>
    <t>ov</t>
    <phoneticPr fontId="1" type="noConversion"/>
  </si>
  <si>
    <t>Equip034201</t>
    <phoneticPr fontId="1" type="noConversion"/>
  </si>
  <si>
    <t>Equip033001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</si>
</sst>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4" fontId="5" fillId="0" borderId="0" xfId="0" applyNumberFormat="1" applyFont="1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5B2EA-6544-40D3-B1ED-0FD4B8BAA222}">
  <dimension ref="A1:T10"/>
  <sheetViews>
    <sheetView workbookViewId="0"/>
  </sheetViews>
  <sheetFormatPr defaultRowHeight="16.5" outlineLevelRow="1" outlineLevelCol="1"/>
  <cols>
    <col min="3" max="3" width="28.75" customWidth="1"/>
    <col min="4" max="17" width="9" hidden="1" customWidth="1" outlineLevel="1"/>
    <col min="18" max="18" width="9" collapsed="1"/>
    <col min="19" max="19" width="9" hidden="1" customWidth="1" outlineLevel="1"/>
    <col min="20" max="20" width="9" collapsed="1"/>
  </cols>
  <sheetData>
    <row r="1" spans="1:19" ht="27" customHeight="1">
      <c r="A1" t="s">
        <v>0</v>
      </c>
      <c r="B1" t="s">
        <v>1</v>
      </c>
      <c r="C1" t="s">
        <v>19</v>
      </c>
      <c r="D1">
        <v>1</v>
      </c>
      <c r="E1">
        <v>5</v>
      </c>
      <c r="F1">
        <v>10</v>
      </c>
      <c r="G1">
        <v>20</v>
      </c>
      <c r="H1">
        <v>40</v>
      </c>
      <c r="I1">
        <v>70</v>
      </c>
      <c r="J1">
        <v>110</v>
      </c>
      <c r="K1">
        <v>160</v>
      </c>
      <c r="L1">
        <v>210</v>
      </c>
      <c r="M1">
        <v>270</v>
      </c>
      <c r="N1">
        <v>340</v>
      </c>
      <c r="O1">
        <v>420</v>
      </c>
      <c r="P1">
        <v>510</v>
      </c>
      <c r="Q1">
        <v>600</v>
      </c>
      <c r="S1" t="s">
        <v>3</v>
      </c>
    </row>
    <row r="2" spans="1:19">
      <c r="A2">
        <v>1</v>
      </c>
      <c r="B2">
        <v>5</v>
      </c>
      <c r="C2" t="str">
        <f>D2
&amp;", "&amp;E2&amp;", "&amp;F2&amp;", "&amp;G2&amp;", "&amp;H2&amp;", "&amp;I2
&amp;", "&amp;J2&amp;", "&amp;K2&amp;", "&amp;L2&amp;", "&amp;M2&amp;", "&amp;N2
&amp;", "&amp;O2&amp;", "&amp;P2&amp;", "&amp;Q2</f>
        <v>0, 0, 0, 0, 0, 0, 0, 0, 0, 0, 0, 0.003, 0.007, 0.012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3.0000000000000001E-3</v>
      </c>
      <c r="P2">
        <v>7.0000000000000001E-3</v>
      </c>
      <c r="Q2">
        <v>1.2E-2</v>
      </c>
      <c r="S2" t="s">
        <v>4</v>
      </c>
    </row>
    <row r="3" spans="1:19">
      <c r="A3">
        <v>1</v>
      </c>
      <c r="B3">
        <v>4</v>
      </c>
      <c r="C3" t="str">
        <f t="shared" ref="C3:C8" si="0">D3
&amp;", "&amp;E3&amp;", "&amp;F3&amp;", "&amp;G3&amp;", "&amp;H3&amp;", "&amp;I3
&amp;", "&amp;J3&amp;", "&amp;K3&amp;", "&amp;L3&amp;", "&amp;M3&amp;", "&amp;N3
&amp;", "&amp;O3&amp;", "&amp;P3&amp;", "&amp;Q3</f>
        <v>0, 0, 0, 0, 0, 0, 0, 0, 0.005, 0.015, 0.03, 0.04, 0.05, 0.06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5.0000000000000001E-3</v>
      </c>
      <c r="M3">
        <v>1.4999999999999999E-2</v>
      </c>
      <c r="N3">
        <v>0.03</v>
      </c>
      <c r="O3">
        <v>0.04</v>
      </c>
      <c r="P3">
        <v>0.05</v>
      </c>
      <c r="Q3">
        <v>0.06</v>
      </c>
      <c r="S3" t="str">
        <f>D1
&amp;", "&amp;E1&amp;", "&amp;F1&amp;", "&amp;G1&amp;", "&amp;H1&amp;", "&amp;I1
&amp;", "&amp;J1&amp;", "&amp;K1&amp;", "&amp;L1&amp;", "&amp;M1&amp;", "&amp;N1
&amp;", "&amp;O1&amp;", "&amp;P1&amp;", "&amp;Q1</f>
        <v>1, 5, 10, 20, 40, 70, 110, 160, 210, 270, 340, 420, 510, 600</v>
      </c>
    </row>
    <row r="4" spans="1:19">
      <c r="A4">
        <v>1</v>
      </c>
      <c r="B4">
        <v>3</v>
      </c>
      <c r="C4" t="str">
        <f t="shared" si="0"/>
        <v>0, 0, 0, 0, 0, 0.01, 0.025, 0.05, 0.07, 0.08, 0.1, 0.11, 0.12, 0.13</v>
      </c>
      <c r="D4">
        <v>0</v>
      </c>
      <c r="E4">
        <v>0</v>
      </c>
      <c r="F4">
        <v>0</v>
      </c>
      <c r="G4">
        <v>0</v>
      </c>
      <c r="H4">
        <v>0</v>
      </c>
      <c r="I4">
        <v>0.01</v>
      </c>
      <c r="J4">
        <v>2.5000000000000001E-2</v>
      </c>
      <c r="K4">
        <v>0.05</v>
      </c>
      <c r="L4">
        <v>7.0000000000000007E-2</v>
      </c>
      <c r="M4">
        <v>0.08</v>
      </c>
      <c r="N4">
        <v>0.1</v>
      </c>
      <c r="O4">
        <v>0.11</v>
      </c>
      <c r="P4">
        <v>0.12</v>
      </c>
      <c r="Q4">
        <v>0.13</v>
      </c>
    </row>
    <row r="5" spans="1:19">
      <c r="A5">
        <v>0</v>
      </c>
      <c r="B5">
        <v>4</v>
      </c>
      <c r="C5" t="str">
        <f t="shared" si="0"/>
        <v>0, 0, 0, 0.025, 0.05, 0.08, 0.1, 0.12, 0.13, 0.14, 0.145, 0.148, 0.15, 0.16</v>
      </c>
      <c r="D5">
        <v>0</v>
      </c>
      <c r="E5">
        <v>0</v>
      </c>
      <c r="F5">
        <v>0</v>
      </c>
      <c r="G5">
        <v>2.5000000000000001E-2</v>
      </c>
      <c r="H5">
        <v>0.05</v>
      </c>
      <c r="I5">
        <v>0.08</v>
      </c>
      <c r="J5">
        <v>0.1</v>
      </c>
      <c r="K5">
        <v>0.12</v>
      </c>
      <c r="L5">
        <v>0.13</v>
      </c>
      <c r="M5">
        <v>0.14000000000000001</v>
      </c>
      <c r="N5">
        <v>0.14499999999999999</v>
      </c>
      <c r="O5">
        <v>0.14799999999999999</v>
      </c>
      <c r="P5">
        <v>0.15</v>
      </c>
      <c r="Q5">
        <v>0.16</v>
      </c>
    </row>
    <row r="6" spans="1:19">
      <c r="A6">
        <v>0</v>
      </c>
      <c r="B6">
        <v>3</v>
      </c>
      <c r="C6" t="str">
        <f t="shared" si="0"/>
        <v>0, 0.05, 0.1, 0.125, 0.135, 0.145, 0.155, 0.16, 0.165, 0.17, 0.18, 0.19, 0.195, 0.197</v>
      </c>
      <c r="D6">
        <v>0</v>
      </c>
      <c r="E6">
        <v>0.05</v>
      </c>
      <c r="F6">
        <v>0.1</v>
      </c>
      <c r="G6">
        <v>0.125</v>
      </c>
      <c r="H6">
        <v>0.13500000000000001</v>
      </c>
      <c r="I6">
        <v>0.14499999999999999</v>
      </c>
      <c r="J6">
        <v>0.155</v>
      </c>
      <c r="K6">
        <v>0.16</v>
      </c>
      <c r="L6">
        <v>0.16500000000000001</v>
      </c>
      <c r="M6">
        <v>0.17</v>
      </c>
      <c r="N6">
        <v>0.18</v>
      </c>
      <c r="O6">
        <v>0.19</v>
      </c>
      <c r="P6">
        <v>0.19500000000000001</v>
      </c>
      <c r="Q6">
        <v>0.19700000000000001</v>
      </c>
    </row>
    <row r="7" spans="1:19">
      <c r="A7">
        <v>0</v>
      </c>
      <c r="B7">
        <v>2</v>
      </c>
      <c r="C7" t="str">
        <f t="shared" si="0"/>
        <v>0.35, 0.32, 0.31, 0.3, 0.28, 0.275, 0.26, 0.24, 0.23, 0.22, 0.21, 0.205, 0.202, 0.2</v>
      </c>
      <c r="D7">
        <v>0.35</v>
      </c>
      <c r="E7">
        <v>0.32</v>
      </c>
      <c r="F7">
        <v>0.31</v>
      </c>
      <c r="G7">
        <v>0.3</v>
      </c>
      <c r="H7">
        <v>0.28000000000000003</v>
      </c>
      <c r="I7">
        <v>0.27500000000000002</v>
      </c>
      <c r="J7">
        <v>0.26</v>
      </c>
      <c r="K7">
        <v>0.24</v>
      </c>
      <c r="L7">
        <v>0.23</v>
      </c>
      <c r="M7">
        <v>0.22</v>
      </c>
      <c r="N7">
        <v>0.21</v>
      </c>
      <c r="O7">
        <v>0.20499999999999999</v>
      </c>
      <c r="P7">
        <v>0.20200000000000001</v>
      </c>
      <c r="Q7">
        <v>0.2</v>
      </c>
    </row>
    <row r="8" spans="1:19">
      <c r="A8">
        <v>0</v>
      </c>
      <c r="B8">
        <v>1</v>
      </c>
      <c r="C8" t="str">
        <f t="shared" si="0"/>
        <v>0.65, 0.63, 0.59, 0.55, 0.535, 0.49, 0.46, 0.43, 0.4, 0.375, 0.335, 0.304, 0.276, 0.241</v>
      </c>
      <c r="D8">
        <v>0.65</v>
      </c>
      <c r="E8">
        <v>0.63</v>
      </c>
      <c r="F8">
        <v>0.59</v>
      </c>
      <c r="G8">
        <v>0.55000000000000004</v>
      </c>
      <c r="H8">
        <v>0.53500000000000003</v>
      </c>
      <c r="I8">
        <v>0.49</v>
      </c>
      <c r="J8">
        <v>0.46</v>
      </c>
      <c r="K8">
        <v>0.43</v>
      </c>
      <c r="L8">
        <v>0.4</v>
      </c>
      <c r="M8">
        <v>0.375</v>
      </c>
      <c r="N8">
        <v>0.33500000000000002</v>
      </c>
      <c r="O8">
        <v>0.30399999999999999</v>
      </c>
      <c r="P8">
        <v>0.27600000000000002</v>
      </c>
      <c r="Q8">
        <v>0.24099999999999999</v>
      </c>
    </row>
    <row r="9" spans="1:19" hidden="1" outlineLevel="1">
      <c r="C9" t="s">
        <v>5</v>
      </c>
      <c r="D9" s="1" t="str">
        <f>IF(SUM(D2:D8)=1,"",SUM(D2:D8)&amp;": 합 이상")</f>
        <v/>
      </c>
      <c r="E9" s="1" t="str">
        <f>IF(SUM(E2:E8)=1,"",SUM(E2:E8)&amp;": 합이상")</f>
        <v/>
      </c>
      <c r="F9" s="1" t="str">
        <f>IF(SUM(F2:F8)=1,"",SUM(F2:F8)&amp;": 합이상")</f>
        <v/>
      </c>
      <c r="G9" s="1" t="str">
        <f>IF(SUM(G2:G8)=1,"",SUM(G2:G8)&amp;": 합이상")</f>
        <v/>
      </c>
      <c r="H9" s="1" t="str">
        <f t="shared" ref="H9:I9" si="1">IF(SUM(H2:H8)=1,"",SUM(H2:H8)&amp;": 합이상")</f>
        <v/>
      </c>
      <c r="I9" s="1" t="str">
        <f t="shared" si="1"/>
        <v/>
      </c>
      <c r="J9" s="1" t="str">
        <f t="shared" ref="J9" si="2">IF(SUM(J2:J8)=1,"",SUM(J2:J8)&amp;": 합이상")</f>
        <v/>
      </c>
      <c r="K9" s="1" t="str">
        <f t="shared" ref="K9" si="3">IF(SUM(K2:K8)=1,"",SUM(K2:K8)&amp;": 합이상")</f>
        <v/>
      </c>
      <c r="L9" s="1" t="str">
        <f t="shared" ref="L9" si="4">IF(SUM(L2:L8)=1,"",SUM(L2:L8)&amp;": 합이상")</f>
        <v/>
      </c>
      <c r="M9" s="1" t="str">
        <f t="shared" ref="M9" si="5">IF(SUM(M2:M8)=1,"",SUM(M2:M8)&amp;": 합이상")</f>
        <v/>
      </c>
      <c r="N9" s="1" t="str">
        <f t="shared" ref="N9" si="6">IF(SUM(N2:N8)=1,"",SUM(N2:N8)&amp;": 합이상")</f>
        <v/>
      </c>
      <c r="O9" s="1" t="str">
        <f t="shared" ref="O9" si="7">IF(SUM(O2:O8)=1,"",SUM(O2:O8)&amp;": 합이상")</f>
        <v/>
      </c>
      <c r="P9" s="1" t="str">
        <f t="shared" ref="P9" si="8">IF(SUM(P2:P8)=1,"",SUM(P2:P8)&amp;": 합이상")</f>
        <v/>
      </c>
      <c r="Q9" s="1" t="str">
        <f t="shared" ref="Q9" si="9">IF(SUM(Q2:Q8)=1,"",SUM(Q2:Q8)&amp;": 합이상")</f>
        <v/>
      </c>
    </row>
    <row r="10" spans="1:19" collapsed="1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09E20-4BA2-4A44-9152-3AB980159ACB}">
  <dimension ref="A1:G4"/>
  <sheetViews>
    <sheetView workbookViewId="0">
      <selection activeCell="K3" sqref="K3"/>
    </sheetView>
  </sheetViews>
  <sheetFormatPr defaultRowHeight="16.5" outlineLevelCol="1"/>
  <cols>
    <col min="1" max="1" width="12.75" bestFit="1" customWidth="1"/>
    <col min="4" max="5" width="9" customWidth="1" outlineLevel="1"/>
    <col min="7" max="7" width="9" customWidth="1" outlineLevel="1"/>
  </cols>
  <sheetData>
    <row r="1" spans="1:7" ht="27" customHeight="1">
      <c r="A1" t="s">
        <v>6</v>
      </c>
      <c r="B1" t="s">
        <v>9</v>
      </c>
      <c r="C1" t="s">
        <v>10</v>
      </c>
      <c r="D1" t="s">
        <v>12</v>
      </c>
      <c r="E1" t="s">
        <v>13</v>
      </c>
      <c r="G1" t="s">
        <v>14</v>
      </c>
    </row>
    <row r="2" spans="1:7">
      <c r="A2" t="s">
        <v>11</v>
      </c>
      <c r="B2">
        <v>2</v>
      </c>
      <c r="C2">
        <v>5</v>
      </c>
      <c r="D2" t="str">
        <f t="shared" ref="D2:D4" ca="1" si="0">IF(ROW()=2,E2,OFFSET(D2,-1,0)&amp;IF(LEN(E2)=0,"",","&amp;E2))</f>
        <v>"2":5</v>
      </c>
      <c r="E2" t="str">
        <f>""""&amp;$B2&amp;""""&amp;""&amp;":"&amp;C2</f>
        <v>"2":5</v>
      </c>
      <c r="G2" t="str">
        <f ca="1">"{"&amp;
IF(LEFT(OFFSET(D1,COUNTA(D:D)-1,0),1)=",",SUBSTITUTE(OFFSET(D1,COUNTA(D:D)-1,0),",","",1),OFFSET(D1,COUNTA(D:D)-1,0))
&amp;"}"</f>
        <v>{"2":5,"10":22,"50":100}</v>
      </c>
    </row>
    <row r="3" spans="1:7">
      <c r="A3" t="s">
        <v>7</v>
      </c>
      <c r="B3">
        <v>10</v>
      </c>
      <c r="C3">
        <v>22</v>
      </c>
      <c r="D3" t="str">
        <f t="shared" ca="1" si="0"/>
        <v>"2":5,"10":22</v>
      </c>
      <c r="E3" t="str">
        <f t="shared" ref="E3:E4" si="1">""""&amp;$B3&amp;""""&amp;""&amp;":"&amp;C3</f>
        <v>"10":22</v>
      </c>
    </row>
    <row r="4" spans="1:7">
      <c r="A4" t="s">
        <v>8</v>
      </c>
      <c r="B4">
        <v>50</v>
      </c>
      <c r="C4">
        <v>100</v>
      </c>
      <c r="D4" t="str">
        <f t="shared" ca="1" si="0"/>
        <v>"2":5,"10":22,"50":100</v>
      </c>
      <c r="E4" t="str">
        <f t="shared" si="1"/>
        <v>"50":100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2031F-935E-4BEE-BE91-1E3BF349C9A0}">
  <dimension ref="A1:X4"/>
  <sheetViews>
    <sheetView tabSelected="1" workbookViewId="0">
      <selection activeCell="A4" sqref="A4"/>
    </sheetView>
  </sheetViews>
  <sheetFormatPr defaultRowHeight="16.5" outlineLevelCol="1"/>
  <cols>
    <col min="3" max="3" width="46.375" customWidth="1"/>
    <col min="4" max="24" width="9" customWidth="1" outlineLevel="1"/>
  </cols>
  <sheetData>
    <row r="1" spans="1:24" ht="27" customHeight="1">
      <c r="A1" t="s">
        <v>0</v>
      </c>
      <c r="B1" t="s">
        <v>21</v>
      </c>
      <c r="C1" t="s">
        <v>31</v>
      </c>
      <c r="D1" t="s">
        <v>18</v>
      </c>
      <c r="E1" t="s">
        <v>20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</row>
    <row r="2" spans="1:24">
      <c r="A2">
        <v>2</v>
      </c>
      <c r="B2">
        <v>5.0000000000000001E-3</v>
      </c>
      <c r="C2" t="str">
        <f>D2
&amp;", "&amp;E2&amp;", "&amp;F2&amp;", "&amp;G2&amp;", "&amp;H2&amp;", "&amp;I2
&amp;", "&amp;J2&amp;", "&amp;K2&amp;", "&amp;L2&amp;", "&amp;M2&amp;", "&amp;N2
&amp;", "&amp;O2&amp;", "&amp;P2&amp;", "&amp;Q2&amp;", "&amp;R2&amp;", "&amp;S2
&amp;", "&amp;T2&amp;", "&amp;U2&amp;", "&amp;V2&amp;", "&amp;W2&amp;", "&amp;X2</f>
        <v>0, 0, 0, 0, 0, 0, 0.005, 0.005, 0.005, 0.005, 0.005, 0.005, 0.005, 0.005, 0.005, 0.005, 0.005, 0.005, 0.005, 0.005, 0.005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5.0000000000000001E-3</v>
      </c>
      <c r="K2">
        <v>5.0000000000000001E-3</v>
      </c>
      <c r="L2">
        <v>5.0000000000000001E-3</v>
      </c>
      <c r="M2">
        <v>5.0000000000000001E-3</v>
      </c>
      <c r="N2">
        <v>5.0000000000000001E-3</v>
      </c>
      <c r="O2">
        <v>5.0000000000000001E-3</v>
      </c>
      <c r="P2">
        <v>5.0000000000000001E-3</v>
      </c>
      <c r="Q2">
        <v>5.0000000000000001E-3</v>
      </c>
      <c r="R2">
        <v>5.0000000000000001E-3</v>
      </c>
      <c r="S2">
        <v>5.0000000000000001E-3</v>
      </c>
      <c r="T2">
        <v>5.0000000000000001E-3</v>
      </c>
      <c r="U2">
        <v>5.0000000000000001E-3</v>
      </c>
      <c r="V2">
        <v>5.0000000000000001E-3</v>
      </c>
      <c r="W2">
        <v>5.0000000000000001E-3</v>
      </c>
      <c r="X2">
        <v>5.0000000000000001E-3</v>
      </c>
    </row>
    <row r="3" spans="1:24">
      <c r="A3">
        <v>1</v>
      </c>
      <c r="B3">
        <v>1.6E-2</v>
      </c>
      <c r="C3" t="str">
        <f>D3
&amp;", "&amp;E3&amp;", "&amp;F3&amp;", "&amp;G3&amp;", "&amp;H3&amp;", "&amp;I3
&amp;", "&amp;J3&amp;", "&amp;K3&amp;", "&amp;L3&amp;", "&amp;M3&amp;", "&amp;N3
&amp;", "&amp;O3&amp;", "&amp;P3&amp;", "&amp;Q3&amp;", "&amp;R3&amp;", "&amp;S3
&amp;", "&amp;T3&amp;", "&amp;U3&amp;", "&amp;V3&amp;", "&amp;W3&amp;", "&amp;X3</f>
        <v>0, 0, 0, 0, 0.08, 0.06, 0.04, 0.02, 0.016, 0.016, 0.016, 0.016, 0.016, 0.016, 0.016, 0.016, 0.016, 0.016, 0.016, 0.016, 0.016</v>
      </c>
      <c r="D3">
        <v>0</v>
      </c>
      <c r="E3">
        <v>0</v>
      </c>
      <c r="F3">
        <v>0</v>
      </c>
      <c r="G3">
        <v>0</v>
      </c>
      <c r="H3">
        <v>0.08</v>
      </c>
      <c r="I3">
        <v>0.06</v>
      </c>
      <c r="J3">
        <v>0.04</v>
      </c>
      <c r="K3">
        <v>0.02</v>
      </c>
      <c r="L3">
        <v>1.6E-2</v>
      </c>
      <c r="M3">
        <v>1.6E-2</v>
      </c>
      <c r="N3">
        <v>1.6E-2</v>
      </c>
      <c r="O3">
        <v>1.6E-2</v>
      </c>
      <c r="P3">
        <v>1.6E-2</v>
      </c>
      <c r="Q3">
        <v>1.6E-2</v>
      </c>
      <c r="R3">
        <v>1.6E-2</v>
      </c>
      <c r="S3">
        <v>1.6E-2</v>
      </c>
      <c r="T3">
        <v>1.6E-2</v>
      </c>
      <c r="U3">
        <v>1.6E-2</v>
      </c>
      <c r="V3">
        <v>1.6E-2</v>
      </c>
      <c r="W3">
        <v>1.6E-2</v>
      </c>
      <c r="X3">
        <v>1.6E-2</v>
      </c>
    </row>
    <row r="4" spans="1:24">
      <c r="A4">
        <v>0</v>
      </c>
      <c r="B4">
        <v>4.2000000000000003E-2</v>
      </c>
      <c r="C4" t="str">
        <f>D4
&amp;", "&amp;E4&amp;", "&amp;F4&amp;", "&amp;G4&amp;", "&amp;H4&amp;", "&amp;I4
&amp;", "&amp;J4&amp;", "&amp;K4&amp;", "&amp;L4&amp;", "&amp;M4&amp;", "&amp;N4
&amp;", "&amp;O4&amp;", "&amp;P4&amp;", "&amp;Q4&amp;", "&amp;R4&amp;", "&amp;S4
&amp;", "&amp;T4&amp;", "&amp;U4&amp;", "&amp;V4&amp;", "&amp;W4&amp;", "&amp;X4</f>
        <v>1, 0.5, 0.25, 0.175, 0.3, 0.25, 0.15, 0.15, 0.15, 0.1, 0.06, 0.042, 0.042, 0.042, 0.042, 0.042, 0.042, 0.042, 0.042, 0.042, 0.042</v>
      </c>
      <c r="D4">
        <v>1</v>
      </c>
      <c r="E4">
        <v>0.5</v>
      </c>
      <c r="F4">
        <v>0.25</v>
      </c>
      <c r="G4">
        <v>0.17499999999999999</v>
      </c>
      <c r="H4">
        <v>0.3</v>
      </c>
      <c r="I4">
        <v>0.25</v>
      </c>
      <c r="J4">
        <v>0.15</v>
      </c>
      <c r="K4">
        <v>0.15</v>
      </c>
      <c r="L4">
        <v>0.15</v>
      </c>
      <c r="M4">
        <v>0.1</v>
      </c>
      <c r="N4">
        <v>0.06</v>
      </c>
      <c r="O4">
        <v>4.2000000000000003E-2</v>
      </c>
      <c r="P4">
        <v>4.2000000000000003E-2</v>
      </c>
      <c r="Q4">
        <v>4.2000000000000003E-2</v>
      </c>
      <c r="R4">
        <v>4.2000000000000003E-2</v>
      </c>
      <c r="S4">
        <v>4.2000000000000003E-2</v>
      </c>
      <c r="T4">
        <v>4.2000000000000003E-2</v>
      </c>
      <c r="U4">
        <v>4.2000000000000003E-2</v>
      </c>
      <c r="V4">
        <v>4.2000000000000003E-2</v>
      </c>
      <c r="W4">
        <v>4.2000000000000003E-2</v>
      </c>
      <c r="X4">
        <v>4.2000000000000003E-2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BF405-75D3-4FD5-A068-903C749D568E}">
  <dimension ref="A1:G3"/>
  <sheetViews>
    <sheetView workbookViewId="0">
      <selection activeCell="K2" sqref="K2"/>
    </sheetView>
  </sheetViews>
  <sheetFormatPr defaultRowHeight="16.5" outlineLevelCol="1"/>
  <cols>
    <col min="1" max="1" width="12.75" bestFit="1" customWidth="1"/>
    <col min="4" max="5" width="9" customWidth="1" outlineLevel="1"/>
    <col min="7" max="7" width="9" customWidth="1" outlineLevel="1"/>
  </cols>
  <sheetData>
    <row r="1" spans="1:7" ht="27" customHeight="1">
      <c r="A1" t="s">
        <v>6</v>
      </c>
      <c r="B1" t="s">
        <v>9</v>
      </c>
      <c r="C1" t="s">
        <v>10</v>
      </c>
      <c r="D1" t="s">
        <v>12</v>
      </c>
      <c r="E1" t="s">
        <v>13</v>
      </c>
      <c r="G1" t="s">
        <v>17</v>
      </c>
    </row>
    <row r="2" spans="1:7">
      <c r="A2" t="s">
        <v>15</v>
      </c>
      <c r="B2">
        <v>1</v>
      </c>
      <c r="C2">
        <v>15</v>
      </c>
      <c r="D2" t="str">
        <f t="shared" ref="D2:D3" ca="1" si="0">IF(ROW()=2,E2,OFFSET(D2,-1,0)&amp;IF(LEN(E2)=0,"",","&amp;E2))</f>
        <v>"1":15</v>
      </c>
      <c r="E2" t="str">
        <f>""""&amp;$B2&amp;""""&amp;""&amp;":"&amp;C2</f>
        <v>"1":15</v>
      </c>
      <c r="G2" t="str">
        <f ca="1">"{"&amp;
IF(LEFT(OFFSET(D1,COUNTA(D:D)-1,0),1)=",",SUBSTITUTE(OFFSET(D1,COUNTA(D:D)-1,0),",","",1),OFFSET(D1,COUNTA(D:D)-1,0))
&amp;"}"</f>
        <v>{"1":15,"10":120}</v>
      </c>
    </row>
    <row r="3" spans="1:7">
      <c r="A3" t="s">
        <v>16</v>
      </c>
      <c r="B3">
        <v>10</v>
      </c>
      <c r="C3">
        <v>120</v>
      </c>
      <c r="D3" t="str">
        <f t="shared" ca="1" si="0"/>
        <v>"1":15,"10":120</v>
      </c>
      <c r="E3" t="str">
        <f>""""&amp;$B3&amp;""""&amp;""&amp;":"&amp;C3</f>
        <v>"10":120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48CC8-8B1A-494D-9B5E-6343713E47F3}">
  <dimension ref="A1:G4"/>
  <sheetViews>
    <sheetView workbookViewId="0">
      <selection activeCell="A3" sqref="A3"/>
    </sheetView>
  </sheetViews>
  <sheetFormatPr defaultRowHeight="16.5" outlineLevelCol="1"/>
  <cols>
    <col min="1" max="1" width="12.75" bestFit="1" customWidth="1"/>
    <col min="4" max="5" width="9" customWidth="1" outlineLevel="1"/>
    <col min="7" max="7" width="9" customWidth="1" outlineLevel="1"/>
  </cols>
  <sheetData>
    <row r="1" spans="1:7" ht="27" customHeight="1">
      <c r="A1" t="s">
        <v>6</v>
      </c>
      <c r="B1" t="s">
        <v>9</v>
      </c>
      <c r="C1" t="s">
        <v>10</v>
      </c>
      <c r="D1" t="s">
        <v>12</v>
      </c>
      <c r="E1" t="s">
        <v>13</v>
      </c>
      <c r="G1" t="s">
        <v>34</v>
      </c>
    </row>
    <row r="2" spans="1:7">
      <c r="A2" t="s">
        <v>32</v>
      </c>
      <c r="B2">
        <v>1</v>
      </c>
      <c r="C2">
        <v>20</v>
      </c>
      <c r="D2" t="str">
        <f t="shared" ref="D2:D3" ca="1" si="0">IF(ROW()=2,E2,OFFSET(D2,-1,0)&amp;IF(LEN(E2)=0,"",","&amp;E2))</f>
        <v>"1":20</v>
      </c>
      <c r="E2" t="str">
        <f>""""&amp;$B2&amp;""""&amp;""&amp;":"&amp;C2</f>
        <v>"1":20</v>
      </c>
      <c r="G2" t="str">
        <f ca="1">"{"&amp;
IF(LEFT(OFFSET(D1,COUNTA(D:D)-1,0),1)=",",SUBSTITUTE(OFFSET(D1,COUNTA(D:D)-1,0),",","",1),OFFSET(D1,COUNTA(D:D)-1,0))
&amp;"}"</f>
        <v>{"1":20,"10":175,"20":300}</v>
      </c>
    </row>
    <row r="3" spans="1:7">
      <c r="A3" t="s">
        <v>33</v>
      </c>
      <c r="B3">
        <v>10</v>
      </c>
      <c r="C3">
        <v>175</v>
      </c>
      <c r="D3" t="str">
        <f t="shared" ca="1" si="0"/>
        <v>"1":20,"10":175</v>
      </c>
      <c r="E3" t="str">
        <f>""""&amp;$B3&amp;""""&amp;""&amp;":"&amp;C3</f>
        <v>"10":175</v>
      </c>
    </row>
    <row r="4" spans="1:7">
      <c r="A4" t="s">
        <v>46</v>
      </c>
      <c r="B4">
        <v>20</v>
      </c>
      <c r="C4">
        <v>300</v>
      </c>
      <c r="D4" t="str">
        <f t="shared" ref="D4" ca="1" si="1">IF(ROW()=2,E4,OFFSET(D4,-1,0)&amp;IF(LEN(E4)=0,"",","&amp;E4))</f>
        <v>"1":20,"10":175,"20":300</v>
      </c>
      <c r="E4" t="str">
        <f>""""&amp;$B4&amp;""""&amp;""&amp;":"&amp;C4</f>
        <v>"20":300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FCA06-935E-4F88-BB53-C1852D3947A3}">
  <dimension ref="A1:C7"/>
  <sheetViews>
    <sheetView workbookViewId="0">
      <selection activeCell="A2" sqref="A2"/>
    </sheetView>
  </sheetViews>
  <sheetFormatPr defaultRowHeight="16.5"/>
  <sheetData>
    <row r="1" spans="1:3" ht="27" customHeight="1">
      <c r="A1" t="s">
        <v>0</v>
      </c>
      <c r="B1" t="s">
        <v>45</v>
      </c>
      <c r="C1" t="s">
        <v>2</v>
      </c>
    </row>
    <row r="2" spans="1:3">
      <c r="A2">
        <v>3</v>
      </c>
      <c r="B2">
        <v>2</v>
      </c>
      <c r="C2">
        <v>5.0000000000000001E-3</v>
      </c>
    </row>
    <row r="3" spans="1:3">
      <c r="A3">
        <v>3</v>
      </c>
      <c r="B3">
        <v>1</v>
      </c>
      <c r="C3">
        <v>2.5000000000000001E-2</v>
      </c>
    </row>
    <row r="4" spans="1:3">
      <c r="A4">
        <v>3</v>
      </c>
      <c r="B4">
        <v>0</v>
      </c>
      <c r="C4">
        <v>0.05</v>
      </c>
    </row>
    <row r="5" spans="1:3">
      <c r="A5">
        <v>2</v>
      </c>
      <c r="B5">
        <v>0</v>
      </c>
      <c r="C5">
        <v>0.2</v>
      </c>
    </row>
    <row r="6" spans="1:3">
      <c r="A6">
        <v>1</v>
      </c>
      <c r="B6">
        <v>0</v>
      </c>
      <c r="C6">
        <v>0.32</v>
      </c>
    </row>
    <row r="7" spans="1:3">
      <c r="A7">
        <v>0</v>
      </c>
      <c r="B7">
        <v>0</v>
      </c>
      <c r="C7">
        <v>0.4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E4E2B-4701-4F06-BDB0-D365FEE0C64E}">
  <dimension ref="A1:R4"/>
  <sheetViews>
    <sheetView workbookViewId="0">
      <pane ySplit="1" topLeftCell="A2" activePane="bottomLeft" state="frozen"/>
      <selection pane="bottomLeft"/>
    </sheetView>
  </sheetViews>
  <sheetFormatPr defaultRowHeight="16.5" outlineLevelCol="1"/>
  <cols>
    <col min="1" max="1" width="16.75" customWidth="1" outlineLevel="1"/>
    <col min="2" max="2" width="5.5" bestFit="1" customWidth="1" outlineLevel="1"/>
    <col min="3" max="3" width="3.875" bestFit="1" customWidth="1" outlineLevel="1"/>
    <col min="4" max="4" width="3.5" bestFit="1" customWidth="1" outlineLevel="1"/>
    <col min="5" max="5" width="5.5" bestFit="1" customWidth="1" outlineLevel="1"/>
    <col min="6" max="6" width="4.125" bestFit="1" customWidth="1" outlineLevel="1"/>
    <col min="7" max="7" width="3.625" bestFit="1" customWidth="1" outlineLevel="1"/>
    <col min="8" max="9" width="10.875" style="4" customWidth="1" outlineLevel="1"/>
    <col min="10" max="10" width="12.625" customWidth="1" outlineLevel="1"/>
    <col min="11" max="11" width="9.875" customWidth="1" outlineLevel="1"/>
    <col min="12" max="12" width="6.375" bestFit="1" customWidth="1" outlineLevel="1"/>
    <col min="13" max="13" width="6.625" customWidth="1" outlineLevel="1"/>
    <col min="14" max="14" width="5.5" customWidth="1" outlineLevel="1"/>
    <col min="15" max="16" width="9" customWidth="1" outlineLevel="1"/>
    <col min="18" max="18" width="9" customWidth="1" outlineLevel="1"/>
  </cols>
  <sheetData>
    <row r="1" spans="1:18" ht="27" customHeight="1">
      <c r="A1" t="s">
        <v>61</v>
      </c>
      <c r="B1" s="3" t="s">
        <v>62</v>
      </c>
      <c r="C1" s="3" t="s">
        <v>48</v>
      </c>
      <c r="D1" s="3" t="s">
        <v>49</v>
      </c>
      <c r="E1" s="3" t="s">
        <v>50</v>
      </c>
      <c r="F1" s="3" t="s">
        <v>51</v>
      </c>
      <c r="G1" s="3" t="s">
        <v>52</v>
      </c>
      <c r="H1" s="4" t="s">
        <v>53</v>
      </c>
      <c r="I1" s="4" t="s">
        <v>54</v>
      </c>
      <c r="J1" s="3" t="s">
        <v>47</v>
      </c>
      <c r="K1" s="3" t="s">
        <v>56</v>
      </c>
      <c r="L1" s="3" t="s">
        <v>57</v>
      </c>
      <c r="M1" s="3" t="s">
        <v>58</v>
      </c>
      <c r="N1" s="4" t="s">
        <v>55</v>
      </c>
      <c r="O1" s="2" t="s">
        <v>12</v>
      </c>
      <c r="P1" s="2" t="s">
        <v>13</v>
      </c>
      <c r="R1" t="s">
        <v>63</v>
      </c>
    </row>
    <row r="2" spans="1:18">
      <c r="A2" t="s">
        <v>64</v>
      </c>
      <c r="B2">
        <f>YEAR(H2)</f>
        <v>2023</v>
      </c>
      <c r="C2">
        <f>MONTH(H2)</f>
        <v>2</v>
      </c>
      <c r="D2">
        <f>DAY(H2)</f>
        <v>10</v>
      </c>
      <c r="E2">
        <f>YEAR(I2+1)</f>
        <v>2023</v>
      </c>
      <c r="F2">
        <f>MONTH(I2+1)</f>
        <v>2</v>
      </c>
      <c r="G2">
        <f>DAY(I2+1)</f>
        <v>20</v>
      </c>
      <c r="H2" s="5">
        <v>44967</v>
      </c>
      <c r="I2" s="5">
        <v>44976</v>
      </c>
      <c r="J2" t="s">
        <v>59</v>
      </c>
      <c r="K2">
        <v>50</v>
      </c>
      <c r="L2">
        <v>10</v>
      </c>
      <c r="M2">
        <v>120</v>
      </c>
      <c r="N2">
        <v>1</v>
      </c>
      <c r="O2" t="str">
        <f t="shared" ref="O2" ca="1" si="0">IF(ROW()=2,P2,OFFSET(O2,-1,0)&amp;IF(LEN(P2)=0,"",","&amp;P2))</f>
        <v>{"sy":"2023","sm":"2","sd":"10","ey":"2023","em":"2","ed":"20","id":"Actor0201","bc":50,"count":10,"price":120}</v>
      </c>
      <c r="P2" t="str">
        <f>IF(N2&lt;&gt;1,"",
"{"""&amp;B$1&amp;""":"""&amp;B2&amp;""""
&amp;","""&amp;C$1&amp;""":"""&amp;C2&amp;""""
&amp;","""&amp;D$1&amp;""":"""&amp;D2&amp;""""
&amp;","""&amp;E$1&amp;""":"""&amp;E2&amp;""""
&amp;","""&amp;F$1&amp;""":"""&amp;F2&amp;""""
&amp;","""&amp;G$1&amp;""":"""&amp;G2&amp;""""
&amp;IF(LEN(J2)=0,"",","""&amp;J$1&amp;""":"""&amp;J2&amp;"""")
&amp;IF(LEN(K2)=0,"",","""&amp;K$1&amp;""":"&amp;K2)
&amp;IF(LEN(L2)=0,"",","""&amp;L$1&amp;""":"&amp;L2)
&amp;IF(LEN(M2)=0,"",","""&amp;M$1&amp;""":"&amp;M2)&amp;"}")</f>
        <v>{"sy":"2023","sm":"2","sd":"10","ey":"2023","em":"2","ed":"20","id":"Actor0201","bc":50,"count":10,"price":120}</v>
      </c>
      <c r="R2" t="str">
        <f ca="1">"["&amp;
IF(LEFT(OFFSET(O1,COUNTA(O:O)-1,0),1)=",",SUBSTITUTE(OFFSET(O1,COUNTA(O:O)-1,0),",","",1),OFFSET(O1,COUNTA(O:O)-1,0))
&amp;"]"</f>
        <v>[{"sy":"2023","sm":"2","sd":"10","ey":"2023","em":"2","ed":"20","id":"Actor0201","bc":50,"count":10,"price":120},{"sy":"2023","sm":"2","sd":"25","ey":"2023","em":"3","ed":"5","id":"Actor0201","bc":50,"count":10,"price":120},{"sy":"2023","sm":"3","sd":"5","ey":"2023","em":"3","ed":"12","id":"Actor2238","bc":50,"count":10,"price":120}]</v>
      </c>
    </row>
    <row r="3" spans="1:18">
      <c r="A3" t="s">
        <v>64</v>
      </c>
      <c r="B3">
        <f t="shared" ref="B3:B4" si="1">YEAR(H3)</f>
        <v>2023</v>
      </c>
      <c r="C3">
        <f t="shared" ref="C3:C4" si="2">MONTH(H3)</f>
        <v>2</v>
      </c>
      <c r="D3">
        <f t="shared" ref="D3:D4" si="3">DAY(H3)</f>
        <v>25</v>
      </c>
      <c r="E3">
        <f t="shared" ref="E3:E4" si="4">YEAR(I3+1)</f>
        <v>2023</v>
      </c>
      <c r="F3">
        <f t="shared" ref="F3:F4" si="5">MONTH(I3+1)</f>
        <v>3</v>
      </c>
      <c r="G3">
        <f t="shared" ref="G3:G4" si="6">DAY(I3+1)</f>
        <v>5</v>
      </c>
      <c r="H3" s="5">
        <v>44982</v>
      </c>
      <c r="I3" s="5">
        <v>44989</v>
      </c>
      <c r="J3" t="s">
        <v>59</v>
      </c>
      <c r="K3">
        <v>50</v>
      </c>
      <c r="L3">
        <v>10</v>
      </c>
      <c r="M3">
        <v>120</v>
      </c>
      <c r="N3">
        <v>1</v>
      </c>
      <c r="O3" t="str">
        <f t="shared" ref="O3:O4" ca="1" si="7">IF(ROW()=2,P3,OFFSET(O3,-1,0)&amp;IF(LEN(P3)=0,"",","&amp;P3))</f>
        <v>{"sy":"2023","sm":"2","sd":"10","ey":"2023","em":"2","ed":"20","id":"Actor0201","bc":50,"count":10,"price":120},{"sy":"2023","sm":"2","sd":"25","ey":"2023","em":"3","ed":"5","id":"Actor0201","bc":50,"count":10,"price":120}</v>
      </c>
      <c r="P3" t="str">
        <f t="shared" ref="P3:P4" si="8">IF(N3&lt;&gt;1,"",
"{"""&amp;B$1&amp;""":"""&amp;B3&amp;""""
&amp;","""&amp;C$1&amp;""":"""&amp;C3&amp;""""
&amp;","""&amp;D$1&amp;""":"""&amp;D3&amp;""""
&amp;","""&amp;E$1&amp;""":"""&amp;E3&amp;""""
&amp;","""&amp;F$1&amp;""":"""&amp;F3&amp;""""
&amp;","""&amp;G$1&amp;""":"""&amp;G3&amp;""""
&amp;IF(LEN(J3)=0,"",","""&amp;J$1&amp;""":"""&amp;J3&amp;"""")
&amp;IF(LEN(K3)=0,"",","""&amp;K$1&amp;""":"&amp;K3)
&amp;IF(LEN(L3)=0,"",","""&amp;L$1&amp;""":"&amp;L3)
&amp;IF(LEN(M3)=0,"",","""&amp;M$1&amp;""":"&amp;M3)&amp;"}")</f>
        <v>{"sy":"2023","sm":"2","sd":"25","ey":"2023","em":"3","ed":"5","id":"Actor0201","bc":50,"count":10,"price":120}</v>
      </c>
    </row>
    <row r="4" spans="1:18">
      <c r="A4" t="s">
        <v>65</v>
      </c>
      <c r="B4">
        <f t="shared" si="1"/>
        <v>2023</v>
      </c>
      <c r="C4">
        <f t="shared" si="2"/>
        <v>3</v>
      </c>
      <c r="D4">
        <f t="shared" si="3"/>
        <v>5</v>
      </c>
      <c r="E4">
        <f t="shared" si="4"/>
        <v>2023</v>
      </c>
      <c r="F4">
        <f t="shared" si="5"/>
        <v>3</v>
      </c>
      <c r="G4">
        <f t="shared" si="6"/>
        <v>12</v>
      </c>
      <c r="H4" s="5">
        <v>44990</v>
      </c>
      <c r="I4" s="5">
        <v>44996</v>
      </c>
      <c r="J4" t="s">
        <v>60</v>
      </c>
      <c r="K4">
        <v>50</v>
      </c>
      <c r="L4">
        <v>10</v>
      </c>
      <c r="M4">
        <v>120</v>
      </c>
      <c r="N4">
        <v>1</v>
      </c>
      <c r="O4" t="str">
        <f t="shared" ca="1" si="7"/>
        <v>{"sy":"2023","sm":"2","sd":"10","ey":"2023","em":"2","ed":"20","id":"Actor0201","bc":50,"count":10,"price":120},{"sy":"2023","sm":"2","sd":"25","ey":"2023","em":"3","ed":"5","id":"Actor0201","bc":50,"count":10,"price":120},{"sy":"2023","sm":"3","sd":"5","ey":"2023","em":"3","ed":"12","id":"Actor2238","bc":50,"count":10,"price":120}</v>
      </c>
      <c r="P4" t="str">
        <f t="shared" si="8"/>
        <v>{"sy":"2023","sm":"3","sd":"5","ey":"2023","em":"3","ed":"12","id":"Actor2238","bc":50,"count":10,"price":120}</v>
      </c>
    </row>
  </sheetData>
  <phoneticPr fontId="1" type="noConversion"/>
  <conditionalFormatting sqref="H1:I1048576">
    <cfRule type="expression" dxfId="1" priority="5">
      <formula>OR($N1=0,$I1&lt;TODAY())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61BD-E0AE-4D3B-B718-993382D622B5}">
  <dimension ref="A1:T4"/>
  <sheetViews>
    <sheetView workbookViewId="0">
      <pane ySplit="1" topLeftCell="A2" activePane="bottomLeft" state="frozen"/>
      <selection pane="bottomLeft"/>
    </sheetView>
  </sheetViews>
  <sheetFormatPr defaultRowHeight="16.5" outlineLevelCol="1"/>
  <cols>
    <col min="1" max="1" width="16.75" customWidth="1" outlineLevel="1"/>
    <col min="2" max="2" width="5.5" bestFit="1" customWidth="1" outlineLevel="1"/>
    <col min="3" max="3" width="3.875" bestFit="1" customWidth="1" outlineLevel="1"/>
    <col min="4" max="4" width="3.5" bestFit="1" customWidth="1" outlineLevel="1"/>
    <col min="5" max="5" width="5.5" bestFit="1" customWidth="1" outlineLevel="1"/>
    <col min="6" max="6" width="4.125" bestFit="1" customWidth="1" outlineLevel="1"/>
    <col min="7" max="7" width="3.625" bestFit="1" customWidth="1" outlineLevel="1"/>
    <col min="8" max="9" width="10.875" style="4" customWidth="1" outlineLevel="1"/>
    <col min="10" max="10" width="12.625" customWidth="1" outlineLevel="1"/>
    <col min="11" max="12" width="4.625" customWidth="1" outlineLevel="1"/>
    <col min="13" max="13" width="6.375" bestFit="1" customWidth="1" outlineLevel="1"/>
    <col min="14" max="15" width="6.625" customWidth="1" outlineLevel="1"/>
    <col min="16" max="16" width="5.5" customWidth="1" outlineLevel="1"/>
    <col min="17" max="18" width="9" customWidth="1" outlineLevel="1"/>
    <col min="20" max="20" width="9" customWidth="1" outlineLevel="1"/>
  </cols>
  <sheetData>
    <row r="1" spans="1:20" ht="27" customHeight="1">
      <c r="A1" t="s">
        <v>61</v>
      </c>
      <c r="B1" s="3" t="s">
        <v>62</v>
      </c>
      <c r="C1" s="3" t="s">
        <v>48</v>
      </c>
      <c r="D1" s="3" t="s">
        <v>49</v>
      </c>
      <c r="E1" s="3" t="s">
        <v>50</v>
      </c>
      <c r="F1" s="3" t="s">
        <v>51</v>
      </c>
      <c r="G1" s="3" t="s">
        <v>52</v>
      </c>
      <c r="H1" s="4" t="s">
        <v>53</v>
      </c>
      <c r="I1" s="4" t="s">
        <v>54</v>
      </c>
      <c r="J1" s="3" t="s">
        <v>47</v>
      </c>
      <c r="K1" s="3" t="s">
        <v>68</v>
      </c>
      <c r="L1" s="3" t="s">
        <v>69</v>
      </c>
      <c r="M1" s="3" t="s">
        <v>57</v>
      </c>
      <c r="N1" s="3" t="s">
        <v>58</v>
      </c>
      <c r="O1" s="3" t="s">
        <v>70</v>
      </c>
      <c r="P1" s="4" t="s">
        <v>55</v>
      </c>
      <c r="Q1" s="2" t="s">
        <v>12</v>
      </c>
      <c r="R1" s="2" t="s">
        <v>13</v>
      </c>
      <c r="T1" t="s">
        <v>66</v>
      </c>
    </row>
    <row r="2" spans="1:20">
      <c r="B2">
        <f>YEAR(H2)</f>
        <v>2023</v>
      </c>
      <c r="C2">
        <f>MONTH(H2)</f>
        <v>2</v>
      </c>
      <c r="D2">
        <f>DAY(H2)</f>
        <v>10</v>
      </c>
      <c r="E2">
        <f>YEAR(I2+1)</f>
        <v>2023</v>
      </c>
      <c r="F2">
        <f>MONTH(I2+1)</f>
        <v>2</v>
      </c>
      <c r="G2">
        <f>DAY(I2+1)</f>
        <v>22</v>
      </c>
      <c r="H2" s="5">
        <v>44967</v>
      </c>
      <c r="I2" s="5">
        <v>44978</v>
      </c>
      <c r="J2" t="s">
        <v>67</v>
      </c>
      <c r="K2">
        <v>50</v>
      </c>
      <c r="L2">
        <v>100</v>
      </c>
      <c r="M2">
        <v>20</v>
      </c>
      <c r="N2">
        <v>300</v>
      </c>
      <c r="O2">
        <v>0.02</v>
      </c>
      <c r="P2">
        <v>1</v>
      </c>
      <c r="Q2" t="str">
        <f t="shared" ref="Q2:Q4" ca="1" si="0">IF(ROW()=2,R2,OFFSET(Q2,-1,0)&amp;IF(LEN(R2)=0,"",","&amp;R2))</f>
        <v>{"sy":"2023","sm":"2","sd":"10","ey":"2023","em":"2","ed":"22","id":"Equip031201","sc":50,"ssc":100,"count":20,"price":300,"ov":0.02}</v>
      </c>
      <c r="R2" t="str">
        <f>IF(P2&lt;&gt;1,"",
"{"""&amp;B$1&amp;""":"""&amp;B2&amp;""""
&amp;","""&amp;C$1&amp;""":"""&amp;C2&amp;""""
&amp;","""&amp;D$1&amp;""":"""&amp;D2&amp;""""
&amp;","""&amp;E$1&amp;""":"""&amp;E2&amp;""""
&amp;","""&amp;F$1&amp;""":"""&amp;F2&amp;""""
&amp;","""&amp;G$1&amp;""":"""&amp;G2&amp;""""
&amp;IF(LEN(J2)=0,"",","""&amp;J$1&amp;""":"""&amp;J2&amp;"""")
&amp;IF(LEN(K2)=0,"",","""&amp;K$1&amp;""":"&amp;K2)
&amp;IF(LEN(L2)=0,"",","""&amp;L$1&amp;""":"&amp;L2)
&amp;IF(LEN(M2)=0,"",","""&amp;M$1&amp;""":"&amp;M2)
&amp;IF(LEN(N2)=0,"",","""&amp;N$1&amp;""":"&amp;N2)
&amp;IF(LEN(O2)=0,"",","""&amp;O$1&amp;""":"&amp;O2)&amp;"}")</f>
        <v>{"sy":"2023","sm":"2","sd":"10","ey":"2023","em":"2","ed":"22","id":"Equip031201","sc":50,"ssc":100,"count":20,"price":300,"ov":0.02}</v>
      </c>
      <c r="T2" t="str">
        <f ca="1">"["&amp;
IF(LEFT(OFFSET(Q1,COUNTA(Q:Q)-1,0),1)=",",SUBSTITUTE(OFFSET(Q1,COUNTA(Q:Q)-1,0),",","",1),OFFSET(Q1,COUNTA(Q:Q)-1,0))
&amp;"]"</f>
        <v>[{"sy":"2023","sm":"2","sd":"10","ey":"2023","em":"2","ed":"22","id":"Equip031201","sc":50,"ssc":100,"count":20,"price":300,"ov":0.02},{"sy":"2023","sm":"2","sd":"23","ey":"2023","em":"3","ed":"7","id":"Equip034201","sc":50,"ssc":100,"count":20,"price":300,"ov":0.02},{"sy":"2023","sm":"3","sd":"5","ey":"2023","em":"3","ed":"15","id":"Equip033001","sc":50,"ssc":100,"count":20,"price":300,"ov":0.02}]</v>
      </c>
    </row>
    <row r="3" spans="1:20">
      <c r="B3">
        <f t="shared" ref="B3:B4" si="1">YEAR(H3)</f>
        <v>2023</v>
      </c>
      <c r="C3">
        <f t="shared" ref="C3:C4" si="2">MONTH(H3)</f>
        <v>2</v>
      </c>
      <c r="D3">
        <f t="shared" ref="D3:D4" si="3">DAY(H3)</f>
        <v>23</v>
      </c>
      <c r="E3">
        <f t="shared" ref="E3:E4" si="4">YEAR(I3+1)</f>
        <v>2023</v>
      </c>
      <c r="F3">
        <f t="shared" ref="F3:F4" si="5">MONTH(I3+1)</f>
        <v>3</v>
      </c>
      <c r="G3">
        <f t="shared" ref="G3:G4" si="6">DAY(I3+1)</f>
        <v>7</v>
      </c>
      <c r="H3" s="5">
        <v>44980</v>
      </c>
      <c r="I3" s="5">
        <v>44991</v>
      </c>
      <c r="J3" t="s">
        <v>71</v>
      </c>
      <c r="K3">
        <v>50</v>
      </c>
      <c r="L3">
        <v>100</v>
      </c>
      <c r="M3">
        <v>20</v>
      </c>
      <c r="N3">
        <v>300</v>
      </c>
      <c r="O3">
        <v>0.02</v>
      </c>
      <c r="P3">
        <v>1</v>
      </c>
      <c r="Q3" t="str">
        <f t="shared" ca="1" si="0"/>
        <v>{"sy":"2023","sm":"2","sd":"10","ey":"2023","em":"2","ed":"22","id":"Equip031201","sc":50,"ssc":100,"count":20,"price":300,"ov":0.02},{"sy":"2023","sm":"2","sd":"23","ey":"2023","em":"3","ed":"7","id":"Equip034201","sc":50,"ssc":100,"count":20,"price":300,"ov":0.02}</v>
      </c>
      <c r="R3" t="str">
        <f t="shared" ref="R3:R4" si="7">IF(P3&lt;&gt;1,"",
"{"""&amp;B$1&amp;""":"""&amp;B3&amp;""""
&amp;","""&amp;C$1&amp;""":"""&amp;C3&amp;""""
&amp;","""&amp;D$1&amp;""":"""&amp;D3&amp;""""
&amp;","""&amp;E$1&amp;""":"""&amp;E3&amp;""""
&amp;","""&amp;F$1&amp;""":"""&amp;F3&amp;""""
&amp;","""&amp;G$1&amp;""":"""&amp;G3&amp;""""
&amp;IF(LEN(J3)=0,"",","""&amp;J$1&amp;""":"""&amp;J3&amp;"""")
&amp;IF(LEN(K3)=0,"",","""&amp;K$1&amp;""":"&amp;K3)
&amp;IF(LEN(L3)=0,"",","""&amp;L$1&amp;""":"&amp;L3)
&amp;IF(LEN(M3)=0,"",","""&amp;M$1&amp;""":"&amp;M3)
&amp;IF(LEN(N3)=0,"",","""&amp;N$1&amp;""":"&amp;N3)
&amp;IF(LEN(O3)=0,"",","""&amp;O$1&amp;""":"&amp;O3)&amp;"}")</f>
        <v>{"sy":"2023","sm":"2","sd":"23","ey":"2023","em":"3","ed":"7","id":"Equip034201","sc":50,"ssc":100,"count":20,"price":300,"ov":0.02}</v>
      </c>
    </row>
    <row r="4" spans="1:20">
      <c r="B4">
        <f t="shared" si="1"/>
        <v>2023</v>
      </c>
      <c r="C4">
        <f t="shared" si="2"/>
        <v>3</v>
      </c>
      <c r="D4">
        <f t="shared" si="3"/>
        <v>5</v>
      </c>
      <c r="E4">
        <f t="shared" si="4"/>
        <v>2023</v>
      </c>
      <c r="F4">
        <f t="shared" si="5"/>
        <v>3</v>
      </c>
      <c r="G4">
        <f t="shared" si="6"/>
        <v>15</v>
      </c>
      <c r="H4" s="5">
        <v>44990</v>
      </c>
      <c r="I4" s="5">
        <v>44999</v>
      </c>
      <c r="J4" t="s">
        <v>72</v>
      </c>
      <c r="K4">
        <v>50</v>
      </c>
      <c r="L4">
        <v>100</v>
      </c>
      <c r="M4">
        <v>20</v>
      </c>
      <c r="N4">
        <v>300</v>
      </c>
      <c r="O4">
        <v>0.02</v>
      </c>
      <c r="P4">
        <v>1</v>
      </c>
      <c r="Q4" t="str">
        <f t="shared" ca="1" si="0"/>
        <v>{"sy":"2023","sm":"2","sd":"10","ey":"2023","em":"2","ed":"22","id":"Equip031201","sc":50,"ssc":100,"count":20,"price":300,"ov":0.02},{"sy":"2023","sm":"2","sd":"23","ey":"2023","em":"3","ed":"7","id":"Equip034201","sc":50,"ssc":100,"count":20,"price":300,"ov":0.02},{"sy":"2023","sm":"3","sd":"5","ey":"2023","em":"3","ed":"15","id":"Equip033001","sc":50,"ssc":100,"count":20,"price":300,"ov":0.02}</v>
      </c>
      <c r="R4" t="str">
        <f t="shared" si="7"/>
        <v>{"sy":"2023","sm":"3","sd":"5","ey":"2023","em":"3","ed":"15","id":"Equip033001","sc":50,"ssc":100,"count":20,"price":300,"ov":0.02}</v>
      </c>
    </row>
  </sheetData>
  <phoneticPr fontId="1" type="noConversion"/>
  <conditionalFormatting sqref="H1:I1048576">
    <cfRule type="expression" dxfId="0" priority="1">
      <formula>OR($P1=0,$I1&lt;TODAY())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GachaSpellTable</vt:lpstr>
      <vt:lpstr>ShopSpellTable</vt:lpstr>
      <vt:lpstr>GachaActorTable</vt:lpstr>
      <vt:lpstr>ShopActorTable</vt:lpstr>
      <vt:lpstr>ShopEquipTable</vt:lpstr>
      <vt:lpstr>GachaEquipTable</vt:lpstr>
      <vt:lpstr>픽업캐릭</vt:lpstr>
      <vt:lpstr>픽업이큅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2022-10-27T05:30:12Z</dcterms:created>
  <dcterms:modified xsi:type="dcterms:W3CDTF">2023-03-12T02:34:48Z</dcterms:modified>
</cp:coreProperties>
</file>