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CE22358-028D-46FE-A112-3B286A9D267D}" xr6:coauthVersionLast="47" xr6:coauthVersionMax="47" xr10:uidLastSave="{00000000-0000-0000-0000-000000000000}"/>
  <bookViews>
    <workbookView xWindow="-120" yWindow="-120" windowWidth="29040" windowHeight="158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만들기" sheetId="8" r:id="rId9"/>
    <sheet name="itemAtk만들기" sheetId="13" r:id="rId10"/>
    <sheet name="PointShopTable" sheetId="9" r:id="rId11"/>
    <sheet name="PointShopAtkTable" sheetId="10" r:id="rId12"/>
    <sheet name="FreePackageTable" sheetId="12" r:id="rId13"/>
  </sheets>
  <definedNames>
    <definedName name="_xlnm._FilterDatabase" localSheetId="0" hidden="1">ShopProductTable!$L$1:$L$125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8" i="2" l="1"/>
  <c r="AQ79" i="2"/>
  <c r="AQ80" i="2"/>
  <c r="AQ81" i="2"/>
  <c r="AQ82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83" i="2"/>
  <c r="D13" i="1" l="1"/>
  <c r="D12" i="1"/>
  <c r="B11" i="3" l="1"/>
  <c r="B10" i="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Q120" i="2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V125" i="2"/>
  <c r="R124" i="2"/>
  <c r="AD125" i="2"/>
  <c r="R125" i="2"/>
  <c r="V119" i="2"/>
  <c r="Z121" i="2"/>
  <c r="Z122" i="2"/>
  <c r="R122" i="2"/>
  <c r="AD122" i="2"/>
  <c r="V122" i="2"/>
  <c r="V120" i="2"/>
  <c r="Z120" i="2"/>
  <c r="AD123" i="2"/>
  <c r="R123" i="2"/>
  <c r="V124" i="2"/>
  <c r="V121" i="2"/>
  <c r="AD120" i="2"/>
  <c r="AD124" i="2"/>
  <c r="V123" i="2"/>
  <c r="Z97" i="2"/>
  <c r="R120" i="2"/>
  <c r="Z124" i="2"/>
  <c r="AD121" i="2"/>
  <c r="Z123" i="2"/>
  <c r="R119" i="2"/>
  <c r="Z119" i="2"/>
  <c r="Z125" i="2"/>
  <c r="AD119" i="2"/>
  <c r="R121" i="2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BB119" i="2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F2" i="13" l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3" i="8"/>
  <c r="D2" i="8"/>
  <c r="C2" i="8" s="1"/>
  <c r="C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8" i="2"/>
  <c r="R76" i="2"/>
  <c r="R83" i="2"/>
  <c r="R74" i="2"/>
  <c r="R81" i="2"/>
  <c r="R79" i="2"/>
  <c r="R72" i="2"/>
  <c r="R75" i="2"/>
  <c r="R77" i="2"/>
  <c r="R73" i="2"/>
  <c r="R82" i="2"/>
  <c r="R80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7" i="2"/>
  <c r="R6" i="2"/>
  <c r="R5" i="2"/>
  <c r="R4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6" i="2"/>
  <c r="R114" i="2"/>
  <c r="R115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3" i="2"/>
  <c r="R112" i="2"/>
  <c r="R110" i="2"/>
  <c r="R111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R108" i="2"/>
  <c r="R107" i="2"/>
  <c r="Z109" i="2"/>
  <c r="R109" i="2"/>
  <c r="V109" i="2"/>
  <c r="AD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R20" i="2"/>
  <c r="Z23" i="2"/>
  <c r="R41" i="2"/>
  <c r="Z36" i="2"/>
  <c r="Z42" i="2"/>
  <c r="R38" i="2"/>
  <c r="V38" i="2"/>
  <c r="V46" i="2"/>
  <c r="R43" i="2"/>
  <c r="Z46" i="2"/>
  <c r="Z39" i="2"/>
  <c r="V42" i="2"/>
  <c r="Z41" i="2"/>
  <c r="R21" i="2"/>
  <c r="V36" i="2"/>
  <c r="V39" i="2"/>
  <c r="Z47" i="2"/>
  <c r="V20" i="2"/>
  <c r="R23" i="2"/>
  <c r="V44" i="2"/>
  <c r="R37" i="2"/>
  <c r="V23" i="2"/>
  <c r="Z43" i="2"/>
  <c r="Z44" i="2"/>
  <c r="R46" i="2"/>
  <c r="V21" i="2"/>
  <c r="Z40" i="2"/>
  <c r="V45" i="2"/>
  <c r="R44" i="2"/>
  <c r="V40" i="2"/>
  <c r="R40" i="2"/>
  <c r="R3" i="2"/>
  <c r="R47" i="2"/>
  <c r="V41" i="2"/>
  <c r="R42" i="2"/>
  <c r="R36" i="2"/>
  <c r="R45" i="2"/>
  <c r="R39" i="2"/>
  <c r="V47" i="2"/>
  <c r="Z37" i="2"/>
  <c r="V43" i="2"/>
  <c r="Z45" i="2"/>
  <c r="Z38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R86" i="2"/>
  <c r="V105" i="2"/>
  <c r="Z98" i="2"/>
  <c r="AD104" i="2"/>
  <c r="V104" i="2"/>
  <c r="R88" i="2"/>
  <c r="V99" i="2"/>
  <c r="V103" i="2"/>
  <c r="V106" i="2"/>
  <c r="Z91" i="2"/>
  <c r="V94" i="2"/>
  <c r="R97" i="2"/>
  <c r="R105" i="2"/>
  <c r="AD94" i="2"/>
  <c r="Z99" i="2"/>
  <c r="AD97" i="2"/>
  <c r="V97" i="2"/>
  <c r="R100" i="2"/>
  <c r="R106" i="2"/>
  <c r="R94" i="2"/>
  <c r="V95" i="2"/>
  <c r="Z101" i="2"/>
  <c r="R104" i="2"/>
  <c r="Z95" i="2"/>
  <c r="Z92" i="2"/>
  <c r="R85" i="2"/>
  <c r="R99" i="2"/>
  <c r="R22" i="2"/>
  <c r="AD95" i="2"/>
  <c r="R96" i="2"/>
  <c r="Z93" i="2"/>
  <c r="V102" i="2"/>
  <c r="V98" i="2"/>
  <c r="AD91" i="2"/>
  <c r="AD99" i="2"/>
  <c r="AD106" i="2"/>
  <c r="Z102" i="2"/>
  <c r="AD101" i="2"/>
  <c r="V96" i="2"/>
  <c r="AD105" i="2"/>
  <c r="R87" i="2"/>
  <c r="R91" i="2"/>
  <c r="AD103" i="2"/>
  <c r="R95" i="2"/>
  <c r="V9" i="2"/>
  <c r="AD93" i="2"/>
  <c r="R90" i="2"/>
  <c r="V101" i="2"/>
  <c r="R101" i="2"/>
  <c r="R92" i="2"/>
  <c r="AD98" i="2"/>
  <c r="R9" i="2"/>
  <c r="Z106" i="2"/>
  <c r="AD92" i="2"/>
  <c r="R102" i="2"/>
  <c r="R98" i="2"/>
  <c r="V91" i="2"/>
  <c r="V93" i="2"/>
  <c r="V92" i="2"/>
  <c r="Z105" i="2"/>
  <c r="Z104" i="2"/>
  <c r="R93" i="2"/>
  <c r="V100" i="2"/>
  <c r="Z94" i="2"/>
  <c r="Z100" i="2"/>
  <c r="AD100" i="2"/>
  <c r="AD102" i="2"/>
  <c r="Z103" i="2"/>
  <c r="R103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V28" i="2"/>
  <c r="R64" i="2"/>
  <c r="R25" i="2"/>
  <c r="Z31" i="2"/>
  <c r="R29" i="2"/>
  <c r="V25" i="2"/>
  <c r="R24" i="2"/>
  <c r="Z35" i="2"/>
  <c r="R54" i="2"/>
  <c r="V35" i="2"/>
  <c r="V24" i="2"/>
  <c r="R68" i="2"/>
  <c r="V30" i="2"/>
  <c r="R53" i="2"/>
  <c r="R70" i="2"/>
  <c r="R50" i="2"/>
  <c r="R71" i="2"/>
  <c r="Z30" i="2"/>
  <c r="R33" i="2"/>
  <c r="Z27" i="2"/>
  <c r="V29" i="2"/>
  <c r="R84" i="2"/>
  <c r="R60" i="2"/>
  <c r="R34" i="2"/>
  <c r="R31" i="2"/>
  <c r="R66" i="2"/>
  <c r="R49" i="2"/>
  <c r="R61" i="2"/>
  <c r="Z25" i="2"/>
  <c r="R30" i="2"/>
  <c r="V31" i="2"/>
  <c r="Z34" i="2"/>
  <c r="Z29" i="2"/>
  <c r="R65" i="2"/>
  <c r="R48" i="2"/>
  <c r="R62" i="2"/>
  <c r="R27" i="2"/>
  <c r="R26" i="2"/>
  <c r="R51" i="2"/>
  <c r="V26" i="2"/>
  <c r="R32" i="2"/>
  <c r="Z28" i="2"/>
  <c r="R35" i="2"/>
  <c r="R67" i="2"/>
  <c r="R69" i="2"/>
  <c r="Z33" i="2"/>
  <c r="Z32" i="2"/>
  <c r="V27" i="2"/>
  <c r="R28" i="2"/>
  <c r="V33" i="2"/>
  <c r="V32" i="2"/>
  <c r="R89" i="2"/>
  <c r="R63" i="2"/>
  <c r="R59" i="2"/>
  <c r="R55" i="2"/>
  <c r="R52" i="2"/>
  <c r="Z26" i="2"/>
  <c r="R57" i="2"/>
  <c r="R58" i="2"/>
  <c r="R56" i="2"/>
  <c r="V34" i="2"/>
  <c r="Z24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AD15" i="2"/>
  <c r="V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Z18" i="2"/>
  <c r="Z19" i="2"/>
  <c r="R19" i="2"/>
  <c r="Z13" i="2"/>
  <c r="Z11" i="2"/>
  <c r="Z12" i="2"/>
  <c r="V12" i="2"/>
  <c r="R15" i="2"/>
  <c r="R13" i="2"/>
  <c r="R8" i="2"/>
  <c r="R11" i="2"/>
  <c r="Z15" i="2"/>
  <c r="AD19" i="2"/>
  <c r="V13" i="2"/>
  <c r="V10" i="2"/>
  <c r="V11" i="2"/>
  <c r="V18" i="2"/>
  <c r="R12" i="2"/>
  <c r="R18" i="2"/>
  <c r="V8" i="2"/>
  <c r="R17" i="2"/>
  <c r="Z17" i="2"/>
  <c r="AD17" i="2"/>
  <c r="V19" i="2"/>
  <c r="V16" i="2"/>
  <c r="V17" i="2"/>
  <c r="R2" i="2"/>
  <c r="AD12" i="2"/>
  <c r="Z10" i="2"/>
  <c r="R16" i="2"/>
  <c r="R10" i="2"/>
  <c r="R14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F2" i="1" l="1"/>
  <c r="BA10" i="2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<sst xmlns="http://schemas.openxmlformats.org/spreadsheetml/2006/main" count="1327" uniqueCount="483">
  <si>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</si>
  <si>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</si>
  <si>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</si>
  <si>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</si>
  <si>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</si>
  <si>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</si>
  <si>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</si>
  <si>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</si>
  <si>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</si>
  <si>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</si>
  <si>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</si>
  <si>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</si>
  <si>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</si>
  <si>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</si>
  <si>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</si>
  <si>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</si>
  <si>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</si>
  <si>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</si>
  <si>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</si>
  <si>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</si>
  <si>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</si>
  <si>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</si>
  <si>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</si>
  <si>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</si>
  <si>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</si>
  <si>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</si>
  <si>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</si>
  <si>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</si>
  <si>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</si>
  <si>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</si>
  <si>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</si>
  <si>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</si>
  <si>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</si>
  <si>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</si>
  <si>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</si>
  <si>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</si>
  <si>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</si>
  <si>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</si>
  <si>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</si>
  <si>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</si>
  <si>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</si>
  <si>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</si>
  <si>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</si>
  <si>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</si>
  <si>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</si>
  <si>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</si>
  <si>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</si>
  <si>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</si>
  <si>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</si>
  <si>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</si>
  <si>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</si>
  <si>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</si>
  <si>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</si>
  <si>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</si>
  <si>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</si>
  <si>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</si>
  <si>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</si>
  <si>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</si>
  <si>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</si>
  <si>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</si>
  <si>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</si>
  <si>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</si>
  <si>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</si>
  <si>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</si>
  <si>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</si>
  <si>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</si>
  <si>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</si>
  <si>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</si>
  <si>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</si>
  <si>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</si>
  <si>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</si>
  <si>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</si>
  <si>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</si>
  <si>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</si>
  <si>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</si>
  <si>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</si>
  <si>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</si>
  <si>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</si>
  <si>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</si>
  <si>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</si>
  <si>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</si>
  <si>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</si>
  <si>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</si>
  <si>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</si>
  <si>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</si>
  <si>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</si>
  <si>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</si>
  <si>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</si>
  <si>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</si>
  <si>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</si>
  <si>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</si>
  <si>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</si>
  <si>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</si>
  <si>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</si>
  <si>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</si>
  <si>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</si>
  <si>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</si>
  <si>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</si>
  <si>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</si>
  <si>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</si>
  <si>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</si>
  <si>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</si>
  <si>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</si>
  <si>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</si>
  <si>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</si>
  <si>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</si>
  <si>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</si>
  <si>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</si>
  <si>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</si>
  <si>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</si>
  <si>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</si>
  <si>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</si>
  <si>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</si>
  <si>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</si>
  <si>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</si>
  <si>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</si>
  <si>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</si>
  <si>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</si>
  <si>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</si>
  <si>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</si>
  <si>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</si>
  <si>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</si>
  <si>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</si>
  <si>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</si>
  <si>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</si>
  <si>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</si>
  <si>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</si>
  <si>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</si>
  <si>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</si>
  <si>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</si>
  <si>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</si>
  <si>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</si>
  <si>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</si>
  <si>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</si>
  <si>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</si>
  <si>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</si>
  <si>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</si>
  <si>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</si>
  <si>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</si>
  <si>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</si>
  <si>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</si>
  <si>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</si>
  <si>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</si>
  <si>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</si>
  <si>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</si>
  <si>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</si>
  <si>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</si>
  <si>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</si>
  <si>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</si>
  <si>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</si>
  <si>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</si>
  <si>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</si>
  <si>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</si>
  <si>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</si>
  <si>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</si>
  <si>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</si>
  <si>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</si>
  <si>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</si>
  <si>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</si>
  <si>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</si>
  <si>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</si>
  <si>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</si>
  <si>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</si>
  <si>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</si>
  <si>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</si>
  <si>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</si>
  <si>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</si>
  <si>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</si>
  <si>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</si>
  <si>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</si>
  <si>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</si>
  <si>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</si>
  <si>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</si>
  <si>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</si>
  <si>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</si>
  <si>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</si>
  <si>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</si>
  <si>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</si>
  <si>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</si>
  <si>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</si>
  <si>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</si>
  <si>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</si>
  <si>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</si>
  <si>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</si>
  <si>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</si>
  <si>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</si>
  <si>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</si>
  <si>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</si>
  <si>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</si>
  <si>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</si>
  <si>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</si>
  <si>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</si>
  <si>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</si>
  <si>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</si>
  <si>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</si>
  <si>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</si>
  <si>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</si>
  <si>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</si>
  <si>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</si>
  <si>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</si>
  <si>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</si>
  <si>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</si>
  <si>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</si>
  <si>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</si>
  <si>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</si>
  <si>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</si>
  <si>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</si>
  <si>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</si>
  <si>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</si>
  <si>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</si>
  <si>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</si>
  <si>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</si>
  <si>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Spell_0019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</si>
  <si>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</si>
  <si>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</si>
  <si>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</si>
  <si>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</si>
  <si>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</si>
  <si>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</si>
  <si>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</si>
  <si>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</si>
  <si>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</si>
  <si>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</si>
  <si>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</si>
  <si>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</si>
  <si>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</si>
  <si>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</si>
  <si>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</si>
  <si>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</si>
  <si>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</si>
  <si>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</si>
  <si>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</si>
  <si>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</si>
  <si>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</si>
  <si>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</si>
  <si>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</si>
  <si>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</si>
  <si>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</si>
  <si>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</si>
  <si>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</si>
  <si>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</si>
  <si>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</si>
  <si>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</si>
  <si>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</si>
  <si>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</si>
  <si>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</si>
  <si>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</si>
  <si>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</si>
  <si>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</si>
  <si>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</si>
  <si>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</si>
  <si>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</si>
  <si>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</si>
  <si>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</si>
  <si>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</si>
  <si>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</si>
  <si>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</si>
  <si>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</si>
  <si>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</si>
  <si>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</si>
  <si>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</si>
  <si>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</si>
  <si>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</si>
  <si>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</si>
  <si>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</si>
  <si>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</si>
  <si>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</si>
  <si>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</si>
  <si>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</si>
  <si>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</si>
  <si>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</si>
  <si>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</si>
  <si>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</si>
  <si>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</si>
  <si>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</si>
  <si>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</si>
  <si>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</si>
  <si>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</si>
  <si>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</si>
  <si>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</si>
  <si>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</si>
  <si>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</si>
  <si>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</si>
  <si>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</si>
  <si>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</si>
  <si>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</si>
  <si>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</si>
  <si>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</si>
  <si>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</si>
  <si>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</si>
  <si>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</si>
  <si>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</si>
  <si>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</si>
  <si>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</si>
  <si>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20Tier</t>
  </si>
  <si>
    <t>30Tier</t>
  </si>
  <si>
    <t>50Tier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</si>
  <si>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</si>
  <si>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</si>
  <si>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</si>
  <si>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</si>
  <si>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</si>
  <si>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</si>
  <si>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</si>
  <si>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</si>
  <si>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</si>
  <si>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</si>
  <si>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</si>
  <si>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</si>
  <si>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</si>
  <si>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</si>
  <si>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</si>
  <si>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</si>
  <si>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</si>
  <si>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</si>
  <si>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</si>
  <si>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</si>
  <si>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</si>
  <si>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</si>
  <si>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</si>
  <si>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</si>
  <si>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</si>
  <si>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</si>
  <si>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</si>
  <si>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</si>
  <si>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</si>
  <si>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</si>
  <si>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</si>
  <si>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</si>
  <si>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</si>
  <si>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</si>
  <si>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</si>
  <si>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</si>
  <si>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</si>
  <si>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</si>
  <si>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</si>
  <si>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</si>
  <si>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</si>
  <si>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</si>
  <si>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</si>
  <si>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</si>
  <si>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</si>
  <si>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</si>
  <si>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</si>
  <si>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</si>
  <si>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</si>
  <si>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</si>
  <si>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</si>
  <si>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</si>
  <si>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</si>
  <si>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</si>
  <si>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</si>
  <si>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</si>
  <si>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</si>
  <si>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</si>
  <si>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</si>
  <si>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</si>
  <si>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</si>
  <si>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</si>
  <si>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</si>
  <si>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</si>
  <si>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</si>
  <si>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</si>
  <si>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</si>
  <si>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</si>
  <si>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</si>
  <si>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</si>
  <si>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</si>
  <si>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</si>
  <si>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</si>
  <si>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</si>
  <si>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</si>
  <si>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</si>
  <si>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</si>
  <si>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</si>
  <si>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</si>
  <si>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</si>
  <si>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</si>
  <si>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</si>
  <si>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</si>
  <si>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</si>
  <si>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</si>
  <si>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</si>
  <si>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</si>
  <si>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</si>
  <si>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</si>
  <si>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</si>
  <si>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</si>
  <si>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</si>
  <si>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</si>
  <si>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</si>
  <si>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</si>
  <si>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</si>
  <si>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</si>
  <si>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</si>
  <si>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</si>
  <si>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</si>
  <si>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</si>
  <si>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</si>
  <si>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</si>
  <si>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</si>
  <si>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</si>
  <si>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</si>
  <si>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</si>
  <si>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</si>
  <si>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</si>
  <si>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</si>
  <si>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</si>
  <si>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</si>
  <si>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</si>
  <si>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</si>
  <si>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</si>
  <si>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</si>
  <si>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</si>
  <si>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</si>
  <si>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</si>
  <si>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</si>
  <si>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</si>
  <si>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</si>
  <si>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</si>
  <si>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</si>
  <si>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</si>
  <si>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</si>
  <si>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</si>
  <si>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</si>
  <si>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</si>
  <si>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</si>
  <si>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</si>
  <si>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</si>
  <si>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</si>
  <si>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</si>
  <si>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</si>
  <si>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</si>
  <si>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</si>
  <si>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</si>
  <si>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</si>
  <si>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</si>
  <si>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</si>
  <si>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</si>
  <si>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</si>
  <si>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</si>
  <si>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</si>
  <si>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</si>
  <si>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</si>
  <si>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</si>
  <si>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</si>
  <si>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</si>
  <si>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</si>
  <si>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</si>
  <si>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</si>
  <si>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</si>
  <si>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</si>
  <si>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</si>
  <si>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</si>
  <si>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</si>
  <si>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</si>
  <si>
    <t>FreeLevelAtk_01</t>
    <phoneticPr fontId="1" type="noConversion"/>
  </si>
  <si>
    <t>FreeLevelAtk_02</t>
  </si>
  <si>
    <t>FreeLevelAtk_03</t>
  </si>
  <si>
    <t>FreeStageAtk_01</t>
    <phoneticPr fontId="1" type="noConversion"/>
  </si>
  <si>
    <t>FreeStageAtk_02</t>
  </si>
  <si>
    <t>FreeStageAtk_03</t>
  </si>
  <si>
    <t>FreeStageAtk_04</t>
  </si>
  <si>
    <t>RelayAtk_01</t>
  </si>
  <si>
    <t>RelayAtk_01</t>
    <phoneticPr fontId="1" type="noConversion"/>
  </si>
  <si>
    <t>RelayAtk_02</t>
  </si>
  <si>
    <t>RelayAtk_03</t>
  </si>
  <si>
    <t>RelayAtk_04</t>
  </si>
  <si>
    <t>RelayAtk_05</t>
  </si>
  <si>
    <t>RelayAtk_06</t>
  </si>
  <si>
    <t>RelayAtk_07</t>
  </si>
  <si>
    <t>RelayAtk_08</t>
  </si>
  <si>
    <t>RelayAtk_09</t>
  </si>
  <si>
    <t>RelayAtk_10</t>
  </si>
  <si>
    <t>itemAtk</t>
    <phoneticPr fontId="1" type="noConversion"/>
  </si>
  <si>
    <t>Cash_sSpellGacha</t>
    <phoneticPr fontId="1" type="noConversion"/>
  </si>
  <si>
    <t>Cash_sSpell4Gacha</t>
    <phoneticPr fontId="1" type="noConversion"/>
  </si>
  <si>
    <t>Equip030001</t>
  </si>
  <si>
    <t>100Tier</t>
  </si>
  <si>
    <t>80Tier</t>
  </si>
  <si>
    <t>70Tier</t>
  </si>
  <si>
    <t>13Tier</t>
  </si>
  <si>
    <t>Cash_sEquipTypeGacha411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</si>
</sst>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S125"/>
  <sheetViews>
    <sheetView tabSelected="1" workbookViewId="0">
      <pane xSplit="2" ySplit="1" topLeftCell="P42" activePane="bottomRight" state="frozen"/>
      <selection pane="topRight" activeCell="C1" sqref="C1"/>
      <selection pane="bottomLeft" activeCell="A2" sqref="A2"/>
      <selection pane="bottomRight" activeCell="A50" sqref="A50"/>
    </sheetView>
  </sheetViews>
  <sheetFormatPr defaultRowHeight="16.5" outlineLevelCol="1"/>
  <cols>
    <col min="1" max="1" width="25.25" customWidth="1"/>
    <col min="2" max="2" width="26.25" customWidth="1" outlineLevel="1"/>
    <col min="3" max="3" width="14.25" customWidth="1" outlineLevel="1"/>
    <col min="4" max="4" width="15" customWidth="1" outlineLevel="1"/>
    <col min="5" max="5" width="20.125" customWidth="1" outlineLevel="1"/>
    <col min="6" max="6" width="17.75" customWidth="1" outlineLevel="1"/>
    <col min="7" max="7" width="9" customWidth="1" outlineLevel="1"/>
    <col min="8" max="8" width="9" customWidth="1"/>
    <col min="9" max="10" width="9.25" customWidth="1"/>
    <col min="11" max="12" width="9.25" customWidth="1" outlineLevel="1"/>
    <col min="14" max="14" width="9.25" bestFit="1" customWidth="1"/>
    <col min="15" max="15" width="27" bestFit="1" customWidth="1"/>
    <col min="16" max="16" width="6.625" customWidth="1" outlineLevel="1"/>
    <col min="17" max="17" width="6.625" customWidth="1"/>
    <col min="18" max="18" width="3.5" customWidth="1" outlineLevel="1"/>
    <col min="19" max="19" width="9" customWidth="1" outlineLevel="1"/>
    <col min="20" max="20" width="27.5" customWidth="1" outlineLevel="1"/>
    <col min="21" max="21" width="9" customWidth="1" outlineLevel="1"/>
    <col min="22" max="22" width="3.5" customWidth="1" outlineLevel="1"/>
    <col min="23" max="23" width="9" customWidth="1" outlineLevel="1"/>
    <col min="24" max="24" width="18.75" customWidth="1" outlineLevel="1"/>
    <col min="25" max="25" width="9" customWidth="1" outlineLevel="1"/>
    <col min="26" max="26" width="3.5" customWidth="1" outlineLevel="1"/>
    <col min="27" max="27" width="9" customWidth="1" outlineLevel="1"/>
    <col min="28" max="28" width="18.75" customWidth="1" outlineLevel="1"/>
    <col min="29" max="29" width="9" customWidth="1" outlineLevel="1"/>
    <col min="30" max="30" width="3.5" customWidth="1" outlineLevel="1"/>
    <col min="31" max="31" width="9" customWidth="1" outlineLevel="1"/>
    <col min="32" max="32" width="18.75" customWidth="1" outlineLevel="1"/>
    <col min="33" max="33" width="9" customWidth="1" outlineLevel="1"/>
    <col min="34" max="34" width="3.5" customWidth="1" outlineLevel="1"/>
    <col min="35" max="35" width="9" customWidth="1" outlineLevel="1"/>
    <col min="36" max="36" width="18.75" customWidth="1" outlineLevel="1"/>
    <col min="37" max="37" width="9" customWidth="1" outlineLevel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customWidth="1" outlineLevel="1"/>
    <col min="56" max="57" width="9" customWidth="1" outlineLevel="1"/>
    <col min="59" max="59" width="9" customWidth="1" outlineLevel="1"/>
    <col min="61" max="61" width="9" customWidth="1" outlineLevel="1"/>
    <col min="63" max="63" width="9" customWidth="1" outlineLevel="1"/>
    <col min="65" max="69" width="9" customWidth="1" outlineLevel="1"/>
    <col min="71" max="71" width="9" customWidth="1" outlineLevel="1"/>
  </cols>
  <sheetData>
    <row r="1" spans="1:71" ht="27" customHeight="1">
      <c r="A1" s="4" t="s">
        <v>5</v>
      </c>
      <c r="B1" t="s">
        <v>0</v>
      </c>
      <c r="C1" s="1" t="s">
        <v>298</v>
      </c>
      <c r="D1" s="1" t="s">
        <v>299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414</v>
      </c>
      <c r="L1" t="s">
        <v>297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279</v>
      </c>
      <c r="BN1" t="s">
        <v>280</v>
      </c>
      <c r="BO1" t="s">
        <v>281</v>
      </c>
      <c r="BP1" t="s">
        <v>282</v>
      </c>
      <c r="BQ1" t="s">
        <v>283</v>
      </c>
      <c r="BS1" t="s">
        <v>71</v>
      </c>
    </row>
    <row r="2" spans="1:71">
      <c r="A2" t="s">
        <v>167</v>
      </c>
      <c r="B2" t="s">
        <v>7</v>
      </c>
      <c r="C2" t="s">
        <v>300</v>
      </c>
      <c r="D2" t="s">
        <v>301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293</v>
      </c>
      <c r="M2">
        <f>IF(ISBLANK($L2),"",VLOOKUP($L2,$BN:$BP,MATCH($BO$1,$BN$1:$BP$1,0),0))</f>
        <v>9.99</v>
      </c>
      <c r="N2">
        <f>IF(ISBLANK($L2),"",VLOOKUP($L2,$BN:$BP,MATCH($BP$1,$BN$1:$BP$1,0),0))</f>
        <v>14000</v>
      </c>
      <c r="O2" t="s">
        <v>167</v>
      </c>
      <c r="P2">
        <v>744</v>
      </c>
      <c r="Q2">
        <f>P2</f>
        <v>744</v>
      </c>
      <c r="R2" t="str">
        <f t="shared" ref="R2:R8" ca="1" si="1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2">IF(ISBLANK(W2),"",
VLOOKUP(W2,OFFSET(INDIRECT("$A:$B"),0,MATCH(W$1&amp;"_Verify",INDIRECT("$1:$1"),0)-1),2,0)
)</f>
        <v/>
      </c>
      <c r="Z2" t="str">
        <f t="shared" ref="Z2:Z8" ca="1" si="3">IF(ISBLANK(AA2),"",
VLOOKUP(AA2,OFFSET(INDIRECT("$A:$B"),0,MATCH(AA$1&amp;"_Verify",INDIRECT("$1:$1"),0)-1),2,0)
)</f>
        <v/>
      </c>
      <c r="AD2" t="str">
        <f t="shared" ref="AD2:AD8" ca="1" si="4">IF(ISBLANK(AE2),"",
VLOOKUP(AE2,OFFSET(INDIRECT("$A:$B"),0,MATCH(AE$1&amp;"_Verify",INDIRECT("$1:$1"),0)-1),2,0)
)</f>
        <v/>
      </c>
      <c r="AH2" t="str">
        <f t="shared" ref="AH2:AH8" ca="1" si="5">IF(ISBLANK(AI2),"",
VLOOKUP(AI2,OFFSET(INDIRECT("$A:$B"),0,MATCH(AI$1&amp;"_Verify",INDIRECT("$1:$1"),0)-1),2,0)
)</f>
        <v/>
      </c>
      <c r="AL2" t="str">
        <f t="shared" ref="AL2:AL16" ca="1" si="6">IF(LEN(R2)=0,"",R2)</f>
        <v>it</v>
      </c>
      <c r="AM2" t="str">
        <f t="shared" ref="AM2:AM16" si="7">IF(LEN(T2)=0,"",T2)</f>
        <v>Cash_bLevelPass</v>
      </c>
      <c r="AN2">
        <f t="shared" ref="AN2:AN16" si="8">IF(LEN(U2)=0,"",U2)</f>
        <v>1</v>
      </c>
      <c r="AO2" t="str">
        <f t="shared" ref="AO2:AO16" ca="1" si="9">IF(LEN(V2)=0,"",V2)</f>
        <v/>
      </c>
      <c r="AP2" t="str">
        <f t="shared" ref="AP2:AP16" si="10">IF(LEN(X2)=0,"",X2)</f>
        <v/>
      </c>
      <c r="AQ2" t="str">
        <f t="shared" ref="AQ2:AQ16" si="11">IF(LEN(Y2)=0,"",Y2)</f>
        <v/>
      </c>
      <c r="AR2" t="str">
        <f t="shared" ref="AR2:AR16" ca="1" si="12">IF(LEN(Z2)=0,"",Z2)</f>
        <v/>
      </c>
      <c r="AS2" t="str">
        <f t="shared" ref="AS2:AS16" si="13">IF(LEN(AB2)=0,"",AB2)</f>
        <v/>
      </c>
      <c r="AT2" t="str">
        <f t="shared" ref="AT2:AT16" si="14">IF(LEN(AC2)=0,"",AC2)</f>
        <v/>
      </c>
      <c r="AU2" t="str">
        <f t="shared" ref="AU2:AU16" ca="1" si="15">IF(LEN(AD2)=0,"",AD2)</f>
        <v/>
      </c>
      <c r="AV2" t="str">
        <f t="shared" ref="AV2:AV16" si="16">IF(LEN(AF2)=0,"",AF2)</f>
        <v/>
      </c>
      <c r="AW2" t="str">
        <f t="shared" ref="AW2:AW16" si="17">IF(LEN(AG2)=0,"",AG2)</f>
        <v/>
      </c>
      <c r="AX2" t="str">
        <f t="shared" ref="AX2:AX16" ca="1" si="18">IF(LEN(AH2)=0,"",AH2)</f>
        <v/>
      </c>
      <c r="AY2" t="str">
        <f t="shared" ref="AY2:AY16" si="19">IF(LEN(AJ2)=0,"",AJ2)</f>
        <v/>
      </c>
      <c r="AZ2" t="str">
        <f t="shared" ref="AZ2:AZ16" si="20">IF(LEN(AK2)=0,"",AK2)</f>
        <v/>
      </c>
      <c r="BA2" t="str">
        <f ca="1">IF(ROW()=2,BB2,OFFSET(BA2,-1,0)&amp;IF(LEN(BB2)=0,"",","&amp;BB2))</f>
        <v/>
      </c>
      <c r="BB2" t="str">
        <f t="shared" ref="BB2:BB33" si="21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284</v>
      </c>
      <c r="BO2">
        <v>0.99</v>
      </c>
      <c r="BP2">
        <v>1100</v>
      </c>
      <c r="BQ2">
        <f t="shared" ref="BQ2:BQ18" si="22">COUNTIF(L:L,BN2)</f>
        <v>10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]</v>
      </c>
    </row>
    <row r="3" spans="1:71">
      <c r="A3" t="s">
        <v>254</v>
      </c>
      <c r="C3" t="s">
        <v>302</v>
      </c>
      <c r="D3" t="s">
        <v>303</v>
      </c>
      <c r="E3" t="str">
        <f t="shared" ref="E3" si="23">A3</f>
        <v>brokenenergy_1</v>
      </c>
      <c r="F3" t="str">
        <f t="shared" ref="F3" si="24">IF(ISERROR(FIND("_",A3)),A3,
LEFT(A3,FIND("_",A3)-1))</f>
        <v>brokenenergy</v>
      </c>
      <c r="G3">
        <f t="shared" ref="G3" si="25">COUNTA(S3,W3,AA3,AE3,AI3)</f>
        <v>1</v>
      </c>
      <c r="I3" t="b">
        <v>0</v>
      </c>
      <c r="K3" t="str">
        <f t="shared" ref="K3:K66" si="26">IF(AND(I3=FALSE,ISBLANK(L3)),"가격필요","")</f>
        <v/>
      </c>
      <c r="L3" t="s">
        <v>284</v>
      </c>
      <c r="M3">
        <f>IF(ISBLANK($L3),"",VLOOKUP($L3,$BN:$BP,MATCH($BO$1,$BN$1:$BP$1,0),0))</f>
        <v>0.99</v>
      </c>
      <c r="N3">
        <f>IF(ISBLANK($L3),"",VLOOKUP($L3,$BN:$BP,MATCH($BP$1,$BN$1:$BP$1,0),0))</f>
        <v>1100</v>
      </c>
      <c r="O3" t="s">
        <v>253</v>
      </c>
      <c r="P3">
        <v>493</v>
      </c>
      <c r="Q3">
        <f t="shared" ref="Q3" si="27">P3</f>
        <v>493</v>
      </c>
      <c r="R3" t="str">
        <f t="shared" ca="1" si="1"/>
        <v>it</v>
      </c>
      <c r="S3" t="s">
        <v>33</v>
      </c>
      <c r="T3" t="s">
        <v>89</v>
      </c>
      <c r="U3">
        <v>1</v>
      </c>
      <c r="V3" t="str">
        <f t="shared" ca="1" si="2"/>
        <v/>
      </c>
      <c r="Z3" t="str">
        <f t="shared" ca="1" si="3"/>
        <v/>
      </c>
      <c r="AD3" t="str">
        <f t="shared" ca="1" si="4"/>
        <v/>
      </c>
      <c r="AH3" t="str">
        <f t="shared" ca="1" si="5"/>
        <v/>
      </c>
      <c r="AL3" t="str">
        <f t="shared" ca="1" si="6"/>
        <v>it</v>
      </c>
      <c r="AM3" t="str">
        <f t="shared" si="7"/>
        <v>Cash_sBrokenEnergy</v>
      </c>
      <c r="AN3">
        <f t="shared" si="8"/>
        <v>1</v>
      </c>
      <c r="AO3" t="str">
        <f t="shared" ca="1" si="9"/>
        <v/>
      </c>
      <c r="AP3" t="str">
        <f t="shared" si="10"/>
        <v/>
      </c>
      <c r="AQ3" t="str">
        <f t="shared" si="11"/>
        <v/>
      </c>
      <c r="AR3" t="str">
        <f t="shared" ca="1" si="12"/>
        <v/>
      </c>
      <c r="AS3" t="str">
        <f t="shared" si="13"/>
        <v/>
      </c>
      <c r="AT3" t="str">
        <f t="shared" si="14"/>
        <v/>
      </c>
      <c r="AU3" t="str">
        <f t="shared" ca="1" si="15"/>
        <v/>
      </c>
      <c r="AV3" t="str">
        <f t="shared" si="16"/>
        <v/>
      </c>
      <c r="AW3" t="str">
        <f t="shared" si="17"/>
        <v/>
      </c>
      <c r="AX3" t="str">
        <f t="shared" ca="1" si="18"/>
        <v/>
      </c>
      <c r="AY3" t="str">
        <f t="shared" si="19"/>
        <v/>
      </c>
      <c r="AZ3" t="str">
        <f t="shared" si="20"/>
        <v/>
      </c>
      <c r="BA3" t="str">
        <f ca="1">IF(ROW()=2,BB3,OFFSET(BA3,-1,0)&amp;IF(LEN(BB3)=0,"",","&amp;BB3))</f>
        <v/>
      </c>
      <c r="BB3" t="str">
        <f t="shared" si="21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285</v>
      </c>
      <c r="BO3">
        <v>1.99</v>
      </c>
      <c r="BP3">
        <v>3300</v>
      </c>
      <c r="BQ3">
        <f t="shared" si="22"/>
        <v>3</v>
      </c>
    </row>
    <row r="4" spans="1:71">
      <c r="A4" t="s">
        <v>255</v>
      </c>
      <c r="C4" t="s">
        <v>304</v>
      </c>
      <c r="D4" t="s">
        <v>305</v>
      </c>
      <c r="E4" t="str">
        <f t="shared" ref="E4:E7" si="28">A4</f>
        <v>brokenenergy_2</v>
      </c>
      <c r="F4" t="str">
        <f t="shared" ref="F4:F7" si="29">IF(ISERROR(FIND("_",A4)),A4,
LEFT(A4,FIND("_",A4)-1))</f>
        <v>brokenenergy</v>
      </c>
      <c r="G4">
        <f t="shared" ref="G4:G7" si="30">COUNTA(S4,W4,AA4,AE4,AI4)</f>
        <v>1</v>
      </c>
      <c r="I4" t="b">
        <v>0</v>
      </c>
      <c r="K4" t="str">
        <f t="shared" si="26"/>
        <v/>
      </c>
      <c r="L4" t="s">
        <v>285</v>
      </c>
      <c r="M4">
        <f>IF(ISBLANK($L4),"",VLOOKUP($L4,$BN:$BP,MATCH($BO$1,$BN$1:$BP$1,0),0))</f>
        <v>1.99</v>
      </c>
      <c r="N4">
        <f>IF(ISBLANK($L4),"",VLOOKUP($L4,$BN:$BP,MATCH($BP$1,$BN$1:$BP$1,0),0))</f>
        <v>3300</v>
      </c>
      <c r="O4" t="s">
        <v>255</v>
      </c>
      <c r="P4">
        <v>585</v>
      </c>
      <c r="Q4">
        <f t="shared" ref="Q4:Q7" si="31">P4</f>
        <v>585</v>
      </c>
      <c r="R4" t="str">
        <f t="shared" ref="R4:R7" ca="1" si="32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3">IF(ISBLANK(W4),"",
VLOOKUP(W4,OFFSET(INDIRECT("$A:$B"),0,MATCH(W$1&amp;"_Verify",INDIRECT("$1:$1"),0)-1),2,0)
)</f>
        <v/>
      </c>
      <c r="Z4" t="str">
        <f t="shared" ref="Z4:Z7" ca="1" si="34">IF(ISBLANK(AA4),"",
VLOOKUP(AA4,OFFSET(INDIRECT("$A:$B"),0,MATCH(AA$1&amp;"_Verify",INDIRECT("$1:$1"),0)-1),2,0)
)</f>
        <v/>
      </c>
      <c r="AD4" t="str">
        <f t="shared" ref="AD4:AD7" ca="1" si="35">IF(ISBLANK(AE4),"",
VLOOKUP(AE4,OFFSET(INDIRECT("$A:$B"),0,MATCH(AE$1&amp;"_Verify",INDIRECT("$1:$1"),0)-1),2,0)
)</f>
        <v/>
      </c>
      <c r="AH4" t="str">
        <f t="shared" ref="AH4:AH7" ca="1" si="36">IF(ISBLANK(AI4),"",
VLOOKUP(AI4,OFFSET(INDIRECT("$A:$B"),0,MATCH(AI$1&amp;"_Verify",INDIRECT("$1:$1"),0)-1),2,0)
)</f>
        <v/>
      </c>
      <c r="AL4" t="str">
        <f t="shared" ref="AL4:AL7" ca="1" si="37">IF(LEN(R4)=0,"",R4)</f>
        <v>it</v>
      </c>
      <c r="AM4" t="str">
        <f t="shared" ref="AM4:AM7" si="38">IF(LEN(T4)=0,"",T4)</f>
        <v>Cash_sBrokenEnergy</v>
      </c>
      <c r="AN4">
        <f t="shared" ref="AN4:AN7" si="39">IF(LEN(U4)=0,"",U4)</f>
        <v>1</v>
      </c>
      <c r="AO4" t="str">
        <f t="shared" ref="AO4:AO7" ca="1" si="40">IF(LEN(V4)=0,"",V4)</f>
        <v/>
      </c>
      <c r="AP4" t="str">
        <f t="shared" ref="AP4:AP7" si="41">IF(LEN(X4)=0,"",X4)</f>
        <v/>
      </c>
      <c r="AQ4" t="str">
        <f t="shared" ref="AQ4:AQ7" si="42">IF(LEN(Y4)=0,"",Y4)</f>
        <v/>
      </c>
      <c r="AR4" t="str">
        <f t="shared" ref="AR4:AR7" ca="1" si="43">IF(LEN(Z4)=0,"",Z4)</f>
        <v/>
      </c>
      <c r="AS4" t="str">
        <f t="shared" ref="AS4:AS7" si="44">IF(LEN(AB4)=0,"",AB4)</f>
        <v/>
      </c>
      <c r="AT4" t="str">
        <f t="shared" ref="AT4:AT7" si="45">IF(LEN(AC4)=0,"",AC4)</f>
        <v/>
      </c>
      <c r="AU4" t="str">
        <f t="shared" ref="AU4:AU7" ca="1" si="46">IF(LEN(AD4)=0,"",AD4)</f>
        <v/>
      </c>
      <c r="AV4" t="str">
        <f t="shared" ref="AV4:AV7" si="47">IF(LEN(AF4)=0,"",AF4)</f>
        <v/>
      </c>
      <c r="AW4" t="str">
        <f t="shared" ref="AW4:AW7" si="48">IF(LEN(AG4)=0,"",AG4)</f>
        <v/>
      </c>
      <c r="AX4" t="str">
        <f t="shared" ref="AX4:AX7" ca="1" si="49">IF(LEN(AH4)=0,"",AH4)</f>
        <v/>
      </c>
      <c r="AY4" t="str">
        <f t="shared" ref="AY4:AY7" si="50">IF(LEN(AJ4)=0,"",AJ4)</f>
        <v/>
      </c>
      <c r="AZ4" t="str">
        <f t="shared" ref="AZ4:AZ7" si="51">IF(LEN(AK4)=0,"",AK4)</f>
        <v/>
      </c>
      <c r="BA4" t="str">
        <f t="shared" ref="BA4:BA7" ca="1" si="52">IF(ROW()=2,BB4,OFFSET(BA4,-1,0)&amp;IF(LEN(BB4)=0,"",","&amp;BB4))</f>
        <v/>
      </c>
      <c r="BB4" t="str">
        <f t="shared" si="21"/>
        <v/>
      </c>
      <c r="BG4" t="s">
        <v>148</v>
      </c>
      <c r="BI4" t="s">
        <v>162</v>
      </c>
      <c r="BM4">
        <v>3</v>
      </c>
      <c r="BN4" t="s">
        <v>286</v>
      </c>
      <c r="BO4">
        <v>2.99</v>
      </c>
      <c r="BP4">
        <v>4400</v>
      </c>
      <c r="BQ4">
        <f t="shared" si="22"/>
        <v>0</v>
      </c>
    </row>
    <row r="5" spans="1:71">
      <c r="A5" t="s">
        <v>256</v>
      </c>
      <c r="C5" t="s">
        <v>306</v>
      </c>
      <c r="D5" t="s">
        <v>307</v>
      </c>
      <c r="E5" t="str">
        <f t="shared" si="28"/>
        <v>brokenenergy_3</v>
      </c>
      <c r="F5" t="str">
        <f t="shared" si="29"/>
        <v>brokenenergy</v>
      </c>
      <c r="G5">
        <f t="shared" si="30"/>
        <v>1</v>
      </c>
      <c r="I5" t="b">
        <v>0</v>
      </c>
      <c r="K5" t="str">
        <f t="shared" si="26"/>
        <v/>
      </c>
      <c r="L5" t="s">
        <v>287</v>
      </c>
      <c r="M5">
        <f>IF(ISBLANK($L5),"",VLOOKUP($L5,$BN:$BP,MATCH($BO$1,$BN$1:$BP$1,0),0))</f>
        <v>3.99</v>
      </c>
      <c r="N5">
        <f>IF(ISBLANK($L5),"",VLOOKUP($L5,$BN:$BP,MATCH($BP$1,$BN$1:$BP$1,0),0))</f>
        <v>5500</v>
      </c>
      <c r="O5" t="s">
        <v>256</v>
      </c>
      <c r="P5">
        <v>752</v>
      </c>
      <c r="Q5">
        <f t="shared" si="31"/>
        <v>752</v>
      </c>
      <c r="R5" t="str">
        <f t="shared" ca="1" si="32"/>
        <v>it</v>
      </c>
      <c r="S5" t="s">
        <v>33</v>
      </c>
      <c r="T5" t="s">
        <v>89</v>
      </c>
      <c r="U5">
        <v>1</v>
      </c>
      <c r="V5" t="str">
        <f t="shared" ca="1" si="33"/>
        <v/>
      </c>
      <c r="Z5" t="str">
        <f t="shared" ca="1" si="34"/>
        <v/>
      </c>
      <c r="AD5" t="str">
        <f t="shared" ca="1" si="35"/>
        <v/>
      </c>
      <c r="AH5" t="str">
        <f t="shared" ca="1" si="36"/>
        <v/>
      </c>
      <c r="AL5" t="str">
        <f t="shared" ca="1" si="37"/>
        <v>it</v>
      </c>
      <c r="AM5" t="str">
        <f t="shared" si="38"/>
        <v>Cash_sBrokenEnergy</v>
      </c>
      <c r="AN5">
        <f t="shared" si="39"/>
        <v>1</v>
      </c>
      <c r="AO5" t="str">
        <f t="shared" ca="1" si="40"/>
        <v/>
      </c>
      <c r="AP5" t="str">
        <f t="shared" si="41"/>
        <v/>
      </c>
      <c r="AQ5" t="str">
        <f t="shared" si="42"/>
        <v/>
      </c>
      <c r="AR5" t="str">
        <f t="shared" ca="1" si="43"/>
        <v/>
      </c>
      <c r="AS5" t="str">
        <f t="shared" si="44"/>
        <v/>
      </c>
      <c r="AT5" t="str">
        <f t="shared" si="45"/>
        <v/>
      </c>
      <c r="AU5" t="str">
        <f t="shared" ca="1" si="46"/>
        <v/>
      </c>
      <c r="AV5" t="str">
        <f t="shared" si="47"/>
        <v/>
      </c>
      <c r="AW5" t="str">
        <f t="shared" si="48"/>
        <v/>
      </c>
      <c r="AX5" t="str">
        <f t="shared" ca="1" si="49"/>
        <v/>
      </c>
      <c r="AY5" t="str">
        <f t="shared" si="50"/>
        <v/>
      </c>
      <c r="AZ5" t="str">
        <f t="shared" si="51"/>
        <v/>
      </c>
      <c r="BA5" t="str">
        <f t="shared" ca="1" si="52"/>
        <v/>
      </c>
      <c r="BB5" t="str">
        <f t="shared" si="21"/>
        <v/>
      </c>
      <c r="BI5" t="s">
        <v>163</v>
      </c>
      <c r="BM5">
        <v>4</v>
      </c>
      <c r="BN5" t="s">
        <v>287</v>
      </c>
      <c r="BO5">
        <v>3.99</v>
      </c>
      <c r="BP5">
        <v>5500</v>
      </c>
      <c r="BQ5">
        <f t="shared" si="22"/>
        <v>9</v>
      </c>
    </row>
    <row r="6" spans="1:71">
      <c r="A6" t="s">
        <v>257</v>
      </c>
      <c r="C6" t="s">
        <v>308</v>
      </c>
      <c r="D6" t="s">
        <v>309</v>
      </c>
      <c r="E6" t="str">
        <f t="shared" si="28"/>
        <v>brokenenergy_4</v>
      </c>
      <c r="F6" t="str">
        <f t="shared" si="29"/>
        <v>brokenenergy</v>
      </c>
      <c r="G6">
        <f t="shared" si="30"/>
        <v>1</v>
      </c>
      <c r="I6" t="b">
        <v>0</v>
      </c>
      <c r="K6" t="str">
        <f t="shared" si="26"/>
        <v/>
      </c>
      <c r="L6" t="s">
        <v>289</v>
      </c>
      <c r="M6">
        <f>IF(ISBLANK($L6),"",VLOOKUP($L6,$BN:$BP,MATCH($BO$1,$BN$1:$BP$1,0),0))</f>
        <v>5.99</v>
      </c>
      <c r="N6">
        <f>IF(ISBLANK($L6),"",VLOOKUP($L6,$BN:$BP,MATCH($BP$1,$BN$1:$BP$1,0),0))</f>
        <v>8800</v>
      </c>
      <c r="O6" t="s">
        <v>257</v>
      </c>
      <c r="P6">
        <v>529</v>
      </c>
      <c r="Q6">
        <f t="shared" si="31"/>
        <v>529</v>
      </c>
      <c r="R6" t="str">
        <f t="shared" ca="1" si="32"/>
        <v>it</v>
      </c>
      <c r="S6" t="s">
        <v>33</v>
      </c>
      <c r="T6" t="s">
        <v>89</v>
      </c>
      <c r="U6">
        <v>1</v>
      </c>
      <c r="V6" t="str">
        <f t="shared" ca="1" si="33"/>
        <v/>
      </c>
      <c r="Z6" t="str">
        <f t="shared" ca="1" si="34"/>
        <v/>
      </c>
      <c r="AD6" t="str">
        <f t="shared" ca="1" si="35"/>
        <v/>
      </c>
      <c r="AH6" t="str">
        <f t="shared" ca="1" si="36"/>
        <v/>
      </c>
      <c r="AL6" t="str">
        <f t="shared" ca="1" si="37"/>
        <v>it</v>
      </c>
      <c r="AM6" t="str">
        <f t="shared" si="38"/>
        <v>Cash_sBrokenEnergy</v>
      </c>
      <c r="AN6">
        <f t="shared" si="39"/>
        <v>1</v>
      </c>
      <c r="AO6" t="str">
        <f t="shared" ca="1" si="40"/>
        <v/>
      </c>
      <c r="AP6" t="str">
        <f t="shared" si="41"/>
        <v/>
      </c>
      <c r="AQ6" t="str">
        <f t="shared" si="42"/>
        <v/>
      </c>
      <c r="AR6" t="str">
        <f t="shared" ca="1" si="43"/>
        <v/>
      </c>
      <c r="AS6" t="str">
        <f t="shared" si="44"/>
        <v/>
      </c>
      <c r="AT6" t="str">
        <f t="shared" si="45"/>
        <v/>
      </c>
      <c r="AU6" t="str">
        <f t="shared" ca="1" si="46"/>
        <v/>
      </c>
      <c r="AV6" t="str">
        <f t="shared" si="47"/>
        <v/>
      </c>
      <c r="AW6" t="str">
        <f t="shared" si="48"/>
        <v/>
      </c>
      <c r="AX6" t="str">
        <f t="shared" ca="1" si="49"/>
        <v/>
      </c>
      <c r="AY6" t="str">
        <f t="shared" si="50"/>
        <v/>
      </c>
      <c r="AZ6" t="str">
        <f t="shared" si="51"/>
        <v/>
      </c>
      <c r="BA6" t="str">
        <f t="shared" ca="1" si="52"/>
        <v/>
      </c>
      <c r="BB6" t="str">
        <f t="shared" si="21"/>
        <v/>
      </c>
      <c r="BI6" t="s">
        <v>90</v>
      </c>
      <c r="BM6">
        <v>5</v>
      </c>
      <c r="BN6" t="s">
        <v>288</v>
      </c>
      <c r="BO6">
        <v>4.99</v>
      </c>
      <c r="BP6">
        <v>6600</v>
      </c>
      <c r="BQ6">
        <f t="shared" si="22"/>
        <v>5</v>
      </c>
    </row>
    <row r="7" spans="1:71">
      <c r="A7" t="s">
        <v>258</v>
      </c>
      <c r="C7" t="s">
        <v>310</v>
      </c>
      <c r="D7" t="s">
        <v>311</v>
      </c>
      <c r="E7" t="str">
        <f t="shared" si="28"/>
        <v>brokenenergy_5</v>
      </c>
      <c r="F7" t="str">
        <f t="shared" si="29"/>
        <v>brokenenergy</v>
      </c>
      <c r="G7">
        <f t="shared" si="30"/>
        <v>1</v>
      </c>
      <c r="I7" t="b">
        <v>0</v>
      </c>
      <c r="K7" t="str">
        <f t="shared" si="26"/>
        <v/>
      </c>
      <c r="L7" t="s">
        <v>293</v>
      </c>
      <c r="M7">
        <f>IF(ISBLANK($L7),"",VLOOKUP($L7,$BN:$BP,MATCH($BO$1,$BN$1:$BP$1,0),0))</f>
        <v>9.99</v>
      </c>
      <c r="N7">
        <f>IF(ISBLANK($L7),"",VLOOKUP($L7,$BN:$BP,MATCH($BP$1,$BN$1:$BP$1,0),0))</f>
        <v>14000</v>
      </c>
      <c r="O7" t="s">
        <v>258</v>
      </c>
      <c r="P7">
        <v>743</v>
      </c>
      <c r="Q7">
        <f t="shared" si="31"/>
        <v>743</v>
      </c>
      <c r="R7" t="str">
        <f t="shared" ca="1" si="32"/>
        <v>it</v>
      </c>
      <c r="S7" t="s">
        <v>33</v>
      </c>
      <c r="T7" t="s">
        <v>89</v>
      </c>
      <c r="U7">
        <v>1</v>
      </c>
      <c r="V7" t="str">
        <f t="shared" ca="1" si="33"/>
        <v/>
      </c>
      <c r="Z7" t="str">
        <f t="shared" ca="1" si="34"/>
        <v/>
      </c>
      <c r="AD7" t="str">
        <f t="shared" ca="1" si="35"/>
        <v/>
      </c>
      <c r="AH7" t="str">
        <f t="shared" ca="1" si="36"/>
        <v/>
      </c>
      <c r="AL7" t="str">
        <f t="shared" ca="1" si="37"/>
        <v>it</v>
      </c>
      <c r="AM7" t="str">
        <f t="shared" si="38"/>
        <v>Cash_sBrokenEnergy</v>
      </c>
      <c r="AN7">
        <f t="shared" si="39"/>
        <v>1</v>
      </c>
      <c r="AO7" t="str">
        <f t="shared" ca="1" si="40"/>
        <v/>
      </c>
      <c r="AP7" t="str">
        <f t="shared" si="41"/>
        <v/>
      </c>
      <c r="AQ7" t="str">
        <f t="shared" si="42"/>
        <v/>
      </c>
      <c r="AR7" t="str">
        <f t="shared" ca="1" si="43"/>
        <v/>
      </c>
      <c r="AS7" t="str">
        <f t="shared" si="44"/>
        <v/>
      </c>
      <c r="AT7" t="str">
        <f t="shared" si="45"/>
        <v/>
      </c>
      <c r="AU7" t="str">
        <f t="shared" ca="1" si="46"/>
        <v/>
      </c>
      <c r="AV7" t="str">
        <f t="shared" si="47"/>
        <v/>
      </c>
      <c r="AW7" t="str">
        <f t="shared" si="48"/>
        <v/>
      </c>
      <c r="AX7" t="str">
        <f t="shared" ca="1" si="49"/>
        <v/>
      </c>
      <c r="AY7" t="str">
        <f t="shared" si="50"/>
        <v/>
      </c>
      <c r="AZ7" t="str">
        <f t="shared" si="51"/>
        <v/>
      </c>
      <c r="BA7" t="str">
        <f t="shared" ca="1" si="52"/>
        <v/>
      </c>
      <c r="BB7" t="str">
        <f t="shared" si="21"/>
        <v/>
      </c>
      <c r="BI7" t="s">
        <v>91</v>
      </c>
      <c r="BM7">
        <v>6</v>
      </c>
      <c r="BN7" t="s">
        <v>289</v>
      </c>
      <c r="BO7">
        <v>5.99</v>
      </c>
      <c r="BP7">
        <v>8800</v>
      </c>
      <c r="BQ7">
        <f t="shared" si="22"/>
        <v>1</v>
      </c>
    </row>
    <row r="8" spans="1:71">
      <c r="A8" t="s">
        <v>188</v>
      </c>
      <c r="B8" t="s">
        <v>6</v>
      </c>
      <c r="C8" t="s">
        <v>312</v>
      </c>
      <c r="D8" t="s">
        <v>313</v>
      </c>
      <c r="E8" t="str">
        <f t="shared" si="0"/>
        <v>ev1_bigboost</v>
      </c>
      <c r="F8" t="str">
        <f t="shared" ref="F8:F86" si="53">IF(ISERROR(FIND("_",A8)),A8,
LEFT(A8,FIND("_",A8)-1))</f>
        <v>ev1</v>
      </c>
      <c r="G8">
        <f t="shared" ref="G8:G16" si="54">COUNTA(S8,W8,AA8,AE8,AI8)</f>
        <v>2</v>
      </c>
      <c r="I8" t="b">
        <v>0</v>
      </c>
      <c r="K8" t="str">
        <f t="shared" si="26"/>
        <v/>
      </c>
      <c r="L8" t="s">
        <v>285</v>
      </c>
      <c r="M8">
        <f>IF(ISBLANK($L8),"",VLOOKUP($L8,$BN:$BP,MATCH($BO$1,$BN$1:$BP$1,0),0))</f>
        <v>1.99</v>
      </c>
      <c r="N8">
        <f>IF(ISBLANK($L8),"",VLOOKUP($L8,$BN:$BP,MATCH($BP$1,$BN$1:$BP$1,0),0))</f>
        <v>3300</v>
      </c>
      <c r="O8" t="s">
        <v>187</v>
      </c>
      <c r="P8">
        <v>234</v>
      </c>
      <c r="Q8">
        <f t="shared" ref="Q8:Q94" si="55">P8</f>
        <v>234</v>
      </c>
      <c r="R8" t="str">
        <f t="shared" ca="1" si="1"/>
        <v>cu</v>
      </c>
      <c r="S8" t="s">
        <v>16</v>
      </c>
      <c r="T8" t="s">
        <v>36</v>
      </c>
      <c r="U8">
        <v>600</v>
      </c>
      <c r="V8" t="str">
        <f t="shared" ca="1" si="2"/>
        <v>cu</v>
      </c>
      <c r="W8" t="s">
        <v>16</v>
      </c>
      <c r="X8" t="s">
        <v>15</v>
      </c>
      <c r="Y8">
        <v>50000</v>
      </c>
      <c r="Z8" t="str">
        <f t="shared" ca="1" si="3"/>
        <v/>
      </c>
      <c r="AD8" t="str">
        <f t="shared" ca="1" si="4"/>
        <v/>
      </c>
      <c r="AH8" t="str">
        <f t="shared" ca="1" si="5"/>
        <v/>
      </c>
      <c r="AL8" t="str">
        <f t="shared" ca="1" si="6"/>
        <v>cu</v>
      </c>
      <c r="AM8" t="str">
        <f t="shared" si="7"/>
        <v>EN</v>
      </c>
      <c r="AN8">
        <f t="shared" si="8"/>
        <v>600</v>
      </c>
      <c r="AO8" t="str">
        <f t="shared" ca="1" si="9"/>
        <v>cu</v>
      </c>
      <c r="AP8" t="str">
        <f t="shared" si="10"/>
        <v>GO</v>
      </c>
      <c r="AQ8">
        <f t="shared" si="11"/>
        <v>50000</v>
      </c>
      <c r="AR8" t="str">
        <f t="shared" ca="1" si="12"/>
        <v/>
      </c>
      <c r="AS8" t="str">
        <f t="shared" si="13"/>
        <v/>
      </c>
      <c r="AT8" t="str">
        <f t="shared" si="14"/>
        <v/>
      </c>
      <c r="AU8" t="str">
        <f t="shared" ca="1" si="15"/>
        <v/>
      </c>
      <c r="AV8" t="str">
        <f t="shared" si="16"/>
        <v/>
      </c>
      <c r="AW8" t="str">
        <f t="shared" si="17"/>
        <v/>
      </c>
      <c r="AX8" t="str">
        <f t="shared" ca="1" si="18"/>
        <v/>
      </c>
      <c r="AY8" t="str">
        <f t="shared" si="19"/>
        <v/>
      </c>
      <c r="AZ8" t="str">
        <f t="shared" si="20"/>
        <v/>
      </c>
      <c r="BA8" t="str">
        <f t="shared" ref="BA8:BA16" ca="1" si="56">IF(ROW()=2,BB8,OFFSET(BA8,-1,0)&amp;IF(LEN(BB8)=0,"",","&amp;BB8))</f>
        <v/>
      </c>
      <c r="BB8" t="str">
        <f t="shared" si="21"/>
        <v/>
      </c>
      <c r="BI8" t="s">
        <v>164</v>
      </c>
      <c r="BM8">
        <v>7</v>
      </c>
      <c r="BN8" t="s">
        <v>290</v>
      </c>
      <c r="BO8">
        <v>6.99</v>
      </c>
      <c r="BP8">
        <v>9900</v>
      </c>
      <c r="BQ8">
        <f t="shared" si="22"/>
        <v>5</v>
      </c>
    </row>
    <row r="9" spans="1:71">
      <c r="A9" t="s">
        <v>200</v>
      </c>
      <c r="C9" t="s">
        <v>314</v>
      </c>
      <c r="D9" t="s">
        <v>315</v>
      </c>
      <c r="E9" t="str">
        <f t="shared" si="0"/>
        <v>ev2_almostthere</v>
      </c>
      <c r="F9" t="str">
        <f t="shared" si="53"/>
        <v>ev2</v>
      </c>
      <c r="G9">
        <f t="shared" ref="G9" si="57">COUNTA(S9,W9,AA9,AE9,AI9)</f>
        <v>2</v>
      </c>
      <c r="I9" t="b">
        <v>0</v>
      </c>
      <c r="K9" t="str">
        <f t="shared" si="26"/>
        <v/>
      </c>
      <c r="L9" t="s">
        <v>288</v>
      </c>
      <c r="M9">
        <f>IF(ISBLANK($L9),"",VLOOKUP($L9,$BN:$BP,MATCH($BO$1,$BN$1:$BP$1,0),0))</f>
        <v>4.99</v>
      </c>
      <c r="N9">
        <f>IF(ISBLANK($L9),"",VLOOKUP($L9,$BN:$BP,MATCH($BP$1,$BN$1:$BP$1,0),0))</f>
        <v>6600</v>
      </c>
      <c r="O9" t="s">
        <v>200</v>
      </c>
      <c r="P9">
        <v>125</v>
      </c>
      <c r="Q9">
        <f t="shared" si="55"/>
        <v>125</v>
      </c>
      <c r="R9" t="str">
        <f t="shared" ref="R9" ca="1" si="58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59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0">IF(ISBLANK(AA9),"",
VLOOKUP(AA9,OFFSET(INDIRECT("$A:$B"),0,MATCH(AA$1&amp;"_Verify",INDIRECT("$1:$1"),0)-1),2,0)
)</f>
        <v/>
      </c>
      <c r="AD9" t="str">
        <f t="shared" ref="AD9" ca="1" si="61">IF(ISBLANK(AE9),"",
VLOOKUP(AE9,OFFSET(INDIRECT("$A:$B"),0,MATCH(AE$1&amp;"_Verify",INDIRECT("$1:$1"),0)-1),2,0)
)</f>
        <v/>
      </c>
      <c r="AH9" t="str">
        <f t="shared" ref="AH9" ca="1" si="62">IF(ISBLANK(AI9),"",
VLOOKUP(AI9,OFFSET(INDIRECT("$A:$B"),0,MATCH(AI$1&amp;"_Verify",INDIRECT("$1:$1"),0)-1),2,0)
)</f>
        <v/>
      </c>
      <c r="AL9" t="str">
        <f t="shared" ref="AL9" ca="1" si="63">IF(LEN(R9)=0,"",R9)</f>
        <v>cu</v>
      </c>
      <c r="AM9" t="str">
        <f t="shared" ref="AM9" si="64">IF(LEN(T9)=0,"",T9)</f>
        <v>EN</v>
      </c>
      <c r="AN9">
        <f t="shared" ref="AN9" si="65">IF(LEN(U9)=0,"",U9)</f>
        <v>500</v>
      </c>
      <c r="AO9" t="str">
        <f t="shared" ref="AO9" ca="1" si="66">IF(LEN(V9)=0,"",V9)</f>
        <v>cu</v>
      </c>
      <c r="AP9" t="str">
        <f t="shared" ref="AP9" si="67">IF(LEN(X9)=0,"",X9)</f>
        <v>GO</v>
      </c>
      <c r="AQ9">
        <f t="shared" ref="AQ9" si="68">IF(LEN(Y9)=0,"",Y9)</f>
        <v>40000</v>
      </c>
      <c r="AR9" t="str">
        <f t="shared" ref="AR9" ca="1" si="69">IF(LEN(Z9)=0,"",Z9)</f>
        <v/>
      </c>
      <c r="AS9" t="str">
        <f t="shared" ref="AS9" si="70">IF(LEN(AB9)=0,"",AB9)</f>
        <v/>
      </c>
      <c r="AT9" t="str">
        <f t="shared" ref="AT9" si="71">IF(LEN(AC9)=0,"",AC9)</f>
        <v/>
      </c>
      <c r="AU9" t="str">
        <f t="shared" ref="AU9" ca="1" si="72">IF(LEN(AD9)=0,"",AD9)</f>
        <v/>
      </c>
      <c r="AV9" t="str">
        <f t="shared" ref="AV9" si="73">IF(LEN(AF9)=0,"",AF9)</f>
        <v/>
      </c>
      <c r="AW9" t="str">
        <f t="shared" ref="AW9" si="74">IF(LEN(AG9)=0,"",AG9)</f>
        <v/>
      </c>
      <c r="AX9" t="str">
        <f t="shared" ref="AX9" ca="1" si="75">IF(LEN(AH9)=0,"",AH9)</f>
        <v/>
      </c>
      <c r="AY9" t="str">
        <f t="shared" ref="AY9" si="76">IF(LEN(AJ9)=0,"",AJ9)</f>
        <v/>
      </c>
      <c r="AZ9" t="str">
        <f t="shared" ref="AZ9" si="77">IF(LEN(AK9)=0,"",AK9)</f>
        <v/>
      </c>
      <c r="BA9" t="str">
        <f ca="1">IF(ROW()=2,BB9,OFFSET(BA9,-1,0)&amp;IF(LEN(BB9)=0,"",","&amp;BB9))</f>
        <v/>
      </c>
      <c r="BB9" t="str">
        <f t="shared" si="21"/>
        <v/>
      </c>
      <c r="BI9" t="s">
        <v>165</v>
      </c>
      <c r="BM9">
        <v>8</v>
      </c>
      <c r="BN9" t="s">
        <v>291</v>
      </c>
      <c r="BO9">
        <v>7.99</v>
      </c>
      <c r="BP9">
        <v>11000</v>
      </c>
      <c r="BQ9">
        <f t="shared" si="22"/>
        <v>6</v>
      </c>
    </row>
    <row r="10" spans="1:71">
      <c r="A10" t="s">
        <v>66</v>
      </c>
      <c r="C10" t="s">
        <v>316</v>
      </c>
      <c r="D10" t="s">
        <v>317</v>
      </c>
      <c r="E10" t="str">
        <f t="shared" ref="E10:E12" si="78">A10</f>
        <v>ev3_oneofthree_1</v>
      </c>
      <c r="F10" t="str">
        <f t="shared" si="53"/>
        <v>ev3</v>
      </c>
      <c r="G10">
        <f t="shared" si="54"/>
        <v>3</v>
      </c>
      <c r="I10" t="b">
        <v>0</v>
      </c>
      <c r="K10" t="str">
        <f t="shared" si="26"/>
        <v/>
      </c>
      <c r="L10" t="s">
        <v>290</v>
      </c>
      <c r="M10">
        <f>IF(ISBLANK($L10),"",VLOOKUP($L10,$BN:$BP,MATCH($BO$1,$BN$1:$BP$1,0),0))</f>
        <v>6.99</v>
      </c>
      <c r="N10">
        <f>IF(ISBLANK($L10),"",VLOOKUP($L10,$BN:$BP,MATCH($BP$1,$BN$1:$BP$1,0),0))</f>
        <v>9900</v>
      </c>
      <c r="O10" t="s">
        <v>66</v>
      </c>
      <c r="P10">
        <v>348</v>
      </c>
      <c r="Q10">
        <f t="shared" si="55"/>
        <v>348</v>
      </c>
      <c r="R10" t="str">
        <f t="shared" ref="R10:R12" ca="1" si="79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0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1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2">IF(ISBLANK(AE10),"",
VLOOKUP(AE10,OFFSET(INDIRECT("$A:$B"),0,MATCH(AE$1&amp;"_Verify",INDIRECT("$1:$1"),0)-1),2,0)
)</f>
        <v/>
      </c>
      <c r="AH10" t="str">
        <f t="shared" ref="AH10:AH12" ca="1" si="83">IF(ISBLANK(AI10),"",
VLOOKUP(AI10,OFFSET(INDIRECT("$A:$B"),0,MATCH(AI$1&amp;"_Verify",INDIRECT("$1:$1"),0)-1),2,0)
)</f>
        <v/>
      </c>
      <c r="AL10" t="str">
        <f t="shared" ref="AL10:AL12" ca="1" si="84">IF(LEN(R10)=0,"",R10)</f>
        <v>cu</v>
      </c>
      <c r="AM10" t="str">
        <f t="shared" ref="AM10:AM12" si="85">IF(LEN(T10)=0,"",T10)</f>
        <v>EN</v>
      </c>
      <c r="AN10">
        <f t="shared" ref="AN10:AN12" si="86">IF(LEN(U10)=0,"",U10)</f>
        <v>30</v>
      </c>
      <c r="AO10" t="str">
        <f t="shared" ref="AO10:AO12" ca="1" si="87">IF(LEN(V10)=0,"",V10)</f>
        <v>cu</v>
      </c>
      <c r="AP10" t="str">
        <f t="shared" ref="AP10:AP12" si="88">IF(LEN(X10)=0,"",X10)</f>
        <v>GO</v>
      </c>
      <c r="AQ10">
        <f t="shared" ref="AQ10:AQ12" si="89">IF(LEN(Y10)=0,"",Y10)</f>
        <v>25000</v>
      </c>
      <c r="AR10" t="str">
        <f t="shared" ref="AR10:AR12" ca="1" si="90">IF(LEN(Z10)=0,"",Z10)</f>
        <v>cu</v>
      </c>
      <c r="AS10" t="str">
        <f t="shared" ref="AS10:AS12" si="91">IF(LEN(AB10)=0,"",AB10)</f>
        <v>EN</v>
      </c>
      <c r="AT10">
        <f t="shared" ref="AT10:AT12" si="92">IF(LEN(AC10)=0,"",AC10)</f>
        <v>100</v>
      </c>
      <c r="AU10" t="str">
        <f t="shared" ref="AU10:AU12" ca="1" si="93">IF(LEN(AD10)=0,"",AD10)</f>
        <v/>
      </c>
      <c r="AV10" t="str">
        <f t="shared" ref="AV10:AV12" si="94">IF(LEN(AF10)=0,"",AF10)</f>
        <v/>
      </c>
      <c r="AW10" t="str">
        <f t="shared" ref="AW10:AW12" si="95">IF(LEN(AG10)=0,"",AG10)</f>
        <v/>
      </c>
      <c r="AX10" t="str">
        <f t="shared" ref="AX10:AX12" ca="1" si="96">IF(LEN(AH10)=0,"",AH10)</f>
        <v/>
      </c>
      <c r="AY10" t="str">
        <f t="shared" ref="AY10:AY12" si="97">IF(LEN(AJ10)=0,"",AJ10)</f>
        <v/>
      </c>
      <c r="AZ10" t="str">
        <f t="shared" ref="AZ10:AZ12" si="98">IF(LEN(AK10)=0,"",AK10)</f>
        <v/>
      </c>
      <c r="BA10" t="str">
        <f t="shared" ca="1" si="56"/>
        <v/>
      </c>
      <c r="BB10" t="str">
        <f t="shared" si="21"/>
        <v/>
      </c>
      <c r="BI10" t="s">
        <v>190</v>
      </c>
      <c r="BM10">
        <v>9</v>
      </c>
      <c r="BN10" t="s">
        <v>292</v>
      </c>
      <c r="BO10">
        <v>8.99</v>
      </c>
      <c r="BP10">
        <v>12000</v>
      </c>
      <c r="BQ10">
        <f t="shared" si="22"/>
        <v>1</v>
      </c>
    </row>
    <row r="11" spans="1:71">
      <c r="A11" t="s">
        <v>67</v>
      </c>
      <c r="C11" t="s">
        <v>318</v>
      </c>
      <c r="D11" t="s">
        <v>319</v>
      </c>
      <c r="E11" t="str">
        <f t="shared" si="78"/>
        <v>ev3_oneofthree_2</v>
      </c>
      <c r="F11" t="str">
        <f t="shared" si="53"/>
        <v>ev3</v>
      </c>
      <c r="G11">
        <f t="shared" si="54"/>
        <v>3</v>
      </c>
      <c r="I11" t="b">
        <v>0</v>
      </c>
      <c r="K11" t="str">
        <f t="shared" si="26"/>
        <v/>
      </c>
      <c r="L11" t="s">
        <v>481</v>
      </c>
      <c r="M11">
        <f>IF(ISBLANK($L11),"",VLOOKUP($L11,$BN:$BP,MATCH($BO$1,$BN$1:$BP$1,0),0))</f>
        <v>12.99</v>
      </c>
      <c r="N11">
        <f>IF(ISBLANK($L11),"",VLOOKUP($L11,$BN:$BP,MATCH($BP$1,$BN$1:$BP$1,0),0))</f>
        <v>19000</v>
      </c>
      <c r="O11" t="s">
        <v>67</v>
      </c>
      <c r="P11">
        <v>431</v>
      </c>
      <c r="Q11">
        <f t="shared" si="55"/>
        <v>431</v>
      </c>
      <c r="R11" t="str">
        <f t="shared" ca="1" si="79"/>
        <v>cu</v>
      </c>
      <c r="S11" t="s">
        <v>16</v>
      </c>
      <c r="T11" t="s">
        <v>56</v>
      </c>
      <c r="U11">
        <v>60</v>
      </c>
      <c r="V11" t="str">
        <f t="shared" ca="1" si="80"/>
        <v>cu</v>
      </c>
      <c r="W11" t="s">
        <v>16</v>
      </c>
      <c r="X11" t="s">
        <v>15</v>
      </c>
      <c r="Y11">
        <v>15000</v>
      </c>
      <c r="Z11" t="str">
        <f t="shared" ca="1" si="81"/>
        <v>cu</v>
      </c>
      <c r="AA11" t="s">
        <v>16</v>
      </c>
      <c r="AB11" t="s">
        <v>56</v>
      </c>
      <c r="AC11">
        <v>120</v>
      </c>
      <c r="AD11" t="str">
        <f t="shared" ca="1" si="82"/>
        <v/>
      </c>
      <c r="AH11" t="str">
        <f t="shared" ca="1" si="83"/>
        <v/>
      </c>
      <c r="AL11" t="str">
        <f t="shared" ca="1" si="84"/>
        <v>cu</v>
      </c>
      <c r="AM11" t="str">
        <f t="shared" si="85"/>
        <v>EN</v>
      </c>
      <c r="AN11">
        <f t="shared" si="86"/>
        <v>60</v>
      </c>
      <c r="AO11" t="str">
        <f t="shared" ca="1" si="87"/>
        <v>cu</v>
      </c>
      <c r="AP11" t="str">
        <f t="shared" si="88"/>
        <v>GO</v>
      </c>
      <c r="AQ11">
        <f t="shared" si="89"/>
        <v>15000</v>
      </c>
      <c r="AR11" t="str">
        <f t="shared" ca="1" si="90"/>
        <v>cu</v>
      </c>
      <c r="AS11" t="str">
        <f t="shared" si="91"/>
        <v>EN</v>
      </c>
      <c r="AT11">
        <f t="shared" si="92"/>
        <v>120</v>
      </c>
      <c r="AU11" t="str">
        <f t="shared" ca="1" si="93"/>
        <v/>
      </c>
      <c r="AV11" t="str">
        <f t="shared" si="94"/>
        <v/>
      </c>
      <c r="AW11" t="str">
        <f t="shared" si="95"/>
        <v/>
      </c>
      <c r="AX11" t="str">
        <f t="shared" ca="1" si="96"/>
        <v/>
      </c>
      <c r="AY11" t="str">
        <f t="shared" si="97"/>
        <v/>
      </c>
      <c r="AZ11" t="str">
        <f t="shared" si="98"/>
        <v/>
      </c>
      <c r="BA11" t="str">
        <f t="shared" ca="1" si="56"/>
        <v/>
      </c>
      <c r="BB11" t="str">
        <f t="shared" si="21"/>
        <v/>
      </c>
      <c r="BI11" t="s">
        <v>192</v>
      </c>
      <c r="BM11">
        <v>10</v>
      </c>
      <c r="BN11" t="s">
        <v>293</v>
      </c>
      <c r="BO11">
        <v>9.99</v>
      </c>
      <c r="BP11">
        <v>14000</v>
      </c>
      <c r="BQ11">
        <f t="shared" si="22"/>
        <v>5</v>
      </c>
    </row>
    <row r="12" spans="1:71">
      <c r="A12" t="s">
        <v>68</v>
      </c>
      <c r="C12" t="s">
        <v>320</v>
      </c>
      <c r="D12" t="s">
        <v>321</v>
      </c>
      <c r="E12" t="str">
        <f t="shared" si="78"/>
        <v>ev3_oneofthree_3</v>
      </c>
      <c r="F12" t="str">
        <f t="shared" si="53"/>
        <v>ev3</v>
      </c>
      <c r="G12">
        <f t="shared" si="54"/>
        <v>4</v>
      </c>
      <c r="I12" t="b">
        <v>0</v>
      </c>
      <c r="K12" t="str">
        <f t="shared" si="26"/>
        <v/>
      </c>
      <c r="L12" t="s">
        <v>295</v>
      </c>
      <c r="M12">
        <f>IF(ISBLANK($L12),"",VLOOKUP($L12,$BN:$BP,MATCH($BO$1,$BN$1:$BP$1,0),0))</f>
        <v>29.99</v>
      </c>
      <c r="N12">
        <f>IF(ISBLANK($L12),"",VLOOKUP($L12,$BN:$BP,MATCH($BP$1,$BN$1:$BP$1,0),0))</f>
        <v>44000</v>
      </c>
      <c r="O12" t="s">
        <v>68</v>
      </c>
      <c r="P12">
        <v>969</v>
      </c>
      <c r="Q12">
        <f t="shared" si="55"/>
        <v>969</v>
      </c>
      <c r="R12" t="str">
        <f t="shared" ca="1" si="79"/>
        <v>cu</v>
      </c>
      <c r="S12" t="s">
        <v>16</v>
      </c>
      <c r="T12" t="s">
        <v>56</v>
      </c>
      <c r="U12">
        <v>90</v>
      </c>
      <c r="V12" t="str">
        <f t="shared" ca="1" si="80"/>
        <v>cu</v>
      </c>
      <c r="W12" t="s">
        <v>16</v>
      </c>
      <c r="X12" t="s">
        <v>15</v>
      </c>
      <c r="Y12">
        <v>30000</v>
      </c>
      <c r="Z12" t="str">
        <f t="shared" ca="1" si="81"/>
        <v>cu</v>
      </c>
      <c r="AA12" t="s">
        <v>16</v>
      </c>
      <c r="AB12" t="s">
        <v>56</v>
      </c>
      <c r="AC12">
        <v>150</v>
      </c>
      <c r="AD12" t="str">
        <f t="shared" ca="1" si="82"/>
        <v>cu</v>
      </c>
      <c r="AE12" t="s">
        <v>16</v>
      </c>
      <c r="AF12" t="s">
        <v>56</v>
      </c>
      <c r="AG12">
        <v>300</v>
      </c>
      <c r="AH12" t="str">
        <f t="shared" ca="1" si="83"/>
        <v/>
      </c>
      <c r="AL12" t="str">
        <f t="shared" ca="1" si="84"/>
        <v>cu</v>
      </c>
      <c r="AM12" t="str">
        <f t="shared" si="85"/>
        <v>EN</v>
      </c>
      <c r="AN12">
        <f t="shared" si="86"/>
        <v>90</v>
      </c>
      <c r="AO12" t="str">
        <f t="shared" ca="1" si="87"/>
        <v>cu</v>
      </c>
      <c r="AP12" t="str">
        <f t="shared" si="88"/>
        <v>GO</v>
      </c>
      <c r="AQ12">
        <f t="shared" si="89"/>
        <v>30000</v>
      </c>
      <c r="AR12" t="str">
        <f t="shared" ca="1" si="90"/>
        <v>cu</v>
      </c>
      <c r="AS12" t="str">
        <f t="shared" si="91"/>
        <v>EN</v>
      </c>
      <c r="AT12">
        <f t="shared" si="92"/>
        <v>150</v>
      </c>
      <c r="AU12" t="str">
        <f t="shared" ca="1" si="93"/>
        <v>cu</v>
      </c>
      <c r="AV12" t="str">
        <f t="shared" si="94"/>
        <v>EN</v>
      </c>
      <c r="AW12">
        <f t="shared" si="95"/>
        <v>300</v>
      </c>
      <c r="AX12" t="str">
        <f t="shared" ca="1" si="96"/>
        <v/>
      </c>
      <c r="AY12" t="str">
        <f t="shared" si="97"/>
        <v/>
      </c>
      <c r="AZ12" t="str">
        <f t="shared" si="98"/>
        <v/>
      </c>
      <c r="BA12" t="str">
        <f t="shared" ca="1" si="56"/>
        <v/>
      </c>
      <c r="BB12" t="str">
        <f t="shared" si="21"/>
        <v/>
      </c>
      <c r="BI12" t="s">
        <v>166</v>
      </c>
      <c r="BM12">
        <v>11</v>
      </c>
      <c r="BN12" t="s">
        <v>481</v>
      </c>
      <c r="BO12">
        <v>12.99</v>
      </c>
      <c r="BP12">
        <v>19000</v>
      </c>
      <c r="BQ12">
        <f t="shared" si="22"/>
        <v>2</v>
      </c>
    </row>
    <row r="13" spans="1:71">
      <c r="A13" t="s">
        <v>69</v>
      </c>
      <c r="E13" t="str">
        <f t="shared" si="0"/>
        <v>ev4_conti_1</v>
      </c>
      <c r="F13" t="str">
        <f t="shared" si="53"/>
        <v>ev4</v>
      </c>
      <c r="G13">
        <f t="shared" si="54"/>
        <v>3</v>
      </c>
      <c r="H13">
        <v>1</v>
      </c>
      <c r="I13" t="b">
        <v>1</v>
      </c>
      <c r="K13" t="str">
        <f t="shared" si="26"/>
        <v/>
      </c>
      <c r="M13" t="str">
        <f>IF(ISBLANK($L13),"",VLOOKUP($L13,$BN:$BP,MATCH($BO$1,$BN$1:$BP$1,0),0))</f>
        <v/>
      </c>
      <c r="N13" t="str">
        <f>IF(ISBLANK($L13),"",VLOOKUP($L13,$BN:$BP,MATCH($BP$1,$BN$1:$BP$1,0),0))</f>
        <v/>
      </c>
      <c r="P13">
        <v>987</v>
      </c>
      <c r="Q13">
        <f t="shared" si="55"/>
        <v>987</v>
      </c>
      <c r="R13" t="str">
        <f t="shared" ref="R13:R16" ca="1" si="99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0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1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2">IF(ISBLANK(AE13),"",
VLOOKUP(AE13,OFFSET(INDIRECT("$A:$B"),0,MATCH(AE$1&amp;"_Verify",INDIRECT("$1:$1"),0)-1),2,0)
)</f>
        <v/>
      </c>
      <c r="AH13" t="str">
        <f t="shared" ref="AH13:AH16" ca="1" si="103">IF(ISBLANK(AI13),"",
VLOOKUP(AI13,OFFSET(INDIRECT("$A:$B"),0,MATCH(AI$1&amp;"_Verify",INDIRECT("$1:$1"),0)-1),2,0)
)</f>
        <v/>
      </c>
      <c r="AL13" t="str">
        <f t="shared" ca="1" si="6"/>
        <v>cu</v>
      </c>
      <c r="AM13" t="str">
        <f t="shared" si="7"/>
        <v>EN</v>
      </c>
      <c r="AN13">
        <f t="shared" si="8"/>
        <v>80</v>
      </c>
      <c r="AO13" t="str">
        <f t="shared" ca="1" si="9"/>
        <v>cu</v>
      </c>
      <c r="AP13" t="str">
        <f t="shared" si="10"/>
        <v>GO</v>
      </c>
      <c r="AQ13">
        <f t="shared" si="11"/>
        <v>35000</v>
      </c>
      <c r="AR13" t="str">
        <f t="shared" ca="1" si="12"/>
        <v>cu</v>
      </c>
      <c r="AS13" t="str">
        <f t="shared" si="13"/>
        <v>EN</v>
      </c>
      <c r="AT13">
        <f t="shared" si="14"/>
        <v>170</v>
      </c>
      <c r="AU13" t="str">
        <f t="shared" ca="1" si="15"/>
        <v/>
      </c>
      <c r="AV13" t="str">
        <f t="shared" si="16"/>
        <v/>
      </c>
      <c r="AW13" t="str">
        <f t="shared" si="17"/>
        <v/>
      </c>
      <c r="AX13" t="str">
        <f t="shared" ca="1" si="18"/>
        <v/>
      </c>
      <c r="AY13" t="str">
        <f t="shared" si="19"/>
        <v/>
      </c>
      <c r="AZ13" t="str">
        <f t="shared" si="20"/>
        <v/>
      </c>
      <c r="BA13" t="str">
        <f t="shared" ca="1" si="56"/>
        <v>,{"id":"ev4_conti_1","key":987,"tp1":"cu","vl1":"EN","cn1":80,"tp2":"cu","vl2":"GO","cn2":35000,"tp3":"cu","vl3":"EN","cn3":170}</v>
      </c>
      <c r="BB13" t="str">
        <f t="shared" ca="1" si="21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294</v>
      </c>
      <c r="BO13">
        <v>19.989999999999998</v>
      </c>
      <c r="BP13">
        <v>29000</v>
      </c>
      <c r="BQ13">
        <f t="shared" si="22"/>
        <v>12</v>
      </c>
    </row>
    <row r="14" spans="1:71">
      <c r="A14" t="s">
        <v>70</v>
      </c>
      <c r="E14" t="str">
        <f t="shared" si="0"/>
        <v>ev4_conti_2</v>
      </c>
      <c r="F14" t="str">
        <f t="shared" si="53"/>
        <v>ev4</v>
      </c>
      <c r="G14">
        <f t="shared" si="54"/>
        <v>1</v>
      </c>
      <c r="H14">
        <v>2</v>
      </c>
      <c r="I14" t="b">
        <v>1</v>
      </c>
      <c r="K14" t="str">
        <f t="shared" si="26"/>
        <v/>
      </c>
      <c r="M14" t="str">
        <f>IF(ISBLANK($L14),"",VLOOKUP($L14,$BN:$BP,MATCH($BO$1,$BN$1:$BP$1,0),0))</f>
        <v/>
      </c>
      <c r="N14" t="str">
        <f>IF(ISBLANK($L14),"",VLOOKUP($L14,$BN:$BP,MATCH($BP$1,$BN$1:$BP$1,0),0))</f>
        <v/>
      </c>
      <c r="P14">
        <v>261</v>
      </c>
      <c r="Q14">
        <f t="shared" si="55"/>
        <v>261</v>
      </c>
      <c r="R14" t="str">
        <f t="shared" ca="1" si="99"/>
        <v>cu</v>
      </c>
      <c r="S14" t="s">
        <v>16</v>
      </c>
      <c r="T14" t="s">
        <v>36</v>
      </c>
      <c r="U14">
        <v>150</v>
      </c>
      <c r="V14" t="str">
        <f t="shared" ca="1" si="100"/>
        <v/>
      </c>
      <c r="Z14" t="str">
        <f t="shared" ca="1" si="101"/>
        <v/>
      </c>
      <c r="AD14" t="str">
        <f t="shared" ca="1" si="102"/>
        <v/>
      </c>
      <c r="AH14" t="str">
        <f t="shared" ca="1" si="103"/>
        <v/>
      </c>
      <c r="AL14" t="str">
        <f t="shared" ca="1" si="6"/>
        <v>cu</v>
      </c>
      <c r="AM14" t="str">
        <f t="shared" si="7"/>
        <v>EN</v>
      </c>
      <c r="AN14">
        <f t="shared" si="8"/>
        <v>150</v>
      </c>
      <c r="AO14" t="str">
        <f t="shared" ca="1" si="9"/>
        <v/>
      </c>
      <c r="AP14" t="str">
        <f t="shared" si="10"/>
        <v/>
      </c>
      <c r="AQ14" t="str">
        <f t="shared" si="11"/>
        <v/>
      </c>
      <c r="AR14" t="str">
        <f t="shared" ca="1" si="12"/>
        <v/>
      </c>
      <c r="AS14" t="str">
        <f t="shared" si="13"/>
        <v/>
      </c>
      <c r="AT14" t="str">
        <f t="shared" si="14"/>
        <v/>
      </c>
      <c r="AU14" t="str">
        <f t="shared" ca="1" si="15"/>
        <v/>
      </c>
      <c r="AV14" t="str">
        <f t="shared" si="16"/>
        <v/>
      </c>
      <c r="AW14" t="str">
        <f t="shared" si="17"/>
        <v/>
      </c>
      <c r="AX14" t="str">
        <f t="shared" ca="1" si="18"/>
        <v/>
      </c>
      <c r="AY14" t="str">
        <f t="shared" si="19"/>
        <v/>
      </c>
      <c r="AZ14" t="str">
        <f t="shared" si="20"/>
        <v/>
      </c>
      <c r="BA14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1"/>
        <v>{"id":"ev4_conti_2","key":261,"tp1":"cu","vl1":"EN","cn1":150}</v>
      </c>
      <c r="BI14" t="s">
        <v>144</v>
      </c>
      <c r="BM14">
        <v>13</v>
      </c>
      <c r="BN14" t="s">
        <v>295</v>
      </c>
      <c r="BO14">
        <v>29.99</v>
      </c>
      <c r="BP14">
        <v>44000</v>
      </c>
      <c r="BQ14">
        <f t="shared" si="22"/>
        <v>14</v>
      </c>
    </row>
    <row r="15" spans="1:71">
      <c r="A15" t="s">
        <v>61</v>
      </c>
      <c r="E15" t="str">
        <f t="shared" si="0"/>
        <v>ev4_conti_3</v>
      </c>
      <c r="F15" t="str">
        <f t="shared" si="53"/>
        <v>ev4</v>
      </c>
      <c r="G15">
        <f t="shared" si="54"/>
        <v>4</v>
      </c>
      <c r="H15">
        <v>3</v>
      </c>
      <c r="I15" t="b">
        <v>0</v>
      </c>
      <c r="K15" t="str">
        <f t="shared" si="26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5"/>
        <v>390</v>
      </c>
      <c r="R15" t="str">
        <f t="shared" ca="1" si="99"/>
        <v>cu</v>
      </c>
      <c r="S15" t="s">
        <v>16</v>
      </c>
      <c r="T15" t="s">
        <v>15</v>
      </c>
      <c r="U15">
        <v>20000</v>
      </c>
      <c r="V15" t="str">
        <f t="shared" ca="1" si="100"/>
        <v>cu</v>
      </c>
      <c r="W15" t="s">
        <v>16</v>
      </c>
      <c r="X15" t="s">
        <v>36</v>
      </c>
      <c r="Y15">
        <v>150</v>
      </c>
      <c r="Z15" t="str">
        <f t="shared" ca="1" si="101"/>
        <v>cu</v>
      </c>
      <c r="AA15" t="s">
        <v>16</v>
      </c>
      <c r="AB15" t="s">
        <v>15</v>
      </c>
      <c r="AC15">
        <v>35000</v>
      </c>
      <c r="AD15" t="str">
        <f t="shared" ca="1" si="102"/>
        <v>cu</v>
      </c>
      <c r="AE15" t="s">
        <v>16</v>
      </c>
      <c r="AF15" t="s">
        <v>36</v>
      </c>
      <c r="AG15">
        <v>200</v>
      </c>
      <c r="AH15" t="str">
        <f t="shared" ca="1" si="103"/>
        <v/>
      </c>
      <c r="AL15" t="str">
        <f t="shared" ca="1" si="6"/>
        <v>cu</v>
      </c>
      <c r="AM15" t="str">
        <f t="shared" si="7"/>
        <v>GO</v>
      </c>
      <c r="AN15">
        <f t="shared" si="8"/>
        <v>20000</v>
      </c>
      <c r="AO15" t="str">
        <f t="shared" ca="1" si="9"/>
        <v>cu</v>
      </c>
      <c r="AP15" t="str">
        <f t="shared" si="10"/>
        <v>EN</v>
      </c>
      <c r="AQ15">
        <f t="shared" si="11"/>
        <v>150</v>
      </c>
      <c r="AR15" t="str">
        <f t="shared" ca="1" si="12"/>
        <v>cu</v>
      </c>
      <c r="AS15" t="str">
        <f t="shared" si="13"/>
        <v>GO</v>
      </c>
      <c r="AT15">
        <f t="shared" si="14"/>
        <v>35000</v>
      </c>
      <c r="AU15" t="str">
        <f t="shared" ca="1" si="15"/>
        <v>cu</v>
      </c>
      <c r="AV15" t="str">
        <f t="shared" si="16"/>
        <v>EN</v>
      </c>
      <c r="AW15">
        <f t="shared" si="17"/>
        <v>200</v>
      </c>
      <c r="AX15" t="str">
        <f t="shared" ca="1" si="18"/>
        <v/>
      </c>
      <c r="AY15" t="str">
        <f t="shared" si="19"/>
        <v/>
      </c>
      <c r="AZ15" t="str">
        <f t="shared" si="20"/>
        <v/>
      </c>
      <c r="BA15" t="str">
        <f t="shared" ca="1" si="56"/>
        <v>,{"id":"ev4_conti_1","key":987,"tp1":"cu","vl1":"EN","cn1":80,"tp2":"cu","vl2":"GO","cn2":35000,"tp3":"cu","vl3":"EN","cn3":170},{"id":"ev4_conti_2","key":261,"tp1":"cu","vl1":"EN","cn1":150}</v>
      </c>
      <c r="BB15" t="str">
        <f t="shared" si="21"/>
        <v/>
      </c>
      <c r="BM15">
        <v>14</v>
      </c>
      <c r="BN15" t="s">
        <v>296</v>
      </c>
      <c r="BO15">
        <v>49.99</v>
      </c>
      <c r="BP15">
        <v>66000</v>
      </c>
      <c r="BQ15">
        <f t="shared" si="22"/>
        <v>1</v>
      </c>
    </row>
    <row r="16" spans="1:71">
      <c r="A16" t="s">
        <v>62</v>
      </c>
      <c r="E16" t="str">
        <f t="shared" si="0"/>
        <v>ev4_conti_4</v>
      </c>
      <c r="F16" t="str">
        <f t="shared" si="53"/>
        <v>ev4</v>
      </c>
      <c r="G16">
        <f t="shared" si="54"/>
        <v>2</v>
      </c>
      <c r="H16">
        <v>4</v>
      </c>
      <c r="I16" t="b">
        <v>1</v>
      </c>
      <c r="K16" t="str">
        <f t="shared" si="26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5"/>
        <v>997</v>
      </c>
      <c r="R16" t="str">
        <f t="shared" ca="1" si="99"/>
        <v>cu</v>
      </c>
      <c r="S16" t="s">
        <v>16</v>
      </c>
      <c r="T16" t="s">
        <v>36</v>
      </c>
      <c r="U16">
        <v>150</v>
      </c>
      <c r="V16" t="str">
        <f t="shared" ca="1" si="100"/>
        <v>cu</v>
      </c>
      <c r="W16" t="s">
        <v>16</v>
      </c>
      <c r="X16" t="s">
        <v>15</v>
      </c>
      <c r="Y16">
        <v>20000</v>
      </c>
      <c r="Z16" t="str">
        <f t="shared" ca="1" si="101"/>
        <v/>
      </c>
      <c r="AD16" t="str">
        <f t="shared" ca="1" si="102"/>
        <v/>
      </c>
      <c r="AH16" t="str">
        <f t="shared" ca="1" si="103"/>
        <v/>
      </c>
      <c r="AL16" t="str">
        <f t="shared" ca="1" si="6"/>
        <v>cu</v>
      </c>
      <c r="AM16" t="str">
        <f t="shared" si="7"/>
        <v>EN</v>
      </c>
      <c r="AN16">
        <f t="shared" si="8"/>
        <v>150</v>
      </c>
      <c r="AO16" t="str">
        <f t="shared" ca="1" si="9"/>
        <v>cu</v>
      </c>
      <c r="AP16" t="str">
        <f t="shared" si="10"/>
        <v>GO</v>
      </c>
      <c r="AQ16">
        <f t="shared" si="11"/>
        <v>20000</v>
      </c>
      <c r="AR16" t="str">
        <f t="shared" ca="1" si="12"/>
        <v/>
      </c>
      <c r="AS16" t="str">
        <f t="shared" si="13"/>
        <v/>
      </c>
      <c r="AT16" t="str">
        <f t="shared" si="14"/>
        <v/>
      </c>
      <c r="AU16" t="str">
        <f t="shared" ca="1" si="15"/>
        <v/>
      </c>
      <c r="AV16" t="str">
        <f t="shared" si="16"/>
        <v/>
      </c>
      <c r="AW16" t="str">
        <f t="shared" si="17"/>
        <v/>
      </c>
      <c r="AX16" t="str">
        <f t="shared" ca="1" si="18"/>
        <v/>
      </c>
      <c r="AY16" t="str">
        <f t="shared" si="19"/>
        <v/>
      </c>
      <c r="AZ16" t="str">
        <f t="shared" si="20"/>
        <v/>
      </c>
      <c r="BA16" t="str">
        <f t="shared" ca="1" si="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1"/>
        <v>{"id":"ev4_conti_4","key":997,"tp1":"cu","vl1":"EN","cn1":150,"tp2":"cu","vl2":"GO","cn2":20000}</v>
      </c>
      <c r="BM16">
        <v>15</v>
      </c>
      <c r="BN16" t="s">
        <v>480</v>
      </c>
      <c r="BO16">
        <v>69.989999999999995</v>
      </c>
      <c r="BP16">
        <v>99000</v>
      </c>
      <c r="BQ16">
        <f t="shared" si="22"/>
        <v>11</v>
      </c>
    </row>
    <row r="17" spans="1:69">
      <c r="A17" t="s">
        <v>63</v>
      </c>
      <c r="E17" t="str">
        <f>A17</f>
        <v>ev5_oneplustwo_1</v>
      </c>
      <c r="F17" t="str">
        <f t="shared" si="53"/>
        <v>ev5</v>
      </c>
      <c r="G17">
        <f>COUNTA(S17,W17,AA17,AE17,AI17)</f>
        <v>4</v>
      </c>
      <c r="H17">
        <v>1</v>
      </c>
      <c r="I17" t="b">
        <v>0</v>
      </c>
      <c r="K17" t="str">
        <f t="shared" si="26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5"/>
        <v>384</v>
      </c>
      <c r="R17" t="str">
        <f t="shared" ref="R17:R47" ca="1" si="104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5">IF(LEN(T17)=0,"",T17)</f>
        <v>EN</v>
      </c>
      <c r="AN17">
        <f t="shared" si="105"/>
        <v>350</v>
      </c>
      <c r="AO17" t="str">
        <f t="shared" ca="1" si="105"/>
        <v>cu</v>
      </c>
      <c r="AP17" t="str">
        <f t="shared" ref="AP17:AR21" si="106">IF(LEN(X17)=0,"",X17)</f>
        <v>GO</v>
      </c>
      <c r="AQ17">
        <f t="shared" si="106"/>
        <v>80000</v>
      </c>
      <c r="AR17" t="str">
        <f t="shared" ca="1" si="106"/>
        <v>cu</v>
      </c>
      <c r="AS17" t="str">
        <f t="shared" ref="AS17:AU21" si="107">IF(LEN(AB17)=0,"",AB17)</f>
        <v>EN</v>
      </c>
      <c r="AT17">
        <f t="shared" si="107"/>
        <v>800</v>
      </c>
      <c r="AU17" t="str">
        <f t="shared" ca="1" si="107"/>
        <v>cu</v>
      </c>
      <c r="AV17" t="str">
        <f t="shared" ref="AV17:AX21" si="108">IF(LEN(AF17)=0,"",AF17)</f>
        <v>GO</v>
      </c>
      <c r="AW17">
        <f t="shared" si="108"/>
        <v>100000</v>
      </c>
      <c r="AX17" t="str">
        <f t="shared" ca="1" si="108"/>
        <v/>
      </c>
      <c r="AY17" t="str">
        <f t="shared" ref="AY17:AZ21" si="109">IF(LEN(AJ17)=0,"",AJ17)</f>
        <v/>
      </c>
      <c r="AZ17" t="str">
        <f t="shared" si="109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1"/>
        <v/>
      </c>
      <c r="BM17">
        <v>16</v>
      </c>
      <c r="BN17" t="s">
        <v>479</v>
      </c>
      <c r="BO17">
        <v>79.989999999999995</v>
      </c>
      <c r="BP17">
        <v>110000</v>
      </c>
      <c r="BQ17">
        <f t="shared" si="22"/>
        <v>0</v>
      </c>
    </row>
    <row r="18" spans="1:69">
      <c r="A18" t="s">
        <v>64</v>
      </c>
      <c r="E18" t="str">
        <f>A18</f>
        <v>ev5_oneplustwo_2</v>
      </c>
      <c r="F18" t="str">
        <f t="shared" si="53"/>
        <v>ev5</v>
      </c>
      <c r="G18">
        <f>COUNTA(S18,W18,AA18,AE18,AI18)</f>
        <v>3</v>
      </c>
      <c r="H18">
        <v>2</v>
      </c>
      <c r="I18" t="b">
        <v>1</v>
      </c>
      <c r="K18" t="str">
        <f t="shared" si="26"/>
        <v/>
      </c>
      <c r="M18" t="str">
        <f>IF(ISBLANK($L18),"",VLOOKUP($L18,$BN:$BP,MATCH($BO$1,$BN$1:$BP$1,0),0))</f>
        <v/>
      </c>
      <c r="N18" t="str">
        <f>IF(ISBLANK($L18),"",VLOOKUP($L18,$BN:$BP,MATCH($BP$1,$BN$1:$BP$1,0),0))</f>
        <v/>
      </c>
      <c r="P18">
        <v>619</v>
      </c>
      <c r="Q18">
        <f t="shared" si="55"/>
        <v>619</v>
      </c>
      <c r="R18" t="str">
        <f t="shared" ca="1" si="104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5"/>
        <v>GO</v>
      </c>
      <c r="AN18">
        <f t="shared" si="105"/>
        <v>50000</v>
      </c>
      <c r="AO18" t="str">
        <f t="shared" ca="1" si="105"/>
        <v>cu</v>
      </c>
      <c r="AP18" t="str">
        <f t="shared" si="106"/>
        <v>EN</v>
      </c>
      <c r="AQ18">
        <f t="shared" si="106"/>
        <v>500</v>
      </c>
      <c r="AR18" t="str">
        <f t="shared" ca="1" si="106"/>
        <v>cu</v>
      </c>
      <c r="AS18" t="str">
        <f t="shared" si="107"/>
        <v>GO</v>
      </c>
      <c r="AT18">
        <f t="shared" si="107"/>
        <v>70000</v>
      </c>
      <c r="AU18" t="str">
        <f t="shared" ca="1" si="107"/>
        <v/>
      </c>
      <c r="AV18" t="str">
        <f t="shared" si="108"/>
        <v/>
      </c>
      <c r="AW18" t="str">
        <f t="shared" si="108"/>
        <v/>
      </c>
      <c r="AX18" t="str">
        <f t="shared" ca="1" si="108"/>
        <v/>
      </c>
      <c r="AY18" t="str">
        <f t="shared" si="109"/>
        <v/>
      </c>
      <c r="AZ18" t="str">
        <f t="shared" si="109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1"/>
        <v>{"id":"ev5_oneplustwo_2","key":619,"tp1":"cu","vl1":"GO","cn1":50000,"tp2":"cu","vl2":"EN","cn2":500,"tp3":"cu","vl3":"GO","cn3":70000}</v>
      </c>
      <c r="BM18">
        <v>17</v>
      </c>
      <c r="BN18" t="s">
        <v>478</v>
      </c>
      <c r="BO18">
        <v>99.99</v>
      </c>
      <c r="BP18">
        <v>149000</v>
      </c>
      <c r="BQ18">
        <f t="shared" si="22"/>
        <v>2</v>
      </c>
    </row>
    <row r="19" spans="1:69">
      <c r="A19" t="s">
        <v>65</v>
      </c>
      <c r="E19" t="str">
        <f>A19</f>
        <v>ev5_oneplustwo_3</v>
      </c>
      <c r="F19" t="str">
        <f t="shared" si="53"/>
        <v>ev5</v>
      </c>
      <c r="G19">
        <f>COUNTA(S19,W19,AA19,AE19,AI19)</f>
        <v>4</v>
      </c>
      <c r="H19">
        <v>3</v>
      </c>
      <c r="I19" t="b">
        <v>1</v>
      </c>
      <c r="K19" t="str">
        <f t="shared" si="26"/>
        <v/>
      </c>
      <c r="M19" t="str">
        <f>IF(ISBLANK($L19),"",VLOOKUP($L19,$BN:$BP,MATCH($BO$1,$BN$1:$BP$1,0),0))</f>
        <v/>
      </c>
      <c r="N19" t="str">
        <f>IF(ISBLANK($L19),"",VLOOKUP($L19,$BN:$BP,MATCH($BP$1,$BN$1:$BP$1,0),0))</f>
        <v/>
      </c>
      <c r="P19">
        <v>150</v>
      </c>
      <c r="Q19">
        <f t="shared" si="55"/>
        <v>150</v>
      </c>
      <c r="R19" t="str">
        <f t="shared" ca="1" si="104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5"/>
        <v>EN</v>
      </c>
      <c r="AN19">
        <f t="shared" si="105"/>
        <v>450</v>
      </c>
      <c r="AO19" t="str">
        <f t="shared" ca="1" si="105"/>
        <v>cu</v>
      </c>
      <c r="AP19" t="str">
        <f t="shared" si="106"/>
        <v>GO</v>
      </c>
      <c r="AQ19">
        <f t="shared" si="106"/>
        <v>60000</v>
      </c>
      <c r="AR19" t="str">
        <f t="shared" ca="1" si="106"/>
        <v>cu</v>
      </c>
      <c r="AS19" t="str">
        <f t="shared" si="107"/>
        <v>GO</v>
      </c>
      <c r="AT19">
        <f t="shared" si="107"/>
        <v>90000</v>
      </c>
      <c r="AU19" t="str">
        <f t="shared" ca="1" si="107"/>
        <v>cu</v>
      </c>
      <c r="AV19" t="str">
        <f t="shared" si="108"/>
        <v>EN</v>
      </c>
      <c r="AW19">
        <f t="shared" si="108"/>
        <v>650</v>
      </c>
      <c r="AX19" t="str">
        <f t="shared" ca="1" si="108"/>
        <v/>
      </c>
      <c r="AY19" t="str">
        <f t="shared" si="109"/>
        <v/>
      </c>
      <c r="AZ19" t="str">
        <f t="shared" si="109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1"/>
        <v>{"id":"ev5_oneplustwo_3","key":150,"tp1":"cu","vl1":"EN","cn1":450,"tp2":"cu","vl2":"GO","cn2":60000,"tp3":"cu","vl3":"GO","cn3":90000,"tp4":"cu","vl4":"EN","cn4":650}</v>
      </c>
    </row>
    <row r="20" spans="1:69">
      <c r="A20" t="s">
        <v>202</v>
      </c>
      <c r="C20" t="s">
        <v>322</v>
      </c>
      <c r="D20" t="s">
        <v>323</v>
      </c>
      <c r="E20" t="str">
        <f t="shared" ref="E20:E21" si="110">A20</f>
        <v>ev11_flashsale</v>
      </c>
      <c r="F20" t="str">
        <f t="shared" ref="F20:F21" si="111">IF(ISERROR(FIND("_",A20)),A20,
LEFT(A20,FIND("_",A20)-1))</f>
        <v>ev11</v>
      </c>
      <c r="G20">
        <f t="shared" ref="G20:G21" si="112">COUNTA(S20,W20,AA20,AE20,AI20)</f>
        <v>2</v>
      </c>
      <c r="I20" t="b">
        <v>0</v>
      </c>
      <c r="K20" t="str">
        <f t="shared" si="26"/>
        <v/>
      </c>
      <c r="L20" t="s">
        <v>481</v>
      </c>
      <c r="M20">
        <f>IF(ISBLANK($L20),"",VLOOKUP($L20,$BN:$BP,MATCH($BO$1,$BN$1:$BP$1,0),0))</f>
        <v>12.99</v>
      </c>
      <c r="N20">
        <f>IF(ISBLANK($L20),"",VLOOKUP($L20,$BN:$BP,MATCH($BP$1,$BN$1:$BP$1,0),0))</f>
        <v>19000</v>
      </c>
      <c r="O20" t="s">
        <v>201</v>
      </c>
      <c r="P20">
        <v>682</v>
      </c>
      <c r="Q20">
        <f t="shared" ref="Q20:Q21" si="113">P20</f>
        <v>682</v>
      </c>
      <c r="R20" t="str">
        <f t="shared" ca="1" si="104"/>
        <v>cu</v>
      </c>
      <c r="S20" t="s">
        <v>16</v>
      </c>
      <c r="T20" t="s">
        <v>56</v>
      </c>
      <c r="U20">
        <v>700</v>
      </c>
      <c r="V20" t="str">
        <f t="shared" ref="V20:V21" ca="1" si="114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5">IF(ISBLANK(AA20),"",
VLOOKUP(AA20,OFFSET(INDIRECT("$A:$B"),0,MATCH(AA$1&amp;"_Verify",INDIRECT("$1:$1"),0)-1),2,0)
)</f>
        <v/>
      </c>
      <c r="AD20" t="str">
        <f t="shared" ref="AD20:AD21" ca="1" si="116">IF(ISBLANK(AE20),"",
VLOOKUP(AE20,OFFSET(INDIRECT("$A:$B"),0,MATCH(AE$1&amp;"_Verify",INDIRECT("$1:$1"),0)-1),2,0)
)</f>
        <v/>
      </c>
      <c r="AH20" t="str">
        <f t="shared" ref="AH20:AH21" ca="1" si="117">IF(ISBLANK(AI20),"",
VLOOKUP(AI20,OFFSET(INDIRECT("$A:$B"),0,MATCH(AI$1&amp;"_Verify",INDIRECT("$1:$1"),0)-1),2,0)
)</f>
        <v/>
      </c>
      <c r="AL20" t="str">
        <f t="shared" ref="AL20:AL21" ca="1" si="118">IF(LEN(R20)=0,"",R20)</f>
        <v>cu</v>
      </c>
      <c r="AM20" t="str">
        <f t="shared" si="105"/>
        <v>EN</v>
      </c>
      <c r="AN20">
        <f t="shared" si="105"/>
        <v>700</v>
      </c>
      <c r="AO20" t="str">
        <f t="shared" ca="1" si="105"/>
        <v>cu</v>
      </c>
      <c r="AP20" t="str">
        <f t="shared" si="106"/>
        <v>GO</v>
      </c>
      <c r="AQ20">
        <f t="shared" si="106"/>
        <v>50000</v>
      </c>
      <c r="AR20" t="str">
        <f t="shared" ca="1" si="106"/>
        <v/>
      </c>
      <c r="AS20" t="str">
        <f t="shared" si="107"/>
        <v/>
      </c>
      <c r="AT20" t="str">
        <f t="shared" si="107"/>
        <v/>
      </c>
      <c r="AU20" t="str">
        <f t="shared" ca="1" si="107"/>
        <v/>
      </c>
      <c r="AV20" t="str">
        <f t="shared" si="108"/>
        <v/>
      </c>
      <c r="AW20" t="str">
        <f t="shared" si="108"/>
        <v/>
      </c>
      <c r="AX20" t="str">
        <f t="shared" ca="1" si="108"/>
        <v/>
      </c>
      <c r="AY20" t="str">
        <f t="shared" si="109"/>
        <v/>
      </c>
      <c r="AZ20" t="str">
        <f t="shared" si="109"/>
        <v/>
      </c>
      <c r="BA20" t="str">
        <f t="shared" ref="BA20:BA21" ca="1" si="119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1"/>
        <v/>
      </c>
    </row>
    <row r="21" spans="1:69">
      <c r="A21" t="s">
        <v>204</v>
      </c>
      <c r="C21" t="s">
        <v>324</v>
      </c>
      <c r="D21" t="s">
        <v>325</v>
      </c>
      <c r="E21" t="str">
        <f t="shared" si="110"/>
        <v>ev12_nuclearsale</v>
      </c>
      <c r="F21" t="str">
        <f t="shared" si="111"/>
        <v>ev12</v>
      </c>
      <c r="G21">
        <f t="shared" si="112"/>
        <v>2</v>
      </c>
      <c r="I21" t="b">
        <v>0</v>
      </c>
      <c r="K21" t="str">
        <f t="shared" si="26"/>
        <v/>
      </c>
      <c r="L21" t="s">
        <v>295</v>
      </c>
      <c r="M21">
        <f>IF(ISBLANK($L21),"",VLOOKUP($L21,$BN:$BP,MATCH($BO$1,$BN$1:$BP$1,0),0))</f>
        <v>29.99</v>
      </c>
      <c r="N21">
        <f>IF(ISBLANK($L21),"",VLOOKUP($L21,$BN:$BP,MATCH($BP$1,$BN$1:$BP$1,0),0))</f>
        <v>44000</v>
      </c>
      <c r="O21" t="s">
        <v>203</v>
      </c>
      <c r="P21">
        <v>601</v>
      </c>
      <c r="Q21">
        <f t="shared" si="113"/>
        <v>601</v>
      </c>
      <c r="R21" t="str">
        <f t="shared" ca="1" si="104"/>
        <v>cu</v>
      </c>
      <c r="S21" t="s">
        <v>16</v>
      </c>
      <c r="T21" t="s">
        <v>56</v>
      </c>
      <c r="U21">
        <v>800</v>
      </c>
      <c r="V21" t="str">
        <f t="shared" ca="1" si="114"/>
        <v>cu</v>
      </c>
      <c r="W21" t="s">
        <v>16</v>
      </c>
      <c r="X21" t="s">
        <v>176</v>
      </c>
      <c r="Y21">
        <v>30000</v>
      </c>
      <c r="Z21" t="str">
        <f t="shared" ca="1" si="115"/>
        <v/>
      </c>
      <c r="AD21" t="str">
        <f t="shared" ca="1" si="116"/>
        <v/>
      </c>
      <c r="AH21" t="str">
        <f t="shared" ca="1" si="117"/>
        <v/>
      </c>
      <c r="AL21" t="str">
        <f t="shared" ca="1" si="118"/>
        <v>cu</v>
      </c>
      <c r="AM21" t="str">
        <f t="shared" si="105"/>
        <v>EN</v>
      </c>
      <c r="AN21">
        <f t="shared" si="105"/>
        <v>800</v>
      </c>
      <c r="AO21" t="str">
        <f t="shared" ca="1" si="105"/>
        <v>cu</v>
      </c>
      <c r="AP21" t="str">
        <f t="shared" si="106"/>
        <v>GO</v>
      </c>
      <c r="AQ21">
        <f t="shared" si="106"/>
        <v>30000</v>
      </c>
      <c r="AR21" t="str">
        <f t="shared" ca="1" si="106"/>
        <v/>
      </c>
      <c r="AS21" t="str">
        <f t="shared" si="107"/>
        <v/>
      </c>
      <c r="AT21" t="str">
        <f t="shared" si="107"/>
        <v/>
      </c>
      <c r="AU21" t="str">
        <f t="shared" ca="1" si="107"/>
        <v/>
      </c>
      <c r="AV21" t="str">
        <f t="shared" si="108"/>
        <v/>
      </c>
      <c r="AW21" t="str">
        <f t="shared" si="108"/>
        <v/>
      </c>
      <c r="AX21" t="str">
        <f t="shared" ca="1" si="108"/>
        <v/>
      </c>
      <c r="AY21" t="str">
        <f t="shared" si="109"/>
        <v/>
      </c>
      <c r="AZ21" t="str">
        <f t="shared" si="109"/>
        <v/>
      </c>
      <c r="BA21" t="str">
        <f t="shared" ca="1" si="11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1"/>
        <v/>
      </c>
    </row>
    <row r="22" spans="1:69">
      <c r="A22" s="5" t="s">
        <v>168</v>
      </c>
      <c r="C22" t="s">
        <v>326</v>
      </c>
      <c r="D22" t="s">
        <v>327</v>
      </c>
      <c r="E22" t="str">
        <f>A22</f>
        <v>fortunewheel</v>
      </c>
      <c r="F22" t="str">
        <f t="shared" si="53"/>
        <v>fortunewheel</v>
      </c>
      <c r="G22">
        <f>COUNTA(S22,W22,AA22,AE22,AI22)</f>
        <v>1</v>
      </c>
      <c r="I22" t="b">
        <v>0</v>
      </c>
      <c r="K22" t="str">
        <f t="shared" si="26"/>
        <v/>
      </c>
      <c r="L22" t="s">
        <v>284</v>
      </c>
      <c r="M22">
        <f>IF(ISBLANK($L22),"",VLOOKUP($L22,$BN:$BP,MATCH($BO$1,$BN$1:$BP$1,0),0))</f>
        <v>0.99</v>
      </c>
      <c r="N22">
        <f>IF(ISBLANK($L22),"",VLOOKUP($L22,$BN:$BP,MATCH($BP$1,$BN$1:$BP$1,0),0))</f>
        <v>1100</v>
      </c>
      <c r="O22" t="s">
        <v>168</v>
      </c>
      <c r="P22">
        <v>797</v>
      </c>
      <c r="Q22">
        <f t="shared" si="55"/>
        <v>797</v>
      </c>
      <c r="R22" t="str">
        <f t="shared" ref="R22" ca="1" si="120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1">IF(LEN(T22)=0,"",T22)</f>
        <v>Cash_sFortuneWheel</v>
      </c>
      <c r="AN22">
        <f t="shared" ref="AN22" si="122">IF(LEN(U22)=0,"",U22)</f>
        <v>1</v>
      </c>
      <c r="AO22" t="str">
        <f t="shared" ref="AO22" ca="1" si="123">IF(LEN(V22)=0,"",V22)</f>
        <v/>
      </c>
      <c r="AP22" t="str">
        <f t="shared" ref="AP22" si="124">IF(LEN(X22)=0,"",X22)</f>
        <v/>
      </c>
      <c r="AQ22" t="str">
        <f t="shared" ref="AQ22" si="125">IF(LEN(Y22)=0,"",Y22)</f>
        <v/>
      </c>
      <c r="AR22" t="str">
        <f t="shared" ref="AR22" ca="1" si="126">IF(LEN(Z22)=0,"",Z22)</f>
        <v/>
      </c>
      <c r="AS22" t="str">
        <f t="shared" ref="AS22" si="127">IF(LEN(AB22)=0,"",AB22)</f>
        <v/>
      </c>
      <c r="AT22" t="str">
        <f t="shared" ref="AT22" si="128">IF(LEN(AC22)=0,"",AC22)</f>
        <v/>
      </c>
      <c r="AU22" t="str">
        <f t="shared" ref="AU22" ca="1" si="129">IF(LEN(AD22)=0,"",AD22)</f>
        <v/>
      </c>
      <c r="AV22" t="str">
        <f t="shared" ref="AV22" si="130">IF(LEN(AF22)=0,"",AF22)</f>
        <v/>
      </c>
      <c r="AW22" t="str">
        <f t="shared" ref="AW22" si="131">IF(LEN(AG22)=0,"",AG22)</f>
        <v/>
      </c>
      <c r="AX22" t="str">
        <f t="shared" ref="AX22" ca="1" si="132">IF(LEN(AH22)=0,"",AH22)</f>
        <v/>
      </c>
      <c r="AY22" t="str">
        <f t="shared" ref="AY22" si="133">IF(LEN(AJ22)=0,"",AJ22)</f>
        <v/>
      </c>
      <c r="AZ22" t="str">
        <f t="shared" ref="AZ22" si="134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1"/>
        <v/>
      </c>
    </row>
    <row r="23" spans="1:69">
      <c r="A23" s="5" t="s">
        <v>205</v>
      </c>
      <c r="E23" t="str">
        <f>A23</f>
        <v>firstpurchase</v>
      </c>
      <c r="F23" t="str">
        <f t="shared" ref="F23" si="135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6"/>
        <v/>
      </c>
      <c r="M23" t="str">
        <f>IF(ISBLANK($L23),"",VLOOKUP($L23,$BN:$BP,MATCH($BO$1,$BN$1:$BP$1,0),0))</f>
        <v/>
      </c>
      <c r="N23" t="str">
        <f>IF(ISBLANK($L23),"",VLOOKUP($L23,$BN:$BP,MATCH($BP$1,$BN$1:$BP$1,0),0))</f>
        <v/>
      </c>
      <c r="P23">
        <v>658</v>
      </c>
      <c r="Q23">
        <f t="shared" ref="Q23" si="136">P23</f>
        <v>658</v>
      </c>
      <c r="R23" t="str">
        <f t="shared" ref="R23" ca="1" si="137">IF(ISBLANK(S23),"",
VLOOKUP(S23,OFFSET(INDIRECT("$A:$B"),0,MATCH(S$1&amp;"_Verify",INDIRECT("$1:$1"),0)-1),2,0)
)</f>
        <v>it</v>
      </c>
      <c r="S23" t="s">
        <v>33</v>
      </c>
      <c r="T23" t="s">
        <v>415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38">IF(LEN(T23)=0,"",T23)</f>
        <v>Spell_0018</v>
      </c>
      <c r="AN23">
        <f t="shared" ref="AN23" si="139">IF(LEN(U23)=0,"",U23)</f>
        <v>1</v>
      </c>
      <c r="AO23" t="str">
        <f t="shared" ref="AO23" ca="1" si="140">IF(LEN(V23)=0,"",V23)</f>
        <v>cu</v>
      </c>
      <c r="AP23" t="str">
        <f t="shared" ref="AP23" si="141">IF(LEN(X23)=0,"",X23)</f>
        <v>EN</v>
      </c>
      <c r="AQ23">
        <f t="shared" ref="AQ23" si="142">IF(LEN(Y23)=0,"",Y23)</f>
        <v>150</v>
      </c>
      <c r="AR23" t="str">
        <f t="shared" ref="AR23" ca="1" si="143">IF(LEN(Z23)=0,"",Z23)</f>
        <v>cu</v>
      </c>
      <c r="AS23" t="str">
        <f t="shared" ref="AS23" si="144">IF(LEN(AB23)=0,"",AB23)</f>
        <v>GO</v>
      </c>
      <c r="AT23">
        <f t="shared" ref="AT23" si="145">IF(LEN(AC23)=0,"",AC23)</f>
        <v>100000</v>
      </c>
      <c r="AU23" t="str">
        <f t="shared" ref="AU23" ca="1" si="146">IF(LEN(AD23)=0,"",AD23)</f>
        <v/>
      </c>
      <c r="AV23" t="str">
        <f t="shared" ref="AV23" si="147">IF(LEN(AF23)=0,"",AF23)</f>
        <v/>
      </c>
      <c r="AW23" t="str">
        <f t="shared" ref="AW23" si="148">IF(LEN(AG23)=0,"",AG23)</f>
        <v/>
      </c>
      <c r="AX23" t="str">
        <f t="shared" ref="AX23" ca="1" si="149">IF(LEN(AH23)=0,"",AH23)</f>
        <v/>
      </c>
      <c r="AY23" t="str">
        <f t="shared" ref="AY23" si="150">IF(LEN(AJ23)=0,"",AJ23)</f>
        <v/>
      </c>
      <c r="AZ23" t="str">
        <f t="shared" ref="AZ23" si="151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1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328</v>
      </c>
      <c r="D24" t="s">
        <v>329</v>
      </c>
      <c r="E24" t="str">
        <f t="shared" si="0"/>
        <v>seventotalgroup1_1</v>
      </c>
      <c r="F24" t="str">
        <f t="shared" si="53"/>
        <v>seventotalgroup1</v>
      </c>
      <c r="G24">
        <f t="shared" ref="G24:G47" si="152">COUNTA(S24,W24,AA24,AE24,AI24)</f>
        <v>3</v>
      </c>
      <c r="I24" t="b">
        <v>0</v>
      </c>
      <c r="K24" t="str">
        <f t="shared" si="26"/>
        <v/>
      </c>
      <c r="L24" t="s">
        <v>288</v>
      </c>
      <c r="M24">
        <f>IF(ISBLANK($L24),"",VLOOKUP($L24,$BN:$BP,MATCH($BO$1,$BN$1:$BP$1,0),0))</f>
        <v>4.99</v>
      </c>
      <c r="N24">
        <f>IF(ISBLANK($L24),"",VLOOKUP($L24,$BN:$BP,MATCH($BP$1,$BN$1:$BP$1,0),0))</f>
        <v>6600</v>
      </c>
      <c r="O24" t="s">
        <v>76</v>
      </c>
      <c r="P24">
        <v>386</v>
      </c>
      <c r="Q24">
        <f t="shared" si="55"/>
        <v>386</v>
      </c>
      <c r="R24" t="str">
        <f t="shared" ca="1" si="104"/>
        <v>cu</v>
      </c>
      <c r="S24" t="s">
        <v>16</v>
      </c>
      <c r="T24" t="s">
        <v>36</v>
      </c>
      <c r="U24">
        <v>100</v>
      </c>
      <c r="V24" t="str">
        <f t="shared" ref="V24:V47" ca="1" si="153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4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5">IF(ISBLANK(AE24),"",
VLOOKUP(AE24,OFFSET(INDIRECT("$A:$B"),0,MATCH(AE$1&amp;"_Verify",INDIRECT("$1:$1"),0)-1),2,0)
)</f>
        <v/>
      </c>
      <c r="AH24" t="str">
        <f t="shared" ref="AH24:AH47" ca="1" si="156">IF(ISBLANK(AI24),"",
VLOOKUP(AI24,OFFSET(INDIRECT("$A:$B"),0,MATCH(AI$1&amp;"_Verify",INDIRECT("$1:$1"),0)-1),2,0)
)</f>
        <v/>
      </c>
      <c r="AL24" t="str">
        <f t="shared" ref="AL24:AL47" ca="1" si="157">IF(LEN(R24)=0,"",R24)</f>
        <v>cu</v>
      </c>
      <c r="AM24" t="str">
        <f t="shared" ref="AM24:AM47" si="158">IF(LEN(T24)=0,"",T24)</f>
        <v>EN</v>
      </c>
      <c r="AN24">
        <f t="shared" ref="AN24:AN47" si="159">IF(LEN(U24)=0,"",U24)</f>
        <v>100</v>
      </c>
      <c r="AO24" t="str">
        <f t="shared" ref="AO24:AO47" ca="1" si="160">IF(LEN(V24)=0,"",V24)</f>
        <v>cu</v>
      </c>
      <c r="AP24" t="str">
        <f t="shared" ref="AP24:AP47" si="161">IF(LEN(X24)=0,"",X24)</f>
        <v>EN</v>
      </c>
      <c r="AQ24">
        <f t="shared" ref="AQ24:AQ47" si="162">IF(LEN(Y24)=0,"",Y24)</f>
        <v>50</v>
      </c>
      <c r="AR24" t="str">
        <f t="shared" ref="AR24:AR47" ca="1" si="163">IF(LEN(Z24)=0,"",Z24)</f>
        <v>cu</v>
      </c>
      <c r="AS24" t="str">
        <f t="shared" ref="AS24:AS47" si="164">IF(LEN(AB24)=0,"",AB24)</f>
        <v>GO</v>
      </c>
      <c r="AT24">
        <f t="shared" ref="AT24:AT47" si="165">IF(LEN(AC24)=0,"",AC24)</f>
        <v>10000</v>
      </c>
      <c r="AU24" t="str">
        <f t="shared" ref="AU24:AU47" ca="1" si="166">IF(LEN(AD24)=0,"",AD24)</f>
        <v/>
      </c>
      <c r="AV24" t="str">
        <f t="shared" ref="AV24:AV47" si="167">IF(LEN(AF24)=0,"",AF24)</f>
        <v/>
      </c>
      <c r="AW24" t="str">
        <f t="shared" ref="AW24:AW47" si="168">IF(LEN(AG24)=0,"",AG24)</f>
        <v/>
      </c>
      <c r="AX24" t="str">
        <f t="shared" ref="AX24:AX47" ca="1" si="169">IF(LEN(AH24)=0,"",AH24)</f>
        <v/>
      </c>
      <c r="AY24" t="str">
        <f t="shared" ref="AY24:AY47" si="170">IF(LEN(AJ24)=0,"",AJ24)</f>
        <v/>
      </c>
      <c r="AZ24" t="str">
        <f t="shared" ref="AZ24:AZ47" si="171">IF(LEN(AK24)=0,"",AK24)</f>
        <v/>
      </c>
      <c r="BA24" t="str">
        <f t="shared" ref="BA24:BA47" ca="1" si="172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1"/>
        <v/>
      </c>
    </row>
    <row r="25" spans="1:69">
      <c r="A25" t="s">
        <v>77</v>
      </c>
      <c r="C25" t="s">
        <v>330</v>
      </c>
      <c r="D25" t="s">
        <v>331</v>
      </c>
      <c r="E25" t="str">
        <f t="shared" si="0"/>
        <v>seventotalgroup1_2</v>
      </c>
      <c r="F25" t="str">
        <f t="shared" si="53"/>
        <v>seventotalgroup1</v>
      </c>
      <c r="G25">
        <f t="shared" si="152"/>
        <v>3</v>
      </c>
      <c r="I25" t="b">
        <v>0</v>
      </c>
      <c r="K25" t="str">
        <f t="shared" si="26"/>
        <v/>
      </c>
      <c r="L25" t="s">
        <v>293</v>
      </c>
      <c r="M25">
        <f>IF(ISBLANK($L25),"",VLOOKUP($L25,$BN:$BP,MATCH($BO$1,$BN$1:$BP$1,0),0))</f>
        <v>9.99</v>
      </c>
      <c r="N25">
        <f>IF(ISBLANK($L25),"",VLOOKUP($L25,$BN:$BP,MATCH($BP$1,$BN$1:$BP$1,0),0))</f>
        <v>14000</v>
      </c>
      <c r="O25" t="s">
        <v>77</v>
      </c>
      <c r="P25">
        <v>582</v>
      </c>
      <c r="Q25">
        <f t="shared" si="55"/>
        <v>582</v>
      </c>
      <c r="R25" t="str">
        <f t="shared" ca="1" si="104"/>
        <v>it</v>
      </c>
      <c r="S25" t="s">
        <v>33</v>
      </c>
      <c r="T25" t="s">
        <v>189</v>
      </c>
      <c r="U25">
        <v>75</v>
      </c>
      <c r="V25" t="str">
        <f t="shared" ca="1" si="153"/>
        <v>cu</v>
      </c>
      <c r="W25" t="s">
        <v>16</v>
      </c>
      <c r="X25" t="s">
        <v>36</v>
      </c>
      <c r="Y25">
        <v>75</v>
      </c>
      <c r="Z25" t="str">
        <f t="shared" ca="1" si="154"/>
        <v>cu</v>
      </c>
      <c r="AA25" t="s">
        <v>16</v>
      </c>
      <c r="AB25" t="s">
        <v>15</v>
      </c>
      <c r="AC25">
        <v>20000</v>
      </c>
      <c r="AD25" t="str">
        <f t="shared" ca="1" si="155"/>
        <v/>
      </c>
      <c r="AH25" t="str">
        <f t="shared" ca="1" si="156"/>
        <v/>
      </c>
      <c r="AL25" t="str">
        <f t="shared" ca="1" si="157"/>
        <v>it</v>
      </c>
      <c r="AM25" t="str">
        <f t="shared" si="158"/>
        <v>Cash_sSevenTotal</v>
      </c>
      <c r="AN25">
        <f t="shared" si="159"/>
        <v>75</v>
      </c>
      <c r="AO25" t="str">
        <f t="shared" ca="1" si="160"/>
        <v>cu</v>
      </c>
      <c r="AP25" t="str">
        <f t="shared" si="161"/>
        <v>EN</v>
      </c>
      <c r="AQ25">
        <f t="shared" si="162"/>
        <v>75</v>
      </c>
      <c r="AR25" t="str">
        <f t="shared" ca="1" si="163"/>
        <v>cu</v>
      </c>
      <c r="AS25" t="str">
        <f t="shared" si="164"/>
        <v>GO</v>
      </c>
      <c r="AT25">
        <f t="shared" si="165"/>
        <v>20000</v>
      </c>
      <c r="AU25" t="str">
        <f t="shared" ca="1" si="166"/>
        <v/>
      </c>
      <c r="AV25" t="str">
        <f t="shared" si="167"/>
        <v/>
      </c>
      <c r="AW25" t="str">
        <f t="shared" si="168"/>
        <v/>
      </c>
      <c r="AX25" t="str">
        <f t="shared" ca="1" si="169"/>
        <v/>
      </c>
      <c r="AY25" t="str">
        <f t="shared" si="170"/>
        <v/>
      </c>
      <c r="AZ25" t="str">
        <f t="shared" si="171"/>
        <v/>
      </c>
      <c r="BA25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1"/>
        <v/>
      </c>
    </row>
    <row r="26" spans="1:69">
      <c r="A26" t="s">
        <v>78</v>
      </c>
      <c r="C26" t="s">
        <v>332</v>
      </c>
      <c r="D26" t="s">
        <v>333</v>
      </c>
      <c r="E26" t="str">
        <f t="shared" si="0"/>
        <v>seventotalgroup1_3</v>
      </c>
      <c r="F26" t="str">
        <f t="shared" si="53"/>
        <v>seventotalgroup1</v>
      </c>
      <c r="G26">
        <f t="shared" si="152"/>
        <v>3</v>
      </c>
      <c r="I26" t="b">
        <v>0</v>
      </c>
      <c r="K26" t="str">
        <f t="shared" si="26"/>
        <v/>
      </c>
      <c r="L26" t="s">
        <v>294</v>
      </c>
      <c r="M26">
        <f>IF(ISBLANK($L26),"",VLOOKUP($L26,$BN:$BP,MATCH($BO$1,$BN$1:$BP$1,0),0))</f>
        <v>19.989999999999998</v>
      </c>
      <c r="N26">
        <f>IF(ISBLANK($L26),"",VLOOKUP($L26,$BN:$BP,MATCH($BP$1,$BN$1:$BP$1,0),0))</f>
        <v>29000</v>
      </c>
      <c r="O26" t="s">
        <v>78</v>
      </c>
      <c r="P26">
        <v>538</v>
      </c>
      <c r="Q26">
        <f t="shared" si="55"/>
        <v>538</v>
      </c>
      <c r="R26" t="str">
        <f t="shared" ca="1" si="104"/>
        <v>cu</v>
      </c>
      <c r="S26" t="s">
        <v>16</v>
      </c>
      <c r="T26" t="s">
        <v>36</v>
      </c>
      <c r="U26">
        <v>300</v>
      </c>
      <c r="V26" t="str">
        <f t="shared" ca="1" si="153"/>
        <v>cu</v>
      </c>
      <c r="W26" t="s">
        <v>16</v>
      </c>
      <c r="X26" t="s">
        <v>36</v>
      </c>
      <c r="Y26">
        <v>100</v>
      </c>
      <c r="Z26" t="str">
        <f t="shared" ca="1" si="154"/>
        <v>cu</v>
      </c>
      <c r="AA26" t="s">
        <v>16</v>
      </c>
      <c r="AB26" t="s">
        <v>15</v>
      </c>
      <c r="AC26">
        <v>40000</v>
      </c>
      <c r="AD26" t="str">
        <f t="shared" ca="1" si="155"/>
        <v/>
      </c>
      <c r="AH26" t="str">
        <f t="shared" ca="1" si="156"/>
        <v/>
      </c>
      <c r="AL26" t="str">
        <f t="shared" ca="1" si="157"/>
        <v>cu</v>
      </c>
      <c r="AM26" t="str">
        <f t="shared" si="158"/>
        <v>EN</v>
      </c>
      <c r="AN26">
        <f t="shared" si="159"/>
        <v>300</v>
      </c>
      <c r="AO26" t="str">
        <f t="shared" ca="1" si="160"/>
        <v>cu</v>
      </c>
      <c r="AP26" t="str">
        <f t="shared" si="161"/>
        <v>EN</v>
      </c>
      <c r="AQ26">
        <f t="shared" si="162"/>
        <v>100</v>
      </c>
      <c r="AR26" t="str">
        <f t="shared" ca="1" si="163"/>
        <v>cu</v>
      </c>
      <c r="AS26" t="str">
        <f t="shared" si="164"/>
        <v>GO</v>
      </c>
      <c r="AT26">
        <f t="shared" si="165"/>
        <v>40000</v>
      </c>
      <c r="AU26" t="str">
        <f t="shared" ca="1" si="166"/>
        <v/>
      </c>
      <c r="AV26" t="str">
        <f t="shared" si="167"/>
        <v/>
      </c>
      <c r="AW26" t="str">
        <f t="shared" si="168"/>
        <v/>
      </c>
      <c r="AX26" t="str">
        <f t="shared" ca="1" si="169"/>
        <v/>
      </c>
      <c r="AY26" t="str">
        <f t="shared" si="170"/>
        <v/>
      </c>
      <c r="AZ26" t="str">
        <f t="shared" si="171"/>
        <v/>
      </c>
      <c r="BA26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1"/>
        <v/>
      </c>
    </row>
    <row r="27" spans="1:69">
      <c r="A27" t="s">
        <v>79</v>
      </c>
      <c r="C27" t="s">
        <v>334</v>
      </c>
      <c r="D27" t="s">
        <v>335</v>
      </c>
      <c r="E27" t="str">
        <f t="shared" si="0"/>
        <v>seventotalgroup1_4</v>
      </c>
      <c r="F27" t="str">
        <f t="shared" si="53"/>
        <v>seventotalgroup1</v>
      </c>
      <c r="G27">
        <f t="shared" si="152"/>
        <v>3</v>
      </c>
      <c r="I27" t="b">
        <v>0</v>
      </c>
      <c r="K27" t="str">
        <f t="shared" si="26"/>
        <v/>
      </c>
      <c r="L27" t="s">
        <v>295</v>
      </c>
      <c r="M27">
        <f>IF(ISBLANK($L27),"",VLOOKUP($L27,$BN:$BP,MATCH($BO$1,$BN$1:$BP$1,0),0))</f>
        <v>29.99</v>
      </c>
      <c r="N27">
        <f>IF(ISBLANK($L27),"",VLOOKUP($L27,$BN:$BP,MATCH($BP$1,$BN$1:$BP$1,0),0))</f>
        <v>44000</v>
      </c>
      <c r="O27" t="s">
        <v>79</v>
      </c>
      <c r="P27">
        <v>620</v>
      </c>
      <c r="Q27">
        <f t="shared" si="55"/>
        <v>620</v>
      </c>
      <c r="R27" t="str">
        <f t="shared" ca="1" si="104"/>
        <v>it</v>
      </c>
      <c r="S27" t="s">
        <v>33</v>
      </c>
      <c r="T27" t="s">
        <v>189</v>
      </c>
      <c r="U27">
        <v>200</v>
      </c>
      <c r="V27" t="str">
        <f t="shared" ca="1" si="153"/>
        <v>cu</v>
      </c>
      <c r="W27" t="s">
        <v>16</v>
      </c>
      <c r="X27" t="s">
        <v>36</v>
      </c>
      <c r="Y27">
        <v>500</v>
      </c>
      <c r="Z27" t="str">
        <f t="shared" ca="1" si="154"/>
        <v>cu</v>
      </c>
      <c r="AA27" t="s">
        <v>16</v>
      </c>
      <c r="AB27" t="s">
        <v>15</v>
      </c>
      <c r="AC27">
        <v>60000</v>
      </c>
      <c r="AD27" t="str">
        <f t="shared" ca="1" si="155"/>
        <v/>
      </c>
      <c r="AH27" t="str">
        <f t="shared" ca="1" si="156"/>
        <v/>
      </c>
      <c r="AL27" t="str">
        <f t="shared" ca="1" si="157"/>
        <v>it</v>
      </c>
      <c r="AM27" t="str">
        <f t="shared" si="158"/>
        <v>Cash_sSevenTotal</v>
      </c>
      <c r="AN27">
        <f t="shared" si="159"/>
        <v>200</v>
      </c>
      <c r="AO27" t="str">
        <f t="shared" ca="1" si="160"/>
        <v>cu</v>
      </c>
      <c r="AP27" t="str">
        <f t="shared" si="161"/>
        <v>EN</v>
      </c>
      <c r="AQ27">
        <f t="shared" si="162"/>
        <v>500</v>
      </c>
      <c r="AR27" t="str">
        <f t="shared" ca="1" si="163"/>
        <v>cu</v>
      </c>
      <c r="AS27" t="str">
        <f t="shared" si="164"/>
        <v>GO</v>
      </c>
      <c r="AT27">
        <f t="shared" si="165"/>
        <v>60000</v>
      </c>
      <c r="AU27" t="str">
        <f t="shared" ca="1" si="166"/>
        <v/>
      </c>
      <c r="AV27" t="str">
        <f t="shared" si="167"/>
        <v/>
      </c>
      <c r="AW27" t="str">
        <f t="shared" si="168"/>
        <v/>
      </c>
      <c r="AX27" t="str">
        <f t="shared" ca="1" si="169"/>
        <v/>
      </c>
      <c r="AY27" t="str">
        <f t="shared" si="170"/>
        <v/>
      </c>
      <c r="AZ27" t="str">
        <f t="shared" si="171"/>
        <v/>
      </c>
      <c r="BA27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1"/>
        <v/>
      </c>
    </row>
    <row r="28" spans="1:69">
      <c r="A28" t="s">
        <v>80</v>
      </c>
      <c r="C28" t="s">
        <v>328</v>
      </c>
      <c r="D28" t="s">
        <v>329</v>
      </c>
      <c r="E28" t="str">
        <f t="shared" si="0"/>
        <v>seventotalgroup2_1</v>
      </c>
      <c r="F28" t="str">
        <f t="shared" si="53"/>
        <v>seventotalgroup2</v>
      </c>
      <c r="G28">
        <f t="shared" si="152"/>
        <v>3</v>
      </c>
      <c r="I28" t="b">
        <v>0</v>
      </c>
      <c r="K28" t="str">
        <f t="shared" si="26"/>
        <v/>
      </c>
      <c r="L28" t="s">
        <v>290</v>
      </c>
      <c r="M28">
        <f>IF(ISBLANK($L28),"",VLOOKUP($L28,$BN:$BP,MATCH($BO$1,$BN$1:$BP$1,0),0))</f>
        <v>6.99</v>
      </c>
      <c r="N28">
        <f>IF(ISBLANK($L28),"",VLOOKUP($L28,$BN:$BP,MATCH($BP$1,$BN$1:$BP$1,0),0))</f>
        <v>9900</v>
      </c>
      <c r="O28" t="s">
        <v>80</v>
      </c>
      <c r="P28">
        <v>474</v>
      </c>
      <c r="Q28">
        <f t="shared" si="55"/>
        <v>474</v>
      </c>
      <c r="R28" t="str">
        <f t="shared" ca="1" si="104"/>
        <v>cu</v>
      </c>
      <c r="S28" t="s">
        <v>16</v>
      </c>
      <c r="T28" t="s">
        <v>36</v>
      </c>
      <c r="U28">
        <v>100</v>
      </c>
      <c r="V28" t="str">
        <f t="shared" ca="1" si="153"/>
        <v>cu</v>
      </c>
      <c r="W28" t="s">
        <v>16</v>
      </c>
      <c r="X28" t="s">
        <v>36</v>
      </c>
      <c r="Y28">
        <v>50</v>
      </c>
      <c r="Z28" t="str">
        <f t="shared" ca="1" si="154"/>
        <v>cu</v>
      </c>
      <c r="AA28" t="s">
        <v>16</v>
      </c>
      <c r="AB28" t="s">
        <v>15</v>
      </c>
      <c r="AC28">
        <v>10000</v>
      </c>
      <c r="AD28" t="str">
        <f t="shared" ca="1" si="155"/>
        <v/>
      </c>
      <c r="AH28" t="str">
        <f t="shared" ca="1" si="156"/>
        <v/>
      </c>
      <c r="AL28" t="str">
        <f t="shared" ca="1" si="157"/>
        <v>cu</v>
      </c>
      <c r="AM28" t="str">
        <f t="shared" si="158"/>
        <v>EN</v>
      </c>
      <c r="AN28">
        <f t="shared" si="159"/>
        <v>100</v>
      </c>
      <c r="AO28" t="str">
        <f t="shared" ca="1" si="160"/>
        <v>cu</v>
      </c>
      <c r="AP28" t="str">
        <f t="shared" si="161"/>
        <v>EN</v>
      </c>
      <c r="AQ28">
        <f t="shared" si="162"/>
        <v>50</v>
      </c>
      <c r="AR28" t="str">
        <f t="shared" ca="1" si="163"/>
        <v>cu</v>
      </c>
      <c r="AS28" t="str">
        <f t="shared" si="164"/>
        <v>GO</v>
      </c>
      <c r="AT28">
        <f t="shared" si="165"/>
        <v>10000</v>
      </c>
      <c r="AU28" t="str">
        <f t="shared" ca="1" si="166"/>
        <v/>
      </c>
      <c r="AV28" t="str">
        <f t="shared" si="167"/>
        <v/>
      </c>
      <c r="AW28" t="str">
        <f t="shared" si="168"/>
        <v/>
      </c>
      <c r="AX28" t="str">
        <f t="shared" ca="1" si="169"/>
        <v/>
      </c>
      <c r="AY28" t="str">
        <f t="shared" si="170"/>
        <v/>
      </c>
      <c r="AZ28" t="str">
        <f t="shared" si="171"/>
        <v/>
      </c>
      <c r="BA28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1"/>
        <v/>
      </c>
    </row>
    <row r="29" spans="1:69">
      <c r="A29" t="s">
        <v>81</v>
      </c>
      <c r="C29" t="s">
        <v>330</v>
      </c>
      <c r="D29" t="s">
        <v>331</v>
      </c>
      <c r="E29" t="str">
        <f t="shared" si="0"/>
        <v>seventotalgroup2_2</v>
      </c>
      <c r="F29" t="str">
        <f t="shared" si="53"/>
        <v>seventotalgroup2</v>
      </c>
      <c r="G29">
        <f t="shared" si="152"/>
        <v>3</v>
      </c>
      <c r="I29" t="b">
        <v>0</v>
      </c>
      <c r="K29" t="str">
        <f t="shared" si="26"/>
        <v/>
      </c>
      <c r="L29" t="s">
        <v>294</v>
      </c>
      <c r="M29">
        <f>IF(ISBLANK($L29),"",VLOOKUP($L29,$BN:$BP,MATCH($BO$1,$BN$1:$BP$1,0),0))</f>
        <v>19.989999999999998</v>
      </c>
      <c r="N29">
        <f>IF(ISBLANK($L29),"",VLOOKUP($L29,$BN:$BP,MATCH($BP$1,$BN$1:$BP$1,0),0))</f>
        <v>29000</v>
      </c>
      <c r="O29" t="s">
        <v>81</v>
      </c>
      <c r="P29">
        <v>244</v>
      </c>
      <c r="Q29">
        <f t="shared" si="55"/>
        <v>244</v>
      </c>
      <c r="R29" t="str">
        <f t="shared" ca="1" si="104"/>
        <v>it</v>
      </c>
      <c r="S29" t="s">
        <v>33</v>
      </c>
      <c r="T29" t="s">
        <v>189</v>
      </c>
      <c r="U29">
        <v>400</v>
      </c>
      <c r="V29" t="str">
        <f t="shared" ca="1" si="153"/>
        <v>cu</v>
      </c>
      <c r="W29" t="s">
        <v>16</v>
      </c>
      <c r="X29" t="s">
        <v>36</v>
      </c>
      <c r="Y29">
        <v>75</v>
      </c>
      <c r="Z29" t="str">
        <f t="shared" ca="1" si="154"/>
        <v>cu</v>
      </c>
      <c r="AA29" t="s">
        <v>16</v>
      </c>
      <c r="AB29" t="s">
        <v>15</v>
      </c>
      <c r="AC29">
        <v>20000</v>
      </c>
      <c r="AD29" t="str">
        <f t="shared" ca="1" si="155"/>
        <v/>
      </c>
      <c r="AH29" t="str">
        <f t="shared" ca="1" si="156"/>
        <v/>
      </c>
      <c r="AL29" t="str">
        <f t="shared" ca="1" si="157"/>
        <v>it</v>
      </c>
      <c r="AM29" t="str">
        <f t="shared" si="158"/>
        <v>Cash_sSevenTotal</v>
      </c>
      <c r="AN29">
        <f t="shared" si="159"/>
        <v>400</v>
      </c>
      <c r="AO29" t="str">
        <f t="shared" ca="1" si="160"/>
        <v>cu</v>
      </c>
      <c r="AP29" t="str">
        <f t="shared" si="161"/>
        <v>EN</v>
      </c>
      <c r="AQ29">
        <f t="shared" si="162"/>
        <v>75</v>
      </c>
      <c r="AR29" t="str">
        <f t="shared" ca="1" si="163"/>
        <v>cu</v>
      </c>
      <c r="AS29" t="str">
        <f t="shared" si="164"/>
        <v>GO</v>
      </c>
      <c r="AT29">
        <f t="shared" si="165"/>
        <v>20000</v>
      </c>
      <c r="AU29" t="str">
        <f t="shared" ca="1" si="166"/>
        <v/>
      </c>
      <c r="AV29" t="str">
        <f t="shared" si="167"/>
        <v/>
      </c>
      <c r="AW29" t="str">
        <f t="shared" si="168"/>
        <v/>
      </c>
      <c r="AX29" t="str">
        <f t="shared" ca="1" si="169"/>
        <v/>
      </c>
      <c r="AY29" t="str">
        <f t="shared" si="170"/>
        <v/>
      </c>
      <c r="AZ29" t="str">
        <f t="shared" si="171"/>
        <v/>
      </c>
      <c r="BA29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1"/>
        <v/>
      </c>
    </row>
    <row r="30" spans="1:69">
      <c r="A30" t="s">
        <v>82</v>
      </c>
      <c r="C30" t="s">
        <v>332</v>
      </c>
      <c r="D30" t="s">
        <v>333</v>
      </c>
      <c r="E30" t="str">
        <f t="shared" si="0"/>
        <v>seventotalgroup2_3</v>
      </c>
      <c r="F30" t="str">
        <f t="shared" si="53"/>
        <v>seventotalgroup2</v>
      </c>
      <c r="G30">
        <f t="shared" si="152"/>
        <v>3</v>
      </c>
      <c r="I30" t="b">
        <v>0</v>
      </c>
      <c r="K30" t="str">
        <f t="shared" si="26"/>
        <v/>
      </c>
      <c r="L30" t="s">
        <v>295</v>
      </c>
      <c r="M30">
        <f>IF(ISBLANK($L30),"",VLOOKUP($L30,$BN:$BP,MATCH($BO$1,$BN$1:$BP$1,0),0))</f>
        <v>29.99</v>
      </c>
      <c r="N30">
        <f>IF(ISBLANK($L30),"",VLOOKUP($L30,$BN:$BP,MATCH($BP$1,$BN$1:$BP$1,0),0))</f>
        <v>44000</v>
      </c>
      <c r="O30" t="s">
        <v>82</v>
      </c>
      <c r="P30">
        <v>944</v>
      </c>
      <c r="Q30">
        <f t="shared" si="55"/>
        <v>944</v>
      </c>
      <c r="R30" t="str">
        <f t="shared" ca="1" si="104"/>
        <v>cu</v>
      </c>
      <c r="S30" t="s">
        <v>16</v>
      </c>
      <c r="T30" t="s">
        <v>36</v>
      </c>
      <c r="U30">
        <v>300</v>
      </c>
      <c r="V30" t="str">
        <f t="shared" ca="1" si="153"/>
        <v>cu</v>
      </c>
      <c r="W30" t="s">
        <v>16</v>
      </c>
      <c r="X30" t="s">
        <v>36</v>
      </c>
      <c r="Y30">
        <v>100</v>
      </c>
      <c r="Z30" t="str">
        <f t="shared" ca="1" si="154"/>
        <v>cu</v>
      </c>
      <c r="AA30" t="s">
        <v>16</v>
      </c>
      <c r="AB30" t="s">
        <v>15</v>
      </c>
      <c r="AC30">
        <v>40000</v>
      </c>
      <c r="AD30" t="str">
        <f t="shared" ca="1" si="155"/>
        <v/>
      </c>
      <c r="AH30" t="str">
        <f t="shared" ca="1" si="156"/>
        <v/>
      </c>
      <c r="AL30" t="str">
        <f t="shared" ca="1" si="157"/>
        <v>cu</v>
      </c>
      <c r="AM30" t="str">
        <f t="shared" si="158"/>
        <v>EN</v>
      </c>
      <c r="AN30">
        <f t="shared" si="159"/>
        <v>300</v>
      </c>
      <c r="AO30" t="str">
        <f t="shared" ca="1" si="160"/>
        <v>cu</v>
      </c>
      <c r="AP30" t="str">
        <f t="shared" si="161"/>
        <v>EN</v>
      </c>
      <c r="AQ30">
        <f t="shared" si="162"/>
        <v>100</v>
      </c>
      <c r="AR30" t="str">
        <f t="shared" ca="1" si="163"/>
        <v>cu</v>
      </c>
      <c r="AS30" t="str">
        <f t="shared" si="164"/>
        <v>GO</v>
      </c>
      <c r="AT30">
        <f t="shared" si="165"/>
        <v>40000</v>
      </c>
      <c r="AU30" t="str">
        <f t="shared" ca="1" si="166"/>
        <v/>
      </c>
      <c r="AV30" t="str">
        <f t="shared" si="167"/>
        <v/>
      </c>
      <c r="AW30" t="str">
        <f t="shared" si="168"/>
        <v/>
      </c>
      <c r="AX30" t="str">
        <f t="shared" ca="1" si="169"/>
        <v/>
      </c>
      <c r="AY30" t="str">
        <f t="shared" si="170"/>
        <v/>
      </c>
      <c r="AZ30" t="str">
        <f t="shared" si="171"/>
        <v/>
      </c>
      <c r="BA30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1"/>
        <v/>
      </c>
    </row>
    <row r="31" spans="1:69">
      <c r="A31" t="s">
        <v>83</v>
      </c>
      <c r="C31" t="s">
        <v>334</v>
      </c>
      <c r="D31" t="s">
        <v>335</v>
      </c>
      <c r="E31" t="str">
        <f t="shared" si="0"/>
        <v>seventotalgroup2_4</v>
      </c>
      <c r="F31" t="str">
        <f t="shared" si="53"/>
        <v>seventotalgroup2</v>
      </c>
      <c r="G31">
        <f t="shared" si="152"/>
        <v>3</v>
      </c>
      <c r="I31" t="b">
        <v>0</v>
      </c>
      <c r="K31" t="str">
        <f t="shared" si="26"/>
        <v/>
      </c>
      <c r="L31" t="s">
        <v>480</v>
      </c>
      <c r="M31">
        <f>IF(ISBLANK($L31),"",VLOOKUP($L31,$BN:$BP,MATCH($BO$1,$BN$1:$BP$1,0),0))</f>
        <v>69.989999999999995</v>
      </c>
      <c r="N31">
        <f>IF(ISBLANK($L31),"",VLOOKUP($L31,$BN:$BP,MATCH($BP$1,$BN$1:$BP$1,0),0))</f>
        <v>99000</v>
      </c>
      <c r="O31" t="s">
        <v>83</v>
      </c>
      <c r="P31">
        <v>383</v>
      </c>
      <c r="Q31">
        <f t="shared" si="55"/>
        <v>383</v>
      </c>
      <c r="R31" t="str">
        <f t="shared" ca="1" si="104"/>
        <v>it</v>
      </c>
      <c r="S31" t="s">
        <v>33</v>
      </c>
      <c r="T31" t="s">
        <v>189</v>
      </c>
      <c r="U31">
        <v>1200</v>
      </c>
      <c r="V31" t="str">
        <f t="shared" ca="1" si="153"/>
        <v>cu</v>
      </c>
      <c r="W31" t="s">
        <v>16</v>
      </c>
      <c r="X31" t="s">
        <v>36</v>
      </c>
      <c r="Y31">
        <v>500</v>
      </c>
      <c r="Z31" t="str">
        <f t="shared" ca="1" si="154"/>
        <v>cu</v>
      </c>
      <c r="AA31" t="s">
        <v>16</v>
      </c>
      <c r="AB31" t="s">
        <v>15</v>
      </c>
      <c r="AC31">
        <v>60000</v>
      </c>
      <c r="AD31" t="str">
        <f t="shared" ca="1" si="155"/>
        <v/>
      </c>
      <c r="AH31" t="str">
        <f t="shared" ca="1" si="156"/>
        <v/>
      </c>
      <c r="AL31" t="str">
        <f t="shared" ca="1" si="157"/>
        <v>it</v>
      </c>
      <c r="AM31" t="str">
        <f t="shared" si="158"/>
        <v>Cash_sSevenTotal</v>
      </c>
      <c r="AN31">
        <f t="shared" si="159"/>
        <v>1200</v>
      </c>
      <c r="AO31" t="str">
        <f t="shared" ca="1" si="160"/>
        <v>cu</v>
      </c>
      <c r="AP31" t="str">
        <f t="shared" si="161"/>
        <v>EN</v>
      </c>
      <c r="AQ31">
        <f t="shared" si="162"/>
        <v>500</v>
      </c>
      <c r="AR31" t="str">
        <f t="shared" ca="1" si="163"/>
        <v>cu</v>
      </c>
      <c r="AS31" t="str">
        <f t="shared" si="164"/>
        <v>GO</v>
      </c>
      <c r="AT31">
        <f t="shared" si="165"/>
        <v>60000</v>
      </c>
      <c r="AU31" t="str">
        <f t="shared" ca="1" si="166"/>
        <v/>
      </c>
      <c r="AV31" t="str">
        <f t="shared" si="167"/>
        <v/>
      </c>
      <c r="AW31" t="str">
        <f t="shared" si="168"/>
        <v/>
      </c>
      <c r="AX31" t="str">
        <f t="shared" ca="1" si="169"/>
        <v/>
      </c>
      <c r="AY31" t="str">
        <f t="shared" si="170"/>
        <v/>
      </c>
      <c r="AZ31" t="str">
        <f t="shared" si="171"/>
        <v/>
      </c>
      <c r="BA31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1"/>
        <v/>
      </c>
    </row>
    <row r="32" spans="1:69">
      <c r="A32" t="s">
        <v>84</v>
      </c>
      <c r="C32" t="s">
        <v>328</v>
      </c>
      <c r="D32" t="s">
        <v>329</v>
      </c>
      <c r="E32" t="str">
        <f t="shared" si="0"/>
        <v>seventotalgroup3_1</v>
      </c>
      <c r="F32" t="str">
        <f t="shared" si="53"/>
        <v>seventotalgroup3</v>
      </c>
      <c r="G32">
        <f t="shared" si="152"/>
        <v>3</v>
      </c>
      <c r="I32" t="b">
        <v>0</v>
      </c>
      <c r="K32" t="str">
        <f t="shared" si="26"/>
        <v/>
      </c>
      <c r="L32" t="s">
        <v>293</v>
      </c>
      <c r="M32">
        <f>IF(ISBLANK($L32),"",VLOOKUP($L32,$BN:$BP,MATCH($BO$1,$BN$1:$BP$1,0),0))</f>
        <v>9.99</v>
      </c>
      <c r="N32">
        <f>IF(ISBLANK($L32),"",VLOOKUP($L32,$BN:$BP,MATCH($BP$1,$BN$1:$BP$1,0),0))</f>
        <v>14000</v>
      </c>
      <c r="O32" t="s">
        <v>84</v>
      </c>
      <c r="P32">
        <v>545</v>
      </c>
      <c r="Q32">
        <f t="shared" si="55"/>
        <v>545</v>
      </c>
      <c r="R32" t="str">
        <f t="shared" ca="1" si="104"/>
        <v>cu</v>
      </c>
      <c r="S32" t="s">
        <v>16</v>
      </c>
      <c r="T32" t="s">
        <v>36</v>
      </c>
      <c r="U32">
        <v>100</v>
      </c>
      <c r="V32" t="str">
        <f t="shared" ca="1" si="153"/>
        <v>cu</v>
      </c>
      <c r="W32" t="s">
        <v>16</v>
      </c>
      <c r="X32" t="s">
        <v>36</v>
      </c>
      <c r="Y32">
        <v>50</v>
      </c>
      <c r="Z32" t="str">
        <f t="shared" ca="1" si="154"/>
        <v>cu</v>
      </c>
      <c r="AA32" t="s">
        <v>16</v>
      </c>
      <c r="AB32" t="s">
        <v>15</v>
      </c>
      <c r="AC32">
        <v>10000</v>
      </c>
      <c r="AD32" t="str">
        <f t="shared" ca="1" si="155"/>
        <v/>
      </c>
      <c r="AH32" t="str">
        <f t="shared" ca="1" si="156"/>
        <v/>
      </c>
      <c r="AL32" t="str">
        <f t="shared" ca="1" si="157"/>
        <v>cu</v>
      </c>
      <c r="AM32" t="str">
        <f t="shared" si="158"/>
        <v>EN</v>
      </c>
      <c r="AN32">
        <f t="shared" si="159"/>
        <v>100</v>
      </c>
      <c r="AO32" t="str">
        <f t="shared" ca="1" si="160"/>
        <v>cu</v>
      </c>
      <c r="AP32" t="str">
        <f t="shared" si="161"/>
        <v>EN</v>
      </c>
      <c r="AQ32">
        <f t="shared" si="162"/>
        <v>50</v>
      </c>
      <c r="AR32" t="str">
        <f t="shared" ca="1" si="163"/>
        <v>cu</v>
      </c>
      <c r="AS32" t="str">
        <f t="shared" si="164"/>
        <v>GO</v>
      </c>
      <c r="AT32">
        <f t="shared" si="165"/>
        <v>10000</v>
      </c>
      <c r="AU32" t="str">
        <f t="shared" ca="1" si="166"/>
        <v/>
      </c>
      <c r="AV32" t="str">
        <f t="shared" si="167"/>
        <v/>
      </c>
      <c r="AW32" t="str">
        <f t="shared" si="168"/>
        <v/>
      </c>
      <c r="AX32" t="str">
        <f t="shared" ca="1" si="169"/>
        <v/>
      </c>
      <c r="AY32" t="str">
        <f t="shared" si="170"/>
        <v/>
      </c>
      <c r="AZ32" t="str">
        <f t="shared" si="171"/>
        <v/>
      </c>
      <c r="BA32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1"/>
        <v/>
      </c>
    </row>
    <row r="33" spans="1:54">
      <c r="A33" t="s">
        <v>85</v>
      </c>
      <c r="C33" t="s">
        <v>330</v>
      </c>
      <c r="D33" t="s">
        <v>331</v>
      </c>
      <c r="E33" t="str">
        <f t="shared" si="0"/>
        <v>seventotalgroup3_2</v>
      </c>
      <c r="F33" t="str">
        <f t="shared" si="53"/>
        <v>seventotalgroup3</v>
      </c>
      <c r="G33">
        <f t="shared" si="152"/>
        <v>3</v>
      </c>
      <c r="I33" t="b">
        <v>0</v>
      </c>
      <c r="K33" t="str">
        <f t="shared" si="26"/>
        <v/>
      </c>
      <c r="L33" t="s">
        <v>295</v>
      </c>
      <c r="M33">
        <f>IF(ISBLANK($L33),"",VLOOKUP($L33,$BN:$BP,MATCH($BO$1,$BN$1:$BP$1,0),0))</f>
        <v>29.99</v>
      </c>
      <c r="N33">
        <f>IF(ISBLANK($L33),"",VLOOKUP($L33,$BN:$BP,MATCH($BP$1,$BN$1:$BP$1,0),0))</f>
        <v>44000</v>
      </c>
      <c r="O33" t="s">
        <v>85</v>
      </c>
      <c r="P33">
        <v>231</v>
      </c>
      <c r="Q33">
        <f t="shared" si="55"/>
        <v>231</v>
      </c>
      <c r="R33" t="str">
        <f t="shared" ca="1" si="104"/>
        <v>it</v>
      </c>
      <c r="S33" t="s">
        <v>33</v>
      </c>
      <c r="T33" t="s">
        <v>189</v>
      </c>
      <c r="U33">
        <v>300</v>
      </c>
      <c r="V33" t="str">
        <f t="shared" ca="1" si="153"/>
        <v>cu</v>
      </c>
      <c r="W33" t="s">
        <v>16</v>
      </c>
      <c r="X33" t="s">
        <v>36</v>
      </c>
      <c r="Y33">
        <v>75</v>
      </c>
      <c r="Z33" t="str">
        <f t="shared" ca="1" si="154"/>
        <v>cu</v>
      </c>
      <c r="AA33" t="s">
        <v>16</v>
      </c>
      <c r="AB33" t="s">
        <v>15</v>
      </c>
      <c r="AC33">
        <v>20000</v>
      </c>
      <c r="AD33" t="str">
        <f t="shared" ca="1" si="155"/>
        <v/>
      </c>
      <c r="AH33" t="str">
        <f t="shared" ca="1" si="156"/>
        <v/>
      </c>
      <c r="AL33" t="str">
        <f t="shared" ca="1" si="157"/>
        <v>it</v>
      </c>
      <c r="AM33" t="str">
        <f t="shared" si="158"/>
        <v>Cash_sSevenTotal</v>
      </c>
      <c r="AN33">
        <f t="shared" si="159"/>
        <v>300</v>
      </c>
      <c r="AO33" t="str">
        <f t="shared" ca="1" si="160"/>
        <v>cu</v>
      </c>
      <c r="AP33" t="str">
        <f t="shared" si="161"/>
        <v>EN</v>
      </c>
      <c r="AQ33">
        <f t="shared" si="162"/>
        <v>75</v>
      </c>
      <c r="AR33" t="str">
        <f t="shared" ca="1" si="163"/>
        <v>cu</v>
      </c>
      <c r="AS33" t="str">
        <f t="shared" si="164"/>
        <v>GO</v>
      </c>
      <c r="AT33">
        <f t="shared" si="165"/>
        <v>20000</v>
      </c>
      <c r="AU33" t="str">
        <f t="shared" ca="1" si="166"/>
        <v/>
      </c>
      <c r="AV33" t="str">
        <f t="shared" si="167"/>
        <v/>
      </c>
      <c r="AW33" t="str">
        <f t="shared" si="168"/>
        <v/>
      </c>
      <c r="AX33" t="str">
        <f t="shared" ca="1" si="169"/>
        <v/>
      </c>
      <c r="AY33" t="str">
        <f t="shared" si="170"/>
        <v/>
      </c>
      <c r="AZ33" t="str">
        <f t="shared" si="171"/>
        <v/>
      </c>
      <c r="BA33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1"/>
        <v/>
      </c>
    </row>
    <row r="34" spans="1:54">
      <c r="A34" t="s">
        <v>86</v>
      </c>
      <c r="C34" t="s">
        <v>332</v>
      </c>
      <c r="D34" t="s">
        <v>333</v>
      </c>
      <c r="E34" t="str">
        <f t="shared" si="0"/>
        <v>seventotalgroup3_3</v>
      </c>
      <c r="F34" t="str">
        <f t="shared" si="53"/>
        <v>seventotalgroup3</v>
      </c>
      <c r="G34">
        <f t="shared" si="152"/>
        <v>3</v>
      </c>
      <c r="I34" t="b">
        <v>0</v>
      </c>
      <c r="K34" t="str">
        <f t="shared" si="26"/>
        <v/>
      </c>
      <c r="L34" t="s">
        <v>480</v>
      </c>
      <c r="M34">
        <f>IF(ISBLANK($L34),"",VLOOKUP($L34,$BN:$BP,MATCH($BO$1,$BN$1:$BP$1,0),0))</f>
        <v>69.989999999999995</v>
      </c>
      <c r="N34">
        <f>IF(ISBLANK($L34),"",VLOOKUP($L34,$BN:$BP,MATCH($BP$1,$BN$1:$BP$1,0),0))</f>
        <v>99000</v>
      </c>
      <c r="O34" t="s">
        <v>86</v>
      </c>
      <c r="P34">
        <v>654</v>
      </c>
      <c r="Q34">
        <f t="shared" si="55"/>
        <v>654</v>
      </c>
      <c r="R34" t="str">
        <f t="shared" ca="1" si="104"/>
        <v>cu</v>
      </c>
      <c r="S34" t="s">
        <v>16</v>
      </c>
      <c r="T34" t="s">
        <v>36</v>
      </c>
      <c r="U34">
        <v>300</v>
      </c>
      <c r="V34" t="str">
        <f t="shared" ca="1" si="153"/>
        <v>cu</v>
      </c>
      <c r="W34" t="s">
        <v>16</v>
      </c>
      <c r="X34" t="s">
        <v>36</v>
      </c>
      <c r="Y34">
        <v>100</v>
      </c>
      <c r="Z34" t="str">
        <f t="shared" ca="1" si="154"/>
        <v>cu</v>
      </c>
      <c r="AA34" t="s">
        <v>16</v>
      </c>
      <c r="AB34" t="s">
        <v>15</v>
      </c>
      <c r="AC34">
        <v>40000</v>
      </c>
      <c r="AD34" t="str">
        <f t="shared" ca="1" si="155"/>
        <v/>
      </c>
      <c r="AH34" t="str">
        <f t="shared" ca="1" si="156"/>
        <v/>
      </c>
      <c r="AL34" t="str">
        <f t="shared" ca="1" si="157"/>
        <v>cu</v>
      </c>
      <c r="AM34" t="str">
        <f t="shared" si="158"/>
        <v>EN</v>
      </c>
      <c r="AN34">
        <f t="shared" si="159"/>
        <v>300</v>
      </c>
      <c r="AO34" t="str">
        <f t="shared" ca="1" si="160"/>
        <v>cu</v>
      </c>
      <c r="AP34" t="str">
        <f t="shared" si="161"/>
        <v>EN</v>
      </c>
      <c r="AQ34">
        <f t="shared" si="162"/>
        <v>100</v>
      </c>
      <c r="AR34" t="str">
        <f t="shared" ca="1" si="163"/>
        <v>cu</v>
      </c>
      <c r="AS34" t="str">
        <f t="shared" si="164"/>
        <v>GO</v>
      </c>
      <c r="AT34">
        <f t="shared" si="165"/>
        <v>40000</v>
      </c>
      <c r="AU34" t="str">
        <f t="shared" ca="1" si="166"/>
        <v/>
      </c>
      <c r="AV34" t="str">
        <f t="shared" si="167"/>
        <v/>
      </c>
      <c r="AW34" t="str">
        <f t="shared" si="168"/>
        <v/>
      </c>
      <c r="AX34" t="str">
        <f t="shared" ca="1" si="169"/>
        <v/>
      </c>
      <c r="AY34" t="str">
        <f t="shared" si="170"/>
        <v/>
      </c>
      <c r="AZ34" t="str">
        <f t="shared" si="171"/>
        <v/>
      </c>
      <c r="BA34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3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334</v>
      </c>
      <c r="D35" t="s">
        <v>335</v>
      </c>
      <c r="E35" t="str">
        <f t="shared" si="0"/>
        <v>seventotalgroup3_4</v>
      </c>
      <c r="F35" t="str">
        <f t="shared" si="53"/>
        <v>seventotalgroup3</v>
      </c>
      <c r="G35">
        <f t="shared" si="152"/>
        <v>3</v>
      </c>
      <c r="I35" t="b">
        <v>0</v>
      </c>
      <c r="K35" t="str">
        <f t="shared" si="26"/>
        <v/>
      </c>
      <c r="L35" t="s">
        <v>478</v>
      </c>
      <c r="M35">
        <f>IF(ISBLANK($L35),"",VLOOKUP($L35,$BN:$BP,MATCH($BO$1,$BN$1:$BP$1,0),0))</f>
        <v>99.99</v>
      </c>
      <c r="N35">
        <f>IF(ISBLANK($L35),"",VLOOKUP($L35,$BN:$BP,MATCH($BP$1,$BN$1:$BP$1,0),0))</f>
        <v>149000</v>
      </c>
      <c r="O35" t="s">
        <v>87</v>
      </c>
      <c r="P35">
        <v>279</v>
      </c>
      <c r="Q35">
        <f t="shared" si="55"/>
        <v>279</v>
      </c>
      <c r="R35" t="str">
        <f t="shared" ca="1" si="104"/>
        <v>it</v>
      </c>
      <c r="S35" t="s">
        <v>33</v>
      </c>
      <c r="T35" t="s">
        <v>189</v>
      </c>
      <c r="U35">
        <v>1000</v>
      </c>
      <c r="V35" t="str">
        <f t="shared" ca="1" si="153"/>
        <v>cu</v>
      </c>
      <c r="W35" t="s">
        <v>16</v>
      </c>
      <c r="X35" t="s">
        <v>36</v>
      </c>
      <c r="Y35">
        <v>500</v>
      </c>
      <c r="Z35" t="str">
        <f t="shared" ca="1" si="154"/>
        <v>cu</v>
      </c>
      <c r="AA35" t="s">
        <v>16</v>
      </c>
      <c r="AB35" t="s">
        <v>15</v>
      </c>
      <c r="AC35">
        <v>60000</v>
      </c>
      <c r="AD35" t="str">
        <f t="shared" ca="1" si="155"/>
        <v/>
      </c>
      <c r="AH35" t="str">
        <f t="shared" ca="1" si="156"/>
        <v/>
      </c>
      <c r="AL35" t="str">
        <f t="shared" ca="1" si="157"/>
        <v>it</v>
      </c>
      <c r="AM35" t="str">
        <f t="shared" si="158"/>
        <v>Cash_sSevenTotal</v>
      </c>
      <c r="AN35">
        <f t="shared" si="159"/>
        <v>1000</v>
      </c>
      <c r="AO35" t="str">
        <f t="shared" ca="1" si="160"/>
        <v>cu</v>
      </c>
      <c r="AP35" t="str">
        <f t="shared" si="161"/>
        <v>EN</v>
      </c>
      <c r="AQ35">
        <f t="shared" si="162"/>
        <v>500</v>
      </c>
      <c r="AR35" t="str">
        <f t="shared" ca="1" si="163"/>
        <v>cu</v>
      </c>
      <c r="AS35" t="str">
        <f t="shared" si="164"/>
        <v>GO</v>
      </c>
      <c r="AT35">
        <f t="shared" si="165"/>
        <v>60000</v>
      </c>
      <c r="AU35" t="str">
        <f t="shared" ca="1" si="166"/>
        <v/>
      </c>
      <c r="AV35" t="str">
        <f t="shared" si="167"/>
        <v/>
      </c>
      <c r="AW35" t="str">
        <f t="shared" si="168"/>
        <v/>
      </c>
      <c r="AX35" t="str">
        <f t="shared" ca="1" si="169"/>
        <v/>
      </c>
      <c r="AY35" t="str">
        <f t="shared" si="170"/>
        <v/>
      </c>
      <c r="AZ35" t="str">
        <f t="shared" si="171"/>
        <v/>
      </c>
      <c r="BA35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3"/>
        <v/>
      </c>
    </row>
    <row r="36" spans="1:54">
      <c r="A36" t="s">
        <v>171</v>
      </c>
      <c r="B36" t="s">
        <v>175</v>
      </c>
      <c r="C36" t="s">
        <v>336</v>
      </c>
      <c r="D36" t="s">
        <v>337</v>
      </c>
      <c r="E36" t="str">
        <f t="shared" si="0"/>
        <v>festivalgroup1_1</v>
      </c>
      <c r="F36" t="str">
        <f t="shared" si="53"/>
        <v>festivalgroup1</v>
      </c>
      <c r="G36">
        <f t="shared" si="152"/>
        <v>3</v>
      </c>
      <c r="I36" t="b">
        <v>0</v>
      </c>
      <c r="K36" t="str">
        <f t="shared" si="26"/>
        <v/>
      </c>
      <c r="L36" t="s">
        <v>290</v>
      </c>
      <c r="M36">
        <f>IF(ISBLANK($L36),"",VLOOKUP($L36,$BN:$BP,MATCH($BO$1,$BN$1:$BP$1,0),0))</f>
        <v>6.99</v>
      </c>
      <c r="N36">
        <f>IF(ISBLANK($L36),"",VLOOKUP($L36,$BN:$BP,MATCH($BP$1,$BN$1:$BP$1,0),0))</f>
        <v>9900</v>
      </c>
      <c r="O36" t="s">
        <v>171</v>
      </c>
      <c r="P36">
        <v>359</v>
      </c>
      <c r="Q36">
        <f t="shared" ref="Q36:Q47" si="174">P36</f>
        <v>359</v>
      </c>
      <c r="R36" t="str">
        <f t="shared" ca="1" si="104"/>
        <v>it</v>
      </c>
      <c r="S36" t="s">
        <v>33</v>
      </c>
      <c r="T36" t="s">
        <v>191</v>
      </c>
      <c r="U36">
        <v>500</v>
      </c>
      <c r="V36" t="str">
        <f t="shared" ca="1" si="153"/>
        <v>cu</v>
      </c>
      <c r="W36" t="s">
        <v>16</v>
      </c>
      <c r="X36" t="s">
        <v>56</v>
      </c>
      <c r="Y36">
        <v>75</v>
      </c>
      <c r="Z36" t="str">
        <f t="shared" ca="1" si="154"/>
        <v>cu</v>
      </c>
      <c r="AA36" t="s">
        <v>16</v>
      </c>
      <c r="AB36" t="s">
        <v>176</v>
      </c>
      <c r="AC36">
        <v>20000</v>
      </c>
      <c r="AD36" t="str">
        <f t="shared" ca="1" si="155"/>
        <v/>
      </c>
      <c r="AH36" t="str">
        <f t="shared" ca="1" si="156"/>
        <v/>
      </c>
      <c r="AL36" t="str">
        <f t="shared" ca="1" si="157"/>
        <v>it</v>
      </c>
      <c r="AM36" t="str">
        <f t="shared" si="158"/>
        <v>Cash_sFestivalTotal</v>
      </c>
      <c r="AN36">
        <f t="shared" si="159"/>
        <v>500</v>
      </c>
      <c r="AO36" t="str">
        <f t="shared" ca="1" si="160"/>
        <v>cu</v>
      </c>
      <c r="AP36" t="str">
        <f t="shared" si="161"/>
        <v>EN</v>
      </c>
      <c r="AQ36">
        <f t="shared" si="162"/>
        <v>75</v>
      </c>
      <c r="AR36" t="str">
        <f t="shared" ca="1" si="163"/>
        <v>cu</v>
      </c>
      <c r="AS36" t="str">
        <f t="shared" si="164"/>
        <v>GO</v>
      </c>
      <c r="AT36">
        <f t="shared" si="165"/>
        <v>20000</v>
      </c>
      <c r="AU36" t="str">
        <f t="shared" ca="1" si="166"/>
        <v/>
      </c>
      <c r="AV36" t="str">
        <f t="shared" si="167"/>
        <v/>
      </c>
      <c r="AW36" t="str">
        <f t="shared" si="168"/>
        <v/>
      </c>
      <c r="AX36" t="str">
        <f t="shared" ca="1" si="169"/>
        <v/>
      </c>
      <c r="AY36" t="str">
        <f t="shared" si="170"/>
        <v/>
      </c>
      <c r="AZ36" t="str">
        <f t="shared" si="171"/>
        <v/>
      </c>
      <c r="BA36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3"/>
        <v/>
      </c>
    </row>
    <row r="37" spans="1:54">
      <c r="A37" t="s">
        <v>172</v>
      </c>
      <c r="C37" t="s">
        <v>338</v>
      </c>
      <c r="D37" t="s">
        <v>339</v>
      </c>
      <c r="E37" t="str">
        <f t="shared" si="0"/>
        <v>festivalgroup1_2</v>
      </c>
      <c r="F37" t="str">
        <f t="shared" si="53"/>
        <v>festivalgroup1</v>
      </c>
      <c r="G37">
        <f t="shared" si="152"/>
        <v>3</v>
      </c>
      <c r="I37" t="b">
        <v>0</v>
      </c>
      <c r="K37" t="str">
        <f t="shared" si="26"/>
        <v/>
      </c>
      <c r="L37" t="s">
        <v>294</v>
      </c>
      <c r="M37">
        <f>IF(ISBLANK($L37),"",VLOOKUP($L37,$BN:$BP,MATCH($BO$1,$BN$1:$BP$1,0),0))</f>
        <v>19.989999999999998</v>
      </c>
      <c r="N37">
        <f>IF(ISBLANK($L37),"",VLOOKUP($L37,$BN:$BP,MATCH($BP$1,$BN$1:$BP$1,0),0))</f>
        <v>29000</v>
      </c>
      <c r="O37" t="s">
        <v>172</v>
      </c>
      <c r="P37">
        <v>881</v>
      </c>
      <c r="Q37">
        <f t="shared" si="174"/>
        <v>881</v>
      </c>
      <c r="R37" t="str">
        <f t="shared" ca="1" si="104"/>
        <v>cu</v>
      </c>
      <c r="S37" t="s">
        <v>16</v>
      </c>
      <c r="T37" t="s">
        <v>56</v>
      </c>
      <c r="U37">
        <v>300</v>
      </c>
      <c r="V37" t="str">
        <f t="shared" ca="1" si="153"/>
        <v>cu</v>
      </c>
      <c r="W37" t="s">
        <v>16</v>
      </c>
      <c r="X37" t="s">
        <v>56</v>
      </c>
      <c r="Y37">
        <v>100</v>
      </c>
      <c r="Z37" t="str">
        <f t="shared" ca="1" si="154"/>
        <v>cu</v>
      </c>
      <c r="AA37" t="s">
        <v>16</v>
      </c>
      <c r="AB37" t="s">
        <v>176</v>
      </c>
      <c r="AC37">
        <v>40000</v>
      </c>
      <c r="AD37" t="str">
        <f t="shared" ca="1" si="155"/>
        <v/>
      </c>
      <c r="AH37" t="str">
        <f t="shared" ca="1" si="156"/>
        <v/>
      </c>
      <c r="AL37" t="str">
        <f t="shared" ca="1" si="157"/>
        <v>cu</v>
      </c>
      <c r="AM37" t="str">
        <f t="shared" si="158"/>
        <v>EN</v>
      </c>
      <c r="AN37">
        <f t="shared" si="159"/>
        <v>300</v>
      </c>
      <c r="AO37" t="str">
        <f t="shared" ca="1" si="160"/>
        <v>cu</v>
      </c>
      <c r="AP37" t="str">
        <f t="shared" si="161"/>
        <v>EN</v>
      </c>
      <c r="AQ37">
        <f t="shared" si="162"/>
        <v>100</v>
      </c>
      <c r="AR37" t="str">
        <f t="shared" ca="1" si="163"/>
        <v>cu</v>
      </c>
      <c r="AS37" t="str">
        <f t="shared" si="164"/>
        <v>GO</v>
      </c>
      <c r="AT37">
        <f t="shared" si="165"/>
        <v>40000</v>
      </c>
      <c r="AU37" t="str">
        <f t="shared" ca="1" si="166"/>
        <v/>
      </c>
      <c r="AV37" t="str">
        <f t="shared" si="167"/>
        <v/>
      </c>
      <c r="AW37" t="str">
        <f t="shared" si="168"/>
        <v/>
      </c>
      <c r="AX37" t="str">
        <f t="shared" ca="1" si="169"/>
        <v/>
      </c>
      <c r="AY37" t="str">
        <f t="shared" si="170"/>
        <v/>
      </c>
      <c r="AZ37" t="str">
        <f t="shared" si="171"/>
        <v/>
      </c>
      <c r="BA37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3"/>
        <v/>
      </c>
    </row>
    <row r="38" spans="1:54">
      <c r="A38" t="s">
        <v>173</v>
      </c>
      <c r="C38" t="s">
        <v>340</v>
      </c>
      <c r="D38" t="s">
        <v>341</v>
      </c>
      <c r="E38" t="str">
        <f t="shared" si="0"/>
        <v>festivalgroup1_3</v>
      </c>
      <c r="F38" t="str">
        <f t="shared" si="53"/>
        <v>festivalgroup1</v>
      </c>
      <c r="G38">
        <f t="shared" si="152"/>
        <v>3</v>
      </c>
      <c r="I38" t="b">
        <v>0</v>
      </c>
      <c r="K38" t="str">
        <f t="shared" si="26"/>
        <v/>
      </c>
      <c r="L38" t="s">
        <v>295</v>
      </c>
      <c r="M38">
        <f>IF(ISBLANK($L38),"",VLOOKUP($L38,$BN:$BP,MATCH($BO$1,$BN$1:$BP$1,0),0))</f>
        <v>29.99</v>
      </c>
      <c r="N38">
        <f>IF(ISBLANK($L38),"",VLOOKUP($L38,$BN:$BP,MATCH($BP$1,$BN$1:$BP$1,0),0))</f>
        <v>44000</v>
      </c>
      <c r="O38" t="s">
        <v>173</v>
      </c>
      <c r="P38">
        <v>108</v>
      </c>
      <c r="Q38">
        <f t="shared" si="174"/>
        <v>108</v>
      </c>
      <c r="R38" t="str">
        <f t="shared" ca="1" si="104"/>
        <v>it</v>
      </c>
      <c r="S38" t="s">
        <v>33</v>
      </c>
      <c r="T38" t="s">
        <v>191</v>
      </c>
      <c r="U38">
        <v>1500</v>
      </c>
      <c r="V38" t="str">
        <f t="shared" ca="1" si="153"/>
        <v>cu</v>
      </c>
      <c r="W38" t="s">
        <v>16</v>
      </c>
      <c r="X38" t="s">
        <v>56</v>
      </c>
      <c r="Y38">
        <v>500</v>
      </c>
      <c r="Z38" t="str">
        <f t="shared" ca="1" si="154"/>
        <v>cu</v>
      </c>
      <c r="AA38" t="s">
        <v>16</v>
      </c>
      <c r="AB38" t="s">
        <v>176</v>
      </c>
      <c r="AC38">
        <v>60000</v>
      </c>
      <c r="AD38" t="str">
        <f t="shared" ca="1" si="155"/>
        <v/>
      </c>
      <c r="AH38" t="str">
        <f t="shared" ca="1" si="156"/>
        <v/>
      </c>
      <c r="AL38" t="str">
        <f t="shared" ca="1" si="157"/>
        <v>it</v>
      </c>
      <c r="AM38" t="str">
        <f t="shared" si="158"/>
        <v>Cash_sFestivalTotal</v>
      </c>
      <c r="AN38">
        <f t="shared" si="159"/>
        <v>1500</v>
      </c>
      <c r="AO38" t="str">
        <f t="shared" ca="1" si="160"/>
        <v>cu</v>
      </c>
      <c r="AP38" t="str">
        <f t="shared" si="161"/>
        <v>EN</v>
      </c>
      <c r="AQ38">
        <f t="shared" si="162"/>
        <v>500</v>
      </c>
      <c r="AR38" t="str">
        <f t="shared" ca="1" si="163"/>
        <v>cu</v>
      </c>
      <c r="AS38" t="str">
        <f t="shared" si="164"/>
        <v>GO</v>
      </c>
      <c r="AT38">
        <f t="shared" si="165"/>
        <v>60000</v>
      </c>
      <c r="AU38" t="str">
        <f t="shared" ca="1" si="166"/>
        <v/>
      </c>
      <c r="AV38" t="str">
        <f t="shared" si="167"/>
        <v/>
      </c>
      <c r="AW38" t="str">
        <f t="shared" si="168"/>
        <v/>
      </c>
      <c r="AX38" t="str">
        <f t="shared" ca="1" si="169"/>
        <v/>
      </c>
      <c r="AY38" t="str">
        <f t="shared" si="170"/>
        <v/>
      </c>
      <c r="AZ38" t="str">
        <f t="shared" si="171"/>
        <v/>
      </c>
      <c r="BA38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3"/>
        <v/>
      </c>
    </row>
    <row r="39" spans="1:54">
      <c r="A39" t="s">
        <v>174</v>
      </c>
      <c r="C39" t="s">
        <v>342</v>
      </c>
      <c r="D39" t="s">
        <v>343</v>
      </c>
      <c r="E39" t="str">
        <f t="shared" si="0"/>
        <v>festivalgroup1_4</v>
      </c>
      <c r="F39" t="str">
        <f t="shared" si="53"/>
        <v>festivalgroup1</v>
      </c>
      <c r="G39">
        <f t="shared" si="152"/>
        <v>3</v>
      </c>
      <c r="I39" t="b">
        <v>0</v>
      </c>
      <c r="K39" t="str">
        <f t="shared" si="26"/>
        <v/>
      </c>
      <c r="L39" t="s">
        <v>480</v>
      </c>
      <c r="M39">
        <f>IF(ISBLANK($L39),"",VLOOKUP($L39,$BN:$BP,MATCH($BO$1,$BN$1:$BP$1,0),0))</f>
        <v>69.989999999999995</v>
      </c>
      <c r="N39">
        <f>IF(ISBLANK($L39),"",VLOOKUP($L39,$BN:$BP,MATCH($BP$1,$BN$1:$BP$1,0),0))</f>
        <v>99000</v>
      </c>
      <c r="O39" t="s">
        <v>174</v>
      </c>
      <c r="P39">
        <v>550</v>
      </c>
      <c r="Q39">
        <f t="shared" si="174"/>
        <v>550</v>
      </c>
      <c r="R39" t="str">
        <f t="shared" ca="1" si="104"/>
        <v>cu</v>
      </c>
      <c r="S39" t="s">
        <v>16</v>
      </c>
      <c r="T39" t="s">
        <v>56</v>
      </c>
      <c r="U39">
        <v>100</v>
      </c>
      <c r="V39" t="str">
        <f t="shared" ca="1" si="153"/>
        <v>cu</v>
      </c>
      <c r="W39" t="s">
        <v>16</v>
      </c>
      <c r="X39" t="s">
        <v>56</v>
      </c>
      <c r="Y39">
        <v>50</v>
      </c>
      <c r="Z39" t="str">
        <f t="shared" ca="1" si="154"/>
        <v>cu</v>
      </c>
      <c r="AA39" t="s">
        <v>16</v>
      </c>
      <c r="AB39" t="s">
        <v>176</v>
      </c>
      <c r="AC39">
        <v>10000</v>
      </c>
      <c r="AD39" t="str">
        <f t="shared" ca="1" si="155"/>
        <v/>
      </c>
      <c r="AH39" t="str">
        <f t="shared" ca="1" si="156"/>
        <v/>
      </c>
      <c r="AL39" t="str">
        <f t="shared" ca="1" si="157"/>
        <v>cu</v>
      </c>
      <c r="AM39" t="str">
        <f t="shared" si="158"/>
        <v>EN</v>
      </c>
      <c r="AN39">
        <f t="shared" si="159"/>
        <v>100</v>
      </c>
      <c r="AO39" t="str">
        <f t="shared" ca="1" si="160"/>
        <v>cu</v>
      </c>
      <c r="AP39" t="str">
        <f t="shared" si="161"/>
        <v>EN</v>
      </c>
      <c r="AQ39">
        <f t="shared" si="162"/>
        <v>50</v>
      </c>
      <c r="AR39" t="str">
        <f t="shared" ca="1" si="163"/>
        <v>cu</v>
      </c>
      <c r="AS39" t="str">
        <f t="shared" si="164"/>
        <v>GO</v>
      </c>
      <c r="AT39">
        <f t="shared" si="165"/>
        <v>10000</v>
      </c>
      <c r="AU39" t="str">
        <f t="shared" ca="1" si="166"/>
        <v/>
      </c>
      <c r="AV39" t="str">
        <f t="shared" si="167"/>
        <v/>
      </c>
      <c r="AW39" t="str">
        <f t="shared" si="168"/>
        <v/>
      </c>
      <c r="AX39" t="str">
        <f t="shared" ca="1" si="169"/>
        <v/>
      </c>
      <c r="AY39" t="str">
        <f t="shared" si="170"/>
        <v/>
      </c>
      <c r="AZ39" t="str">
        <f t="shared" si="171"/>
        <v/>
      </c>
      <c r="BA39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3"/>
        <v/>
      </c>
    </row>
    <row r="40" spans="1:54">
      <c r="A40" t="s">
        <v>178</v>
      </c>
      <c r="C40" t="s">
        <v>336</v>
      </c>
      <c r="D40" t="s">
        <v>337</v>
      </c>
      <c r="E40" t="str">
        <f t="shared" si="0"/>
        <v>festivalgroup2_1</v>
      </c>
      <c r="F40" t="str">
        <f t="shared" si="53"/>
        <v>festivalgroup2</v>
      </c>
      <c r="G40">
        <f t="shared" si="152"/>
        <v>3</v>
      </c>
      <c r="I40" t="b">
        <v>0</v>
      </c>
      <c r="K40" t="str">
        <f t="shared" si="26"/>
        <v/>
      </c>
      <c r="L40" t="s">
        <v>290</v>
      </c>
      <c r="M40">
        <f>IF(ISBLANK($L40),"",VLOOKUP($L40,$BN:$BP,MATCH($BO$1,$BN$1:$BP$1,0),0))</f>
        <v>6.99</v>
      </c>
      <c r="N40">
        <f>IF(ISBLANK($L40),"",VLOOKUP($L40,$BN:$BP,MATCH($BP$1,$BN$1:$BP$1,0),0))</f>
        <v>9900</v>
      </c>
      <c r="O40" t="s">
        <v>177</v>
      </c>
      <c r="P40">
        <v>397</v>
      </c>
      <c r="Q40">
        <f t="shared" si="174"/>
        <v>397</v>
      </c>
      <c r="R40" t="str">
        <f t="shared" ca="1" si="104"/>
        <v>it</v>
      </c>
      <c r="S40" t="s">
        <v>33</v>
      </c>
      <c r="T40" t="s">
        <v>191</v>
      </c>
      <c r="U40">
        <v>500</v>
      </c>
      <c r="V40" t="str">
        <f t="shared" ca="1" si="153"/>
        <v>cu</v>
      </c>
      <c r="W40" t="s">
        <v>16</v>
      </c>
      <c r="X40" t="s">
        <v>56</v>
      </c>
      <c r="Y40">
        <v>75</v>
      </c>
      <c r="Z40" t="str">
        <f t="shared" ca="1" si="154"/>
        <v>cu</v>
      </c>
      <c r="AA40" t="s">
        <v>16</v>
      </c>
      <c r="AB40" t="s">
        <v>176</v>
      </c>
      <c r="AC40">
        <v>20000</v>
      </c>
      <c r="AD40" t="str">
        <f t="shared" ca="1" si="155"/>
        <v/>
      </c>
      <c r="AH40" t="str">
        <f t="shared" ca="1" si="156"/>
        <v/>
      </c>
      <c r="AL40" t="str">
        <f t="shared" ca="1" si="157"/>
        <v>it</v>
      </c>
      <c r="AM40" t="str">
        <f t="shared" si="158"/>
        <v>Cash_sFestivalTotal</v>
      </c>
      <c r="AN40">
        <f t="shared" si="159"/>
        <v>500</v>
      </c>
      <c r="AO40" t="str">
        <f t="shared" ca="1" si="160"/>
        <v>cu</v>
      </c>
      <c r="AP40" t="str">
        <f t="shared" si="161"/>
        <v>EN</v>
      </c>
      <c r="AQ40">
        <f t="shared" si="162"/>
        <v>75</v>
      </c>
      <c r="AR40" t="str">
        <f t="shared" ca="1" si="163"/>
        <v>cu</v>
      </c>
      <c r="AS40" t="str">
        <f t="shared" si="164"/>
        <v>GO</v>
      </c>
      <c r="AT40">
        <f t="shared" si="165"/>
        <v>20000</v>
      </c>
      <c r="AU40" t="str">
        <f t="shared" ca="1" si="166"/>
        <v/>
      </c>
      <c r="AV40" t="str">
        <f t="shared" si="167"/>
        <v/>
      </c>
      <c r="AW40" t="str">
        <f t="shared" si="168"/>
        <v/>
      </c>
      <c r="AX40" t="str">
        <f t="shared" ca="1" si="169"/>
        <v/>
      </c>
      <c r="AY40" t="str">
        <f t="shared" si="170"/>
        <v/>
      </c>
      <c r="AZ40" t="str">
        <f t="shared" si="171"/>
        <v/>
      </c>
      <c r="BA40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3"/>
        <v/>
      </c>
    </row>
    <row r="41" spans="1:54">
      <c r="A41" t="s">
        <v>179</v>
      </c>
      <c r="C41" t="s">
        <v>338</v>
      </c>
      <c r="D41" t="s">
        <v>339</v>
      </c>
      <c r="E41" t="str">
        <f t="shared" si="0"/>
        <v>festivalgroup2_2</v>
      </c>
      <c r="F41" t="str">
        <f t="shared" si="53"/>
        <v>festivalgroup2</v>
      </c>
      <c r="G41">
        <f t="shared" si="152"/>
        <v>3</v>
      </c>
      <c r="I41" t="b">
        <v>0</v>
      </c>
      <c r="K41" t="str">
        <f t="shared" si="26"/>
        <v/>
      </c>
      <c r="L41" t="s">
        <v>294</v>
      </c>
      <c r="M41">
        <f>IF(ISBLANK($L41),"",VLOOKUP($L41,$BN:$BP,MATCH($BO$1,$BN$1:$BP$1,0),0))</f>
        <v>19.989999999999998</v>
      </c>
      <c r="N41">
        <f>IF(ISBLANK($L41),"",VLOOKUP($L41,$BN:$BP,MATCH($BP$1,$BN$1:$BP$1,0),0))</f>
        <v>29000</v>
      </c>
      <c r="O41" t="s">
        <v>179</v>
      </c>
      <c r="P41">
        <v>401</v>
      </c>
      <c r="Q41">
        <f t="shared" si="174"/>
        <v>401</v>
      </c>
      <c r="R41" t="str">
        <f t="shared" ca="1" si="104"/>
        <v>cu</v>
      </c>
      <c r="S41" t="s">
        <v>16</v>
      </c>
      <c r="T41" t="s">
        <v>56</v>
      </c>
      <c r="U41">
        <v>300</v>
      </c>
      <c r="V41" t="str">
        <f t="shared" ca="1" si="153"/>
        <v>cu</v>
      </c>
      <c r="W41" t="s">
        <v>16</v>
      </c>
      <c r="X41" t="s">
        <v>56</v>
      </c>
      <c r="Y41">
        <v>100</v>
      </c>
      <c r="Z41" t="str">
        <f t="shared" ca="1" si="154"/>
        <v>cu</v>
      </c>
      <c r="AA41" t="s">
        <v>16</v>
      </c>
      <c r="AB41" t="s">
        <v>176</v>
      </c>
      <c r="AC41">
        <v>40000</v>
      </c>
      <c r="AD41" t="str">
        <f t="shared" ca="1" si="155"/>
        <v/>
      </c>
      <c r="AH41" t="str">
        <f t="shared" ca="1" si="156"/>
        <v/>
      </c>
      <c r="AL41" t="str">
        <f t="shared" ca="1" si="157"/>
        <v>cu</v>
      </c>
      <c r="AM41" t="str">
        <f t="shared" si="158"/>
        <v>EN</v>
      </c>
      <c r="AN41">
        <f t="shared" si="159"/>
        <v>300</v>
      </c>
      <c r="AO41" t="str">
        <f t="shared" ca="1" si="160"/>
        <v>cu</v>
      </c>
      <c r="AP41" t="str">
        <f t="shared" si="161"/>
        <v>EN</v>
      </c>
      <c r="AQ41">
        <f t="shared" si="162"/>
        <v>100</v>
      </c>
      <c r="AR41" t="str">
        <f t="shared" ca="1" si="163"/>
        <v>cu</v>
      </c>
      <c r="AS41" t="str">
        <f t="shared" si="164"/>
        <v>GO</v>
      </c>
      <c r="AT41">
        <f t="shared" si="165"/>
        <v>40000</v>
      </c>
      <c r="AU41" t="str">
        <f t="shared" ca="1" si="166"/>
        <v/>
      </c>
      <c r="AV41" t="str">
        <f t="shared" si="167"/>
        <v/>
      </c>
      <c r="AW41" t="str">
        <f t="shared" si="168"/>
        <v/>
      </c>
      <c r="AX41" t="str">
        <f t="shared" ca="1" si="169"/>
        <v/>
      </c>
      <c r="AY41" t="str">
        <f t="shared" si="170"/>
        <v/>
      </c>
      <c r="AZ41" t="str">
        <f t="shared" si="171"/>
        <v/>
      </c>
      <c r="BA41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3"/>
        <v/>
      </c>
    </row>
    <row r="42" spans="1:54">
      <c r="A42" t="s">
        <v>180</v>
      </c>
      <c r="C42" t="s">
        <v>340</v>
      </c>
      <c r="D42" t="s">
        <v>341</v>
      </c>
      <c r="E42" t="str">
        <f t="shared" si="0"/>
        <v>festivalgroup2_3</v>
      </c>
      <c r="F42" t="str">
        <f t="shared" si="53"/>
        <v>festivalgroup2</v>
      </c>
      <c r="G42">
        <f t="shared" si="152"/>
        <v>3</v>
      </c>
      <c r="I42" t="b">
        <v>0</v>
      </c>
      <c r="K42" t="str">
        <f t="shared" si="26"/>
        <v/>
      </c>
      <c r="L42" t="s">
        <v>295</v>
      </c>
      <c r="M42">
        <f>IF(ISBLANK($L42),"",VLOOKUP($L42,$BN:$BP,MATCH($BO$1,$BN$1:$BP$1,0),0))</f>
        <v>29.99</v>
      </c>
      <c r="N42">
        <f>IF(ISBLANK($L42),"",VLOOKUP($L42,$BN:$BP,MATCH($BP$1,$BN$1:$BP$1,0),0))</f>
        <v>44000</v>
      </c>
      <c r="O42" t="s">
        <v>180</v>
      </c>
      <c r="P42">
        <v>177</v>
      </c>
      <c r="Q42">
        <f t="shared" si="174"/>
        <v>177</v>
      </c>
      <c r="R42" t="str">
        <f t="shared" ca="1" si="104"/>
        <v>it</v>
      </c>
      <c r="S42" t="s">
        <v>33</v>
      </c>
      <c r="T42" t="s">
        <v>191</v>
      </c>
      <c r="U42">
        <v>1500</v>
      </c>
      <c r="V42" t="str">
        <f t="shared" ca="1" si="153"/>
        <v>cu</v>
      </c>
      <c r="W42" t="s">
        <v>16</v>
      </c>
      <c r="X42" t="s">
        <v>56</v>
      </c>
      <c r="Y42">
        <v>500</v>
      </c>
      <c r="Z42" t="str">
        <f t="shared" ca="1" si="154"/>
        <v>cu</v>
      </c>
      <c r="AA42" t="s">
        <v>16</v>
      </c>
      <c r="AB42" t="s">
        <v>176</v>
      </c>
      <c r="AC42">
        <v>60000</v>
      </c>
      <c r="AD42" t="str">
        <f t="shared" ca="1" si="155"/>
        <v/>
      </c>
      <c r="AH42" t="str">
        <f t="shared" ca="1" si="156"/>
        <v/>
      </c>
      <c r="AL42" t="str">
        <f t="shared" ca="1" si="157"/>
        <v>it</v>
      </c>
      <c r="AM42" t="str">
        <f t="shared" si="158"/>
        <v>Cash_sFestivalTotal</v>
      </c>
      <c r="AN42">
        <f t="shared" si="159"/>
        <v>1500</v>
      </c>
      <c r="AO42" t="str">
        <f t="shared" ca="1" si="160"/>
        <v>cu</v>
      </c>
      <c r="AP42" t="str">
        <f t="shared" si="161"/>
        <v>EN</v>
      </c>
      <c r="AQ42">
        <f t="shared" si="162"/>
        <v>500</v>
      </c>
      <c r="AR42" t="str">
        <f t="shared" ca="1" si="163"/>
        <v>cu</v>
      </c>
      <c r="AS42" t="str">
        <f t="shared" si="164"/>
        <v>GO</v>
      </c>
      <c r="AT42">
        <f t="shared" si="165"/>
        <v>60000</v>
      </c>
      <c r="AU42" t="str">
        <f t="shared" ca="1" si="166"/>
        <v/>
      </c>
      <c r="AV42" t="str">
        <f t="shared" si="167"/>
        <v/>
      </c>
      <c r="AW42" t="str">
        <f t="shared" si="168"/>
        <v/>
      </c>
      <c r="AX42" t="str">
        <f t="shared" ca="1" si="169"/>
        <v/>
      </c>
      <c r="AY42" t="str">
        <f t="shared" si="170"/>
        <v/>
      </c>
      <c r="AZ42" t="str">
        <f t="shared" si="171"/>
        <v/>
      </c>
      <c r="BA42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3"/>
        <v/>
      </c>
    </row>
    <row r="43" spans="1:54">
      <c r="A43" t="s">
        <v>181</v>
      </c>
      <c r="C43" t="s">
        <v>342</v>
      </c>
      <c r="D43" t="s">
        <v>343</v>
      </c>
      <c r="E43" t="str">
        <f t="shared" si="0"/>
        <v>festivalgroup2_4</v>
      </c>
      <c r="F43" t="str">
        <f t="shared" si="53"/>
        <v>festivalgroup2</v>
      </c>
      <c r="G43">
        <f t="shared" si="152"/>
        <v>3</v>
      </c>
      <c r="I43" t="b">
        <v>0</v>
      </c>
      <c r="K43" t="str">
        <f t="shared" si="26"/>
        <v/>
      </c>
      <c r="L43" t="s">
        <v>480</v>
      </c>
      <c r="M43">
        <f>IF(ISBLANK($L43),"",VLOOKUP($L43,$BN:$BP,MATCH($BO$1,$BN$1:$BP$1,0),0))</f>
        <v>69.989999999999995</v>
      </c>
      <c r="N43">
        <f>IF(ISBLANK($L43),"",VLOOKUP($L43,$BN:$BP,MATCH($BP$1,$BN$1:$BP$1,0),0))</f>
        <v>99000</v>
      </c>
      <c r="O43" t="s">
        <v>181</v>
      </c>
      <c r="P43">
        <v>506</v>
      </c>
      <c r="Q43">
        <f t="shared" si="174"/>
        <v>506</v>
      </c>
      <c r="R43" t="str">
        <f t="shared" ca="1" si="104"/>
        <v>cu</v>
      </c>
      <c r="S43" t="s">
        <v>16</v>
      </c>
      <c r="T43" t="s">
        <v>56</v>
      </c>
      <c r="U43">
        <v>100</v>
      </c>
      <c r="V43" t="str">
        <f t="shared" ca="1" si="153"/>
        <v>cu</v>
      </c>
      <c r="W43" t="s">
        <v>16</v>
      </c>
      <c r="X43" t="s">
        <v>56</v>
      </c>
      <c r="Y43">
        <v>50</v>
      </c>
      <c r="Z43" t="str">
        <f t="shared" ca="1" si="154"/>
        <v>cu</v>
      </c>
      <c r="AA43" t="s">
        <v>16</v>
      </c>
      <c r="AB43" t="s">
        <v>176</v>
      </c>
      <c r="AC43">
        <v>10000</v>
      </c>
      <c r="AD43" t="str">
        <f t="shared" ca="1" si="155"/>
        <v/>
      </c>
      <c r="AH43" t="str">
        <f t="shared" ca="1" si="156"/>
        <v/>
      </c>
      <c r="AL43" t="str">
        <f t="shared" ca="1" si="157"/>
        <v>cu</v>
      </c>
      <c r="AM43" t="str">
        <f t="shared" si="158"/>
        <v>EN</v>
      </c>
      <c r="AN43">
        <f t="shared" si="159"/>
        <v>100</v>
      </c>
      <c r="AO43" t="str">
        <f t="shared" ca="1" si="160"/>
        <v>cu</v>
      </c>
      <c r="AP43" t="str">
        <f t="shared" si="161"/>
        <v>EN</v>
      </c>
      <c r="AQ43">
        <f t="shared" si="162"/>
        <v>50</v>
      </c>
      <c r="AR43" t="str">
        <f t="shared" ca="1" si="163"/>
        <v>cu</v>
      </c>
      <c r="AS43" t="str">
        <f t="shared" si="164"/>
        <v>GO</v>
      </c>
      <c r="AT43">
        <f t="shared" si="165"/>
        <v>10000</v>
      </c>
      <c r="AU43" t="str">
        <f t="shared" ca="1" si="166"/>
        <v/>
      </c>
      <c r="AV43" t="str">
        <f t="shared" si="167"/>
        <v/>
      </c>
      <c r="AW43" t="str">
        <f t="shared" si="168"/>
        <v/>
      </c>
      <c r="AX43" t="str">
        <f t="shared" ca="1" si="169"/>
        <v/>
      </c>
      <c r="AY43" t="str">
        <f t="shared" si="170"/>
        <v/>
      </c>
      <c r="AZ43" t="str">
        <f t="shared" si="171"/>
        <v/>
      </c>
      <c r="BA43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3"/>
        <v/>
      </c>
    </row>
    <row r="44" spans="1:54">
      <c r="A44" t="s">
        <v>183</v>
      </c>
      <c r="C44" t="s">
        <v>336</v>
      </c>
      <c r="D44" t="s">
        <v>337</v>
      </c>
      <c r="E44" t="str">
        <f t="shared" si="0"/>
        <v>festivalgroup3_1</v>
      </c>
      <c r="F44" t="str">
        <f t="shared" si="53"/>
        <v>festivalgroup3</v>
      </c>
      <c r="G44">
        <f t="shared" si="152"/>
        <v>3</v>
      </c>
      <c r="I44" t="b">
        <v>0</v>
      </c>
      <c r="K44" t="str">
        <f t="shared" si="26"/>
        <v/>
      </c>
      <c r="L44" t="s">
        <v>293</v>
      </c>
      <c r="M44">
        <f>IF(ISBLANK($L44),"",VLOOKUP($L44,$BN:$BP,MATCH($BO$1,$BN$1:$BP$1,0),0))</f>
        <v>9.99</v>
      </c>
      <c r="N44">
        <f>IF(ISBLANK($L44),"",VLOOKUP($L44,$BN:$BP,MATCH($BP$1,$BN$1:$BP$1,0),0))</f>
        <v>14000</v>
      </c>
      <c r="O44" t="s">
        <v>182</v>
      </c>
      <c r="P44">
        <v>741</v>
      </c>
      <c r="Q44">
        <f t="shared" si="174"/>
        <v>741</v>
      </c>
      <c r="R44" t="str">
        <f t="shared" ca="1" si="104"/>
        <v>it</v>
      </c>
      <c r="S44" t="s">
        <v>33</v>
      </c>
      <c r="T44" t="s">
        <v>191</v>
      </c>
      <c r="U44">
        <v>500</v>
      </c>
      <c r="V44" t="str">
        <f t="shared" ca="1" si="153"/>
        <v>cu</v>
      </c>
      <c r="W44" t="s">
        <v>16</v>
      </c>
      <c r="X44" t="s">
        <v>56</v>
      </c>
      <c r="Y44">
        <v>75</v>
      </c>
      <c r="Z44" t="str">
        <f t="shared" ca="1" si="154"/>
        <v>cu</v>
      </c>
      <c r="AA44" t="s">
        <v>16</v>
      </c>
      <c r="AB44" t="s">
        <v>176</v>
      </c>
      <c r="AC44">
        <v>20000</v>
      </c>
      <c r="AD44" t="str">
        <f t="shared" ca="1" si="155"/>
        <v/>
      </c>
      <c r="AH44" t="str">
        <f t="shared" ca="1" si="156"/>
        <v/>
      </c>
      <c r="AL44" t="str">
        <f t="shared" ca="1" si="157"/>
        <v>it</v>
      </c>
      <c r="AM44" t="str">
        <f t="shared" si="158"/>
        <v>Cash_sFestivalTotal</v>
      </c>
      <c r="AN44">
        <f t="shared" si="159"/>
        <v>500</v>
      </c>
      <c r="AO44" t="str">
        <f t="shared" ca="1" si="160"/>
        <v>cu</v>
      </c>
      <c r="AP44" t="str">
        <f t="shared" si="161"/>
        <v>EN</v>
      </c>
      <c r="AQ44">
        <f t="shared" si="162"/>
        <v>75</v>
      </c>
      <c r="AR44" t="str">
        <f t="shared" ca="1" si="163"/>
        <v>cu</v>
      </c>
      <c r="AS44" t="str">
        <f t="shared" si="164"/>
        <v>GO</v>
      </c>
      <c r="AT44">
        <f t="shared" si="165"/>
        <v>20000</v>
      </c>
      <c r="AU44" t="str">
        <f t="shared" ca="1" si="166"/>
        <v/>
      </c>
      <c r="AV44" t="str">
        <f t="shared" si="167"/>
        <v/>
      </c>
      <c r="AW44" t="str">
        <f t="shared" si="168"/>
        <v/>
      </c>
      <c r="AX44" t="str">
        <f t="shared" ca="1" si="169"/>
        <v/>
      </c>
      <c r="AY44" t="str">
        <f t="shared" si="170"/>
        <v/>
      </c>
      <c r="AZ44" t="str">
        <f t="shared" si="171"/>
        <v/>
      </c>
      <c r="BA44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3"/>
        <v/>
      </c>
    </row>
    <row r="45" spans="1:54">
      <c r="A45" t="s">
        <v>184</v>
      </c>
      <c r="C45" t="s">
        <v>338</v>
      </c>
      <c r="D45" t="s">
        <v>339</v>
      </c>
      <c r="E45" t="str">
        <f t="shared" si="0"/>
        <v>festivalgroup3_2</v>
      </c>
      <c r="F45" t="str">
        <f t="shared" si="53"/>
        <v>festivalgroup3</v>
      </c>
      <c r="G45">
        <f t="shared" si="152"/>
        <v>3</v>
      </c>
      <c r="I45" t="b">
        <v>0</v>
      </c>
      <c r="K45" t="str">
        <f t="shared" si="26"/>
        <v/>
      </c>
      <c r="L45" t="s">
        <v>295</v>
      </c>
      <c r="M45">
        <f>IF(ISBLANK($L45),"",VLOOKUP($L45,$BN:$BP,MATCH($BO$1,$BN$1:$BP$1,0),0))</f>
        <v>29.99</v>
      </c>
      <c r="N45">
        <f>IF(ISBLANK($L45),"",VLOOKUP($L45,$BN:$BP,MATCH($BP$1,$BN$1:$BP$1,0),0))</f>
        <v>44000</v>
      </c>
      <c r="O45" t="s">
        <v>184</v>
      </c>
      <c r="P45">
        <v>578</v>
      </c>
      <c r="Q45">
        <f t="shared" si="174"/>
        <v>578</v>
      </c>
      <c r="R45" t="str">
        <f t="shared" ca="1" si="104"/>
        <v>cu</v>
      </c>
      <c r="S45" t="s">
        <v>16</v>
      </c>
      <c r="T45" t="s">
        <v>56</v>
      </c>
      <c r="U45">
        <v>300</v>
      </c>
      <c r="V45" t="str">
        <f t="shared" ca="1" si="153"/>
        <v>cu</v>
      </c>
      <c r="W45" t="s">
        <v>16</v>
      </c>
      <c r="X45" t="s">
        <v>56</v>
      </c>
      <c r="Y45">
        <v>100</v>
      </c>
      <c r="Z45" t="str">
        <f t="shared" ca="1" si="154"/>
        <v>cu</v>
      </c>
      <c r="AA45" t="s">
        <v>16</v>
      </c>
      <c r="AB45" t="s">
        <v>176</v>
      </c>
      <c r="AC45">
        <v>40000</v>
      </c>
      <c r="AD45" t="str">
        <f t="shared" ca="1" si="155"/>
        <v/>
      </c>
      <c r="AH45" t="str">
        <f t="shared" ca="1" si="156"/>
        <v/>
      </c>
      <c r="AL45" t="str">
        <f t="shared" ca="1" si="157"/>
        <v>cu</v>
      </c>
      <c r="AM45" t="str">
        <f t="shared" si="158"/>
        <v>EN</v>
      </c>
      <c r="AN45">
        <f t="shared" si="159"/>
        <v>300</v>
      </c>
      <c r="AO45" t="str">
        <f t="shared" ca="1" si="160"/>
        <v>cu</v>
      </c>
      <c r="AP45" t="str">
        <f t="shared" si="161"/>
        <v>EN</v>
      </c>
      <c r="AQ45">
        <f t="shared" si="162"/>
        <v>100</v>
      </c>
      <c r="AR45" t="str">
        <f t="shared" ca="1" si="163"/>
        <v>cu</v>
      </c>
      <c r="AS45" t="str">
        <f t="shared" si="164"/>
        <v>GO</v>
      </c>
      <c r="AT45">
        <f t="shared" si="165"/>
        <v>40000</v>
      </c>
      <c r="AU45" t="str">
        <f t="shared" ca="1" si="166"/>
        <v/>
      </c>
      <c r="AV45" t="str">
        <f t="shared" si="167"/>
        <v/>
      </c>
      <c r="AW45" t="str">
        <f t="shared" si="168"/>
        <v/>
      </c>
      <c r="AX45" t="str">
        <f t="shared" ca="1" si="169"/>
        <v/>
      </c>
      <c r="AY45" t="str">
        <f t="shared" si="170"/>
        <v/>
      </c>
      <c r="AZ45" t="str">
        <f t="shared" si="171"/>
        <v/>
      </c>
      <c r="BA45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3"/>
        <v/>
      </c>
    </row>
    <row r="46" spans="1:54">
      <c r="A46" t="s">
        <v>185</v>
      </c>
      <c r="C46" t="s">
        <v>340</v>
      </c>
      <c r="D46" t="s">
        <v>341</v>
      </c>
      <c r="E46" t="str">
        <f t="shared" si="0"/>
        <v>festivalgroup3_3</v>
      </c>
      <c r="F46" t="str">
        <f t="shared" si="53"/>
        <v>festivalgroup3</v>
      </c>
      <c r="G46">
        <f t="shared" si="152"/>
        <v>3</v>
      </c>
      <c r="I46" t="b">
        <v>0</v>
      </c>
      <c r="K46" t="str">
        <f t="shared" si="26"/>
        <v/>
      </c>
      <c r="L46" t="s">
        <v>480</v>
      </c>
      <c r="M46">
        <f>IF(ISBLANK($L46),"",VLOOKUP($L46,$BN:$BP,MATCH($BO$1,$BN$1:$BP$1,0),0))</f>
        <v>69.989999999999995</v>
      </c>
      <c r="N46">
        <f>IF(ISBLANK($L46),"",VLOOKUP($L46,$BN:$BP,MATCH($BP$1,$BN$1:$BP$1,0),0))</f>
        <v>99000</v>
      </c>
      <c r="O46" t="s">
        <v>185</v>
      </c>
      <c r="P46">
        <v>106</v>
      </c>
      <c r="Q46">
        <f t="shared" si="174"/>
        <v>106</v>
      </c>
      <c r="R46" t="str">
        <f t="shared" ca="1" si="104"/>
        <v>it</v>
      </c>
      <c r="S46" t="s">
        <v>33</v>
      </c>
      <c r="T46" t="s">
        <v>191</v>
      </c>
      <c r="U46">
        <v>1500</v>
      </c>
      <c r="V46" t="str">
        <f t="shared" ca="1" si="153"/>
        <v>cu</v>
      </c>
      <c r="W46" t="s">
        <v>16</v>
      </c>
      <c r="X46" t="s">
        <v>56</v>
      </c>
      <c r="Y46">
        <v>500</v>
      </c>
      <c r="Z46" t="str">
        <f t="shared" ca="1" si="154"/>
        <v>cu</v>
      </c>
      <c r="AA46" t="s">
        <v>16</v>
      </c>
      <c r="AB46" t="s">
        <v>176</v>
      </c>
      <c r="AC46">
        <v>60000</v>
      </c>
      <c r="AD46" t="str">
        <f t="shared" ca="1" si="155"/>
        <v/>
      </c>
      <c r="AH46" t="str">
        <f t="shared" ca="1" si="156"/>
        <v/>
      </c>
      <c r="AL46" t="str">
        <f t="shared" ca="1" si="157"/>
        <v>it</v>
      </c>
      <c r="AM46" t="str">
        <f t="shared" si="158"/>
        <v>Cash_sFestivalTotal</v>
      </c>
      <c r="AN46">
        <f t="shared" si="159"/>
        <v>1500</v>
      </c>
      <c r="AO46" t="str">
        <f t="shared" ca="1" si="160"/>
        <v>cu</v>
      </c>
      <c r="AP46" t="str">
        <f t="shared" si="161"/>
        <v>EN</v>
      </c>
      <c r="AQ46">
        <f t="shared" si="162"/>
        <v>500</v>
      </c>
      <c r="AR46" t="str">
        <f t="shared" ca="1" si="163"/>
        <v>cu</v>
      </c>
      <c r="AS46" t="str">
        <f t="shared" si="164"/>
        <v>GO</v>
      </c>
      <c r="AT46">
        <f t="shared" si="165"/>
        <v>60000</v>
      </c>
      <c r="AU46" t="str">
        <f t="shared" ca="1" si="166"/>
        <v/>
      </c>
      <c r="AV46" t="str">
        <f t="shared" si="167"/>
        <v/>
      </c>
      <c r="AW46" t="str">
        <f t="shared" si="168"/>
        <v/>
      </c>
      <c r="AX46" t="str">
        <f t="shared" ca="1" si="169"/>
        <v/>
      </c>
      <c r="AY46" t="str">
        <f t="shared" si="170"/>
        <v/>
      </c>
      <c r="AZ46" t="str">
        <f t="shared" si="171"/>
        <v/>
      </c>
      <c r="BA46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3"/>
        <v/>
      </c>
    </row>
    <row r="47" spans="1:54">
      <c r="A47" t="s">
        <v>186</v>
      </c>
      <c r="C47" t="s">
        <v>342</v>
      </c>
      <c r="D47" t="s">
        <v>343</v>
      </c>
      <c r="E47" t="str">
        <f t="shared" si="0"/>
        <v>festivalgroup3_4</v>
      </c>
      <c r="F47" t="str">
        <f t="shared" si="53"/>
        <v>festivalgroup3</v>
      </c>
      <c r="G47">
        <f t="shared" si="152"/>
        <v>3</v>
      </c>
      <c r="I47" t="b">
        <v>0</v>
      </c>
      <c r="K47" t="str">
        <f t="shared" si="26"/>
        <v/>
      </c>
      <c r="L47" t="s">
        <v>478</v>
      </c>
      <c r="M47">
        <f>IF(ISBLANK($L47),"",VLOOKUP($L47,$BN:$BP,MATCH($BO$1,$BN$1:$BP$1,0),0))</f>
        <v>99.99</v>
      </c>
      <c r="N47">
        <f>IF(ISBLANK($L47),"",VLOOKUP($L47,$BN:$BP,MATCH($BP$1,$BN$1:$BP$1,0),0))</f>
        <v>149000</v>
      </c>
      <c r="O47" t="s">
        <v>186</v>
      </c>
      <c r="P47">
        <v>440</v>
      </c>
      <c r="Q47">
        <f t="shared" si="174"/>
        <v>440</v>
      </c>
      <c r="R47" t="str">
        <f t="shared" ca="1" si="104"/>
        <v>cu</v>
      </c>
      <c r="S47" t="s">
        <v>16</v>
      </c>
      <c r="T47" t="s">
        <v>56</v>
      </c>
      <c r="U47">
        <v>100</v>
      </c>
      <c r="V47" t="str">
        <f t="shared" ca="1" si="153"/>
        <v>cu</v>
      </c>
      <c r="W47" t="s">
        <v>16</v>
      </c>
      <c r="X47" t="s">
        <v>56</v>
      </c>
      <c r="Y47">
        <v>50</v>
      </c>
      <c r="Z47" t="str">
        <f t="shared" ca="1" si="154"/>
        <v>cu</v>
      </c>
      <c r="AA47" t="s">
        <v>16</v>
      </c>
      <c r="AB47" t="s">
        <v>176</v>
      </c>
      <c r="AC47">
        <v>10000</v>
      </c>
      <c r="AD47" t="str">
        <f t="shared" ca="1" si="155"/>
        <v/>
      </c>
      <c r="AH47" t="str">
        <f t="shared" ca="1" si="156"/>
        <v/>
      </c>
      <c r="AL47" t="str">
        <f t="shared" ca="1" si="157"/>
        <v>cu</v>
      </c>
      <c r="AM47" t="str">
        <f t="shared" si="158"/>
        <v>EN</v>
      </c>
      <c r="AN47">
        <f t="shared" si="159"/>
        <v>100</v>
      </c>
      <c r="AO47" t="str">
        <f t="shared" ca="1" si="160"/>
        <v>cu</v>
      </c>
      <c r="AP47" t="str">
        <f t="shared" si="161"/>
        <v>EN</v>
      </c>
      <c r="AQ47">
        <f t="shared" si="162"/>
        <v>50</v>
      </c>
      <c r="AR47" t="str">
        <f t="shared" ca="1" si="163"/>
        <v>cu</v>
      </c>
      <c r="AS47" t="str">
        <f t="shared" si="164"/>
        <v>GO</v>
      </c>
      <c r="AT47">
        <f t="shared" si="165"/>
        <v>10000</v>
      </c>
      <c r="AU47" t="str">
        <f t="shared" ca="1" si="166"/>
        <v/>
      </c>
      <c r="AV47" t="str">
        <f t="shared" si="167"/>
        <v/>
      </c>
      <c r="AW47" t="str">
        <f t="shared" si="168"/>
        <v/>
      </c>
      <c r="AX47" t="str">
        <f t="shared" ca="1" si="169"/>
        <v/>
      </c>
      <c r="AY47" t="str">
        <f t="shared" si="170"/>
        <v/>
      </c>
      <c r="AZ47" t="str">
        <f t="shared" si="171"/>
        <v/>
      </c>
      <c r="BA47" t="str">
        <f t="shared" ca="1" si="172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3"/>
        <v/>
      </c>
    </row>
    <row r="48" spans="1:54">
      <c r="A48" t="s">
        <v>96</v>
      </c>
      <c r="B48" t="s">
        <v>130</v>
      </c>
      <c r="C48" t="s">
        <v>344</v>
      </c>
      <c r="D48" t="s">
        <v>345</v>
      </c>
      <c r="E48" t="str">
        <f t="shared" ref="E48:E90" si="175">A48</f>
        <v>cashshopenergy_1</v>
      </c>
      <c r="F48" t="str">
        <f t="shared" si="53"/>
        <v>cashshopenergy</v>
      </c>
      <c r="G48">
        <f t="shared" ref="G48:G88" si="176">COUNTA(S48,W48,AA48,AE48,AI48)</f>
        <v>1</v>
      </c>
      <c r="I48" t="b">
        <v>0</v>
      </c>
      <c r="K48" t="str">
        <f t="shared" si="26"/>
        <v/>
      </c>
      <c r="L48" t="s">
        <v>284</v>
      </c>
      <c r="M48">
        <f>IF(ISBLANK($L48),"",VLOOKUP($L48,$BN:$BP,MATCH($BO$1,$BN$1:$BP$1,0),0))</f>
        <v>0.99</v>
      </c>
      <c r="N48">
        <f>IF(ISBLANK($L48),"",VLOOKUP($L48,$BN:$BP,MATCH($BP$1,$BN$1:$BP$1,0),0))</f>
        <v>1100</v>
      </c>
      <c r="O48" t="s">
        <v>95</v>
      </c>
      <c r="P48">
        <v>713</v>
      </c>
      <c r="Q48">
        <f t="shared" si="55"/>
        <v>713</v>
      </c>
      <c r="R48" t="str">
        <f t="shared" ref="R48:R84" ca="1" si="177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60</v>
      </c>
      <c r="V48" t="str">
        <f t="shared" ref="V48:V88" ca="1" si="178">IF(ISBLANK(W48),"",
VLOOKUP(W48,OFFSET(INDIRECT("$A:$B"),0,MATCH(W$1&amp;"_Verify",INDIRECT("$1:$1"),0)-1),2,0)
)</f>
        <v/>
      </c>
      <c r="Z48" t="str">
        <f t="shared" ref="Z48:Z88" ca="1" si="179">IF(ISBLANK(AA48),"",
VLOOKUP(AA48,OFFSET(INDIRECT("$A:$B"),0,MATCH(AA$1&amp;"_Verify",INDIRECT("$1:$1"),0)-1),2,0)
)</f>
        <v/>
      </c>
      <c r="AD48" t="str">
        <f t="shared" ref="AD48:AD88" ca="1" si="180">IF(ISBLANK(AE48),"",
VLOOKUP(AE48,OFFSET(INDIRECT("$A:$B"),0,MATCH(AE$1&amp;"_Verify",INDIRECT("$1:$1"),0)-1),2,0)
)</f>
        <v/>
      </c>
      <c r="AH48" t="str">
        <f t="shared" ref="AH48:AH88" ca="1" si="181">IF(ISBLANK(AI48),"",
VLOOKUP(AI48,OFFSET(INDIRECT("$A:$B"),0,MATCH(AI$1&amp;"_Verify",INDIRECT("$1:$1"),0)-1),2,0)
)</f>
        <v/>
      </c>
      <c r="AL48" t="str">
        <f t="shared" ref="AL48:AL71" ca="1" si="182">IF(LEN(R48)=0,"",R48)</f>
        <v>cu</v>
      </c>
      <c r="AM48" t="str">
        <f t="shared" ref="AM48:AM71" si="183">IF(LEN(T48)=0,"",T48)</f>
        <v>EN</v>
      </c>
      <c r="AN48">
        <f t="shared" ref="AN48:AN71" si="184">IF(LEN(U48)=0,"",U48)</f>
        <v>60</v>
      </c>
      <c r="AO48" t="str">
        <f t="shared" ref="AO48:AO71" ca="1" si="185">IF(LEN(V48)=0,"",V48)</f>
        <v/>
      </c>
      <c r="AP48" t="str">
        <f t="shared" ref="AP48:AP71" si="186">IF(LEN(X48)=0,"",X48)</f>
        <v/>
      </c>
      <c r="AQ48" t="str">
        <f t="shared" ref="AQ48:AQ71" si="187">IF(LEN(Y48)=0,"",Y48)</f>
        <v/>
      </c>
      <c r="AR48" t="str">
        <f t="shared" ref="AR48:AR71" ca="1" si="188">IF(LEN(Z48)=0,"",Z48)</f>
        <v/>
      </c>
      <c r="AS48" t="str">
        <f t="shared" ref="AS48:AS71" si="189">IF(LEN(AB48)=0,"",AB48)</f>
        <v/>
      </c>
      <c r="AT48" t="str">
        <f t="shared" ref="AT48:AT71" si="190">IF(LEN(AC48)=0,"",AC48)</f>
        <v/>
      </c>
      <c r="AU48" t="str">
        <f t="shared" ref="AU48:AU71" ca="1" si="191">IF(LEN(AD48)=0,"",AD48)</f>
        <v/>
      </c>
      <c r="AV48" t="str">
        <f t="shared" ref="AV48:AV71" si="192">IF(LEN(AF48)=0,"",AF48)</f>
        <v/>
      </c>
      <c r="AW48" t="str">
        <f t="shared" ref="AW48:AW71" si="193">IF(LEN(AG48)=0,"",AG48)</f>
        <v/>
      </c>
      <c r="AX48" t="str">
        <f t="shared" ref="AX48:AX71" ca="1" si="194">IF(LEN(AH48)=0,"",AH48)</f>
        <v/>
      </c>
      <c r="AY48" t="str">
        <f t="shared" ref="AY48:AY71" si="195">IF(LEN(AJ48)=0,"",AJ48)</f>
        <v/>
      </c>
      <c r="AZ48" t="str">
        <f t="shared" ref="AZ48:AZ71" si="196">IF(LEN(AK48)=0,"",AK48)</f>
        <v/>
      </c>
      <c r="BA48" t="str">
        <f t="shared" ref="BA48:BA71" ca="1" si="197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3"/>
        <v/>
      </c>
    </row>
    <row r="49" spans="1:54">
      <c r="A49" t="s">
        <v>97</v>
      </c>
      <c r="C49" t="s">
        <v>346</v>
      </c>
      <c r="D49" t="s">
        <v>347</v>
      </c>
      <c r="E49" t="str">
        <f t="shared" si="175"/>
        <v>cashshopenergy_2</v>
      </c>
      <c r="F49" t="str">
        <f t="shared" si="53"/>
        <v>cashshopenergy</v>
      </c>
      <c r="G49">
        <f t="shared" si="176"/>
        <v>1</v>
      </c>
      <c r="I49" t="b">
        <v>0</v>
      </c>
      <c r="K49" t="str">
        <f t="shared" si="26"/>
        <v/>
      </c>
      <c r="L49" t="s">
        <v>287</v>
      </c>
      <c r="M49">
        <f>IF(ISBLANK($L49),"",VLOOKUP($L49,$BN:$BP,MATCH($BO$1,$BN$1:$BP$1,0),0))</f>
        <v>3.99</v>
      </c>
      <c r="N49">
        <f>IF(ISBLANK($L49),"",VLOOKUP($L49,$BN:$BP,MATCH($BP$1,$BN$1:$BP$1,0),0))</f>
        <v>5500</v>
      </c>
      <c r="O49" t="s">
        <v>97</v>
      </c>
      <c r="P49">
        <v>794</v>
      </c>
      <c r="Q49">
        <f t="shared" si="55"/>
        <v>794</v>
      </c>
      <c r="R49" t="str">
        <f t="shared" ca="1" si="177"/>
        <v>cu</v>
      </c>
      <c r="S49" t="s">
        <v>16</v>
      </c>
      <c r="T49" t="s">
        <v>56</v>
      </c>
      <c r="U49">
        <v>180</v>
      </c>
      <c r="V49" t="str">
        <f t="shared" ca="1" si="178"/>
        <v/>
      </c>
      <c r="Z49" t="str">
        <f t="shared" ca="1" si="179"/>
        <v/>
      </c>
      <c r="AD49" t="str">
        <f t="shared" ca="1" si="180"/>
        <v/>
      </c>
      <c r="AH49" t="str">
        <f t="shared" ca="1" si="181"/>
        <v/>
      </c>
      <c r="AL49" t="str">
        <f t="shared" ca="1" si="182"/>
        <v>cu</v>
      </c>
      <c r="AM49" t="str">
        <f t="shared" si="183"/>
        <v>EN</v>
      </c>
      <c r="AN49">
        <f t="shared" si="184"/>
        <v>180</v>
      </c>
      <c r="AO49" t="str">
        <f t="shared" ca="1" si="185"/>
        <v/>
      </c>
      <c r="AP49" t="str">
        <f t="shared" si="186"/>
        <v/>
      </c>
      <c r="AQ49" t="str">
        <f t="shared" si="187"/>
        <v/>
      </c>
      <c r="AR49" t="str">
        <f t="shared" ca="1" si="188"/>
        <v/>
      </c>
      <c r="AS49" t="str">
        <f t="shared" si="189"/>
        <v/>
      </c>
      <c r="AT49" t="str">
        <f t="shared" si="190"/>
        <v/>
      </c>
      <c r="AU49" t="str">
        <f t="shared" ca="1" si="191"/>
        <v/>
      </c>
      <c r="AV49" t="str">
        <f t="shared" si="192"/>
        <v/>
      </c>
      <c r="AW49" t="str">
        <f t="shared" si="193"/>
        <v/>
      </c>
      <c r="AX49" t="str">
        <f t="shared" ca="1" si="194"/>
        <v/>
      </c>
      <c r="AY49" t="str">
        <f t="shared" si="195"/>
        <v/>
      </c>
      <c r="AZ49" t="str">
        <f t="shared" si="196"/>
        <v/>
      </c>
      <c r="BA49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3"/>
        <v/>
      </c>
    </row>
    <row r="50" spans="1:54">
      <c r="A50" t="s">
        <v>98</v>
      </c>
      <c r="C50" t="s">
        <v>348</v>
      </c>
      <c r="D50" t="s">
        <v>349</v>
      </c>
      <c r="E50" t="str">
        <f t="shared" si="175"/>
        <v>cashshopenergy_3</v>
      </c>
      <c r="F50" t="str">
        <f t="shared" si="53"/>
        <v>cashshopenergy</v>
      </c>
      <c r="G50">
        <f t="shared" si="176"/>
        <v>1</v>
      </c>
      <c r="I50" t="b">
        <v>0</v>
      </c>
      <c r="K50" t="str">
        <f t="shared" si="26"/>
        <v/>
      </c>
      <c r="L50" t="s">
        <v>291</v>
      </c>
      <c r="M50">
        <f>IF(ISBLANK($L50),"",VLOOKUP($L50,$BN:$BP,MATCH($BO$1,$BN$1:$BP$1,0),0))</f>
        <v>7.99</v>
      </c>
      <c r="N50">
        <f>IF(ISBLANK($L50),"",VLOOKUP($L50,$BN:$BP,MATCH($BP$1,$BN$1:$BP$1,0),0))</f>
        <v>11000</v>
      </c>
      <c r="O50" t="s">
        <v>98</v>
      </c>
      <c r="P50">
        <v>121</v>
      </c>
      <c r="Q50">
        <f t="shared" si="55"/>
        <v>121</v>
      </c>
      <c r="R50" t="str">
        <f t="shared" ca="1" si="177"/>
        <v>cu</v>
      </c>
      <c r="S50" t="s">
        <v>16</v>
      </c>
      <c r="T50" t="s">
        <v>56</v>
      </c>
      <c r="U50">
        <v>520</v>
      </c>
      <c r="V50" t="str">
        <f t="shared" ca="1" si="178"/>
        <v/>
      </c>
      <c r="Z50" t="str">
        <f t="shared" ca="1" si="179"/>
        <v/>
      </c>
      <c r="AD50" t="str">
        <f t="shared" ca="1" si="180"/>
        <v/>
      </c>
      <c r="AH50" t="str">
        <f t="shared" ca="1" si="181"/>
        <v/>
      </c>
      <c r="AL50" t="str">
        <f t="shared" ca="1" si="182"/>
        <v>cu</v>
      </c>
      <c r="AM50" t="str">
        <f t="shared" si="183"/>
        <v>EN</v>
      </c>
      <c r="AN50">
        <f t="shared" si="184"/>
        <v>520</v>
      </c>
      <c r="AO50" t="str">
        <f t="shared" ca="1" si="185"/>
        <v/>
      </c>
      <c r="AP50" t="str">
        <f t="shared" si="186"/>
        <v/>
      </c>
      <c r="AQ50" t="str">
        <f t="shared" si="187"/>
        <v/>
      </c>
      <c r="AR50" t="str">
        <f t="shared" ca="1" si="188"/>
        <v/>
      </c>
      <c r="AS50" t="str">
        <f t="shared" si="189"/>
        <v/>
      </c>
      <c r="AT50" t="str">
        <f t="shared" si="190"/>
        <v/>
      </c>
      <c r="AU50" t="str">
        <f t="shared" ca="1" si="191"/>
        <v/>
      </c>
      <c r="AV50" t="str">
        <f t="shared" si="192"/>
        <v/>
      </c>
      <c r="AW50" t="str">
        <f t="shared" si="193"/>
        <v/>
      </c>
      <c r="AX50" t="str">
        <f t="shared" ca="1" si="194"/>
        <v/>
      </c>
      <c r="AY50" t="str">
        <f t="shared" si="195"/>
        <v/>
      </c>
      <c r="AZ50" t="str">
        <f t="shared" si="196"/>
        <v/>
      </c>
      <c r="BA50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3"/>
        <v/>
      </c>
    </row>
    <row r="51" spans="1:54">
      <c r="A51" t="s">
        <v>99</v>
      </c>
      <c r="C51" t="s">
        <v>350</v>
      </c>
      <c r="D51" t="s">
        <v>351</v>
      </c>
      <c r="E51" t="str">
        <f t="shared" si="175"/>
        <v>cashshopenergy_4</v>
      </c>
      <c r="F51" t="str">
        <f t="shared" si="53"/>
        <v>cashshopenergy</v>
      </c>
      <c r="G51">
        <f t="shared" si="176"/>
        <v>1</v>
      </c>
      <c r="I51" t="b">
        <v>0</v>
      </c>
      <c r="K51" t="str">
        <f t="shared" si="26"/>
        <v/>
      </c>
      <c r="L51" t="s">
        <v>294</v>
      </c>
      <c r="M51">
        <f>IF(ISBLANK($L51),"",VLOOKUP($L51,$BN:$BP,MATCH($BO$1,$BN$1:$BP$1,0),0))</f>
        <v>19.989999999999998</v>
      </c>
      <c r="N51">
        <f>IF(ISBLANK($L51),"",VLOOKUP($L51,$BN:$BP,MATCH($BP$1,$BN$1:$BP$1,0),0))</f>
        <v>29000</v>
      </c>
      <c r="O51" t="s">
        <v>99</v>
      </c>
      <c r="P51">
        <v>114</v>
      </c>
      <c r="Q51">
        <f t="shared" si="55"/>
        <v>114</v>
      </c>
      <c r="R51" t="str">
        <f t="shared" ca="1" si="177"/>
        <v>cu</v>
      </c>
      <c r="S51" t="s">
        <v>16</v>
      </c>
      <c r="T51" t="s">
        <v>56</v>
      </c>
      <c r="U51">
        <v>1050</v>
      </c>
      <c r="V51" t="str">
        <f t="shared" ca="1" si="178"/>
        <v/>
      </c>
      <c r="Z51" t="str">
        <f t="shared" ca="1" si="179"/>
        <v/>
      </c>
      <c r="AD51" t="str">
        <f t="shared" ca="1" si="180"/>
        <v/>
      </c>
      <c r="AH51" t="str">
        <f t="shared" ca="1" si="181"/>
        <v/>
      </c>
      <c r="AL51" t="str">
        <f t="shared" ca="1" si="182"/>
        <v>cu</v>
      </c>
      <c r="AM51" t="str">
        <f t="shared" si="183"/>
        <v>EN</v>
      </c>
      <c r="AN51">
        <f t="shared" si="184"/>
        <v>1050</v>
      </c>
      <c r="AO51" t="str">
        <f t="shared" ca="1" si="185"/>
        <v/>
      </c>
      <c r="AP51" t="str">
        <f t="shared" si="186"/>
        <v/>
      </c>
      <c r="AQ51" t="str">
        <f t="shared" si="187"/>
        <v/>
      </c>
      <c r="AR51" t="str">
        <f t="shared" ca="1" si="188"/>
        <v/>
      </c>
      <c r="AS51" t="str">
        <f t="shared" si="189"/>
        <v/>
      </c>
      <c r="AT51" t="str">
        <f t="shared" si="190"/>
        <v/>
      </c>
      <c r="AU51" t="str">
        <f t="shared" ca="1" si="191"/>
        <v/>
      </c>
      <c r="AV51" t="str">
        <f t="shared" si="192"/>
        <v/>
      </c>
      <c r="AW51" t="str">
        <f t="shared" si="193"/>
        <v/>
      </c>
      <c r="AX51" t="str">
        <f t="shared" ca="1" si="194"/>
        <v/>
      </c>
      <c r="AY51" t="str">
        <f t="shared" si="195"/>
        <v/>
      </c>
      <c r="AZ51" t="str">
        <f t="shared" si="196"/>
        <v/>
      </c>
      <c r="BA51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3"/>
        <v/>
      </c>
    </row>
    <row r="52" spans="1:54">
      <c r="A52" t="s">
        <v>100</v>
      </c>
      <c r="C52" t="s">
        <v>352</v>
      </c>
      <c r="D52" t="s">
        <v>353</v>
      </c>
      <c r="E52" t="str">
        <f t="shared" si="175"/>
        <v>cashshopenergy_5</v>
      </c>
      <c r="F52" t="str">
        <f t="shared" si="53"/>
        <v>cashshopenergy</v>
      </c>
      <c r="G52">
        <f t="shared" si="176"/>
        <v>1</v>
      </c>
      <c r="I52" t="b">
        <v>0</v>
      </c>
      <c r="K52" t="str">
        <f t="shared" si="26"/>
        <v/>
      </c>
      <c r="L52" t="s">
        <v>295</v>
      </c>
      <c r="M52">
        <f>IF(ISBLANK($L52),"",VLOOKUP($L52,$BN:$BP,MATCH($BO$1,$BN$1:$BP$1,0),0))</f>
        <v>29.99</v>
      </c>
      <c r="N52">
        <f>IF(ISBLANK($L52),"",VLOOKUP($L52,$BN:$BP,MATCH($BP$1,$BN$1:$BP$1,0),0))</f>
        <v>44000</v>
      </c>
      <c r="O52" t="s">
        <v>100</v>
      </c>
      <c r="P52">
        <v>950</v>
      </c>
      <c r="Q52">
        <f t="shared" si="55"/>
        <v>950</v>
      </c>
      <c r="R52" t="str">
        <f t="shared" ca="1" si="177"/>
        <v>cu</v>
      </c>
      <c r="S52" t="s">
        <v>16</v>
      </c>
      <c r="T52" t="s">
        <v>56</v>
      </c>
      <c r="U52">
        <v>3200</v>
      </c>
      <c r="V52" t="str">
        <f t="shared" ca="1" si="178"/>
        <v/>
      </c>
      <c r="Z52" t="str">
        <f t="shared" ca="1" si="179"/>
        <v/>
      </c>
      <c r="AD52" t="str">
        <f t="shared" ca="1" si="180"/>
        <v/>
      </c>
      <c r="AH52" t="str">
        <f t="shared" ca="1" si="181"/>
        <v/>
      </c>
      <c r="AL52" t="str">
        <f t="shared" ca="1" si="182"/>
        <v>cu</v>
      </c>
      <c r="AM52" t="str">
        <f t="shared" si="183"/>
        <v>EN</v>
      </c>
      <c r="AN52">
        <f t="shared" si="184"/>
        <v>3200</v>
      </c>
      <c r="AO52" t="str">
        <f t="shared" ca="1" si="185"/>
        <v/>
      </c>
      <c r="AP52" t="str">
        <f t="shared" si="186"/>
        <v/>
      </c>
      <c r="AQ52" t="str">
        <f t="shared" si="187"/>
        <v/>
      </c>
      <c r="AR52" t="str">
        <f t="shared" ca="1" si="188"/>
        <v/>
      </c>
      <c r="AS52" t="str">
        <f t="shared" si="189"/>
        <v/>
      </c>
      <c r="AT52" t="str">
        <f t="shared" si="190"/>
        <v/>
      </c>
      <c r="AU52" t="str">
        <f t="shared" ca="1" si="191"/>
        <v/>
      </c>
      <c r="AV52" t="str">
        <f t="shared" si="192"/>
        <v/>
      </c>
      <c r="AW52" t="str">
        <f t="shared" si="193"/>
        <v/>
      </c>
      <c r="AX52" t="str">
        <f t="shared" ca="1" si="194"/>
        <v/>
      </c>
      <c r="AY52" t="str">
        <f t="shared" si="195"/>
        <v/>
      </c>
      <c r="AZ52" t="str">
        <f t="shared" si="196"/>
        <v/>
      </c>
      <c r="BA52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3"/>
        <v/>
      </c>
    </row>
    <row r="53" spans="1:54">
      <c r="A53" t="s">
        <v>101</v>
      </c>
      <c r="C53" t="s">
        <v>354</v>
      </c>
      <c r="D53" t="s">
        <v>355</v>
      </c>
      <c r="E53" t="str">
        <f t="shared" si="175"/>
        <v>cashshopenergy_6</v>
      </c>
      <c r="F53" t="str">
        <f t="shared" si="53"/>
        <v>cashshopenergy</v>
      </c>
      <c r="G53">
        <f t="shared" si="176"/>
        <v>1</v>
      </c>
      <c r="I53" t="b">
        <v>0</v>
      </c>
      <c r="K53" t="str">
        <f t="shared" si="26"/>
        <v/>
      </c>
      <c r="L53" t="s">
        <v>480</v>
      </c>
      <c r="M53">
        <f>IF(ISBLANK($L53),"",VLOOKUP($L53,$BN:$BP,MATCH($BO$1,$BN$1:$BP$1,0),0))</f>
        <v>69.989999999999995</v>
      </c>
      <c r="N53">
        <f>IF(ISBLANK($L53),"",VLOOKUP($L53,$BN:$BP,MATCH($BP$1,$BN$1:$BP$1,0),0))</f>
        <v>99000</v>
      </c>
      <c r="O53" t="s">
        <v>101</v>
      </c>
      <c r="P53">
        <v>490</v>
      </c>
      <c r="Q53">
        <f t="shared" si="55"/>
        <v>490</v>
      </c>
      <c r="R53" t="str">
        <f t="shared" ca="1" si="177"/>
        <v>cu</v>
      </c>
      <c r="S53" t="s">
        <v>16</v>
      </c>
      <c r="T53" t="s">
        <v>56</v>
      </c>
      <c r="U53">
        <v>7200</v>
      </c>
      <c r="V53" t="str">
        <f t="shared" ca="1" si="178"/>
        <v/>
      </c>
      <c r="Z53" t="str">
        <f t="shared" ca="1" si="179"/>
        <v/>
      </c>
      <c r="AD53" t="str">
        <f t="shared" ca="1" si="180"/>
        <v/>
      </c>
      <c r="AH53" t="str">
        <f t="shared" ca="1" si="181"/>
        <v/>
      </c>
      <c r="AL53" t="str">
        <f t="shared" ca="1" si="182"/>
        <v>cu</v>
      </c>
      <c r="AM53" t="str">
        <f t="shared" si="183"/>
        <v>EN</v>
      </c>
      <c r="AN53">
        <f t="shared" si="184"/>
        <v>7200</v>
      </c>
      <c r="AO53" t="str">
        <f t="shared" ca="1" si="185"/>
        <v/>
      </c>
      <c r="AP53" t="str">
        <f t="shared" si="186"/>
        <v/>
      </c>
      <c r="AQ53" t="str">
        <f t="shared" si="187"/>
        <v/>
      </c>
      <c r="AR53" t="str">
        <f t="shared" ca="1" si="188"/>
        <v/>
      </c>
      <c r="AS53" t="str">
        <f t="shared" si="189"/>
        <v/>
      </c>
      <c r="AT53" t="str">
        <f t="shared" si="190"/>
        <v/>
      </c>
      <c r="AU53" t="str">
        <f t="shared" ca="1" si="191"/>
        <v/>
      </c>
      <c r="AV53" t="str">
        <f t="shared" si="192"/>
        <v/>
      </c>
      <c r="AW53" t="str">
        <f t="shared" si="193"/>
        <v/>
      </c>
      <c r="AX53" t="str">
        <f t="shared" ca="1" si="194"/>
        <v/>
      </c>
      <c r="AY53" t="str">
        <f t="shared" si="195"/>
        <v/>
      </c>
      <c r="AZ53" t="str">
        <f t="shared" si="196"/>
        <v/>
      </c>
      <c r="BA53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3"/>
        <v/>
      </c>
    </row>
    <row r="54" spans="1:54">
      <c r="A54" t="s">
        <v>103</v>
      </c>
      <c r="B54" t="s">
        <v>131</v>
      </c>
      <c r="C54" t="s">
        <v>344</v>
      </c>
      <c r="D54" t="s">
        <v>345</v>
      </c>
      <c r="E54" t="str">
        <f t="shared" si="175"/>
        <v>cashshopenergy_1_more</v>
      </c>
      <c r="F54" t="str">
        <f t="shared" si="53"/>
        <v>cashshopenergy</v>
      </c>
      <c r="G54">
        <f t="shared" si="176"/>
        <v>1</v>
      </c>
      <c r="I54" t="b">
        <v>0</v>
      </c>
      <c r="K54" t="str">
        <f t="shared" si="26"/>
        <v/>
      </c>
      <c r="L54" t="s">
        <v>284</v>
      </c>
      <c r="M54">
        <f>IF(ISBLANK($L54),"",VLOOKUP($L54,$BN:$BP,MATCH($BO$1,$BN$1:$BP$1,0),0))</f>
        <v>0.99</v>
      </c>
      <c r="N54">
        <f>IF(ISBLANK($L54),"",VLOOKUP($L54,$BN:$BP,MATCH($BP$1,$BN$1:$BP$1,0),0))</f>
        <v>1100</v>
      </c>
      <c r="O54" t="s">
        <v>102</v>
      </c>
      <c r="P54">
        <v>338</v>
      </c>
      <c r="Q54">
        <f t="shared" si="55"/>
        <v>338</v>
      </c>
      <c r="R54" t="str">
        <f t="shared" ca="1" si="177"/>
        <v>cu</v>
      </c>
      <c r="S54" t="s">
        <v>16</v>
      </c>
      <c r="T54" t="s">
        <v>56</v>
      </c>
      <c r="U54">
        <v>180</v>
      </c>
      <c r="V54" t="str">
        <f t="shared" ca="1" si="178"/>
        <v/>
      </c>
      <c r="Z54" t="str">
        <f t="shared" ca="1" si="179"/>
        <v/>
      </c>
      <c r="AD54" t="str">
        <f t="shared" ca="1" si="180"/>
        <v/>
      </c>
      <c r="AH54" t="str">
        <f t="shared" ca="1" si="181"/>
        <v/>
      </c>
      <c r="AL54" t="str">
        <f t="shared" ca="1" si="182"/>
        <v>cu</v>
      </c>
      <c r="AM54" t="str">
        <f t="shared" si="183"/>
        <v>EN</v>
      </c>
      <c r="AN54">
        <f t="shared" si="184"/>
        <v>180</v>
      </c>
      <c r="AO54" t="str">
        <f t="shared" ca="1" si="185"/>
        <v/>
      </c>
      <c r="AP54" t="str">
        <f t="shared" si="186"/>
        <v/>
      </c>
      <c r="AQ54" t="str">
        <f t="shared" si="187"/>
        <v/>
      </c>
      <c r="AR54" t="str">
        <f t="shared" ca="1" si="188"/>
        <v/>
      </c>
      <c r="AS54" t="str">
        <f t="shared" si="189"/>
        <v/>
      </c>
      <c r="AT54" t="str">
        <f t="shared" si="190"/>
        <v/>
      </c>
      <c r="AU54" t="str">
        <f t="shared" ca="1" si="191"/>
        <v/>
      </c>
      <c r="AV54" t="str">
        <f t="shared" si="192"/>
        <v/>
      </c>
      <c r="AW54" t="str">
        <f t="shared" si="193"/>
        <v/>
      </c>
      <c r="AX54" t="str">
        <f t="shared" ca="1" si="194"/>
        <v/>
      </c>
      <c r="AY54" t="str">
        <f t="shared" si="195"/>
        <v/>
      </c>
      <c r="AZ54" t="str">
        <f t="shared" si="196"/>
        <v/>
      </c>
      <c r="BA54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3"/>
        <v/>
      </c>
    </row>
    <row r="55" spans="1:54">
      <c r="A55" t="s">
        <v>104</v>
      </c>
      <c r="C55" t="s">
        <v>346</v>
      </c>
      <c r="D55" t="s">
        <v>347</v>
      </c>
      <c r="E55" t="str">
        <f t="shared" si="175"/>
        <v>cashshopenergy_2_more</v>
      </c>
      <c r="F55" t="str">
        <f t="shared" si="53"/>
        <v>cashshopenergy</v>
      </c>
      <c r="G55">
        <f t="shared" si="176"/>
        <v>1</v>
      </c>
      <c r="I55" t="b">
        <v>0</v>
      </c>
      <c r="K55" t="str">
        <f t="shared" si="26"/>
        <v/>
      </c>
      <c r="L55" t="s">
        <v>287</v>
      </c>
      <c r="M55">
        <f>IF(ISBLANK($L55),"",VLOOKUP($L55,$BN:$BP,MATCH($BO$1,$BN$1:$BP$1,0),0))</f>
        <v>3.99</v>
      </c>
      <c r="N55">
        <f>IF(ISBLANK($L55),"",VLOOKUP($L55,$BN:$BP,MATCH($BP$1,$BN$1:$BP$1,0),0))</f>
        <v>5500</v>
      </c>
      <c r="O55" t="s">
        <v>104</v>
      </c>
      <c r="P55">
        <v>215</v>
      </c>
      <c r="Q55">
        <f t="shared" si="55"/>
        <v>215</v>
      </c>
      <c r="R55" t="str">
        <f t="shared" ca="1" si="177"/>
        <v>cu</v>
      </c>
      <c r="S55" t="s">
        <v>16</v>
      </c>
      <c r="T55" t="s">
        <v>56</v>
      </c>
      <c r="U55">
        <v>540</v>
      </c>
      <c r="V55" t="str">
        <f t="shared" ca="1" si="178"/>
        <v/>
      </c>
      <c r="Z55" t="str">
        <f t="shared" ca="1" si="179"/>
        <v/>
      </c>
      <c r="AD55" t="str">
        <f t="shared" ca="1" si="180"/>
        <v/>
      </c>
      <c r="AH55" t="str">
        <f t="shared" ca="1" si="181"/>
        <v/>
      </c>
      <c r="AL55" t="str">
        <f t="shared" ca="1" si="182"/>
        <v>cu</v>
      </c>
      <c r="AM55" t="str">
        <f t="shared" si="183"/>
        <v>EN</v>
      </c>
      <c r="AN55">
        <f t="shared" si="184"/>
        <v>540</v>
      </c>
      <c r="AO55" t="str">
        <f t="shared" ca="1" si="185"/>
        <v/>
      </c>
      <c r="AP55" t="str">
        <f t="shared" si="186"/>
        <v/>
      </c>
      <c r="AQ55" t="str">
        <f t="shared" si="187"/>
        <v/>
      </c>
      <c r="AR55" t="str">
        <f t="shared" ca="1" si="188"/>
        <v/>
      </c>
      <c r="AS55" t="str">
        <f t="shared" si="189"/>
        <v/>
      </c>
      <c r="AT55" t="str">
        <f t="shared" si="190"/>
        <v/>
      </c>
      <c r="AU55" t="str">
        <f t="shared" ca="1" si="191"/>
        <v/>
      </c>
      <c r="AV55" t="str">
        <f t="shared" si="192"/>
        <v/>
      </c>
      <c r="AW55" t="str">
        <f t="shared" si="193"/>
        <v/>
      </c>
      <c r="AX55" t="str">
        <f t="shared" ca="1" si="194"/>
        <v/>
      </c>
      <c r="AY55" t="str">
        <f t="shared" si="195"/>
        <v/>
      </c>
      <c r="AZ55" t="str">
        <f t="shared" si="196"/>
        <v/>
      </c>
      <c r="BA55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3"/>
        <v/>
      </c>
    </row>
    <row r="56" spans="1:54">
      <c r="A56" t="s">
        <v>105</v>
      </c>
      <c r="C56" t="s">
        <v>348</v>
      </c>
      <c r="D56" t="s">
        <v>349</v>
      </c>
      <c r="E56" t="str">
        <f t="shared" si="175"/>
        <v>cashshopenergy_3_more</v>
      </c>
      <c r="F56" t="str">
        <f t="shared" si="53"/>
        <v>cashshopenergy</v>
      </c>
      <c r="G56">
        <f t="shared" si="176"/>
        <v>1</v>
      </c>
      <c r="I56" t="b">
        <v>0</v>
      </c>
      <c r="K56" t="str">
        <f t="shared" si="26"/>
        <v/>
      </c>
      <c r="L56" t="s">
        <v>291</v>
      </c>
      <c r="M56">
        <f>IF(ISBLANK($L56),"",VLOOKUP($L56,$BN:$BP,MATCH($BO$1,$BN$1:$BP$1,0),0))</f>
        <v>7.99</v>
      </c>
      <c r="N56">
        <f>IF(ISBLANK($L56),"",VLOOKUP($L56,$BN:$BP,MATCH($BP$1,$BN$1:$BP$1,0),0))</f>
        <v>11000</v>
      </c>
      <c r="O56" t="s">
        <v>105</v>
      </c>
      <c r="P56">
        <v>674</v>
      </c>
      <c r="Q56">
        <f t="shared" si="55"/>
        <v>674</v>
      </c>
      <c r="R56" t="str">
        <f t="shared" ca="1" si="177"/>
        <v>cu</v>
      </c>
      <c r="S56" t="s">
        <v>16</v>
      </c>
      <c r="T56" t="s">
        <v>56</v>
      </c>
      <c r="U56">
        <v>1560</v>
      </c>
      <c r="V56" t="str">
        <f t="shared" ca="1" si="178"/>
        <v/>
      </c>
      <c r="Z56" t="str">
        <f t="shared" ca="1" si="179"/>
        <v/>
      </c>
      <c r="AD56" t="str">
        <f t="shared" ca="1" si="180"/>
        <v/>
      </c>
      <c r="AH56" t="str">
        <f t="shared" ca="1" si="181"/>
        <v/>
      </c>
      <c r="AL56" t="str">
        <f t="shared" ca="1" si="182"/>
        <v>cu</v>
      </c>
      <c r="AM56" t="str">
        <f t="shared" si="183"/>
        <v>EN</v>
      </c>
      <c r="AN56">
        <f t="shared" si="184"/>
        <v>1560</v>
      </c>
      <c r="AO56" t="str">
        <f t="shared" ca="1" si="185"/>
        <v/>
      </c>
      <c r="AP56" t="str">
        <f t="shared" si="186"/>
        <v/>
      </c>
      <c r="AQ56" t="str">
        <f t="shared" si="187"/>
        <v/>
      </c>
      <c r="AR56" t="str">
        <f t="shared" ca="1" si="188"/>
        <v/>
      </c>
      <c r="AS56" t="str">
        <f t="shared" si="189"/>
        <v/>
      </c>
      <c r="AT56" t="str">
        <f t="shared" si="190"/>
        <v/>
      </c>
      <c r="AU56" t="str">
        <f t="shared" ca="1" si="191"/>
        <v/>
      </c>
      <c r="AV56" t="str">
        <f t="shared" si="192"/>
        <v/>
      </c>
      <c r="AW56" t="str">
        <f t="shared" si="193"/>
        <v/>
      </c>
      <c r="AX56" t="str">
        <f t="shared" ca="1" si="194"/>
        <v/>
      </c>
      <c r="AY56" t="str">
        <f t="shared" si="195"/>
        <v/>
      </c>
      <c r="AZ56" t="str">
        <f t="shared" si="196"/>
        <v/>
      </c>
      <c r="BA56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3"/>
        <v/>
      </c>
    </row>
    <row r="57" spans="1:54">
      <c r="A57" t="s">
        <v>106</v>
      </c>
      <c r="C57" t="s">
        <v>350</v>
      </c>
      <c r="D57" t="s">
        <v>351</v>
      </c>
      <c r="E57" t="str">
        <f t="shared" si="175"/>
        <v>cashshopenergy_4_more</v>
      </c>
      <c r="F57" t="str">
        <f t="shared" si="53"/>
        <v>cashshopenergy</v>
      </c>
      <c r="G57">
        <f t="shared" si="176"/>
        <v>1</v>
      </c>
      <c r="I57" t="b">
        <v>0</v>
      </c>
      <c r="K57" t="str">
        <f t="shared" si="26"/>
        <v/>
      </c>
      <c r="L57" t="s">
        <v>294</v>
      </c>
      <c r="M57">
        <f>IF(ISBLANK($L57),"",VLOOKUP($L57,$BN:$BP,MATCH($BO$1,$BN$1:$BP$1,0),0))</f>
        <v>19.989999999999998</v>
      </c>
      <c r="N57">
        <f>IF(ISBLANK($L57),"",VLOOKUP($L57,$BN:$BP,MATCH($BP$1,$BN$1:$BP$1,0),0))</f>
        <v>29000</v>
      </c>
      <c r="O57" t="s">
        <v>106</v>
      </c>
      <c r="P57">
        <v>145</v>
      </c>
      <c r="Q57">
        <f t="shared" si="55"/>
        <v>145</v>
      </c>
      <c r="R57" t="str">
        <f t="shared" ca="1" si="177"/>
        <v>cu</v>
      </c>
      <c r="S57" t="s">
        <v>16</v>
      </c>
      <c r="T57" t="s">
        <v>56</v>
      </c>
      <c r="U57">
        <v>3150</v>
      </c>
      <c r="V57" t="str">
        <f t="shared" ca="1" si="178"/>
        <v/>
      </c>
      <c r="Z57" t="str">
        <f t="shared" ca="1" si="179"/>
        <v/>
      </c>
      <c r="AD57" t="str">
        <f t="shared" ca="1" si="180"/>
        <v/>
      </c>
      <c r="AH57" t="str">
        <f t="shared" ca="1" si="181"/>
        <v/>
      </c>
      <c r="AL57" t="str">
        <f t="shared" ca="1" si="182"/>
        <v>cu</v>
      </c>
      <c r="AM57" t="str">
        <f t="shared" si="183"/>
        <v>EN</v>
      </c>
      <c r="AN57">
        <f t="shared" si="184"/>
        <v>3150</v>
      </c>
      <c r="AO57" t="str">
        <f t="shared" ca="1" si="185"/>
        <v/>
      </c>
      <c r="AP57" t="str">
        <f t="shared" si="186"/>
        <v/>
      </c>
      <c r="AQ57" t="str">
        <f t="shared" si="187"/>
        <v/>
      </c>
      <c r="AR57" t="str">
        <f t="shared" ca="1" si="188"/>
        <v/>
      </c>
      <c r="AS57" t="str">
        <f t="shared" si="189"/>
        <v/>
      </c>
      <c r="AT57" t="str">
        <f t="shared" si="190"/>
        <v/>
      </c>
      <c r="AU57" t="str">
        <f t="shared" ca="1" si="191"/>
        <v/>
      </c>
      <c r="AV57" t="str">
        <f t="shared" si="192"/>
        <v/>
      </c>
      <c r="AW57" t="str">
        <f t="shared" si="193"/>
        <v/>
      </c>
      <c r="AX57" t="str">
        <f t="shared" ca="1" si="194"/>
        <v/>
      </c>
      <c r="AY57" t="str">
        <f t="shared" si="195"/>
        <v/>
      </c>
      <c r="AZ57" t="str">
        <f t="shared" si="196"/>
        <v/>
      </c>
      <c r="BA57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3"/>
        <v/>
      </c>
    </row>
    <row r="58" spans="1:54">
      <c r="A58" t="s">
        <v>107</v>
      </c>
      <c r="C58" t="s">
        <v>352</v>
      </c>
      <c r="D58" t="s">
        <v>353</v>
      </c>
      <c r="E58" t="str">
        <f t="shared" si="175"/>
        <v>cashshopenergy_5_more</v>
      </c>
      <c r="F58" t="str">
        <f t="shared" si="53"/>
        <v>cashshopenergy</v>
      </c>
      <c r="G58">
        <f t="shared" si="176"/>
        <v>1</v>
      </c>
      <c r="I58" t="b">
        <v>0</v>
      </c>
      <c r="K58" t="str">
        <f t="shared" si="26"/>
        <v/>
      </c>
      <c r="L58" t="s">
        <v>295</v>
      </c>
      <c r="M58">
        <f>IF(ISBLANK($L58),"",VLOOKUP($L58,$BN:$BP,MATCH($BO$1,$BN$1:$BP$1,0),0))</f>
        <v>29.99</v>
      </c>
      <c r="N58">
        <f>IF(ISBLANK($L58),"",VLOOKUP($L58,$BN:$BP,MATCH($BP$1,$BN$1:$BP$1,0),0))</f>
        <v>44000</v>
      </c>
      <c r="O58" t="s">
        <v>107</v>
      </c>
      <c r="P58">
        <v>858</v>
      </c>
      <c r="Q58">
        <f t="shared" si="55"/>
        <v>858</v>
      </c>
      <c r="R58" t="str">
        <f t="shared" ca="1" si="177"/>
        <v>cu</v>
      </c>
      <c r="S58" t="s">
        <v>16</v>
      </c>
      <c r="T58" t="s">
        <v>56</v>
      </c>
      <c r="U58">
        <v>9600</v>
      </c>
      <c r="V58" t="str">
        <f t="shared" ca="1" si="178"/>
        <v/>
      </c>
      <c r="Z58" t="str">
        <f t="shared" ca="1" si="179"/>
        <v/>
      </c>
      <c r="AD58" t="str">
        <f t="shared" ca="1" si="180"/>
        <v/>
      </c>
      <c r="AH58" t="str">
        <f t="shared" ca="1" si="181"/>
        <v/>
      </c>
      <c r="AL58" t="str">
        <f t="shared" ca="1" si="182"/>
        <v>cu</v>
      </c>
      <c r="AM58" t="str">
        <f t="shared" si="183"/>
        <v>EN</v>
      </c>
      <c r="AN58">
        <f t="shared" si="184"/>
        <v>9600</v>
      </c>
      <c r="AO58" t="str">
        <f t="shared" ca="1" si="185"/>
        <v/>
      </c>
      <c r="AP58" t="str">
        <f t="shared" si="186"/>
        <v/>
      </c>
      <c r="AQ58" t="str">
        <f t="shared" si="187"/>
        <v/>
      </c>
      <c r="AR58" t="str">
        <f t="shared" ca="1" si="188"/>
        <v/>
      </c>
      <c r="AS58" t="str">
        <f t="shared" si="189"/>
        <v/>
      </c>
      <c r="AT58" t="str">
        <f t="shared" si="190"/>
        <v/>
      </c>
      <c r="AU58" t="str">
        <f t="shared" ca="1" si="191"/>
        <v/>
      </c>
      <c r="AV58" t="str">
        <f t="shared" si="192"/>
        <v/>
      </c>
      <c r="AW58" t="str">
        <f t="shared" si="193"/>
        <v/>
      </c>
      <c r="AX58" t="str">
        <f t="shared" ca="1" si="194"/>
        <v/>
      </c>
      <c r="AY58" t="str">
        <f t="shared" si="195"/>
        <v/>
      </c>
      <c r="AZ58" t="str">
        <f t="shared" si="196"/>
        <v/>
      </c>
      <c r="BA58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3"/>
        <v/>
      </c>
    </row>
    <row r="59" spans="1:54">
      <c r="A59" t="s">
        <v>108</v>
      </c>
      <c r="C59" t="s">
        <v>354</v>
      </c>
      <c r="D59" t="s">
        <v>355</v>
      </c>
      <c r="E59" t="str">
        <f t="shared" si="175"/>
        <v>cashshopenergy_6_more</v>
      </c>
      <c r="F59" t="str">
        <f t="shared" si="53"/>
        <v>cashshopenergy</v>
      </c>
      <c r="G59">
        <f t="shared" si="176"/>
        <v>1</v>
      </c>
      <c r="I59" t="b">
        <v>0</v>
      </c>
      <c r="K59" t="str">
        <f t="shared" si="26"/>
        <v/>
      </c>
      <c r="L59" t="s">
        <v>480</v>
      </c>
      <c r="M59">
        <f>IF(ISBLANK($L59),"",VLOOKUP($L59,$BN:$BP,MATCH($BO$1,$BN$1:$BP$1,0),0))</f>
        <v>69.989999999999995</v>
      </c>
      <c r="N59">
        <f>IF(ISBLANK($L59),"",VLOOKUP($L59,$BN:$BP,MATCH($BP$1,$BN$1:$BP$1,0),0))</f>
        <v>99000</v>
      </c>
      <c r="O59" t="s">
        <v>108</v>
      </c>
      <c r="P59">
        <v>173</v>
      </c>
      <c r="Q59">
        <f t="shared" si="55"/>
        <v>173</v>
      </c>
      <c r="R59" t="str">
        <f t="shared" ca="1" si="177"/>
        <v>cu</v>
      </c>
      <c r="S59" t="s">
        <v>16</v>
      </c>
      <c r="T59" t="s">
        <v>56</v>
      </c>
      <c r="U59">
        <v>21600</v>
      </c>
      <c r="V59" t="str">
        <f t="shared" ca="1" si="178"/>
        <v/>
      </c>
      <c r="Z59" t="str">
        <f t="shared" ca="1" si="179"/>
        <v/>
      </c>
      <c r="AD59" t="str">
        <f t="shared" ca="1" si="180"/>
        <v/>
      </c>
      <c r="AH59" t="str">
        <f t="shared" ca="1" si="181"/>
        <v/>
      </c>
      <c r="AL59" t="str">
        <f t="shared" ca="1" si="182"/>
        <v>cu</v>
      </c>
      <c r="AM59" t="str">
        <f t="shared" si="183"/>
        <v>EN</v>
      </c>
      <c r="AN59">
        <f t="shared" si="184"/>
        <v>21600</v>
      </c>
      <c r="AO59" t="str">
        <f t="shared" ca="1" si="185"/>
        <v/>
      </c>
      <c r="AP59" t="str">
        <f t="shared" si="186"/>
        <v/>
      </c>
      <c r="AQ59" t="str">
        <f t="shared" si="187"/>
        <v/>
      </c>
      <c r="AR59" t="str">
        <f t="shared" ca="1" si="188"/>
        <v/>
      </c>
      <c r="AS59" t="str">
        <f t="shared" si="189"/>
        <v/>
      </c>
      <c r="AT59" t="str">
        <f t="shared" si="190"/>
        <v/>
      </c>
      <c r="AU59" t="str">
        <f t="shared" ca="1" si="191"/>
        <v/>
      </c>
      <c r="AV59" t="str">
        <f t="shared" si="192"/>
        <v/>
      </c>
      <c r="AW59" t="str">
        <f t="shared" si="193"/>
        <v/>
      </c>
      <c r="AX59" t="str">
        <f t="shared" ca="1" si="194"/>
        <v/>
      </c>
      <c r="AY59" t="str">
        <f t="shared" si="195"/>
        <v/>
      </c>
      <c r="AZ59" t="str">
        <f t="shared" si="196"/>
        <v/>
      </c>
      <c r="BA59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3"/>
        <v/>
      </c>
    </row>
    <row r="60" spans="1:54">
      <c r="A60" t="s">
        <v>110</v>
      </c>
      <c r="C60" t="s">
        <v>356</v>
      </c>
      <c r="D60" t="s">
        <v>357</v>
      </c>
      <c r="E60" t="str">
        <f t="shared" si="175"/>
        <v>cashshopgold_1</v>
      </c>
      <c r="F60" t="str">
        <f t="shared" si="53"/>
        <v>cashshopgold</v>
      </c>
      <c r="G60">
        <f t="shared" si="176"/>
        <v>1</v>
      </c>
      <c r="I60" t="b">
        <v>0</v>
      </c>
      <c r="K60" t="str">
        <f t="shared" si="26"/>
        <v/>
      </c>
      <c r="L60" t="s">
        <v>284</v>
      </c>
      <c r="M60">
        <f>IF(ISBLANK($L60),"",VLOOKUP($L60,$BN:$BP,MATCH($BO$1,$BN$1:$BP$1,0),0))</f>
        <v>0.99</v>
      </c>
      <c r="N60">
        <f>IF(ISBLANK($L60),"",VLOOKUP($L60,$BN:$BP,MATCH($BP$1,$BN$1:$BP$1,0),0))</f>
        <v>1100</v>
      </c>
      <c r="O60" t="s">
        <v>109</v>
      </c>
      <c r="P60">
        <v>201</v>
      </c>
      <c r="Q60">
        <f t="shared" si="55"/>
        <v>201</v>
      </c>
      <c r="R60" t="str">
        <f t="shared" ca="1" si="177"/>
        <v>cu</v>
      </c>
      <c r="S60" t="s">
        <v>16</v>
      </c>
      <c r="T60" t="s">
        <v>15</v>
      </c>
      <c r="U60">
        <v>400000</v>
      </c>
      <c r="V60" t="str">
        <f t="shared" ca="1" si="178"/>
        <v/>
      </c>
      <c r="Z60" t="str">
        <f t="shared" ca="1" si="179"/>
        <v/>
      </c>
      <c r="AD60" t="str">
        <f t="shared" ca="1" si="180"/>
        <v/>
      </c>
      <c r="AH60" t="str">
        <f t="shared" ca="1" si="181"/>
        <v/>
      </c>
      <c r="AL60" t="str">
        <f t="shared" ca="1" si="182"/>
        <v>cu</v>
      </c>
      <c r="AM60" t="str">
        <f t="shared" si="183"/>
        <v>GO</v>
      </c>
      <c r="AN60">
        <f t="shared" si="184"/>
        <v>400000</v>
      </c>
      <c r="AO60" t="str">
        <f t="shared" ca="1" si="185"/>
        <v/>
      </c>
      <c r="AP60" t="str">
        <f t="shared" si="186"/>
        <v/>
      </c>
      <c r="AQ60" t="str">
        <f t="shared" si="187"/>
        <v/>
      </c>
      <c r="AR60" t="str">
        <f t="shared" ca="1" si="188"/>
        <v/>
      </c>
      <c r="AS60" t="str">
        <f t="shared" si="189"/>
        <v/>
      </c>
      <c r="AT60" t="str">
        <f t="shared" si="190"/>
        <v/>
      </c>
      <c r="AU60" t="str">
        <f t="shared" ca="1" si="191"/>
        <v/>
      </c>
      <c r="AV60" t="str">
        <f t="shared" si="192"/>
        <v/>
      </c>
      <c r="AW60" t="str">
        <f t="shared" si="193"/>
        <v/>
      </c>
      <c r="AX60" t="str">
        <f t="shared" ca="1" si="194"/>
        <v/>
      </c>
      <c r="AY60" t="str">
        <f t="shared" si="195"/>
        <v/>
      </c>
      <c r="AZ60" t="str">
        <f t="shared" si="196"/>
        <v/>
      </c>
      <c r="BA60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3"/>
        <v/>
      </c>
    </row>
    <row r="61" spans="1:54">
      <c r="A61" t="s">
        <v>111</v>
      </c>
      <c r="C61" t="s">
        <v>358</v>
      </c>
      <c r="D61" t="s">
        <v>359</v>
      </c>
      <c r="E61" t="str">
        <f t="shared" si="175"/>
        <v>cashshopgold_2</v>
      </c>
      <c r="F61" t="str">
        <f t="shared" si="53"/>
        <v>cashshopgold</v>
      </c>
      <c r="G61">
        <f t="shared" si="176"/>
        <v>1</v>
      </c>
      <c r="I61" t="b">
        <v>0</v>
      </c>
      <c r="K61" t="str">
        <f t="shared" si="26"/>
        <v/>
      </c>
      <c r="L61" t="s">
        <v>287</v>
      </c>
      <c r="M61">
        <f>IF(ISBLANK($L61),"",VLOOKUP($L61,$BN:$BP,MATCH($BO$1,$BN$1:$BP$1,0),0))</f>
        <v>3.99</v>
      </c>
      <c r="N61">
        <f>IF(ISBLANK($L61),"",VLOOKUP($L61,$BN:$BP,MATCH($BP$1,$BN$1:$BP$1,0),0))</f>
        <v>5500</v>
      </c>
      <c r="O61" t="s">
        <v>111</v>
      </c>
      <c r="P61">
        <v>803</v>
      </c>
      <c r="Q61">
        <f t="shared" si="55"/>
        <v>803</v>
      </c>
      <c r="R61" t="str">
        <f t="shared" ca="1" si="177"/>
        <v>cu</v>
      </c>
      <c r="S61" t="s">
        <v>16</v>
      </c>
      <c r="T61" t="s">
        <v>15</v>
      </c>
      <c r="U61">
        <v>1050000</v>
      </c>
      <c r="V61" t="str">
        <f t="shared" ca="1" si="178"/>
        <v/>
      </c>
      <c r="Z61" t="str">
        <f t="shared" ca="1" si="179"/>
        <v/>
      </c>
      <c r="AD61" t="str">
        <f t="shared" ca="1" si="180"/>
        <v/>
      </c>
      <c r="AH61" t="str">
        <f t="shared" ca="1" si="181"/>
        <v/>
      </c>
      <c r="AL61" t="str">
        <f t="shared" ca="1" si="182"/>
        <v>cu</v>
      </c>
      <c r="AM61" t="str">
        <f t="shared" si="183"/>
        <v>GO</v>
      </c>
      <c r="AN61">
        <f t="shared" si="184"/>
        <v>1050000</v>
      </c>
      <c r="AO61" t="str">
        <f t="shared" ca="1" si="185"/>
        <v/>
      </c>
      <c r="AP61" t="str">
        <f t="shared" si="186"/>
        <v/>
      </c>
      <c r="AQ61" t="str">
        <f t="shared" si="187"/>
        <v/>
      </c>
      <c r="AR61" t="str">
        <f t="shared" ca="1" si="188"/>
        <v/>
      </c>
      <c r="AS61" t="str">
        <f t="shared" si="189"/>
        <v/>
      </c>
      <c r="AT61" t="str">
        <f t="shared" si="190"/>
        <v/>
      </c>
      <c r="AU61" t="str">
        <f t="shared" ca="1" si="191"/>
        <v/>
      </c>
      <c r="AV61" t="str">
        <f t="shared" si="192"/>
        <v/>
      </c>
      <c r="AW61" t="str">
        <f t="shared" si="193"/>
        <v/>
      </c>
      <c r="AX61" t="str">
        <f t="shared" ca="1" si="194"/>
        <v/>
      </c>
      <c r="AY61" t="str">
        <f t="shared" si="195"/>
        <v/>
      </c>
      <c r="AZ61" t="str">
        <f t="shared" si="196"/>
        <v/>
      </c>
      <c r="BA61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3"/>
        <v/>
      </c>
    </row>
    <row r="62" spans="1:54">
      <c r="A62" t="s">
        <v>112</v>
      </c>
      <c r="C62" t="s">
        <v>360</v>
      </c>
      <c r="D62" t="s">
        <v>361</v>
      </c>
      <c r="E62" t="str">
        <f t="shared" si="175"/>
        <v>cashshopgold_3</v>
      </c>
      <c r="F62" t="str">
        <f t="shared" si="53"/>
        <v>cashshopgold</v>
      </c>
      <c r="G62">
        <f t="shared" si="176"/>
        <v>1</v>
      </c>
      <c r="I62" t="b">
        <v>0</v>
      </c>
      <c r="K62" t="str">
        <f t="shared" si="26"/>
        <v/>
      </c>
      <c r="L62" t="s">
        <v>291</v>
      </c>
      <c r="M62">
        <f>IF(ISBLANK($L62),"",VLOOKUP($L62,$BN:$BP,MATCH($BO$1,$BN$1:$BP$1,0),0))</f>
        <v>7.99</v>
      </c>
      <c r="N62">
        <f>IF(ISBLANK($L62),"",VLOOKUP($L62,$BN:$BP,MATCH($BP$1,$BN$1:$BP$1,0),0))</f>
        <v>11000</v>
      </c>
      <c r="O62" t="s">
        <v>112</v>
      </c>
      <c r="P62">
        <v>650</v>
      </c>
      <c r="Q62">
        <f t="shared" si="55"/>
        <v>650</v>
      </c>
      <c r="R62" t="str">
        <f t="shared" ca="1" si="177"/>
        <v>cu</v>
      </c>
      <c r="S62" t="s">
        <v>16</v>
      </c>
      <c r="T62" t="s">
        <v>15</v>
      </c>
      <c r="U62">
        <v>2500000</v>
      </c>
      <c r="V62" t="str">
        <f t="shared" ca="1" si="178"/>
        <v/>
      </c>
      <c r="Z62" t="str">
        <f t="shared" ca="1" si="179"/>
        <v/>
      </c>
      <c r="AD62" t="str">
        <f t="shared" ca="1" si="180"/>
        <v/>
      </c>
      <c r="AH62" t="str">
        <f t="shared" ca="1" si="181"/>
        <v/>
      </c>
      <c r="AL62" t="str">
        <f t="shared" ca="1" si="182"/>
        <v>cu</v>
      </c>
      <c r="AM62" t="str">
        <f t="shared" si="183"/>
        <v>GO</v>
      </c>
      <c r="AN62">
        <f t="shared" si="184"/>
        <v>2500000</v>
      </c>
      <c r="AO62" t="str">
        <f t="shared" ca="1" si="185"/>
        <v/>
      </c>
      <c r="AP62" t="str">
        <f t="shared" si="186"/>
        <v/>
      </c>
      <c r="AQ62" t="str">
        <f t="shared" si="187"/>
        <v/>
      </c>
      <c r="AR62" t="str">
        <f t="shared" ca="1" si="188"/>
        <v/>
      </c>
      <c r="AS62" t="str">
        <f t="shared" si="189"/>
        <v/>
      </c>
      <c r="AT62" t="str">
        <f t="shared" si="190"/>
        <v/>
      </c>
      <c r="AU62" t="str">
        <f t="shared" ca="1" si="191"/>
        <v/>
      </c>
      <c r="AV62" t="str">
        <f t="shared" si="192"/>
        <v/>
      </c>
      <c r="AW62" t="str">
        <f t="shared" si="193"/>
        <v/>
      </c>
      <c r="AX62" t="str">
        <f t="shared" ca="1" si="194"/>
        <v/>
      </c>
      <c r="AY62" t="str">
        <f t="shared" si="195"/>
        <v/>
      </c>
      <c r="AZ62" t="str">
        <f t="shared" si="196"/>
        <v/>
      </c>
      <c r="BA62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3"/>
        <v/>
      </c>
    </row>
    <row r="63" spans="1:54">
      <c r="A63" t="s">
        <v>113</v>
      </c>
      <c r="C63" t="s">
        <v>362</v>
      </c>
      <c r="D63" t="s">
        <v>363</v>
      </c>
      <c r="E63" t="str">
        <f t="shared" si="175"/>
        <v>cashshopgold_4</v>
      </c>
      <c r="F63" t="str">
        <f t="shared" si="53"/>
        <v>cashshopgold</v>
      </c>
      <c r="G63">
        <f t="shared" si="176"/>
        <v>1</v>
      </c>
      <c r="I63" t="b">
        <v>0</v>
      </c>
      <c r="K63" t="str">
        <f t="shared" si="26"/>
        <v/>
      </c>
      <c r="L63" t="s">
        <v>294</v>
      </c>
      <c r="M63">
        <f>IF(ISBLANK($L63),"",VLOOKUP($L63,$BN:$BP,MATCH($BO$1,$BN$1:$BP$1,0),0))</f>
        <v>19.989999999999998</v>
      </c>
      <c r="N63">
        <f>IF(ISBLANK($L63),"",VLOOKUP($L63,$BN:$BP,MATCH($BP$1,$BN$1:$BP$1,0),0))</f>
        <v>29000</v>
      </c>
      <c r="O63" t="s">
        <v>113</v>
      </c>
      <c r="P63">
        <v>953</v>
      </c>
      <c r="Q63">
        <f t="shared" si="55"/>
        <v>953</v>
      </c>
      <c r="R63" t="str">
        <f t="shared" ca="1" si="177"/>
        <v>cu</v>
      </c>
      <c r="S63" t="s">
        <v>16</v>
      </c>
      <c r="T63" t="s">
        <v>15</v>
      </c>
      <c r="U63">
        <v>6000000</v>
      </c>
      <c r="V63" t="str">
        <f t="shared" ca="1" si="178"/>
        <v/>
      </c>
      <c r="Z63" t="str">
        <f t="shared" ca="1" si="179"/>
        <v/>
      </c>
      <c r="AD63" t="str">
        <f t="shared" ca="1" si="180"/>
        <v/>
      </c>
      <c r="AH63" t="str">
        <f t="shared" ca="1" si="181"/>
        <v/>
      </c>
      <c r="AL63" t="str">
        <f t="shared" ca="1" si="182"/>
        <v>cu</v>
      </c>
      <c r="AM63" t="str">
        <f t="shared" si="183"/>
        <v>GO</v>
      </c>
      <c r="AN63">
        <f t="shared" si="184"/>
        <v>6000000</v>
      </c>
      <c r="AO63" t="str">
        <f t="shared" ca="1" si="185"/>
        <v/>
      </c>
      <c r="AP63" t="str">
        <f t="shared" si="186"/>
        <v/>
      </c>
      <c r="AQ63" t="str">
        <f t="shared" si="187"/>
        <v/>
      </c>
      <c r="AR63" t="str">
        <f t="shared" ca="1" si="188"/>
        <v/>
      </c>
      <c r="AS63" t="str">
        <f t="shared" si="189"/>
        <v/>
      </c>
      <c r="AT63" t="str">
        <f t="shared" si="190"/>
        <v/>
      </c>
      <c r="AU63" t="str">
        <f t="shared" ca="1" si="191"/>
        <v/>
      </c>
      <c r="AV63" t="str">
        <f t="shared" si="192"/>
        <v/>
      </c>
      <c r="AW63" t="str">
        <f t="shared" si="193"/>
        <v/>
      </c>
      <c r="AX63" t="str">
        <f t="shared" ca="1" si="194"/>
        <v/>
      </c>
      <c r="AY63" t="str">
        <f t="shared" si="195"/>
        <v/>
      </c>
      <c r="AZ63" t="str">
        <f t="shared" si="196"/>
        <v/>
      </c>
      <c r="BA63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3"/>
        <v/>
      </c>
    </row>
    <row r="64" spans="1:54">
      <c r="A64" t="s">
        <v>114</v>
      </c>
      <c r="C64" t="s">
        <v>364</v>
      </c>
      <c r="D64" t="s">
        <v>365</v>
      </c>
      <c r="E64" t="str">
        <f t="shared" si="175"/>
        <v>cashshopgold_5</v>
      </c>
      <c r="F64" t="str">
        <f t="shared" si="53"/>
        <v>cashshopgold</v>
      </c>
      <c r="G64">
        <f t="shared" si="176"/>
        <v>1</v>
      </c>
      <c r="I64" t="b">
        <v>0</v>
      </c>
      <c r="K64" t="str">
        <f t="shared" si="26"/>
        <v/>
      </c>
      <c r="L64" t="s">
        <v>295</v>
      </c>
      <c r="M64">
        <f>IF(ISBLANK($L64),"",VLOOKUP($L64,$BN:$BP,MATCH($BO$1,$BN$1:$BP$1,0),0))</f>
        <v>29.99</v>
      </c>
      <c r="N64">
        <f>IF(ISBLANK($L64),"",VLOOKUP($L64,$BN:$BP,MATCH($BP$1,$BN$1:$BP$1,0),0))</f>
        <v>44000</v>
      </c>
      <c r="O64" t="s">
        <v>114</v>
      </c>
      <c r="P64">
        <v>640</v>
      </c>
      <c r="Q64">
        <f t="shared" si="55"/>
        <v>640</v>
      </c>
      <c r="R64" t="str">
        <f t="shared" ca="1" si="177"/>
        <v>cu</v>
      </c>
      <c r="S64" t="s">
        <v>16</v>
      </c>
      <c r="T64" t="s">
        <v>15</v>
      </c>
      <c r="U64">
        <v>19000000</v>
      </c>
      <c r="V64" t="str">
        <f t="shared" ca="1" si="178"/>
        <v/>
      </c>
      <c r="Z64" t="str">
        <f t="shared" ca="1" si="179"/>
        <v/>
      </c>
      <c r="AD64" t="str">
        <f t="shared" ca="1" si="180"/>
        <v/>
      </c>
      <c r="AH64" t="str">
        <f t="shared" ca="1" si="181"/>
        <v/>
      </c>
      <c r="AL64" t="str">
        <f t="shared" ca="1" si="182"/>
        <v>cu</v>
      </c>
      <c r="AM64" t="str">
        <f t="shared" si="183"/>
        <v>GO</v>
      </c>
      <c r="AN64">
        <f t="shared" si="184"/>
        <v>19000000</v>
      </c>
      <c r="AO64" t="str">
        <f t="shared" ca="1" si="185"/>
        <v/>
      </c>
      <c r="AP64" t="str">
        <f t="shared" si="186"/>
        <v/>
      </c>
      <c r="AQ64" t="str">
        <f t="shared" si="187"/>
        <v/>
      </c>
      <c r="AR64" t="str">
        <f t="shared" ca="1" si="188"/>
        <v/>
      </c>
      <c r="AS64" t="str">
        <f t="shared" si="189"/>
        <v/>
      </c>
      <c r="AT64" t="str">
        <f t="shared" si="190"/>
        <v/>
      </c>
      <c r="AU64" t="str">
        <f t="shared" ca="1" si="191"/>
        <v/>
      </c>
      <c r="AV64" t="str">
        <f t="shared" si="192"/>
        <v/>
      </c>
      <c r="AW64" t="str">
        <f t="shared" si="193"/>
        <v/>
      </c>
      <c r="AX64" t="str">
        <f t="shared" ca="1" si="194"/>
        <v/>
      </c>
      <c r="AY64" t="str">
        <f t="shared" si="195"/>
        <v/>
      </c>
      <c r="AZ64" t="str">
        <f t="shared" si="196"/>
        <v/>
      </c>
      <c r="BA64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3"/>
        <v/>
      </c>
    </row>
    <row r="65" spans="1:54">
      <c r="A65" t="s">
        <v>115</v>
      </c>
      <c r="C65" t="s">
        <v>366</v>
      </c>
      <c r="D65" t="s">
        <v>367</v>
      </c>
      <c r="E65" t="str">
        <f t="shared" si="175"/>
        <v>cashshopgold_6</v>
      </c>
      <c r="F65" t="str">
        <f t="shared" si="53"/>
        <v>cashshopgold</v>
      </c>
      <c r="G65">
        <f t="shared" si="176"/>
        <v>1</v>
      </c>
      <c r="I65" t="b">
        <v>0</v>
      </c>
      <c r="K65" t="str">
        <f t="shared" si="26"/>
        <v/>
      </c>
      <c r="L65" t="s">
        <v>480</v>
      </c>
      <c r="M65">
        <f>IF(ISBLANK($L65),"",VLOOKUP($L65,$BN:$BP,MATCH($BO$1,$BN$1:$BP$1,0),0))</f>
        <v>69.989999999999995</v>
      </c>
      <c r="N65">
        <f>IF(ISBLANK($L65),"",VLOOKUP($L65,$BN:$BP,MATCH($BP$1,$BN$1:$BP$1,0),0))</f>
        <v>99000</v>
      </c>
      <c r="O65" t="s">
        <v>115</v>
      </c>
      <c r="P65">
        <v>553</v>
      </c>
      <c r="Q65">
        <f t="shared" si="55"/>
        <v>553</v>
      </c>
      <c r="R65" t="str">
        <f t="shared" ca="1" si="177"/>
        <v>cu</v>
      </c>
      <c r="S65" t="s">
        <v>16</v>
      </c>
      <c r="T65" t="s">
        <v>15</v>
      </c>
      <c r="U65">
        <v>45000000</v>
      </c>
      <c r="V65" t="str">
        <f t="shared" ca="1" si="178"/>
        <v/>
      </c>
      <c r="Z65" t="str">
        <f t="shared" ca="1" si="179"/>
        <v/>
      </c>
      <c r="AD65" t="str">
        <f t="shared" ca="1" si="180"/>
        <v/>
      </c>
      <c r="AH65" t="str">
        <f t="shared" ca="1" si="181"/>
        <v/>
      </c>
      <c r="AL65" t="str">
        <f t="shared" ca="1" si="182"/>
        <v>cu</v>
      </c>
      <c r="AM65" t="str">
        <f t="shared" si="183"/>
        <v>GO</v>
      </c>
      <c r="AN65">
        <f t="shared" si="184"/>
        <v>45000000</v>
      </c>
      <c r="AO65" t="str">
        <f t="shared" ca="1" si="185"/>
        <v/>
      </c>
      <c r="AP65" t="str">
        <f t="shared" si="186"/>
        <v/>
      </c>
      <c r="AQ65" t="str">
        <f t="shared" si="187"/>
        <v/>
      </c>
      <c r="AR65" t="str">
        <f t="shared" ca="1" si="188"/>
        <v/>
      </c>
      <c r="AS65" t="str">
        <f t="shared" si="189"/>
        <v/>
      </c>
      <c r="AT65" t="str">
        <f t="shared" si="190"/>
        <v/>
      </c>
      <c r="AU65" t="str">
        <f t="shared" ca="1" si="191"/>
        <v/>
      </c>
      <c r="AV65" t="str">
        <f t="shared" si="192"/>
        <v/>
      </c>
      <c r="AW65" t="str">
        <f t="shared" si="193"/>
        <v/>
      </c>
      <c r="AX65" t="str">
        <f t="shared" ca="1" si="194"/>
        <v/>
      </c>
      <c r="AY65" t="str">
        <f t="shared" si="195"/>
        <v/>
      </c>
      <c r="AZ65" t="str">
        <f t="shared" si="196"/>
        <v/>
      </c>
      <c r="BA65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3"/>
        <v/>
      </c>
    </row>
    <row r="66" spans="1:54">
      <c r="A66" t="s">
        <v>117</v>
      </c>
      <c r="C66" t="s">
        <v>356</v>
      </c>
      <c r="D66" t="s">
        <v>357</v>
      </c>
      <c r="E66" t="str">
        <f t="shared" si="175"/>
        <v>cashshopgold_1_more</v>
      </c>
      <c r="F66" t="str">
        <f t="shared" si="53"/>
        <v>cashshopgold</v>
      </c>
      <c r="G66">
        <f t="shared" si="176"/>
        <v>1</v>
      </c>
      <c r="I66" t="b">
        <v>0</v>
      </c>
      <c r="K66" t="str">
        <f t="shared" si="26"/>
        <v/>
      </c>
      <c r="L66" t="s">
        <v>284</v>
      </c>
      <c r="M66">
        <f>IF(ISBLANK($L66),"",VLOOKUP($L66,$BN:$BP,MATCH($BO$1,$BN$1:$BP$1,0),0))</f>
        <v>0.99</v>
      </c>
      <c r="N66">
        <f>IF(ISBLANK($L66),"",VLOOKUP($L66,$BN:$BP,MATCH($BP$1,$BN$1:$BP$1,0),0))</f>
        <v>1100</v>
      </c>
      <c r="O66" t="s">
        <v>116</v>
      </c>
      <c r="P66">
        <v>963</v>
      </c>
      <c r="Q66">
        <f t="shared" si="55"/>
        <v>963</v>
      </c>
      <c r="R66" t="str">
        <f t="shared" ca="1" si="177"/>
        <v>cu</v>
      </c>
      <c r="S66" t="s">
        <v>16</v>
      </c>
      <c r="T66" t="s">
        <v>15</v>
      </c>
      <c r="U66">
        <v>1200000</v>
      </c>
      <c r="V66" t="str">
        <f t="shared" ca="1" si="178"/>
        <v/>
      </c>
      <c r="Z66" t="str">
        <f t="shared" ca="1" si="179"/>
        <v/>
      </c>
      <c r="AD66" t="str">
        <f t="shared" ca="1" si="180"/>
        <v/>
      </c>
      <c r="AH66" t="str">
        <f t="shared" ca="1" si="181"/>
        <v/>
      </c>
      <c r="AL66" t="str">
        <f t="shared" ca="1" si="182"/>
        <v>cu</v>
      </c>
      <c r="AM66" t="str">
        <f t="shared" si="183"/>
        <v>GO</v>
      </c>
      <c r="AN66">
        <f t="shared" si="184"/>
        <v>1200000</v>
      </c>
      <c r="AO66" t="str">
        <f t="shared" ca="1" si="185"/>
        <v/>
      </c>
      <c r="AP66" t="str">
        <f t="shared" si="186"/>
        <v/>
      </c>
      <c r="AQ66" t="str">
        <f t="shared" si="187"/>
        <v/>
      </c>
      <c r="AR66" t="str">
        <f t="shared" ca="1" si="188"/>
        <v/>
      </c>
      <c r="AS66" t="str">
        <f t="shared" si="189"/>
        <v/>
      </c>
      <c r="AT66" t="str">
        <f t="shared" si="190"/>
        <v/>
      </c>
      <c r="AU66" t="str">
        <f t="shared" ca="1" si="191"/>
        <v/>
      </c>
      <c r="AV66" t="str">
        <f t="shared" si="192"/>
        <v/>
      </c>
      <c r="AW66" t="str">
        <f t="shared" si="193"/>
        <v/>
      </c>
      <c r="AX66" t="str">
        <f t="shared" ca="1" si="194"/>
        <v/>
      </c>
      <c r="AY66" t="str">
        <f t="shared" si="195"/>
        <v/>
      </c>
      <c r="AZ66" t="str">
        <f t="shared" si="196"/>
        <v/>
      </c>
      <c r="BA66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198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358</v>
      </c>
      <c r="D67" t="s">
        <v>359</v>
      </c>
      <c r="E67" t="str">
        <f t="shared" si="175"/>
        <v>cashshopgold_2_more</v>
      </c>
      <c r="F67" t="str">
        <f t="shared" si="53"/>
        <v>cashshopgold</v>
      </c>
      <c r="G67">
        <f t="shared" si="176"/>
        <v>1</v>
      </c>
      <c r="I67" t="b">
        <v>0</v>
      </c>
      <c r="K67" t="str">
        <f t="shared" ref="K67:K117" si="199">IF(AND(I67=FALSE,ISBLANK(L67)),"가격필요","")</f>
        <v/>
      </c>
      <c r="L67" t="s">
        <v>287</v>
      </c>
      <c r="M67">
        <f>IF(ISBLANK($L67),"",VLOOKUP($L67,$BN:$BP,MATCH($BO$1,$BN$1:$BP$1,0),0))</f>
        <v>3.99</v>
      </c>
      <c r="N67">
        <f>IF(ISBLANK($L67),"",VLOOKUP($L67,$BN:$BP,MATCH($BP$1,$BN$1:$BP$1,0),0))</f>
        <v>5500</v>
      </c>
      <c r="O67" t="s">
        <v>118</v>
      </c>
      <c r="P67">
        <v>340</v>
      </c>
      <c r="Q67">
        <f t="shared" si="55"/>
        <v>340</v>
      </c>
      <c r="R67" t="str">
        <f t="shared" ca="1" si="177"/>
        <v>cu</v>
      </c>
      <c r="S67" t="s">
        <v>16</v>
      </c>
      <c r="T67" t="s">
        <v>15</v>
      </c>
      <c r="U67">
        <v>3150000</v>
      </c>
      <c r="V67" t="str">
        <f t="shared" ca="1" si="178"/>
        <v/>
      </c>
      <c r="Z67" t="str">
        <f t="shared" ca="1" si="179"/>
        <v/>
      </c>
      <c r="AD67" t="str">
        <f t="shared" ca="1" si="180"/>
        <v/>
      </c>
      <c r="AH67" t="str">
        <f t="shared" ca="1" si="181"/>
        <v/>
      </c>
      <c r="AL67" t="str">
        <f t="shared" ca="1" si="182"/>
        <v>cu</v>
      </c>
      <c r="AM67" t="str">
        <f t="shared" si="183"/>
        <v>GO</v>
      </c>
      <c r="AN67">
        <f t="shared" si="184"/>
        <v>3150000</v>
      </c>
      <c r="AO67" t="str">
        <f t="shared" ca="1" si="185"/>
        <v/>
      </c>
      <c r="AP67" t="str">
        <f t="shared" si="186"/>
        <v/>
      </c>
      <c r="AQ67" t="str">
        <f t="shared" si="187"/>
        <v/>
      </c>
      <c r="AR67" t="str">
        <f t="shared" ca="1" si="188"/>
        <v/>
      </c>
      <c r="AS67" t="str">
        <f t="shared" si="189"/>
        <v/>
      </c>
      <c r="AT67" t="str">
        <f t="shared" si="190"/>
        <v/>
      </c>
      <c r="AU67" t="str">
        <f t="shared" ca="1" si="191"/>
        <v/>
      </c>
      <c r="AV67" t="str">
        <f t="shared" si="192"/>
        <v/>
      </c>
      <c r="AW67" t="str">
        <f t="shared" si="193"/>
        <v/>
      </c>
      <c r="AX67" t="str">
        <f t="shared" ca="1" si="194"/>
        <v/>
      </c>
      <c r="AY67" t="str">
        <f t="shared" si="195"/>
        <v/>
      </c>
      <c r="AZ67" t="str">
        <f t="shared" si="196"/>
        <v/>
      </c>
      <c r="BA67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198"/>
        <v/>
      </c>
    </row>
    <row r="68" spans="1:54">
      <c r="A68" t="s">
        <v>119</v>
      </c>
      <c r="C68" t="s">
        <v>360</v>
      </c>
      <c r="D68" t="s">
        <v>361</v>
      </c>
      <c r="E68" t="str">
        <f t="shared" si="175"/>
        <v>cashshopgold_3_more</v>
      </c>
      <c r="F68" t="str">
        <f t="shared" si="53"/>
        <v>cashshopgold</v>
      </c>
      <c r="G68">
        <f t="shared" si="176"/>
        <v>1</v>
      </c>
      <c r="I68" t="b">
        <v>0</v>
      </c>
      <c r="K68" t="str">
        <f t="shared" si="199"/>
        <v/>
      </c>
      <c r="L68" t="s">
        <v>291</v>
      </c>
      <c r="M68">
        <f>IF(ISBLANK($L68),"",VLOOKUP($L68,$BN:$BP,MATCH($BO$1,$BN$1:$BP$1,0),0))</f>
        <v>7.99</v>
      </c>
      <c r="N68">
        <f>IF(ISBLANK($L68),"",VLOOKUP($L68,$BN:$BP,MATCH($BP$1,$BN$1:$BP$1,0),0))</f>
        <v>11000</v>
      </c>
      <c r="O68" t="s">
        <v>119</v>
      </c>
      <c r="P68">
        <v>420</v>
      </c>
      <c r="Q68">
        <f t="shared" si="55"/>
        <v>420</v>
      </c>
      <c r="R68" t="str">
        <f t="shared" ca="1" si="177"/>
        <v>cu</v>
      </c>
      <c r="S68" t="s">
        <v>16</v>
      </c>
      <c r="T68" t="s">
        <v>15</v>
      </c>
      <c r="U68">
        <v>7500000</v>
      </c>
      <c r="V68" t="str">
        <f t="shared" ca="1" si="178"/>
        <v/>
      </c>
      <c r="Z68" t="str">
        <f t="shared" ca="1" si="179"/>
        <v/>
      </c>
      <c r="AD68" t="str">
        <f t="shared" ca="1" si="180"/>
        <v/>
      </c>
      <c r="AH68" t="str">
        <f t="shared" ca="1" si="181"/>
        <v/>
      </c>
      <c r="AL68" t="str">
        <f t="shared" ca="1" si="182"/>
        <v>cu</v>
      </c>
      <c r="AM68" t="str">
        <f t="shared" si="183"/>
        <v>GO</v>
      </c>
      <c r="AN68">
        <f t="shared" si="184"/>
        <v>7500000</v>
      </c>
      <c r="AO68" t="str">
        <f t="shared" ca="1" si="185"/>
        <v/>
      </c>
      <c r="AP68" t="str">
        <f t="shared" si="186"/>
        <v/>
      </c>
      <c r="AQ68" t="str">
        <f t="shared" si="187"/>
        <v/>
      </c>
      <c r="AR68" t="str">
        <f t="shared" ca="1" si="188"/>
        <v/>
      </c>
      <c r="AS68" t="str">
        <f t="shared" si="189"/>
        <v/>
      </c>
      <c r="AT68" t="str">
        <f t="shared" si="190"/>
        <v/>
      </c>
      <c r="AU68" t="str">
        <f t="shared" ca="1" si="191"/>
        <v/>
      </c>
      <c r="AV68" t="str">
        <f t="shared" si="192"/>
        <v/>
      </c>
      <c r="AW68" t="str">
        <f t="shared" si="193"/>
        <v/>
      </c>
      <c r="AX68" t="str">
        <f t="shared" ca="1" si="194"/>
        <v/>
      </c>
      <c r="AY68" t="str">
        <f t="shared" si="195"/>
        <v/>
      </c>
      <c r="AZ68" t="str">
        <f t="shared" si="196"/>
        <v/>
      </c>
      <c r="BA68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198"/>
        <v/>
      </c>
    </row>
    <row r="69" spans="1:54">
      <c r="A69" t="s">
        <v>120</v>
      </c>
      <c r="C69" t="s">
        <v>362</v>
      </c>
      <c r="D69" t="s">
        <v>363</v>
      </c>
      <c r="E69" t="str">
        <f t="shared" si="175"/>
        <v>cashshopgold_4_more</v>
      </c>
      <c r="F69" t="str">
        <f t="shared" si="53"/>
        <v>cashshopgold</v>
      </c>
      <c r="G69">
        <f t="shared" si="176"/>
        <v>1</v>
      </c>
      <c r="I69" t="b">
        <v>0</v>
      </c>
      <c r="K69" t="str">
        <f t="shared" si="199"/>
        <v/>
      </c>
      <c r="L69" t="s">
        <v>294</v>
      </c>
      <c r="M69">
        <f>IF(ISBLANK($L69),"",VLOOKUP($L69,$BN:$BP,MATCH($BO$1,$BN$1:$BP$1,0),0))</f>
        <v>19.989999999999998</v>
      </c>
      <c r="N69">
        <f>IF(ISBLANK($L69),"",VLOOKUP($L69,$BN:$BP,MATCH($BP$1,$BN$1:$BP$1,0),0))</f>
        <v>29000</v>
      </c>
      <c r="O69" t="s">
        <v>120</v>
      </c>
      <c r="P69">
        <v>756</v>
      </c>
      <c r="Q69">
        <f t="shared" si="55"/>
        <v>756</v>
      </c>
      <c r="R69" t="str">
        <f t="shared" ca="1" si="177"/>
        <v>cu</v>
      </c>
      <c r="S69" t="s">
        <v>16</v>
      </c>
      <c r="T69" t="s">
        <v>15</v>
      </c>
      <c r="U69">
        <v>18000000</v>
      </c>
      <c r="V69" t="str">
        <f t="shared" ca="1" si="178"/>
        <v/>
      </c>
      <c r="Z69" t="str">
        <f t="shared" ca="1" si="179"/>
        <v/>
      </c>
      <c r="AD69" t="str">
        <f t="shared" ca="1" si="180"/>
        <v/>
      </c>
      <c r="AH69" t="str">
        <f t="shared" ca="1" si="181"/>
        <v/>
      </c>
      <c r="AL69" t="str">
        <f t="shared" ca="1" si="182"/>
        <v>cu</v>
      </c>
      <c r="AM69" t="str">
        <f t="shared" si="183"/>
        <v>GO</v>
      </c>
      <c r="AN69">
        <f t="shared" si="184"/>
        <v>18000000</v>
      </c>
      <c r="AO69" t="str">
        <f t="shared" ca="1" si="185"/>
        <v/>
      </c>
      <c r="AP69" t="str">
        <f t="shared" si="186"/>
        <v/>
      </c>
      <c r="AQ69" t="str">
        <f t="shared" si="187"/>
        <v/>
      </c>
      <c r="AR69" t="str">
        <f t="shared" ca="1" si="188"/>
        <v/>
      </c>
      <c r="AS69" t="str">
        <f t="shared" si="189"/>
        <v/>
      </c>
      <c r="AT69" t="str">
        <f t="shared" si="190"/>
        <v/>
      </c>
      <c r="AU69" t="str">
        <f t="shared" ca="1" si="191"/>
        <v/>
      </c>
      <c r="AV69" t="str">
        <f t="shared" si="192"/>
        <v/>
      </c>
      <c r="AW69" t="str">
        <f t="shared" si="193"/>
        <v/>
      </c>
      <c r="AX69" t="str">
        <f t="shared" ca="1" si="194"/>
        <v/>
      </c>
      <c r="AY69" t="str">
        <f t="shared" si="195"/>
        <v/>
      </c>
      <c r="AZ69" t="str">
        <f t="shared" si="196"/>
        <v/>
      </c>
      <c r="BA69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198"/>
        <v/>
      </c>
    </row>
    <row r="70" spans="1:54">
      <c r="A70" t="s">
        <v>121</v>
      </c>
      <c r="C70" t="s">
        <v>364</v>
      </c>
      <c r="D70" t="s">
        <v>365</v>
      </c>
      <c r="E70" t="str">
        <f t="shared" si="175"/>
        <v>cashshopgold_5_more</v>
      </c>
      <c r="F70" t="str">
        <f t="shared" si="53"/>
        <v>cashshopgold</v>
      </c>
      <c r="G70">
        <f t="shared" si="176"/>
        <v>1</v>
      </c>
      <c r="I70" t="b">
        <v>0</v>
      </c>
      <c r="K70" t="str">
        <f t="shared" si="199"/>
        <v/>
      </c>
      <c r="L70" t="s">
        <v>295</v>
      </c>
      <c r="M70">
        <f>IF(ISBLANK($L70),"",VLOOKUP($L70,$BN:$BP,MATCH($BO$1,$BN$1:$BP$1,0),0))</f>
        <v>29.99</v>
      </c>
      <c r="N70">
        <f>IF(ISBLANK($L70),"",VLOOKUP($L70,$BN:$BP,MATCH($BP$1,$BN$1:$BP$1,0),0))</f>
        <v>44000</v>
      </c>
      <c r="O70" t="s">
        <v>121</v>
      </c>
      <c r="P70">
        <v>979</v>
      </c>
      <c r="Q70">
        <f t="shared" si="55"/>
        <v>979</v>
      </c>
      <c r="R70" t="str">
        <f t="shared" ca="1" si="177"/>
        <v>cu</v>
      </c>
      <c r="S70" t="s">
        <v>16</v>
      </c>
      <c r="T70" t="s">
        <v>15</v>
      </c>
      <c r="U70">
        <v>57000000</v>
      </c>
      <c r="V70" t="str">
        <f t="shared" ca="1" si="178"/>
        <v/>
      </c>
      <c r="Z70" t="str">
        <f t="shared" ca="1" si="179"/>
        <v/>
      </c>
      <c r="AD70" t="str">
        <f t="shared" ca="1" si="180"/>
        <v/>
      </c>
      <c r="AH70" t="str">
        <f t="shared" ca="1" si="181"/>
        <v/>
      </c>
      <c r="AL70" t="str">
        <f t="shared" ca="1" si="182"/>
        <v>cu</v>
      </c>
      <c r="AM70" t="str">
        <f t="shared" si="183"/>
        <v>GO</v>
      </c>
      <c r="AN70">
        <f t="shared" si="184"/>
        <v>57000000</v>
      </c>
      <c r="AO70" t="str">
        <f t="shared" ca="1" si="185"/>
        <v/>
      </c>
      <c r="AP70" t="str">
        <f t="shared" si="186"/>
        <v/>
      </c>
      <c r="AQ70" t="str">
        <f t="shared" si="187"/>
        <v/>
      </c>
      <c r="AR70" t="str">
        <f t="shared" ca="1" si="188"/>
        <v/>
      </c>
      <c r="AS70" t="str">
        <f t="shared" si="189"/>
        <v/>
      </c>
      <c r="AT70" t="str">
        <f t="shared" si="190"/>
        <v/>
      </c>
      <c r="AU70" t="str">
        <f t="shared" ca="1" si="191"/>
        <v/>
      </c>
      <c r="AV70" t="str">
        <f t="shared" si="192"/>
        <v/>
      </c>
      <c r="AW70" t="str">
        <f t="shared" si="193"/>
        <v/>
      </c>
      <c r="AX70" t="str">
        <f t="shared" ca="1" si="194"/>
        <v/>
      </c>
      <c r="AY70" t="str">
        <f t="shared" si="195"/>
        <v/>
      </c>
      <c r="AZ70" t="str">
        <f t="shared" si="196"/>
        <v/>
      </c>
      <c r="BA70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198"/>
        <v/>
      </c>
    </row>
    <row r="71" spans="1:54">
      <c r="A71" t="s">
        <v>122</v>
      </c>
      <c r="C71" t="s">
        <v>366</v>
      </c>
      <c r="D71" t="s">
        <v>367</v>
      </c>
      <c r="E71" t="str">
        <f t="shared" si="175"/>
        <v>cashshopgold_6_more</v>
      </c>
      <c r="F71" t="str">
        <f t="shared" si="53"/>
        <v>cashshopgold</v>
      </c>
      <c r="G71">
        <f t="shared" si="176"/>
        <v>1</v>
      </c>
      <c r="I71" t="b">
        <v>0</v>
      </c>
      <c r="K71" t="str">
        <f t="shared" si="199"/>
        <v/>
      </c>
      <c r="L71" t="s">
        <v>480</v>
      </c>
      <c r="M71">
        <f>IF(ISBLANK($L71),"",VLOOKUP($L71,$BN:$BP,MATCH($BO$1,$BN$1:$BP$1,0),0))</f>
        <v>69.989999999999995</v>
      </c>
      <c r="N71">
        <f>IF(ISBLANK($L71),"",VLOOKUP($L71,$BN:$BP,MATCH($BP$1,$BN$1:$BP$1,0),0))</f>
        <v>99000</v>
      </c>
      <c r="O71" t="s">
        <v>122</v>
      </c>
      <c r="P71">
        <v>435</v>
      </c>
      <c r="Q71">
        <f t="shared" si="55"/>
        <v>435</v>
      </c>
      <c r="R71" t="str">
        <f t="shared" ca="1" si="177"/>
        <v>cu</v>
      </c>
      <c r="S71" t="s">
        <v>16</v>
      </c>
      <c r="T71" t="s">
        <v>15</v>
      </c>
      <c r="U71">
        <v>135000000</v>
      </c>
      <c r="V71" t="str">
        <f t="shared" ca="1" si="178"/>
        <v/>
      </c>
      <c r="Z71" t="str">
        <f t="shared" ca="1" si="179"/>
        <v/>
      </c>
      <c r="AD71" t="str">
        <f t="shared" ca="1" si="180"/>
        <v/>
      </c>
      <c r="AH71" t="str">
        <f t="shared" ca="1" si="181"/>
        <v/>
      </c>
      <c r="AL71" t="str">
        <f t="shared" ca="1" si="182"/>
        <v>cu</v>
      </c>
      <c r="AM71" t="str">
        <f t="shared" si="183"/>
        <v>GO</v>
      </c>
      <c r="AN71">
        <f t="shared" si="184"/>
        <v>135000000</v>
      </c>
      <c r="AO71" t="str">
        <f t="shared" ca="1" si="185"/>
        <v/>
      </c>
      <c r="AP71" t="str">
        <f t="shared" si="186"/>
        <v/>
      </c>
      <c r="AQ71" t="str">
        <f t="shared" si="187"/>
        <v/>
      </c>
      <c r="AR71" t="str">
        <f t="shared" ca="1" si="188"/>
        <v/>
      </c>
      <c r="AS71" t="str">
        <f t="shared" si="189"/>
        <v/>
      </c>
      <c r="AT71" t="str">
        <f t="shared" si="190"/>
        <v/>
      </c>
      <c r="AU71" t="str">
        <f t="shared" ca="1" si="191"/>
        <v/>
      </c>
      <c r="AV71" t="str">
        <f t="shared" si="192"/>
        <v/>
      </c>
      <c r="AW71" t="str">
        <f t="shared" si="193"/>
        <v/>
      </c>
      <c r="AX71" t="str">
        <f t="shared" ca="1" si="194"/>
        <v/>
      </c>
      <c r="AY71" t="str">
        <f t="shared" si="195"/>
        <v/>
      </c>
      <c r="AZ71" t="str">
        <f t="shared" si="196"/>
        <v/>
      </c>
      <c r="BA71" t="str">
        <f t="shared" ca="1" si="19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198"/>
        <v/>
      </c>
    </row>
    <row r="72" spans="1:54">
      <c r="A72" t="s">
        <v>264</v>
      </c>
      <c r="C72" t="s">
        <v>368</v>
      </c>
      <c r="D72" t="s">
        <v>369</v>
      </c>
      <c r="E72" t="str">
        <f t="shared" ref="E72:E83" si="200">A72</f>
        <v>cashshopgem_1</v>
      </c>
      <c r="F72" t="str">
        <f t="shared" ref="F72:F83" si="201">IF(ISERROR(FIND("_",A72)),A72,
LEFT(A72,FIND("_",A72)-1))</f>
        <v>cashshopgem</v>
      </c>
      <c r="G72">
        <f t="shared" ref="G72:G83" si="202">COUNTA(S72,W72,AA72,AE72,AI72)</f>
        <v>1</v>
      </c>
      <c r="I72" t="b">
        <v>0</v>
      </c>
      <c r="K72" t="str">
        <f t="shared" si="199"/>
        <v/>
      </c>
      <c r="L72" t="s">
        <v>284</v>
      </c>
      <c r="M72">
        <f>IF(ISBLANK($L72),"",VLOOKUP($L72,$BN:$BP,MATCH($BO$1,$BN$1:$BP$1,0),0))</f>
        <v>0.99</v>
      </c>
      <c r="N72">
        <f>IF(ISBLANK($L72),"",VLOOKUP($L72,$BN:$BP,MATCH($BP$1,$BN$1:$BP$1,0),0))</f>
        <v>1100</v>
      </c>
      <c r="O72" t="s">
        <v>264</v>
      </c>
      <c r="P72">
        <v>407</v>
      </c>
      <c r="Q72">
        <f t="shared" ref="Q72:Q83" si="203">P72</f>
        <v>407</v>
      </c>
      <c r="R72" t="str">
        <f t="shared" ref="R72:R83" ca="1" si="204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20</v>
      </c>
      <c r="V72" t="str">
        <f t="shared" ref="V72:V83" ca="1" si="205">IF(ISBLANK(W72),"",
VLOOKUP(W72,OFFSET(INDIRECT("$A:$B"),0,MATCH(W$1&amp;"_Verify",INDIRECT("$1:$1"),0)-1),2,0)
)</f>
        <v/>
      </c>
      <c r="Z72" t="str">
        <f t="shared" ref="Z72:Z83" ca="1" si="206">IF(ISBLANK(AA72),"",
VLOOKUP(AA72,OFFSET(INDIRECT("$A:$B"),0,MATCH(AA$1&amp;"_Verify",INDIRECT("$1:$1"),0)-1),2,0)
)</f>
        <v/>
      </c>
      <c r="AD72" t="str">
        <f t="shared" ref="AD72:AD83" ca="1" si="207">IF(ISBLANK(AE72),"",
VLOOKUP(AE72,OFFSET(INDIRECT("$A:$B"),0,MATCH(AE$1&amp;"_Verify",INDIRECT("$1:$1"),0)-1),2,0)
)</f>
        <v/>
      </c>
      <c r="AH72" t="str">
        <f t="shared" ref="AH72:AH83" ca="1" si="208">IF(ISBLANK(AI72),"",
VLOOKUP(AI72,OFFSET(INDIRECT("$A:$B"),0,MATCH(AI$1&amp;"_Verify",INDIRECT("$1:$1"),0)-1),2,0)
)</f>
        <v/>
      </c>
      <c r="AL72" t="str">
        <f t="shared" ref="AL72:AL83" ca="1" si="209">IF(LEN(R72)=0,"",R72)</f>
        <v>cu</v>
      </c>
      <c r="AM72" t="str">
        <f t="shared" ref="AM72:AM83" si="210">IF(LEN(T72)=0,"",T72)</f>
        <v>DI</v>
      </c>
      <c r="AN72">
        <f t="shared" ref="AN72:AN83" si="211">IF(LEN(U72)=0,"",U72)</f>
        <v>20</v>
      </c>
      <c r="AO72" t="str">
        <f t="shared" ref="AO72:AO83" ca="1" si="212">IF(LEN(V72)=0,"",V72)</f>
        <v/>
      </c>
      <c r="AP72" t="str">
        <f t="shared" ref="AP72:AP83" si="213">IF(LEN(X72)=0,"",X72)</f>
        <v/>
      </c>
      <c r="AQ72" t="str">
        <f t="shared" ref="AQ72:AQ83" si="214">IF(LEN(Y72)=0,"",Y72)</f>
        <v/>
      </c>
      <c r="AR72" t="str">
        <f t="shared" ref="AR72:AR83" ca="1" si="215">IF(LEN(Z72)=0,"",Z72)</f>
        <v/>
      </c>
      <c r="AS72" t="str">
        <f t="shared" ref="AS72:AS83" si="216">IF(LEN(AB72)=0,"",AB72)</f>
        <v/>
      </c>
      <c r="AT72" t="str">
        <f t="shared" ref="AT72:AT83" si="217">IF(LEN(AC72)=0,"",AC72)</f>
        <v/>
      </c>
      <c r="AU72" t="str">
        <f t="shared" ref="AU72:AU83" ca="1" si="218">IF(LEN(AD72)=0,"",AD72)</f>
        <v/>
      </c>
      <c r="AV72" t="str">
        <f t="shared" ref="AV72:AV83" si="219">IF(LEN(AF72)=0,"",AF72)</f>
        <v/>
      </c>
      <c r="AW72" t="str">
        <f t="shared" ref="AW72:AW83" si="220">IF(LEN(AG72)=0,"",AG72)</f>
        <v/>
      </c>
      <c r="AX72" t="str">
        <f t="shared" ref="AX72:AX83" ca="1" si="221">IF(LEN(AH72)=0,"",AH72)</f>
        <v/>
      </c>
      <c r="AY72" t="str">
        <f t="shared" ref="AY72:AY83" si="222">IF(LEN(AJ72)=0,"",AJ72)</f>
        <v/>
      </c>
      <c r="AZ72" t="str">
        <f t="shared" ref="AZ72:AZ83" si="223">IF(LEN(AK72)=0,"",AK72)</f>
        <v/>
      </c>
      <c r="BA72" t="str">
        <f t="shared" ref="BA72:BA83" ca="1" si="224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198"/>
        <v/>
      </c>
    </row>
    <row r="73" spans="1:54">
      <c r="A73" t="s">
        <v>265</v>
      </c>
      <c r="C73" t="s">
        <v>370</v>
      </c>
      <c r="D73" t="s">
        <v>371</v>
      </c>
      <c r="E73" t="str">
        <f t="shared" si="200"/>
        <v>cashshopgem_2</v>
      </c>
      <c r="F73" t="str">
        <f t="shared" si="201"/>
        <v>cashshopgem</v>
      </c>
      <c r="G73">
        <f t="shared" si="202"/>
        <v>1</v>
      </c>
      <c r="I73" t="b">
        <v>0</v>
      </c>
      <c r="K73" t="str">
        <f t="shared" si="199"/>
        <v/>
      </c>
      <c r="L73" t="s">
        <v>287</v>
      </c>
      <c r="M73">
        <f>IF(ISBLANK($L73),"",VLOOKUP($L73,$BN:$BP,MATCH($BO$1,$BN$1:$BP$1,0),0))</f>
        <v>3.99</v>
      </c>
      <c r="N73">
        <f>IF(ISBLANK($L73),"",VLOOKUP($L73,$BN:$BP,MATCH($BP$1,$BN$1:$BP$1,0),0))</f>
        <v>5500</v>
      </c>
      <c r="O73" t="s">
        <v>265</v>
      </c>
      <c r="P73">
        <v>934</v>
      </c>
      <c r="Q73">
        <f t="shared" si="203"/>
        <v>934</v>
      </c>
      <c r="R73" t="str">
        <f t="shared" ca="1" si="204"/>
        <v>cu</v>
      </c>
      <c r="S73" t="s">
        <v>16</v>
      </c>
      <c r="T73" t="s">
        <v>207</v>
      </c>
      <c r="U73">
        <v>55</v>
      </c>
      <c r="V73" t="str">
        <f t="shared" ca="1" si="205"/>
        <v/>
      </c>
      <c r="Z73" t="str">
        <f t="shared" ca="1" si="206"/>
        <v/>
      </c>
      <c r="AD73" t="str">
        <f t="shared" ca="1" si="207"/>
        <v/>
      </c>
      <c r="AH73" t="str">
        <f t="shared" ca="1" si="208"/>
        <v/>
      </c>
      <c r="AL73" t="str">
        <f t="shared" ca="1" si="209"/>
        <v>cu</v>
      </c>
      <c r="AM73" t="str">
        <f t="shared" si="210"/>
        <v>DI</v>
      </c>
      <c r="AN73">
        <f t="shared" si="211"/>
        <v>55</v>
      </c>
      <c r="AO73" t="str">
        <f t="shared" ca="1" si="212"/>
        <v/>
      </c>
      <c r="AP73" t="str">
        <f t="shared" si="213"/>
        <v/>
      </c>
      <c r="AQ73" t="str">
        <f t="shared" si="214"/>
        <v/>
      </c>
      <c r="AR73" t="str">
        <f t="shared" ca="1" si="215"/>
        <v/>
      </c>
      <c r="AS73" t="str">
        <f t="shared" si="216"/>
        <v/>
      </c>
      <c r="AT73" t="str">
        <f t="shared" si="217"/>
        <v/>
      </c>
      <c r="AU73" t="str">
        <f t="shared" ca="1" si="218"/>
        <v/>
      </c>
      <c r="AV73" t="str">
        <f t="shared" si="219"/>
        <v/>
      </c>
      <c r="AW73" t="str">
        <f t="shared" si="220"/>
        <v/>
      </c>
      <c r="AX73" t="str">
        <f t="shared" ca="1" si="221"/>
        <v/>
      </c>
      <c r="AY73" t="str">
        <f t="shared" si="222"/>
        <v/>
      </c>
      <c r="AZ73" t="str">
        <f t="shared" si="223"/>
        <v/>
      </c>
      <c r="BA73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198"/>
        <v/>
      </c>
    </row>
    <row r="74" spans="1:54">
      <c r="A74" t="s">
        <v>266</v>
      </c>
      <c r="C74" t="s">
        <v>372</v>
      </c>
      <c r="D74" t="s">
        <v>373</v>
      </c>
      <c r="E74" t="str">
        <f t="shared" si="200"/>
        <v>cashshopgem_3</v>
      </c>
      <c r="F74" t="str">
        <f t="shared" si="201"/>
        <v>cashshopgem</v>
      </c>
      <c r="G74">
        <f t="shared" si="202"/>
        <v>1</v>
      </c>
      <c r="I74" t="b">
        <v>0</v>
      </c>
      <c r="K74" t="str">
        <f t="shared" si="199"/>
        <v/>
      </c>
      <c r="L74" t="s">
        <v>291</v>
      </c>
      <c r="M74">
        <f>IF(ISBLANK($L74),"",VLOOKUP($L74,$BN:$BP,MATCH($BO$1,$BN$1:$BP$1,0),0))</f>
        <v>7.99</v>
      </c>
      <c r="N74">
        <f>IF(ISBLANK($L74),"",VLOOKUP($L74,$BN:$BP,MATCH($BP$1,$BN$1:$BP$1,0),0))</f>
        <v>11000</v>
      </c>
      <c r="O74" t="s">
        <v>266</v>
      </c>
      <c r="P74">
        <v>626</v>
      </c>
      <c r="Q74">
        <f t="shared" si="203"/>
        <v>626</v>
      </c>
      <c r="R74" t="str">
        <f t="shared" ca="1" si="204"/>
        <v>cu</v>
      </c>
      <c r="S74" t="s">
        <v>16</v>
      </c>
      <c r="T74" t="s">
        <v>207</v>
      </c>
      <c r="U74">
        <v>150</v>
      </c>
      <c r="V74" t="str">
        <f t="shared" ca="1" si="205"/>
        <v/>
      </c>
      <c r="Z74" t="str">
        <f t="shared" ca="1" si="206"/>
        <v/>
      </c>
      <c r="AD74" t="str">
        <f t="shared" ca="1" si="207"/>
        <v/>
      </c>
      <c r="AH74" t="str">
        <f t="shared" ca="1" si="208"/>
        <v/>
      </c>
      <c r="AL74" t="str">
        <f t="shared" ca="1" si="209"/>
        <v>cu</v>
      </c>
      <c r="AM74" t="str">
        <f t="shared" si="210"/>
        <v>DI</v>
      </c>
      <c r="AN74">
        <f t="shared" si="211"/>
        <v>150</v>
      </c>
      <c r="AO74" t="str">
        <f t="shared" ca="1" si="212"/>
        <v/>
      </c>
      <c r="AP74" t="str">
        <f t="shared" si="213"/>
        <v/>
      </c>
      <c r="AQ74" t="str">
        <f t="shared" si="214"/>
        <v/>
      </c>
      <c r="AR74" t="str">
        <f t="shared" ca="1" si="215"/>
        <v/>
      </c>
      <c r="AS74" t="str">
        <f t="shared" si="216"/>
        <v/>
      </c>
      <c r="AT74" t="str">
        <f t="shared" si="217"/>
        <v/>
      </c>
      <c r="AU74" t="str">
        <f t="shared" ca="1" si="218"/>
        <v/>
      </c>
      <c r="AV74" t="str">
        <f t="shared" si="219"/>
        <v/>
      </c>
      <c r="AW74" t="str">
        <f t="shared" si="220"/>
        <v/>
      </c>
      <c r="AX74" t="str">
        <f t="shared" ca="1" si="221"/>
        <v/>
      </c>
      <c r="AY74" t="str">
        <f t="shared" si="222"/>
        <v/>
      </c>
      <c r="AZ74" t="str">
        <f t="shared" si="223"/>
        <v/>
      </c>
      <c r="BA74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198"/>
        <v/>
      </c>
    </row>
    <row r="75" spans="1:54">
      <c r="A75" t="s">
        <v>267</v>
      </c>
      <c r="C75" t="s">
        <v>374</v>
      </c>
      <c r="D75" t="s">
        <v>375</v>
      </c>
      <c r="E75" t="str">
        <f t="shared" si="200"/>
        <v>cashshopgem_4</v>
      </c>
      <c r="F75" t="str">
        <f t="shared" si="201"/>
        <v>cashshopgem</v>
      </c>
      <c r="G75">
        <f t="shared" si="202"/>
        <v>1</v>
      </c>
      <c r="I75" t="b">
        <v>0</v>
      </c>
      <c r="K75" t="str">
        <f t="shared" si="199"/>
        <v/>
      </c>
      <c r="L75" t="s">
        <v>294</v>
      </c>
      <c r="M75">
        <f>IF(ISBLANK($L75),"",VLOOKUP($L75,$BN:$BP,MATCH($BO$1,$BN$1:$BP$1,0),0))</f>
        <v>19.989999999999998</v>
      </c>
      <c r="N75">
        <f>IF(ISBLANK($L75),"",VLOOKUP($L75,$BN:$BP,MATCH($BP$1,$BN$1:$BP$1,0),0))</f>
        <v>29000</v>
      </c>
      <c r="O75" t="s">
        <v>267</v>
      </c>
      <c r="P75">
        <v>910</v>
      </c>
      <c r="Q75">
        <f t="shared" si="203"/>
        <v>910</v>
      </c>
      <c r="R75" t="str">
        <f t="shared" ca="1" si="204"/>
        <v>cu</v>
      </c>
      <c r="S75" t="s">
        <v>16</v>
      </c>
      <c r="T75" t="s">
        <v>207</v>
      </c>
      <c r="U75">
        <v>325</v>
      </c>
      <c r="V75" t="str">
        <f t="shared" ca="1" si="205"/>
        <v/>
      </c>
      <c r="Z75" t="str">
        <f t="shared" ca="1" si="206"/>
        <v/>
      </c>
      <c r="AD75" t="str">
        <f t="shared" ca="1" si="207"/>
        <v/>
      </c>
      <c r="AH75" t="str">
        <f t="shared" ca="1" si="208"/>
        <v/>
      </c>
      <c r="AL75" t="str">
        <f t="shared" ca="1" si="209"/>
        <v>cu</v>
      </c>
      <c r="AM75" t="str">
        <f t="shared" si="210"/>
        <v>DI</v>
      </c>
      <c r="AN75">
        <f t="shared" si="211"/>
        <v>325</v>
      </c>
      <c r="AO75" t="str">
        <f t="shared" ca="1" si="212"/>
        <v/>
      </c>
      <c r="AP75" t="str">
        <f t="shared" si="213"/>
        <v/>
      </c>
      <c r="AQ75" t="str">
        <f t="shared" si="214"/>
        <v/>
      </c>
      <c r="AR75" t="str">
        <f t="shared" ca="1" si="215"/>
        <v/>
      </c>
      <c r="AS75" t="str">
        <f t="shared" si="216"/>
        <v/>
      </c>
      <c r="AT75" t="str">
        <f t="shared" si="217"/>
        <v/>
      </c>
      <c r="AU75" t="str">
        <f t="shared" ca="1" si="218"/>
        <v/>
      </c>
      <c r="AV75" t="str">
        <f t="shared" si="219"/>
        <v/>
      </c>
      <c r="AW75" t="str">
        <f t="shared" si="220"/>
        <v/>
      </c>
      <c r="AX75" t="str">
        <f t="shared" ca="1" si="221"/>
        <v/>
      </c>
      <c r="AY75" t="str">
        <f t="shared" si="222"/>
        <v/>
      </c>
      <c r="AZ75" t="str">
        <f t="shared" si="223"/>
        <v/>
      </c>
      <c r="BA75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198"/>
        <v/>
      </c>
    </row>
    <row r="76" spans="1:54">
      <c r="A76" t="s">
        <v>268</v>
      </c>
      <c r="C76" t="s">
        <v>376</v>
      </c>
      <c r="D76" t="s">
        <v>377</v>
      </c>
      <c r="E76" t="str">
        <f t="shared" si="200"/>
        <v>cashshopgem_5</v>
      </c>
      <c r="F76" t="str">
        <f t="shared" si="201"/>
        <v>cashshopgem</v>
      </c>
      <c r="G76">
        <f t="shared" si="202"/>
        <v>1</v>
      </c>
      <c r="I76" t="b">
        <v>0</v>
      </c>
      <c r="K76" t="str">
        <f t="shared" si="199"/>
        <v/>
      </c>
      <c r="L76" t="s">
        <v>295</v>
      </c>
      <c r="M76">
        <f>IF(ISBLANK($L76),"",VLOOKUP($L76,$BN:$BP,MATCH($BO$1,$BN$1:$BP$1,0),0))</f>
        <v>29.99</v>
      </c>
      <c r="N76">
        <f>IF(ISBLANK($L76),"",VLOOKUP($L76,$BN:$BP,MATCH($BP$1,$BN$1:$BP$1,0),0))</f>
        <v>44000</v>
      </c>
      <c r="O76" t="s">
        <v>268</v>
      </c>
      <c r="P76">
        <v>258</v>
      </c>
      <c r="Q76">
        <f t="shared" si="203"/>
        <v>258</v>
      </c>
      <c r="R76" t="str">
        <f t="shared" ca="1" si="204"/>
        <v>cu</v>
      </c>
      <c r="S76" t="s">
        <v>16</v>
      </c>
      <c r="T76" t="s">
        <v>207</v>
      </c>
      <c r="U76">
        <v>1000</v>
      </c>
      <c r="V76" t="str">
        <f t="shared" ca="1" si="205"/>
        <v/>
      </c>
      <c r="Z76" t="str">
        <f t="shared" ca="1" si="206"/>
        <v/>
      </c>
      <c r="AD76" t="str">
        <f t="shared" ca="1" si="207"/>
        <v/>
      </c>
      <c r="AH76" t="str">
        <f t="shared" ca="1" si="208"/>
        <v/>
      </c>
      <c r="AL76" t="str">
        <f t="shared" ca="1" si="209"/>
        <v>cu</v>
      </c>
      <c r="AM76" t="str">
        <f t="shared" si="210"/>
        <v>DI</v>
      </c>
      <c r="AN76">
        <f t="shared" si="211"/>
        <v>1000</v>
      </c>
      <c r="AO76" t="str">
        <f t="shared" ca="1" si="212"/>
        <v/>
      </c>
      <c r="AP76" t="str">
        <f t="shared" si="213"/>
        <v/>
      </c>
      <c r="AQ76" t="str">
        <f t="shared" si="214"/>
        <v/>
      </c>
      <c r="AR76" t="str">
        <f t="shared" ca="1" si="215"/>
        <v/>
      </c>
      <c r="AS76" t="str">
        <f t="shared" si="216"/>
        <v/>
      </c>
      <c r="AT76" t="str">
        <f t="shared" si="217"/>
        <v/>
      </c>
      <c r="AU76" t="str">
        <f t="shared" ca="1" si="218"/>
        <v/>
      </c>
      <c r="AV76" t="str">
        <f t="shared" si="219"/>
        <v/>
      </c>
      <c r="AW76" t="str">
        <f t="shared" si="220"/>
        <v/>
      </c>
      <c r="AX76" t="str">
        <f t="shared" ca="1" si="221"/>
        <v/>
      </c>
      <c r="AY76" t="str">
        <f t="shared" si="222"/>
        <v/>
      </c>
      <c r="AZ76" t="str">
        <f t="shared" si="223"/>
        <v/>
      </c>
      <c r="BA76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198"/>
        <v/>
      </c>
    </row>
    <row r="77" spans="1:54">
      <c r="A77" t="s">
        <v>269</v>
      </c>
      <c r="C77" t="s">
        <v>378</v>
      </c>
      <c r="D77" t="s">
        <v>379</v>
      </c>
      <c r="E77" t="str">
        <f t="shared" si="200"/>
        <v>cashshopgem_6</v>
      </c>
      <c r="F77" t="str">
        <f t="shared" si="201"/>
        <v>cashshopgem</v>
      </c>
      <c r="G77">
        <f t="shared" si="202"/>
        <v>1</v>
      </c>
      <c r="I77" t="b">
        <v>0</v>
      </c>
      <c r="K77" t="str">
        <f t="shared" si="199"/>
        <v/>
      </c>
      <c r="L77" t="s">
        <v>480</v>
      </c>
      <c r="M77">
        <f>IF(ISBLANK($L77),"",VLOOKUP($L77,$BN:$BP,MATCH($BO$1,$BN$1:$BP$1,0),0))</f>
        <v>69.989999999999995</v>
      </c>
      <c r="N77">
        <f>IF(ISBLANK($L77),"",VLOOKUP($L77,$BN:$BP,MATCH($BP$1,$BN$1:$BP$1,0),0))</f>
        <v>99000</v>
      </c>
      <c r="O77" t="s">
        <v>269</v>
      </c>
      <c r="P77">
        <v>872</v>
      </c>
      <c r="Q77">
        <f t="shared" si="203"/>
        <v>872</v>
      </c>
      <c r="R77" t="str">
        <f t="shared" ca="1" si="204"/>
        <v>cu</v>
      </c>
      <c r="S77" t="s">
        <v>16</v>
      </c>
      <c r="T77" t="s">
        <v>207</v>
      </c>
      <c r="U77">
        <v>2325</v>
      </c>
      <c r="V77" t="str">
        <f t="shared" ca="1" si="205"/>
        <v/>
      </c>
      <c r="Z77" t="str">
        <f t="shared" ca="1" si="206"/>
        <v/>
      </c>
      <c r="AD77" t="str">
        <f t="shared" ca="1" si="207"/>
        <v/>
      </c>
      <c r="AH77" t="str">
        <f t="shared" ca="1" si="208"/>
        <v/>
      </c>
      <c r="AL77" t="str">
        <f t="shared" ca="1" si="209"/>
        <v>cu</v>
      </c>
      <c r="AM77" t="str">
        <f t="shared" si="210"/>
        <v>DI</v>
      </c>
      <c r="AN77">
        <f t="shared" si="211"/>
        <v>2325</v>
      </c>
      <c r="AO77" t="str">
        <f t="shared" ca="1" si="212"/>
        <v/>
      </c>
      <c r="AP77" t="str">
        <f t="shared" si="213"/>
        <v/>
      </c>
      <c r="AQ77" t="str">
        <f t="shared" si="214"/>
        <v/>
      </c>
      <c r="AR77" t="str">
        <f t="shared" ca="1" si="215"/>
        <v/>
      </c>
      <c r="AS77" t="str">
        <f t="shared" si="216"/>
        <v/>
      </c>
      <c r="AT77" t="str">
        <f t="shared" si="217"/>
        <v/>
      </c>
      <c r="AU77" t="str">
        <f t="shared" ca="1" si="218"/>
        <v/>
      </c>
      <c r="AV77" t="str">
        <f t="shared" si="219"/>
        <v/>
      </c>
      <c r="AW77" t="str">
        <f t="shared" si="220"/>
        <v/>
      </c>
      <c r="AX77" t="str">
        <f t="shared" ca="1" si="221"/>
        <v/>
      </c>
      <c r="AY77" t="str">
        <f t="shared" si="222"/>
        <v/>
      </c>
      <c r="AZ77" t="str">
        <f t="shared" si="223"/>
        <v/>
      </c>
      <c r="BA77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198"/>
        <v/>
      </c>
    </row>
    <row r="78" spans="1:54">
      <c r="A78" t="s">
        <v>270</v>
      </c>
      <c r="C78" t="s">
        <v>368</v>
      </c>
      <c r="D78" t="s">
        <v>369</v>
      </c>
      <c r="E78" t="str">
        <f t="shared" si="200"/>
        <v>cashshopgem_1_more</v>
      </c>
      <c r="F78" t="str">
        <f t="shared" si="201"/>
        <v>cashshopgem</v>
      </c>
      <c r="G78">
        <f t="shared" si="202"/>
        <v>1</v>
      </c>
      <c r="I78" t="b">
        <v>0</v>
      </c>
      <c r="K78" t="str">
        <f t="shared" si="199"/>
        <v/>
      </c>
      <c r="L78" t="s">
        <v>284</v>
      </c>
      <c r="M78">
        <f>IF(ISBLANK($L78),"",VLOOKUP($L78,$BN:$BP,MATCH($BO$1,$BN$1:$BP$1,0),0))</f>
        <v>0.99</v>
      </c>
      <c r="N78">
        <f>IF(ISBLANK($L78),"",VLOOKUP($L78,$BN:$BP,MATCH($BP$1,$BN$1:$BP$1,0),0))</f>
        <v>1100</v>
      </c>
      <c r="O78" t="s">
        <v>270</v>
      </c>
      <c r="P78">
        <v>357</v>
      </c>
      <c r="Q78">
        <f t="shared" si="203"/>
        <v>357</v>
      </c>
      <c r="R78" t="str">
        <f t="shared" ca="1" si="204"/>
        <v>cu</v>
      </c>
      <c r="S78" t="s">
        <v>16</v>
      </c>
      <c r="T78" t="s">
        <v>207</v>
      </c>
      <c r="U78">
        <v>60</v>
      </c>
      <c r="V78" t="str">
        <f t="shared" ca="1" si="205"/>
        <v/>
      </c>
      <c r="Z78" t="str">
        <f t="shared" ca="1" si="206"/>
        <v/>
      </c>
      <c r="AD78" t="str">
        <f t="shared" ca="1" si="207"/>
        <v/>
      </c>
      <c r="AH78" t="str">
        <f t="shared" ca="1" si="208"/>
        <v/>
      </c>
      <c r="AL78" t="str">
        <f t="shared" ca="1" si="209"/>
        <v>cu</v>
      </c>
      <c r="AM78" t="str">
        <f t="shared" si="210"/>
        <v>DI</v>
      </c>
      <c r="AN78">
        <f t="shared" si="211"/>
        <v>60</v>
      </c>
      <c r="AO78" t="str">
        <f t="shared" ca="1" si="212"/>
        <v/>
      </c>
      <c r="AP78" t="str">
        <f t="shared" si="213"/>
        <v/>
      </c>
      <c r="AQ78" t="str">
        <f t="shared" si="214"/>
        <v/>
      </c>
      <c r="AR78" t="str">
        <f t="shared" ca="1" si="215"/>
        <v/>
      </c>
      <c r="AS78" t="str">
        <f t="shared" si="216"/>
        <v/>
      </c>
      <c r="AT78" t="str">
        <f t="shared" si="217"/>
        <v/>
      </c>
      <c r="AU78" t="str">
        <f t="shared" ca="1" si="218"/>
        <v/>
      </c>
      <c r="AV78" t="str">
        <f t="shared" si="219"/>
        <v/>
      </c>
      <c r="AW78" t="str">
        <f t="shared" si="220"/>
        <v/>
      </c>
      <c r="AX78" t="str">
        <f t="shared" ca="1" si="221"/>
        <v/>
      </c>
      <c r="AY78" t="str">
        <f t="shared" si="222"/>
        <v/>
      </c>
      <c r="AZ78" t="str">
        <f t="shared" si="223"/>
        <v/>
      </c>
      <c r="BA78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198"/>
        <v/>
      </c>
    </row>
    <row r="79" spans="1:54">
      <c r="A79" t="s">
        <v>271</v>
      </c>
      <c r="C79" t="s">
        <v>370</v>
      </c>
      <c r="D79" t="s">
        <v>371</v>
      </c>
      <c r="E79" t="str">
        <f t="shared" si="200"/>
        <v>cashshopgem_2_more</v>
      </c>
      <c r="F79" t="str">
        <f t="shared" si="201"/>
        <v>cashshopgem</v>
      </c>
      <c r="G79">
        <f t="shared" si="202"/>
        <v>1</v>
      </c>
      <c r="I79" t="b">
        <v>0</v>
      </c>
      <c r="K79" t="str">
        <f t="shared" si="199"/>
        <v/>
      </c>
      <c r="L79" t="s">
        <v>287</v>
      </c>
      <c r="M79">
        <f>IF(ISBLANK($L79),"",VLOOKUP($L79,$BN:$BP,MATCH($BO$1,$BN$1:$BP$1,0),0))</f>
        <v>3.99</v>
      </c>
      <c r="N79">
        <f>IF(ISBLANK($L79),"",VLOOKUP($L79,$BN:$BP,MATCH($BP$1,$BN$1:$BP$1,0),0))</f>
        <v>5500</v>
      </c>
      <c r="O79" t="s">
        <v>271</v>
      </c>
      <c r="P79">
        <v>866</v>
      </c>
      <c r="Q79">
        <f t="shared" si="203"/>
        <v>866</v>
      </c>
      <c r="R79" t="str">
        <f t="shared" ca="1" si="204"/>
        <v>cu</v>
      </c>
      <c r="S79" t="s">
        <v>16</v>
      </c>
      <c r="T79" t="s">
        <v>207</v>
      </c>
      <c r="U79">
        <v>165</v>
      </c>
      <c r="V79" t="str">
        <f t="shared" ca="1" si="205"/>
        <v/>
      </c>
      <c r="Z79" t="str">
        <f t="shared" ca="1" si="206"/>
        <v/>
      </c>
      <c r="AD79" t="str">
        <f t="shared" ca="1" si="207"/>
        <v/>
      </c>
      <c r="AH79" t="str">
        <f t="shared" ca="1" si="208"/>
        <v/>
      </c>
      <c r="AL79" t="str">
        <f t="shared" ca="1" si="209"/>
        <v>cu</v>
      </c>
      <c r="AM79" t="str">
        <f t="shared" si="210"/>
        <v>DI</v>
      </c>
      <c r="AN79">
        <f t="shared" si="211"/>
        <v>165</v>
      </c>
      <c r="AO79" t="str">
        <f t="shared" ca="1" si="212"/>
        <v/>
      </c>
      <c r="AP79" t="str">
        <f t="shared" si="213"/>
        <v/>
      </c>
      <c r="AQ79" t="str">
        <f t="shared" si="214"/>
        <v/>
      </c>
      <c r="AR79" t="str">
        <f t="shared" ca="1" si="215"/>
        <v/>
      </c>
      <c r="AS79" t="str">
        <f t="shared" si="216"/>
        <v/>
      </c>
      <c r="AT79" t="str">
        <f t="shared" si="217"/>
        <v/>
      </c>
      <c r="AU79" t="str">
        <f t="shared" ca="1" si="218"/>
        <v/>
      </c>
      <c r="AV79" t="str">
        <f t="shared" si="219"/>
        <v/>
      </c>
      <c r="AW79" t="str">
        <f t="shared" si="220"/>
        <v/>
      </c>
      <c r="AX79" t="str">
        <f t="shared" ca="1" si="221"/>
        <v/>
      </c>
      <c r="AY79" t="str">
        <f t="shared" si="222"/>
        <v/>
      </c>
      <c r="AZ79" t="str">
        <f t="shared" si="223"/>
        <v/>
      </c>
      <c r="BA79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198"/>
        <v/>
      </c>
    </row>
    <row r="80" spans="1:54">
      <c r="A80" t="s">
        <v>272</v>
      </c>
      <c r="C80" t="s">
        <v>372</v>
      </c>
      <c r="D80" t="s">
        <v>373</v>
      </c>
      <c r="E80" t="str">
        <f t="shared" si="200"/>
        <v>cashshopgem_3_more</v>
      </c>
      <c r="F80" t="str">
        <f t="shared" si="201"/>
        <v>cashshopgem</v>
      </c>
      <c r="G80">
        <f t="shared" si="202"/>
        <v>1</v>
      </c>
      <c r="I80" t="b">
        <v>0</v>
      </c>
      <c r="K80" t="str">
        <f t="shared" si="199"/>
        <v/>
      </c>
      <c r="L80" t="s">
        <v>291</v>
      </c>
      <c r="M80">
        <f>IF(ISBLANK($L80),"",VLOOKUP($L80,$BN:$BP,MATCH($BO$1,$BN$1:$BP$1,0),0))</f>
        <v>7.99</v>
      </c>
      <c r="N80">
        <f>IF(ISBLANK($L80),"",VLOOKUP($L80,$BN:$BP,MATCH($BP$1,$BN$1:$BP$1,0),0))</f>
        <v>11000</v>
      </c>
      <c r="O80" t="s">
        <v>272</v>
      </c>
      <c r="P80">
        <v>240</v>
      </c>
      <c r="Q80">
        <f t="shared" si="203"/>
        <v>240</v>
      </c>
      <c r="R80" t="str">
        <f t="shared" ca="1" si="204"/>
        <v>cu</v>
      </c>
      <c r="S80" t="s">
        <v>16</v>
      </c>
      <c r="T80" t="s">
        <v>207</v>
      </c>
      <c r="U80">
        <v>450</v>
      </c>
      <c r="V80" t="str">
        <f t="shared" ca="1" si="205"/>
        <v/>
      </c>
      <c r="Z80" t="str">
        <f t="shared" ca="1" si="206"/>
        <v/>
      </c>
      <c r="AD80" t="str">
        <f t="shared" ca="1" si="207"/>
        <v/>
      </c>
      <c r="AH80" t="str">
        <f t="shared" ca="1" si="208"/>
        <v/>
      </c>
      <c r="AL80" t="str">
        <f t="shared" ca="1" si="209"/>
        <v>cu</v>
      </c>
      <c r="AM80" t="str">
        <f t="shared" si="210"/>
        <v>DI</v>
      </c>
      <c r="AN80">
        <f t="shared" si="211"/>
        <v>450</v>
      </c>
      <c r="AO80" t="str">
        <f t="shared" ca="1" si="212"/>
        <v/>
      </c>
      <c r="AP80" t="str">
        <f t="shared" si="213"/>
        <v/>
      </c>
      <c r="AQ80" t="str">
        <f t="shared" si="214"/>
        <v/>
      </c>
      <c r="AR80" t="str">
        <f t="shared" ca="1" si="215"/>
        <v/>
      </c>
      <c r="AS80" t="str">
        <f t="shared" si="216"/>
        <v/>
      </c>
      <c r="AT80" t="str">
        <f t="shared" si="217"/>
        <v/>
      </c>
      <c r="AU80" t="str">
        <f t="shared" ca="1" si="218"/>
        <v/>
      </c>
      <c r="AV80" t="str">
        <f t="shared" si="219"/>
        <v/>
      </c>
      <c r="AW80" t="str">
        <f t="shared" si="220"/>
        <v/>
      </c>
      <c r="AX80" t="str">
        <f t="shared" ca="1" si="221"/>
        <v/>
      </c>
      <c r="AY80" t="str">
        <f t="shared" si="222"/>
        <v/>
      </c>
      <c r="AZ80" t="str">
        <f t="shared" si="223"/>
        <v/>
      </c>
      <c r="BA80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198"/>
        <v/>
      </c>
    </row>
    <row r="81" spans="1:54">
      <c r="A81" t="s">
        <v>273</v>
      </c>
      <c r="C81" t="s">
        <v>374</v>
      </c>
      <c r="D81" t="s">
        <v>375</v>
      </c>
      <c r="E81" t="str">
        <f t="shared" si="200"/>
        <v>cashshopgem_4_more</v>
      </c>
      <c r="F81" t="str">
        <f t="shared" si="201"/>
        <v>cashshopgem</v>
      </c>
      <c r="G81">
        <f t="shared" si="202"/>
        <v>1</v>
      </c>
      <c r="I81" t="b">
        <v>0</v>
      </c>
      <c r="K81" t="str">
        <f t="shared" si="199"/>
        <v/>
      </c>
      <c r="L81" t="s">
        <v>294</v>
      </c>
      <c r="M81">
        <f>IF(ISBLANK($L81),"",VLOOKUP($L81,$BN:$BP,MATCH($BO$1,$BN$1:$BP$1,0),0))</f>
        <v>19.989999999999998</v>
      </c>
      <c r="N81">
        <f>IF(ISBLANK($L81),"",VLOOKUP($L81,$BN:$BP,MATCH($BP$1,$BN$1:$BP$1,0),0))</f>
        <v>29000</v>
      </c>
      <c r="O81" t="s">
        <v>273</v>
      </c>
      <c r="P81">
        <v>722</v>
      </c>
      <c r="Q81">
        <f t="shared" si="203"/>
        <v>722</v>
      </c>
      <c r="R81" t="str">
        <f t="shared" ca="1" si="204"/>
        <v>cu</v>
      </c>
      <c r="S81" t="s">
        <v>16</v>
      </c>
      <c r="T81" t="s">
        <v>207</v>
      </c>
      <c r="U81">
        <v>975</v>
      </c>
      <c r="V81" t="str">
        <f t="shared" ca="1" si="205"/>
        <v/>
      </c>
      <c r="Z81" t="str">
        <f t="shared" ca="1" si="206"/>
        <v/>
      </c>
      <c r="AD81" t="str">
        <f t="shared" ca="1" si="207"/>
        <v/>
      </c>
      <c r="AH81" t="str">
        <f t="shared" ca="1" si="208"/>
        <v/>
      </c>
      <c r="AL81" t="str">
        <f t="shared" ca="1" si="209"/>
        <v>cu</v>
      </c>
      <c r="AM81" t="str">
        <f t="shared" si="210"/>
        <v>DI</v>
      </c>
      <c r="AN81">
        <f t="shared" si="211"/>
        <v>975</v>
      </c>
      <c r="AO81" t="str">
        <f t="shared" ca="1" si="212"/>
        <v/>
      </c>
      <c r="AP81" t="str">
        <f t="shared" si="213"/>
        <v/>
      </c>
      <c r="AQ81" t="str">
        <f t="shared" si="214"/>
        <v/>
      </c>
      <c r="AR81" t="str">
        <f t="shared" ca="1" si="215"/>
        <v/>
      </c>
      <c r="AS81" t="str">
        <f t="shared" si="216"/>
        <v/>
      </c>
      <c r="AT81" t="str">
        <f t="shared" si="217"/>
        <v/>
      </c>
      <c r="AU81" t="str">
        <f t="shared" ca="1" si="218"/>
        <v/>
      </c>
      <c r="AV81" t="str">
        <f t="shared" si="219"/>
        <v/>
      </c>
      <c r="AW81" t="str">
        <f t="shared" si="220"/>
        <v/>
      </c>
      <c r="AX81" t="str">
        <f t="shared" ca="1" si="221"/>
        <v/>
      </c>
      <c r="AY81" t="str">
        <f t="shared" si="222"/>
        <v/>
      </c>
      <c r="AZ81" t="str">
        <f t="shared" si="223"/>
        <v/>
      </c>
      <c r="BA81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198"/>
        <v/>
      </c>
    </row>
    <row r="82" spans="1:54">
      <c r="A82" t="s">
        <v>274</v>
      </c>
      <c r="C82" t="s">
        <v>376</v>
      </c>
      <c r="D82" t="s">
        <v>377</v>
      </c>
      <c r="E82" t="str">
        <f t="shared" si="200"/>
        <v>cashshopgem_5_more</v>
      </c>
      <c r="F82" t="str">
        <f t="shared" si="201"/>
        <v>cashshopgem</v>
      </c>
      <c r="G82">
        <f t="shared" si="202"/>
        <v>1</v>
      </c>
      <c r="I82" t="b">
        <v>0</v>
      </c>
      <c r="K82" t="str">
        <f t="shared" si="199"/>
        <v/>
      </c>
      <c r="L82" t="s">
        <v>295</v>
      </c>
      <c r="M82">
        <f>IF(ISBLANK($L82),"",VLOOKUP($L82,$BN:$BP,MATCH($BO$1,$BN$1:$BP$1,0),0))</f>
        <v>29.99</v>
      </c>
      <c r="N82">
        <f>IF(ISBLANK($L82),"",VLOOKUP($L82,$BN:$BP,MATCH($BP$1,$BN$1:$BP$1,0),0))</f>
        <v>44000</v>
      </c>
      <c r="O82" t="s">
        <v>274</v>
      </c>
      <c r="P82">
        <v>517</v>
      </c>
      <c r="Q82">
        <f t="shared" si="203"/>
        <v>517</v>
      </c>
      <c r="R82" t="str">
        <f t="shared" ca="1" si="204"/>
        <v>cu</v>
      </c>
      <c r="S82" t="s">
        <v>16</v>
      </c>
      <c r="T82" t="s">
        <v>207</v>
      </c>
      <c r="U82">
        <v>3000</v>
      </c>
      <c r="V82" t="str">
        <f t="shared" ca="1" si="205"/>
        <v/>
      </c>
      <c r="Z82" t="str">
        <f t="shared" ca="1" si="206"/>
        <v/>
      </c>
      <c r="AD82" t="str">
        <f t="shared" ca="1" si="207"/>
        <v/>
      </c>
      <c r="AH82" t="str">
        <f t="shared" ca="1" si="208"/>
        <v/>
      </c>
      <c r="AL82" t="str">
        <f t="shared" ca="1" si="209"/>
        <v>cu</v>
      </c>
      <c r="AM82" t="str">
        <f t="shared" si="210"/>
        <v>DI</v>
      </c>
      <c r="AN82">
        <f t="shared" si="211"/>
        <v>3000</v>
      </c>
      <c r="AO82" t="str">
        <f t="shared" ca="1" si="212"/>
        <v/>
      </c>
      <c r="AP82" t="str">
        <f t="shared" si="213"/>
        <v/>
      </c>
      <c r="AQ82" t="str">
        <f t="shared" si="214"/>
        <v/>
      </c>
      <c r="AR82" t="str">
        <f t="shared" ca="1" si="215"/>
        <v/>
      </c>
      <c r="AS82" t="str">
        <f t="shared" si="216"/>
        <v/>
      </c>
      <c r="AT82" t="str">
        <f t="shared" si="217"/>
        <v/>
      </c>
      <c r="AU82" t="str">
        <f t="shared" ca="1" si="218"/>
        <v/>
      </c>
      <c r="AV82" t="str">
        <f t="shared" si="219"/>
        <v/>
      </c>
      <c r="AW82" t="str">
        <f t="shared" si="220"/>
        <v/>
      </c>
      <c r="AX82" t="str">
        <f t="shared" ca="1" si="221"/>
        <v/>
      </c>
      <c r="AY82" t="str">
        <f t="shared" si="222"/>
        <v/>
      </c>
      <c r="AZ82" t="str">
        <f t="shared" si="223"/>
        <v/>
      </c>
      <c r="BA82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198"/>
        <v/>
      </c>
    </row>
    <row r="83" spans="1:54">
      <c r="A83" t="s">
        <v>275</v>
      </c>
      <c r="C83" t="s">
        <v>378</v>
      </c>
      <c r="D83" t="s">
        <v>379</v>
      </c>
      <c r="E83" t="str">
        <f t="shared" si="200"/>
        <v>cashshopgem_6_more</v>
      </c>
      <c r="F83" t="str">
        <f t="shared" si="201"/>
        <v>cashshopgem</v>
      </c>
      <c r="G83">
        <f t="shared" si="202"/>
        <v>1</v>
      </c>
      <c r="I83" t="b">
        <v>0</v>
      </c>
      <c r="K83" t="str">
        <f t="shared" si="199"/>
        <v/>
      </c>
      <c r="L83" t="s">
        <v>480</v>
      </c>
      <c r="M83">
        <f>IF(ISBLANK($L83),"",VLOOKUP($L83,$BN:$BP,MATCH($BO$1,$BN$1:$BP$1,0),0))</f>
        <v>69.989999999999995</v>
      </c>
      <c r="N83">
        <f>IF(ISBLANK($L83),"",VLOOKUP($L83,$BN:$BP,MATCH($BP$1,$BN$1:$BP$1,0),0))</f>
        <v>99000</v>
      </c>
      <c r="O83" t="s">
        <v>275</v>
      </c>
      <c r="P83">
        <v>526</v>
      </c>
      <c r="Q83">
        <f t="shared" si="203"/>
        <v>526</v>
      </c>
      <c r="R83" t="str">
        <f t="shared" ca="1" si="204"/>
        <v>cu</v>
      </c>
      <c r="S83" t="s">
        <v>16</v>
      </c>
      <c r="T83" t="s">
        <v>207</v>
      </c>
      <c r="U83">
        <v>6975</v>
      </c>
      <c r="V83" t="str">
        <f t="shared" ca="1" si="205"/>
        <v/>
      </c>
      <c r="Z83" t="str">
        <f t="shared" ca="1" si="206"/>
        <v/>
      </c>
      <c r="AD83" t="str">
        <f t="shared" ca="1" si="207"/>
        <v/>
      </c>
      <c r="AH83" t="str">
        <f t="shared" ca="1" si="208"/>
        <v/>
      </c>
      <c r="AL83" t="str">
        <f t="shared" ca="1" si="209"/>
        <v>cu</v>
      </c>
      <c r="AM83" t="str">
        <f t="shared" si="210"/>
        <v>DI</v>
      </c>
      <c r="AN83">
        <f t="shared" si="211"/>
        <v>6975</v>
      </c>
      <c r="AO83" t="str">
        <f t="shared" ca="1" si="212"/>
        <v/>
      </c>
      <c r="AP83" t="str">
        <f t="shared" si="213"/>
        <v/>
      </c>
      <c r="AQ83" t="str">
        <f t="shared" si="214"/>
        <v/>
      </c>
      <c r="AR83" t="str">
        <f t="shared" ca="1" si="215"/>
        <v/>
      </c>
      <c r="AS83" t="str">
        <f t="shared" si="216"/>
        <v/>
      </c>
      <c r="AT83" t="str">
        <f t="shared" si="217"/>
        <v/>
      </c>
      <c r="AU83" t="str">
        <f t="shared" ca="1" si="218"/>
        <v/>
      </c>
      <c r="AV83" t="str">
        <f t="shared" si="219"/>
        <v/>
      </c>
      <c r="AW83" t="str">
        <f t="shared" si="220"/>
        <v/>
      </c>
      <c r="AX83" t="str">
        <f t="shared" ca="1" si="221"/>
        <v/>
      </c>
      <c r="AY83" t="str">
        <f t="shared" si="222"/>
        <v/>
      </c>
      <c r="AZ83" t="str">
        <f t="shared" si="223"/>
        <v/>
      </c>
      <c r="BA83" t="str">
        <f t="shared" ca="1" si="2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198"/>
        <v/>
      </c>
    </row>
    <row r="84" spans="1:54">
      <c r="A84" t="s">
        <v>124</v>
      </c>
      <c r="B84" t="s">
        <v>129</v>
      </c>
      <c r="C84" t="s">
        <v>380</v>
      </c>
      <c r="D84" t="s">
        <v>381</v>
      </c>
      <c r="E84" t="str">
        <f t="shared" si="175"/>
        <v>petsale_1</v>
      </c>
      <c r="F84" t="str">
        <f t="shared" si="53"/>
        <v>petsale</v>
      </c>
      <c r="G84">
        <f t="shared" si="176"/>
        <v>1</v>
      </c>
      <c r="I84" t="b">
        <v>0</v>
      </c>
      <c r="K84" t="str">
        <f t="shared" si="199"/>
        <v/>
      </c>
      <c r="L84" t="s">
        <v>285</v>
      </c>
      <c r="M84">
        <f>IF(ISBLANK($L84),"",VLOOKUP($L84,$BN:$BP,MATCH($BO$1,$BN$1:$BP$1,0),0))</f>
        <v>1.99</v>
      </c>
      <c r="N84">
        <f>IF(ISBLANK($L84),"",VLOOKUP($L84,$BN:$BP,MATCH($BP$1,$BN$1:$BP$1,0),0))</f>
        <v>3300</v>
      </c>
      <c r="O84" t="s">
        <v>123</v>
      </c>
      <c r="P84">
        <v>781</v>
      </c>
      <c r="Q84">
        <f t="shared" si="55"/>
        <v>781</v>
      </c>
      <c r="R84" t="str">
        <f t="shared" ca="1" si="177"/>
        <v>it</v>
      </c>
      <c r="S84" t="s">
        <v>33</v>
      </c>
      <c r="T84" s="4" t="s">
        <v>165</v>
      </c>
      <c r="U84">
        <v>1</v>
      </c>
      <c r="V84" t="str">
        <f t="shared" ca="1" si="178"/>
        <v/>
      </c>
      <c r="Z84" t="str">
        <f t="shared" ca="1" si="179"/>
        <v/>
      </c>
      <c r="AD84" t="str">
        <f t="shared" ca="1" si="180"/>
        <v/>
      </c>
      <c r="AH84" t="str">
        <f t="shared" ca="1" si="181"/>
        <v/>
      </c>
      <c r="AL84" t="str">
        <f t="shared" ref="AL84:AL90" ca="1" si="225">IF(LEN(R84)=0,"",R84)</f>
        <v>it</v>
      </c>
      <c r="AM84" t="str">
        <f t="shared" ref="AM84:AM90" si="226">IF(LEN(T84)=0,"",T84)</f>
        <v>Cash_sPetSale</v>
      </c>
      <c r="AN84">
        <f t="shared" ref="AN84:AN90" si="227">IF(LEN(U84)=0,"",U84)</f>
        <v>1</v>
      </c>
      <c r="AO84" t="str">
        <f t="shared" ref="AO84:AO90" ca="1" si="228">IF(LEN(V84)=0,"",V84)</f>
        <v/>
      </c>
      <c r="AP84" t="str">
        <f t="shared" ref="AP84:AP90" si="229">IF(LEN(X84)=0,"",X84)</f>
        <v/>
      </c>
      <c r="AQ84" t="str">
        <f t="shared" ref="AQ84:AQ90" si="230">IF(LEN(Y84)=0,"",Y84)</f>
        <v/>
      </c>
      <c r="AR84" t="str">
        <f t="shared" ref="AR84:AR90" ca="1" si="231">IF(LEN(Z84)=0,"",Z84)</f>
        <v/>
      </c>
      <c r="AS84" t="str">
        <f t="shared" ref="AS84:AS90" si="232">IF(LEN(AB84)=0,"",AB84)</f>
        <v/>
      </c>
      <c r="AT84" t="str">
        <f t="shared" ref="AT84:AT90" si="233">IF(LEN(AC84)=0,"",AC84)</f>
        <v/>
      </c>
      <c r="AU84" t="str">
        <f t="shared" ref="AU84:AU90" ca="1" si="234">IF(LEN(AD84)=0,"",AD84)</f>
        <v/>
      </c>
      <c r="AV84" t="str">
        <f t="shared" ref="AV84:AV90" si="235">IF(LEN(AF84)=0,"",AF84)</f>
        <v/>
      </c>
      <c r="AW84" t="str">
        <f t="shared" ref="AW84:AW90" si="236">IF(LEN(AG84)=0,"",AG84)</f>
        <v/>
      </c>
      <c r="AX84" t="str">
        <f t="shared" ref="AX84:AX90" ca="1" si="237">IF(LEN(AH84)=0,"",AH84)</f>
        <v/>
      </c>
      <c r="AY84" t="str">
        <f t="shared" ref="AY84:AY90" si="238">IF(LEN(AJ84)=0,"",AJ84)</f>
        <v/>
      </c>
      <c r="AZ84" t="str">
        <f t="shared" ref="AZ84:AZ90" si="239">IF(LEN(AK84)=0,"",AK84)</f>
        <v/>
      </c>
      <c r="BA84" t="str">
        <f t="shared" ref="BA84:BA90" ca="1" si="240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198"/>
        <v/>
      </c>
    </row>
    <row r="85" spans="1:54">
      <c r="A85" t="s">
        <v>125</v>
      </c>
      <c r="C85" t="s">
        <v>382</v>
      </c>
      <c r="D85" t="s">
        <v>383</v>
      </c>
      <c r="E85" t="str">
        <f t="shared" si="175"/>
        <v>petsale_2</v>
      </c>
      <c r="F85" t="str">
        <f t="shared" si="53"/>
        <v>petsale</v>
      </c>
      <c r="G85">
        <f t="shared" si="176"/>
        <v>1</v>
      </c>
      <c r="I85" t="b">
        <v>0</v>
      </c>
      <c r="K85" t="str">
        <f t="shared" si="199"/>
        <v/>
      </c>
      <c r="L85" t="s">
        <v>288</v>
      </c>
      <c r="M85">
        <f>IF(ISBLANK($L85),"",VLOOKUP($L85,$BN:$BP,MATCH($BO$1,$BN$1:$BP$1,0),0))</f>
        <v>4.99</v>
      </c>
      <c r="N85">
        <f>IF(ISBLANK($L85),"",VLOOKUP($L85,$BN:$BP,MATCH($BP$1,$BN$1:$BP$1,0),0))</f>
        <v>6600</v>
      </c>
      <c r="O85" t="s">
        <v>125</v>
      </c>
      <c r="P85">
        <v>142</v>
      </c>
      <c r="Q85">
        <f t="shared" si="55"/>
        <v>142</v>
      </c>
      <c r="R85" t="str">
        <f t="shared" ref="R85:R88" ca="1" si="241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78"/>
        <v/>
      </c>
      <c r="Z85" t="str">
        <f t="shared" ca="1" si="179"/>
        <v/>
      </c>
      <c r="AD85" t="str">
        <f t="shared" ca="1" si="180"/>
        <v/>
      </c>
      <c r="AH85" t="str">
        <f t="shared" ca="1" si="181"/>
        <v/>
      </c>
      <c r="AL85" t="str">
        <f t="shared" ca="1" si="225"/>
        <v>it</v>
      </c>
      <c r="AM85" t="str">
        <f t="shared" si="226"/>
        <v>Cash_sPetSale</v>
      </c>
      <c r="AN85">
        <f t="shared" si="227"/>
        <v>1</v>
      </c>
      <c r="AO85" t="str">
        <f t="shared" ca="1" si="228"/>
        <v/>
      </c>
      <c r="AP85" t="str">
        <f t="shared" si="229"/>
        <v/>
      </c>
      <c r="AQ85" t="str">
        <f t="shared" si="230"/>
        <v/>
      </c>
      <c r="AR85" t="str">
        <f t="shared" ca="1" si="231"/>
        <v/>
      </c>
      <c r="AS85" t="str">
        <f t="shared" si="232"/>
        <v/>
      </c>
      <c r="AT85" t="str">
        <f t="shared" si="233"/>
        <v/>
      </c>
      <c r="AU85" t="str">
        <f t="shared" ca="1" si="234"/>
        <v/>
      </c>
      <c r="AV85" t="str">
        <f t="shared" si="235"/>
        <v/>
      </c>
      <c r="AW85" t="str">
        <f t="shared" si="236"/>
        <v/>
      </c>
      <c r="AX85" t="str">
        <f t="shared" ca="1" si="237"/>
        <v/>
      </c>
      <c r="AY85" t="str">
        <f t="shared" si="238"/>
        <v/>
      </c>
      <c r="AZ85" t="str">
        <f t="shared" si="239"/>
        <v/>
      </c>
      <c r="BA85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198"/>
        <v/>
      </c>
    </row>
    <row r="86" spans="1:54">
      <c r="A86" t="s">
        <v>126</v>
      </c>
      <c r="C86" t="s">
        <v>384</v>
      </c>
      <c r="D86" t="s">
        <v>385</v>
      </c>
      <c r="E86" t="str">
        <f t="shared" si="175"/>
        <v>petsale_3</v>
      </c>
      <c r="F86" t="str">
        <f t="shared" si="53"/>
        <v>petsale</v>
      </c>
      <c r="G86">
        <f t="shared" si="176"/>
        <v>1</v>
      </c>
      <c r="I86" t="b">
        <v>0</v>
      </c>
      <c r="K86" t="str">
        <f t="shared" si="199"/>
        <v/>
      </c>
      <c r="L86" t="s">
        <v>292</v>
      </c>
      <c r="M86">
        <f>IF(ISBLANK($L86),"",VLOOKUP($L86,$BN:$BP,MATCH($BO$1,$BN$1:$BP$1,0),0))</f>
        <v>8.99</v>
      </c>
      <c r="N86">
        <f>IF(ISBLANK($L86),"",VLOOKUP($L86,$BN:$BP,MATCH($BP$1,$BN$1:$BP$1,0),0))</f>
        <v>12000</v>
      </c>
      <c r="O86" t="s">
        <v>126</v>
      </c>
      <c r="P86">
        <v>610</v>
      </c>
      <c r="Q86">
        <f t="shared" si="55"/>
        <v>610</v>
      </c>
      <c r="R86" t="str">
        <f t="shared" ca="1" si="241"/>
        <v>it</v>
      </c>
      <c r="S86" t="s">
        <v>33</v>
      </c>
      <c r="T86" t="s">
        <v>165</v>
      </c>
      <c r="U86">
        <v>1</v>
      </c>
      <c r="V86" t="str">
        <f t="shared" ca="1" si="178"/>
        <v/>
      </c>
      <c r="Z86" t="str">
        <f t="shared" ca="1" si="179"/>
        <v/>
      </c>
      <c r="AD86" t="str">
        <f t="shared" ca="1" si="180"/>
        <v/>
      </c>
      <c r="AH86" t="str">
        <f t="shared" ca="1" si="181"/>
        <v/>
      </c>
      <c r="AL86" t="str">
        <f t="shared" ca="1" si="225"/>
        <v>it</v>
      </c>
      <c r="AM86" t="str">
        <f t="shared" si="226"/>
        <v>Cash_sPetSale</v>
      </c>
      <c r="AN86">
        <f t="shared" si="227"/>
        <v>1</v>
      </c>
      <c r="AO86" t="str">
        <f t="shared" ca="1" si="228"/>
        <v/>
      </c>
      <c r="AP86" t="str">
        <f t="shared" si="229"/>
        <v/>
      </c>
      <c r="AQ86" t="str">
        <f t="shared" si="230"/>
        <v/>
      </c>
      <c r="AR86" t="str">
        <f t="shared" ca="1" si="231"/>
        <v/>
      </c>
      <c r="AS86" t="str">
        <f t="shared" si="232"/>
        <v/>
      </c>
      <c r="AT86" t="str">
        <f t="shared" si="233"/>
        <v/>
      </c>
      <c r="AU86" t="str">
        <f t="shared" ca="1" si="234"/>
        <v/>
      </c>
      <c r="AV86" t="str">
        <f t="shared" si="235"/>
        <v/>
      </c>
      <c r="AW86" t="str">
        <f t="shared" si="236"/>
        <v/>
      </c>
      <c r="AX86" t="str">
        <f t="shared" ca="1" si="237"/>
        <v/>
      </c>
      <c r="AY86" t="str">
        <f t="shared" si="238"/>
        <v/>
      </c>
      <c r="AZ86" t="str">
        <f t="shared" si="239"/>
        <v/>
      </c>
      <c r="BA86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198"/>
        <v/>
      </c>
    </row>
    <row r="87" spans="1:54">
      <c r="A87" t="s">
        <v>127</v>
      </c>
      <c r="C87" t="s">
        <v>386</v>
      </c>
      <c r="D87" t="s">
        <v>387</v>
      </c>
      <c r="E87" t="str">
        <f t="shared" si="175"/>
        <v>petsale_4</v>
      </c>
      <c r="F87" t="str">
        <f t="shared" ref="F87:F106" si="242">IF(ISERROR(FIND("_",A87)),A87,
LEFT(A87,FIND("_",A87)-1))</f>
        <v>petsale</v>
      </c>
      <c r="G87">
        <f t="shared" si="176"/>
        <v>1</v>
      </c>
      <c r="I87" t="b">
        <v>0</v>
      </c>
      <c r="K87" t="str">
        <f t="shared" si="199"/>
        <v/>
      </c>
      <c r="L87" t="s">
        <v>294</v>
      </c>
      <c r="M87">
        <f>IF(ISBLANK($L87),"",VLOOKUP($L87,$BN:$BP,MATCH($BO$1,$BN$1:$BP$1,0),0))</f>
        <v>19.989999999999998</v>
      </c>
      <c r="N87">
        <f>IF(ISBLANK($L87),"",VLOOKUP($L87,$BN:$BP,MATCH($BP$1,$BN$1:$BP$1,0),0))</f>
        <v>29000</v>
      </c>
      <c r="O87" t="s">
        <v>127</v>
      </c>
      <c r="P87">
        <v>433</v>
      </c>
      <c r="Q87">
        <f t="shared" si="55"/>
        <v>433</v>
      </c>
      <c r="R87" t="str">
        <f t="shared" ca="1" si="241"/>
        <v>it</v>
      </c>
      <c r="S87" t="s">
        <v>33</v>
      </c>
      <c r="T87" t="s">
        <v>165</v>
      </c>
      <c r="U87">
        <v>1</v>
      </c>
      <c r="V87" t="str">
        <f t="shared" ca="1" si="178"/>
        <v/>
      </c>
      <c r="Z87" t="str">
        <f t="shared" ca="1" si="179"/>
        <v/>
      </c>
      <c r="AD87" t="str">
        <f t="shared" ca="1" si="180"/>
        <v/>
      </c>
      <c r="AH87" t="str">
        <f t="shared" ca="1" si="181"/>
        <v/>
      </c>
      <c r="AL87" t="str">
        <f t="shared" ca="1" si="225"/>
        <v>it</v>
      </c>
      <c r="AM87" t="str">
        <f t="shared" si="226"/>
        <v>Cash_sPetSale</v>
      </c>
      <c r="AN87">
        <f t="shared" si="227"/>
        <v>1</v>
      </c>
      <c r="AO87" t="str">
        <f t="shared" ca="1" si="228"/>
        <v/>
      </c>
      <c r="AP87" t="str">
        <f t="shared" si="229"/>
        <v/>
      </c>
      <c r="AQ87" t="str">
        <f t="shared" si="230"/>
        <v/>
      </c>
      <c r="AR87" t="str">
        <f t="shared" ca="1" si="231"/>
        <v/>
      </c>
      <c r="AS87" t="str">
        <f t="shared" si="232"/>
        <v/>
      </c>
      <c r="AT87" t="str">
        <f t="shared" si="233"/>
        <v/>
      </c>
      <c r="AU87" t="str">
        <f t="shared" ca="1" si="234"/>
        <v/>
      </c>
      <c r="AV87" t="str">
        <f t="shared" si="235"/>
        <v/>
      </c>
      <c r="AW87" t="str">
        <f t="shared" si="236"/>
        <v/>
      </c>
      <c r="AX87" t="str">
        <f t="shared" ca="1" si="237"/>
        <v/>
      </c>
      <c r="AY87" t="str">
        <f t="shared" si="238"/>
        <v/>
      </c>
      <c r="AZ87" t="str">
        <f t="shared" si="239"/>
        <v/>
      </c>
      <c r="BA87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198"/>
        <v/>
      </c>
    </row>
    <row r="88" spans="1:54">
      <c r="A88" t="s">
        <v>128</v>
      </c>
      <c r="C88" t="s">
        <v>388</v>
      </c>
      <c r="D88" t="s">
        <v>389</v>
      </c>
      <c r="E88" t="str">
        <f t="shared" si="175"/>
        <v>petsale_5</v>
      </c>
      <c r="F88" t="str">
        <f t="shared" si="242"/>
        <v>petsale</v>
      </c>
      <c r="G88">
        <f t="shared" si="176"/>
        <v>1</v>
      </c>
      <c r="I88" t="b">
        <v>0</v>
      </c>
      <c r="K88" t="str">
        <f t="shared" si="199"/>
        <v/>
      </c>
      <c r="L88" t="s">
        <v>296</v>
      </c>
      <c r="M88">
        <f>IF(ISBLANK($L88),"",VLOOKUP($L88,$BN:$BP,MATCH($BO$1,$BN$1:$BP$1,0),0))</f>
        <v>49.99</v>
      </c>
      <c r="N88">
        <f>IF(ISBLANK($L88),"",VLOOKUP($L88,$BN:$BP,MATCH($BP$1,$BN$1:$BP$1,0),0))</f>
        <v>66000</v>
      </c>
      <c r="O88" t="s">
        <v>128</v>
      </c>
      <c r="P88">
        <v>604</v>
      </c>
      <c r="Q88">
        <f t="shared" si="55"/>
        <v>604</v>
      </c>
      <c r="R88" t="str">
        <f t="shared" ca="1" si="241"/>
        <v>it</v>
      </c>
      <c r="S88" t="s">
        <v>33</v>
      </c>
      <c r="T88" t="s">
        <v>165</v>
      </c>
      <c r="U88">
        <v>1</v>
      </c>
      <c r="V88" t="str">
        <f t="shared" ca="1" si="178"/>
        <v/>
      </c>
      <c r="Z88" t="str">
        <f t="shared" ca="1" si="179"/>
        <v/>
      </c>
      <c r="AD88" t="str">
        <f t="shared" ca="1" si="180"/>
        <v/>
      </c>
      <c r="AH88" t="str">
        <f t="shared" ca="1" si="181"/>
        <v/>
      </c>
      <c r="AL88" t="str">
        <f t="shared" ca="1" si="225"/>
        <v>it</v>
      </c>
      <c r="AM88" t="str">
        <f t="shared" si="226"/>
        <v>Cash_sPetSale</v>
      </c>
      <c r="AN88">
        <f t="shared" si="227"/>
        <v>1</v>
      </c>
      <c r="AO88" t="str">
        <f t="shared" ca="1" si="228"/>
        <v/>
      </c>
      <c r="AP88" t="str">
        <f t="shared" si="229"/>
        <v/>
      </c>
      <c r="AQ88" t="str">
        <f t="shared" si="230"/>
        <v/>
      </c>
      <c r="AR88" t="str">
        <f t="shared" ca="1" si="231"/>
        <v/>
      </c>
      <c r="AS88" t="str">
        <f t="shared" si="232"/>
        <v/>
      </c>
      <c r="AT88" t="str">
        <f t="shared" si="233"/>
        <v/>
      </c>
      <c r="AU88" t="str">
        <f t="shared" ca="1" si="234"/>
        <v/>
      </c>
      <c r="AV88" t="str">
        <f t="shared" si="235"/>
        <v/>
      </c>
      <c r="AW88" t="str">
        <f t="shared" si="236"/>
        <v/>
      </c>
      <c r="AX88" t="str">
        <f t="shared" ca="1" si="237"/>
        <v/>
      </c>
      <c r="AY88" t="str">
        <f t="shared" si="238"/>
        <v/>
      </c>
      <c r="AZ88" t="str">
        <f t="shared" si="239"/>
        <v/>
      </c>
      <c r="BA88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198"/>
        <v/>
      </c>
    </row>
    <row r="89" spans="1:54">
      <c r="A89" t="s">
        <v>133</v>
      </c>
      <c r="B89" t="s">
        <v>135</v>
      </c>
      <c r="C89" t="s">
        <v>390</v>
      </c>
      <c r="D89" t="s">
        <v>391</v>
      </c>
      <c r="E89" t="str">
        <f t="shared" si="175"/>
        <v>petcapture_better</v>
      </c>
      <c r="F89" t="str">
        <f t="shared" si="242"/>
        <v>petcapture</v>
      </c>
      <c r="G89">
        <f t="shared" ref="G89:G90" si="243">COUNTA(S89,W89,AA89,AE89,AI89)</f>
        <v>1</v>
      </c>
      <c r="I89" t="b">
        <v>0</v>
      </c>
      <c r="K89" t="str">
        <f t="shared" si="199"/>
        <v/>
      </c>
      <c r="L89" t="s">
        <v>284</v>
      </c>
      <c r="M89">
        <f>IF(ISBLANK($L89),"",VLOOKUP($L89,$BN:$BP,MATCH($BO$1,$BN$1:$BP$1,0),0))</f>
        <v>0.99</v>
      </c>
      <c r="N89">
        <f>IF(ISBLANK($L89),"",VLOOKUP($L89,$BN:$BP,MATCH($BP$1,$BN$1:$BP$1,0),0))</f>
        <v>1100</v>
      </c>
      <c r="O89" t="s">
        <v>133</v>
      </c>
      <c r="P89">
        <v>902</v>
      </c>
      <c r="Q89">
        <f t="shared" si="55"/>
        <v>902</v>
      </c>
      <c r="R89" t="str">
        <f t="shared" ref="R89" ca="1" si="244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45">IF(ISBLANK(W89),"",
VLOOKUP(W89,OFFSET(INDIRECT("$A:$B"),0,MATCH(W$1&amp;"_Verify",INDIRECT("$1:$1"),0)-1),2,0)
)</f>
        <v/>
      </c>
      <c r="Z89" t="str">
        <f t="shared" ref="Z89:Z93" ca="1" si="246">IF(ISBLANK(AA89),"",
VLOOKUP(AA89,OFFSET(INDIRECT("$A:$B"),0,MATCH(AA$1&amp;"_Verify",INDIRECT("$1:$1"),0)-1),2,0)
)</f>
        <v/>
      </c>
      <c r="AD89" t="str">
        <f t="shared" ref="AD89:AD90" ca="1" si="247">IF(ISBLANK(AE89),"",
VLOOKUP(AE89,OFFSET(INDIRECT("$A:$B"),0,MATCH(AE$1&amp;"_Verify",INDIRECT("$1:$1"),0)-1),2,0)
)</f>
        <v/>
      </c>
      <c r="AH89" t="str">
        <f t="shared" ref="AH89:AH90" ca="1" si="248">IF(ISBLANK(AI89),"",
VLOOKUP(AI89,OFFSET(INDIRECT("$A:$B"),0,MATCH(AI$1&amp;"_Verify",INDIRECT("$1:$1"),0)-1),2,0)
)</f>
        <v/>
      </c>
      <c r="AL89" t="str">
        <f t="shared" ca="1" si="225"/>
        <v>it</v>
      </c>
      <c r="AM89" t="str">
        <f t="shared" si="226"/>
        <v>Item_cCaptureBetter</v>
      </c>
      <c r="AN89">
        <f t="shared" si="227"/>
        <v>5</v>
      </c>
      <c r="AO89" t="str">
        <f t="shared" ca="1" si="228"/>
        <v/>
      </c>
      <c r="AP89" t="str">
        <f t="shared" si="229"/>
        <v/>
      </c>
      <c r="AQ89" t="str">
        <f t="shared" si="230"/>
        <v/>
      </c>
      <c r="AR89" t="str">
        <f t="shared" ca="1" si="231"/>
        <v/>
      </c>
      <c r="AS89" t="str">
        <f t="shared" si="232"/>
        <v/>
      </c>
      <c r="AT89" t="str">
        <f t="shared" si="233"/>
        <v/>
      </c>
      <c r="AU89" t="str">
        <f t="shared" ca="1" si="234"/>
        <v/>
      </c>
      <c r="AV89" t="str">
        <f t="shared" si="235"/>
        <v/>
      </c>
      <c r="AW89" t="str">
        <f t="shared" si="236"/>
        <v/>
      </c>
      <c r="AX89" t="str">
        <f t="shared" ca="1" si="237"/>
        <v/>
      </c>
      <c r="AY89" t="str">
        <f t="shared" si="238"/>
        <v/>
      </c>
      <c r="AZ89" t="str">
        <f t="shared" si="239"/>
        <v/>
      </c>
      <c r="BA89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198"/>
        <v/>
      </c>
    </row>
    <row r="90" spans="1:54">
      <c r="A90" t="s">
        <v>134</v>
      </c>
      <c r="C90" t="s">
        <v>392</v>
      </c>
      <c r="D90" t="s">
        <v>393</v>
      </c>
      <c r="E90" t="str">
        <f t="shared" si="175"/>
        <v>petcapture_best</v>
      </c>
      <c r="F90" t="str">
        <f t="shared" si="242"/>
        <v>petcapture</v>
      </c>
      <c r="G90">
        <f t="shared" si="243"/>
        <v>1</v>
      </c>
      <c r="I90" t="b">
        <v>0</v>
      </c>
      <c r="K90" t="str">
        <f t="shared" si="199"/>
        <v/>
      </c>
      <c r="L90" t="s">
        <v>287</v>
      </c>
      <c r="M90">
        <f>IF(ISBLANK($L90),"",VLOOKUP($L90,$BN:$BP,MATCH($BO$1,$BN$1:$BP$1,0),0))</f>
        <v>3.99</v>
      </c>
      <c r="N90">
        <f>IF(ISBLANK($L90),"",VLOOKUP($L90,$BN:$BP,MATCH($BP$1,$BN$1:$BP$1,0),0))</f>
        <v>5500</v>
      </c>
      <c r="O90" t="s">
        <v>134</v>
      </c>
      <c r="P90">
        <v>924</v>
      </c>
      <c r="Q90">
        <f t="shared" si="55"/>
        <v>924</v>
      </c>
      <c r="R90" t="str">
        <f t="shared" ref="R90" ca="1" si="249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45"/>
        <v/>
      </c>
      <c r="Z90" t="str">
        <f t="shared" ca="1" si="246"/>
        <v/>
      </c>
      <c r="AD90" t="str">
        <f t="shared" ca="1" si="247"/>
        <v/>
      </c>
      <c r="AH90" t="str">
        <f t="shared" ca="1" si="248"/>
        <v/>
      </c>
      <c r="AL90" t="str">
        <f t="shared" ca="1" si="225"/>
        <v>it</v>
      </c>
      <c r="AM90" t="str">
        <f t="shared" si="226"/>
        <v>Item_cCaptureBest</v>
      </c>
      <c r="AN90">
        <f t="shared" si="227"/>
        <v>5</v>
      </c>
      <c r="AO90" t="str">
        <f t="shared" ca="1" si="228"/>
        <v/>
      </c>
      <c r="AP90" t="str">
        <f t="shared" si="229"/>
        <v/>
      </c>
      <c r="AQ90" t="str">
        <f t="shared" si="230"/>
        <v/>
      </c>
      <c r="AR90" t="str">
        <f t="shared" ca="1" si="231"/>
        <v/>
      </c>
      <c r="AS90" t="str">
        <f t="shared" si="232"/>
        <v/>
      </c>
      <c r="AT90" t="str">
        <f t="shared" si="233"/>
        <v/>
      </c>
      <c r="AU90" t="str">
        <f t="shared" ca="1" si="234"/>
        <v/>
      </c>
      <c r="AV90" t="str">
        <f t="shared" si="235"/>
        <v/>
      </c>
      <c r="AW90" t="str">
        <f t="shared" si="236"/>
        <v/>
      </c>
      <c r="AX90" t="str">
        <f t="shared" ca="1" si="237"/>
        <v/>
      </c>
      <c r="AY90" t="str">
        <f t="shared" si="238"/>
        <v/>
      </c>
      <c r="AZ90" t="str">
        <f t="shared" si="239"/>
        <v/>
      </c>
      <c r="BA90" t="str">
        <f t="shared" ca="1" si="24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198"/>
        <v/>
      </c>
    </row>
    <row r="91" spans="1:54">
      <c r="A91" s="4" t="s">
        <v>138</v>
      </c>
      <c r="B91" t="s">
        <v>146</v>
      </c>
      <c r="E91" t="str">
        <f t="shared" ref="E91:E106" si="250">A91</f>
        <v>stageclear_1</v>
      </c>
      <c r="F91" t="str">
        <f t="shared" si="242"/>
        <v>stageclear</v>
      </c>
      <c r="G91">
        <f t="shared" ref="G91:G96" si="251">COUNTA(S91,W91,AA91,AE91,AI91)</f>
        <v>4</v>
      </c>
      <c r="I91" t="b">
        <v>0</v>
      </c>
      <c r="J91">
        <v>4</v>
      </c>
      <c r="K91" t="str">
        <f t="shared" si="199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5"/>
        <v>802</v>
      </c>
      <c r="R91" t="str">
        <f t="shared" ref="R91:R93" ca="1" si="252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45"/>
        <v>cu</v>
      </c>
      <c r="W91" t="s">
        <v>16</v>
      </c>
      <c r="X91" t="s">
        <v>15</v>
      </c>
      <c r="Y91">
        <v>25000</v>
      </c>
      <c r="Z91" t="str">
        <f t="shared" ca="1" si="246"/>
        <v>cu</v>
      </c>
      <c r="AA91" t="s">
        <v>16</v>
      </c>
      <c r="AB91" t="s">
        <v>56</v>
      </c>
      <c r="AC91">
        <v>100</v>
      </c>
      <c r="AD91" t="str">
        <f t="shared" ref="AD91:AD93" ca="1" si="253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54">IF(LEN(R91)=0,"",R91)</f>
        <v>cu</v>
      </c>
      <c r="AM91" t="str">
        <f t="shared" ref="AM91:AM96" si="255">IF(LEN(T91)=0,"",T91)</f>
        <v>EN</v>
      </c>
      <c r="AN91">
        <f t="shared" ref="AN91:AN96" si="256">IF(LEN(U91)=0,"",U91)</f>
        <v>30</v>
      </c>
      <c r="AO91" t="str">
        <f t="shared" ref="AO91:AO96" ca="1" si="257">IF(LEN(V91)=0,"",V91)</f>
        <v>cu</v>
      </c>
      <c r="AP91" t="str">
        <f t="shared" ref="AP91:AP96" si="258">IF(LEN(X91)=0,"",X91)</f>
        <v>GO</v>
      </c>
      <c r="AQ91">
        <f t="shared" ref="AQ91:AQ96" si="259">IF(LEN(Y91)=0,"",Y91)</f>
        <v>25000</v>
      </c>
      <c r="AR91" t="str">
        <f t="shared" ref="AR91:AR96" ca="1" si="260">IF(LEN(Z91)=0,"",Z91)</f>
        <v>cu</v>
      </c>
      <c r="AS91" t="str">
        <f t="shared" ref="AS91:AS96" si="261">IF(LEN(AB91)=0,"",AB91)</f>
        <v>EN</v>
      </c>
      <c r="AT91">
        <f t="shared" ref="AT91:AT96" si="262">IF(LEN(AC91)=0,"",AC91)</f>
        <v>100</v>
      </c>
      <c r="AU91" t="str">
        <f t="shared" ref="AU91:AU96" ca="1" si="263">IF(LEN(AD91)=0,"",AD91)</f>
        <v>cu</v>
      </c>
      <c r="AV91" t="str">
        <f t="shared" ref="AV91:AV96" si="264">IF(LEN(AF91)=0,"",AF91)</f>
        <v>GO</v>
      </c>
      <c r="AW91">
        <f t="shared" ref="AW91:AW96" si="265">IF(LEN(AG91)=0,"",AG91)</f>
        <v>35000</v>
      </c>
      <c r="AX91" t="str">
        <f t="shared" ref="AX91:AX96" si="266">IF(LEN(AH91)=0,"",AH91)</f>
        <v/>
      </c>
      <c r="AY91" t="str">
        <f t="shared" ref="AY91:AY96" si="267">IF(LEN(AJ91)=0,"",AJ91)</f>
        <v/>
      </c>
      <c r="AZ91" t="str">
        <f t="shared" ref="AZ91:AZ96" si="268">IF(LEN(AK91)=0,"",AK91)</f>
        <v/>
      </c>
      <c r="BA91" t="str">
        <f t="shared" ref="BA91:BA96" ca="1" si="269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198"/>
        <v/>
      </c>
    </row>
    <row r="92" spans="1:54">
      <c r="A92" t="s">
        <v>139</v>
      </c>
      <c r="E92" t="str">
        <f t="shared" si="250"/>
        <v>stageclear_2</v>
      </c>
      <c r="F92" t="str">
        <f t="shared" si="242"/>
        <v>stageclear</v>
      </c>
      <c r="G92">
        <f t="shared" si="251"/>
        <v>4</v>
      </c>
      <c r="I92" t="b">
        <v>0</v>
      </c>
      <c r="J92">
        <v>4</v>
      </c>
      <c r="K92" t="str">
        <f t="shared" si="199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5"/>
        <v>585</v>
      </c>
      <c r="R92" t="str">
        <f t="shared" ca="1" si="252"/>
        <v>cu</v>
      </c>
      <c r="S92" t="s">
        <v>16</v>
      </c>
      <c r="T92" t="s">
        <v>56</v>
      </c>
      <c r="U92">
        <v>60</v>
      </c>
      <c r="V92" t="str">
        <f t="shared" ca="1" si="245"/>
        <v>cu</v>
      </c>
      <c r="W92" t="s">
        <v>16</v>
      </c>
      <c r="X92" t="s">
        <v>15</v>
      </c>
      <c r="Y92">
        <v>15000</v>
      </c>
      <c r="Z92" t="str">
        <f t="shared" ca="1" si="246"/>
        <v>cu</v>
      </c>
      <c r="AA92" t="s">
        <v>16</v>
      </c>
      <c r="AB92" t="s">
        <v>56</v>
      </c>
      <c r="AC92">
        <v>120</v>
      </c>
      <c r="AD92" t="str">
        <f t="shared" ca="1" si="253"/>
        <v>cu</v>
      </c>
      <c r="AE92" t="s">
        <v>16</v>
      </c>
      <c r="AF92" t="s">
        <v>15</v>
      </c>
      <c r="AG92">
        <v>25000</v>
      </c>
      <c r="AL92" t="str">
        <f t="shared" ca="1" si="254"/>
        <v>cu</v>
      </c>
      <c r="AM92" t="str">
        <f t="shared" si="255"/>
        <v>EN</v>
      </c>
      <c r="AN92">
        <f t="shared" si="256"/>
        <v>60</v>
      </c>
      <c r="AO92" t="str">
        <f t="shared" ca="1" si="257"/>
        <v>cu</v>
      </c>
      <c r="AP92" t="str">
        <f t="shared" si="258"/>
        <v>GO</v>
      </c>
      <c r="AQ92">
        <f t="shared" si="259"/>
        <v>15000</v>
      </c>
      <c r="AR92" t="str">
        <f t="shared" ca="1" si="260"/>
        <v>cu</v>
      </c>
      <c r="AS92" t="str">
        <f t="shared" si="261"/>
        <v>EN</v>
      </c>
      <c r="AT92">
        <f t="shared" si="262"/>
        <v>120</v>
      </c>
      <c r="AU92" t="str">
        <f t="shared" ca="1" si="263"/>
        <v>cu</v>
      </c>
      <c r="AV92" t="str">
        <f t="shared" si="264"/>
        <v>GO</v>
      </c>
      <c r="AW92">
        <f t="shared" si="265"/>
        <v>25000</v>
      </c>
      <c r="AX92" t="str">
        <f t="shared" si="266"/>
        <v/>
      </c>
      <c r="AY92" t="str">
        <f t="shared" si="267"/>
        <v/>
      </c>
      <c r="AZ92" t="str">
        <f t="shared" si="268"/>
        <v/>
      </c>
      <c r="BA92" t="str">
        <f t="shared" ca="1" si="26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198"/>
        <v/>
      </c>
    </row>
    <row r="93" spans="1:54">
      <c r="A93" t="s">
        <v>140</v>
      </c>
      <c r="E93" t="str">
        <f t="shared" si="250"/>
        <v>stageclear_3</v>
      </c>
      <c r="F93" t="str">
        <f t="shared" si="242"/>
        <v>stageclear</v>
      </c>
      <c r="G93">
        <f t="shared" si="251"/>
        <v>4</v>
      </c>
      <c r="I93" t="b">
        <v>0</v>
      </c>
      <c r="J93">
        <v>4</v>
      </c>
      <c r="K93" t="str">
        <f t="shared" si="199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5"/>
        <v>634</v>
      </c>
      <c r="R93" t="str">
        <f t="shared" ca="1" si="252"/>
        <v>cu</v>
      </c>
      <c r="S93" t="s">
        <v>16</v>
      </c>
      <c r="T93" t="s">
        <v>56</v>
      </c>
      <c r="U93">
        <v>90</v>
      </c>
      <c r="V93" t="str">
        <f t="shared" ca="1" si="245"/>
        <v>cu</v>
      </c>
      <c r="W93" t="s">
        <v>16</v>
      </c>
      <c r="X93" t="s">
        <v>15</v>
      </c>
      <c r="Y93">
        <v>30000</v>
      </c>
      <c r="Z93" t="str">
        <f t="shared" ca="1" si="246"/>
        <v>cu</v>
      </c>
      <c r="AA93" t="s">
        <v>16</v>
      </c>
      <c r="AB93" t="s">
        <v>56</v>
      </c>
      <c r="AC93">
        <v>150</v>
      </c>
      <c r="AD93" t="str">
        <f t="shared" ca="1" si="253"/>
        <v>cu</v>
      </c>
      <c r="AE93" t="s">
        <v>16</v>
      </c>
      <c r="AF93" t="s">
        <v>56</v>
      </c>
      <c r="AG93">
        <v>300</v>
      </c>
      <c r="AL93" t="str">
        <f t="shared" ca="1" si="254"/>
        <v>cu</v>
      </c>
      <c r="AM93" t="str">
        <f t="shared" si="255"/>
        <v>EN</v>
      </c>
      <c r="AN93">
        <f t="shared" si="256"/>
        <v>90</v>
      </c>
      <c r="AO93" t="str">
        <f t="shared" ca="1" si="257"/>
        <v>cu</v>
      </c>
      <c r="AP93" t="str">
        <f t="shared" si="258"/>
        <v>GO</v>
      </c>
      <c r="AQ93">
        <f t="shared" si="259"/>
        <v>30000</v>
      </c>
      <c r="AR93" t="str">
        <f t="shared" ca="1" si="260"/>
        <v>cu</v>
      </c>
      <c r="AS93" t="str">
        <f t="shared" si="261"/>
        <v>EN</v>
      </c>
      <c r="AT93">
        <f t="shared" si="262"/>
        <v>150</v>
      </c>
      <c r="AU93" t="str">
        <f t="shared" ca="1" si="263"/>
        <v>cu</v>
      </c>
      <c r="AV93" t="str">
        <f t="shared" si="264"/>
        <v>EN</v>
      </c>
      <c r="AW93">
        <f t="shared" si="265"/>
        <v>300</v>
      </c>
      <c r="AX93" t="str">
        <f t="shared" si="266"/>
        <v/>
      </c>
      <c r="AY93" t="str">
        <f t="shared" si="267"/>
        <v/>
      </c>
      <c r="AZ93" t="str">
        <f t="shared" si="268"/>
        <v/>
      </c>
      <c r="BA93" t="str">
        <f t="shared" ca="1" si="26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198"/>
        <v/>
      </c>
    </row>
    <row r="94" spans="1:54">
      <c r="A94" t="s">
        <v>141</v>
      </c>
      <c r="E94" t="str">
        <f t="shared" si="250"/>
        <v>stageclear_5</v>
      </c>
      <c r="F94" t="str">
        <f t="shared" si="242"/>
        <v>stageclear</v>
      </c>
      <c r="G94">
        <f t="shared" si="251"/>
        <v>4</v>
      </c>
      <c r="I94" t="b">
        <v>0</v>
      </c>
      <c r="J94">
        <v>4</v>
      </c>
      <c r="K94" t="str">
        <f t="shared" si="199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5"/>
        <v>791</v>
      </c>
      <c r="R94" t="str">
        <f t="shared" ref="R94:R95" ca="1" si="270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1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7" ca="1" si="272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73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54"/>
        <v>cu</v>
      </c>
      <c r="AM94" t="str">
        <f t="shared" si="255"/>
        <v>EN</v>
      </c>
      <c r="AN94">
        <f t="shared" si="256"/>
        <v>120</v>
      </c>
      <c r="AO94" t="str">
        <f t="shared" ca="1" si="257"/>
        <v>cu</v>
      </c>
      <c r="AP94" t="str">
        <f t="shared" si="258"/>
        <v>GO</v>
      </c>
      <c r="AQ94">
        <f t="shared" si="259"/>
        <v>50000</v>
      </c>
      <c r="AR94" t="str">
        <f t="shared" ca="1" si="260"/>
        <v>cu</v>
      </c>
      <c r="AS94" t="str">
        <f t="shared" si="261"/>
        <v>EN</v>
      </c>
      <c r="AT94">
        <f t="shared" si="262"/>
        <v>120</v>
      </c>
      <c r="AU94" t="str">
        <f t="shared" ca="1" si="263"/>
        <v>cu</v>
      </c>
      <c r="AV94" t="str">
        <f t="shared" si="264"/>
        <v>GO</v>
      </c>
      <c r="AW94">
        <f t="shared" si="265"/>
        <v>25000</v>
      </c>
      <c r="AX94" t="str">
        <f t="shared" si="266"/>
        <v/>
      </c>
      <c r="AY94" t="str">
        <f t="shared" si="267"/>
        <v/>
      </c>
      <c r="AZ94" t="str">
        <f t="shared" si="268"/>
        <v/>
      </c>
      <c r="BA94" t="str">
        <f t="shared" ca="1" si="26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198"/>
        <v/>
      </c>
    </row>
    <row r="95" spans="1:54">
      <c r="A95" t="s">
        <v>142</v>
      </c>
      <c r="E95" t="str">
        <f t="shared" si="250"/>
        <v>stageclear_10</v>
      </c>
      <c r="F95" t="str">
        <f t="shared" si="242"/>
        <v>stageclear</v>
      </c>
      <c r="G95">
        <f t="shared" si="251"/>
        <v>4</v>
      </c>
      <c r="I95" t="b">
        <v>0</v>
      </c>
      <c r="J95">
        <v>4</v>
      </c>
      <c r="K95" t="str">
        <f t="shared" si="199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74">P95</f>
        <v>484</v>
      </c>
      <c r="R95" t="str">
        <f t="shared" ca="1" si="270"/>
        <v>cu</v>
      </c>
      <c r="S95" t="s">
        <v>16</v>
      </c>
      <c r="T95" t="s">
        <v>56</v>
      </c>
      <c r="U95">
        <v>150</v>
      </c>
      <c r="V95" t="str">
        <f t="shared" ca="1" si="271"/>
        <v>cu</v>
      </c>
      <c r="W95" t="s">
        <v>16</v>
      </c>
      <c r="X95" t="s">
        <v>15</v>
      </c>
      <c r="Y95">
        <v>90000</v>
      </c>
      <c r="Z95" t="str">
        <f t="shared" ca="1" si="272"/>
        <v>cu</v>
      </c>
      <c r="AA95" t="s">
        <v>16</v>
      </c>
      <c r="AB95" t="s">
        <v>56</v>
      </c>
      <c r="AC95">
        <v>150</v>
      </c>
      <c r="AD95" t="str">
        <f t="shared" ca="1" si="273"/>
        <v>cu</v>
      </c>
      <c r="AE95" t="s">
        <v>16</v>
      </c>
      <c r="AF95" t="s">
        <v>56</v>
      </c>
      <c r="AG95">
        <v>300</v>
      </c>
      <c r="AL95" t="str">
        <f t="shared" ca="1" si="254"/>
        <v>cu</v>
      </c>
      <c r="AM95" t="str">
        <f t="shared" si="255"/>
        <v>EN</v>
      </c>
      <c r="AN95">
        <f t="shared" si="256"/>
        <v>150</v>
      </c>
      <c r="AO95" t="str">
        <f t="shared" ca="1" si="257"/>
        <v>cu</v>
      </c>
      <c r="AP95" t="str">
        <f t="shared" si="258"/>
        <v>GO</v>
      </c>
      <c r="AQ95">
        <f t="shared" si="259"/>
        <v>90000</v>
      </c>
      <c r="AR95" t="str">
        <f t="shared" ca="1" si="260"/>
        <v>cu</v>
      </c>
      <c r="AS95" t="str">
        <f t="shared" si="261"/>
        <v>EN</v>
      </c>
      <c r="AT95">
        <f t="shared" si="262"/>
        <v>150</v>
      </c>
      <c r="AU95" t="str">
        <f t="shared" ca="1" si="263"/>
        <v>cu</v>
      </c>
      <c r="AV95" t="str">
        <f t="shared" si="264"/>
        <v>EN</v>
      </c>
      <c r="AW95">
        <f t="shared" si="265"/>
        <v>300</v>
      </c>
      <c r="AX95" t="str">
        <f t="shared" si="266"/>
        <v/>
      </c>
      <c r="AY95" t="str">
        <f t="shared" si="267"/>
        <v/>
      </c>
      <c r="AZ95" t="str">
        <f t="shared" si="268"/>
        <v/>
      </c>
      <c r="BA95" t="str">
        <f t="shared" ca="1" si="26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198"/>
        <v/>
      </c>
    </row>
    <row r="96" spans="1:54">
      <c r="A96" t="s">
        <v>170</v>
      </c>
      <c r="B96" t="s">
        <v>147</v>
      </c>
      <c r="C96" t="s">
        <v>394</v>
      </c>
      <c r="D96" t="s">
        <v>395</v>
      </c>
      <c r="E96" t="str">
        <f t="shared" si="250"/>
        <v>dailygem</v>
      </c>
      <c r="F96" t="str">
        <f t="shared" si="242"/>
        <v>dailygem</v>
      </c>
      <c r="G96">
        <f t="shared" si="251"/>
        <v>2</v>
      </c>
      <c r="I96" t="b">
        <v>0</v>
      </c>
      <c r="K96" t="str">
        <f t="shared" si="199"/>
        <v/>
      </c>
      <c r="L96" t="s">
        <v>290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74"/>
        <v>212</v>
      </c>
      <c r="R96" t="str">
        <f t="shared" ref="R96:R106" ca="1" si="275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1"/>
        <v>cu</v>
      </c>
      <c r="W96" t="s">
        <v>16</v>
      </c>
      <c r="X96" s="4" t="s">
        <v>148</v>
      </c>
      <c r="Y96">
        <v>500</v>
      </c>
      <c r="Z96" t="str">
        <f t="shared" ca="1" si="272"/>
        <v/>
      </c>
      <c r="AD96" t="str">
        <f t="shared" ca="1" si="273"/>
        <v/>
      </c>
      <c r="AH96" t="str">
        <f t="shared" ref="AH96" ca="1" si="276">IF(ISBLANK(AI96),"",
VLOOKUP(AI96,OFFSET(INDIRECT("$A:$B"),0,MATCH(AI$1&amp;"_Verify",INDIRECT("$1:$1"),0)-1),2,0)
)</f>
        <v/>
      </c>
      <c r="AL96" t="str">
        <f t="shared" ca="1" si="254"/>
        <v>it</v>
      </c>
      <c r="AM96" t="str">
        <f t="shared" si="255"/>
        <v>Item_cDailyGem</v>
      </c>
      <c r="AN96">
        <f t="shared" si="256"/>
        <v>15</v>
      </c>
      <c r="AO96" t="str">
        <f t="shared" ca="1" si="257"/>
        <v>cu</v>
      </c>
      <c r="AP96" t="str">
        <f t="shared" si="258"/>
        <v>DI</v>
      </c>
      <c r="AQ96">
        <f t="shared" si="259"/>
        <v>500</v>
      </c>
      <c r="AR96" t="str">
        <f t="shared" ca="1" si="260"/>
        <v/>
      </c>
      <c r="AS96" t="str">
        <f t="shared" si="261"/>
        <v/>
      </c>
      <c r="AT96" t="str">
        <f t="shared" si="262"/>
        <v/>
      </c>
      <c r="AU96" t="str">
        <f t="shared" ca="1" si="263"/>
        <v/>
      </c>
      <c r="AV96" t="str">
        <f t="shared" si="264"/>
        <v/>
      </c>
      <c r="AW96" t="str">
        <f t="shared" si="265"/>
        <v/>
      </c>
      <c r="AX96" t="str">
        <f t="shared" ca="1" si="266"/>
        <v/>
      </c>
      <c r="AY96" t="str">
        <f t="shared" si="267"/>
        <v/>
      </c>
      <c r="AZ96" t="str">
        <f t="shared" si="268"/>
        <v/>
      </c>
      <c r="BA96" t="str">
        <f t="shared" ca="1" si="269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198"/>
        <v/>
      </c>
    </row>
    <row r="97" spans="1:54">
      <c r="A97" t="s">
        <v>150</v>
      </c>
      <c r="B97" t="s">
        <v>160</v>
      </c>
      <c r="E97" t="str">
        <f t="shared" si="250"/>
        <v>relay_1</v>
      </c>
      <c r="F97" t="str">
        <f t="shared" si="242"/>
        <v>relay</v>
      </c>
      <c r="G97">
        <f t="shared" ref="G97:G106" si="277">COUNTA(S97,W97,AA97,AE97,AI97)</f>
        <v>4</v>
      </c>
      <c r="I97" t="b">
        <v>0</v>
      </c>
      <c r="J97">
        <v>8</v>
      </c>
      <c r="K97" t="str">
        <f t="shared" si="199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74"/>
        <v>704</v>
      </c>
      <c r="R97" t="str">
        <f t="shared" ca="1" si="275"/>
        <v>it</v>
      </c>
      <c r="S97" t="s">
        <v>33</v>
      </c>
      <c r="T97" t="s">
        <v>463</v>
      </c>
      <c r="U97">
        <v>1</v>
      </c>
      <c r="V97" t="str">
        <f t="shared" ref="V97:V106" ca="1" si="278">IF(ISBLANK(W97),"",
VLOOKUP(W97,OFFSET(INDIRECT("$A:$B"),0,MATCH(W$1&amp;"_Verify",INDIRECT("$1:$1"),0)-1),2,0)
)</f>
        <v>cu</v>
      </c>
      <c r="W97" t="s">
        <v>16</v>
      </c>
      <c r="X97" t="s">
        <v>176</v>
      </c>
      <c r="Y97">
        <v>10000</v>
      </c>
      <c r="Z97" t="str">
        <f t="shared" ca="1" si="272"/>
        <v>cu</v>
      </c>
      <c r="AA97" t="s">
        <v>16</v>
      </c>
      <c r="AB97" t="s">
        <v>56</v>
      </c>
      <c r="AC97">
        <v>120</v>
      </c>
      <c r="AD97" t="str">
        <f t="shared" ref="AD97:AD106" ca="1" si="279">IF(ISBLANK(AE97),"",
VLOOKUP(AE97,OFFSET(INDIRECT("$A:$B"),0,MATCH(AE$1&amp;"_Verify",INDIRECT("$1:$1"),0)-1),2,0)
)</f>
        <v>it</v>
      </c>
      <c r="AE97" t="s">
        <v>33</v>
      </c>
      <c r="AF97" t="s">
        <v>477</v>
      </c>
      <c r="AG97">
        <v>1</v>
      </c>
      <c r="AH97" t="str">
        <f t="shared" ref="AH97:AH106" ca="1" si="280">IF(ISBLANK(AI97),"",
VLOOKUP(AI97,OFFSET(INDIRECT("$A:$B"),0,MATCH(AI$1&amp;"_Verify",INDIRECT("$1:$1"),0)-1),2,0)
)</f>
        <v/>
      </c>
      <c r="AL97" t="str">
        <f t="shared" ref="AL97:AL106" ca="1" si="281">IF(LEN(R97)=0,"",R97)</f>
        <v>it</v>
      </c>
      <c r="AM97" t="str">
        <f t="shared" ref="AM97:AM106" si="282">IF(LEN(T97)=0,"",T97)</f>
        <v>RelayAtk_01</v>
      </c>
      <c r="AN97">
        <f t="shared" ref="AN97:AN106" si="283">IF(LEN(U97)=0,"",U97)</f>
        <v>1</v>
      </c>
      <c r="AO97" t="str">
        <f t="shared" ref="AO97:AO106" ca="1" si="284">IF(LEN(V97)=0,"",V97)</f>
        <v>cu</v>
      </c>
      <c r="AP97" t="str">
        <f t="shared" ref="AP97:AP106" si="285">IF(LEN(X97)=0,"",X97)</f>
        <v>GO</v>
      </c>
      <c r="AQ97">
        <f t="shared" ref="AQ97:AQ106" si="286">IF(LEN(Y97)=0,"",Y97)</f>
        <v>10000</v>
      </c>
      <c r="AR97" t="str">
        <f t="shared" ref="AR97:AR106" ca="1" si="287">IF(LEN(Z97)=0,"",Z97)</f>
        <v>cu</v>
      </c>
      <c r="AS97" t="str">
        <f t="shared" ref="AS97:AS106" si="288">IF(LEN(AB97)=0,"",AB97)</f>
        <v>EN</v>
      </c>
      <c r="AT97">
        <f t="shared" ref="AT97:AT106" si="289">IF(LEN(AC97)=0,"",AC97)</f>
        <v>120</v>
      </c>
      <c r="AU97" t="str">
        <f t="shared" ref="AU97:AU106" ca="1" si="290">IF(LEN(AD97)=0,"",AD97)</f>
        <v>it</v>
      </c>
      <c r="AV97" t="str">
        <f t="shared" ref="AV97:AV106" si="291">IF(LEN(AF97)=0,"",AF97)</f>
        <v>Equip030001</v>
      </c>
      <c r="AW97">
        <f t="shared" ref="AW97:AW106" si="292">IF(LEN(AG97)=0,"",AG97)</f>
        <v>1</v>
      </c>
      <c r="AX97" t="str">
        <f t="shared" ref="AX97:AX106" ca="1" si="293">IF(LEN(AH97)=0,"",AH97)</f>
        <v/>
      </c>
      <c r="AY97" t="str">
        <f t="shared" ref="AY97:AY106" si="294">IF(LEN(AJ97)=0,"",AJ97)</f>
        <v/>
      </c>
      <c r="AZ97" t="str">
        <f t="shared" ref="AZ97:AZ106" si="295">IF(LEN(AK97)=0,"",AK97)</f>
        <v/>
      </c>
      <c r="BA97" t="str">
        <f t="shared" ref="BA97:BA106" ca="1" si="296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198"/>
        <v/>
      </c>
    </row>
    <row r="98" spans="1:54">
      <c r="A98" t="s">
        <v>151</v>
      </c>
      <c r="E98" t="str">
        <f t="shared" si="250"/>
        <v>relay_2</v>
      </c>
      <c r="F98" t="str">
        <f t="shared" si="242"/>
        <v>relay</v>
      </c>
      <c r="G98">
        <f t="shared" si="277"/>
        <v>4</v>
      </c>
      <c r="I98" t="b">
        <v>0</v>
      </c>
      <c r="J98">
        <v>8</v>
      </c>
      <c r="K98" t="str">
        <f t="shared" si="199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74"/>
        <v>148</v>
      </c>
      <c r="R98" t="str">
        <f t="shared" ca="1" si="275"/>
        <v>it</v>
      </c>
      <c r="S98" t="s">
        <v>33</v>
      </c>
      <c r="T98" t="s">
        <v>465</v>
      </c>
      <c r="U98">
        <v>1</v>
      </c>
      <c r="V98" t="str">
        <f t="shared" ca="1" si="278"/>
        <v>cu</v>
      </c>
      <c r="W98" t="s">
        <v>16</v>
      </c>
      <c r="X98" t="s">
        <v>15</v>
      </c>
      <c r="Y98">
        <v>15000</v>
      </c>
      <c r="Z98" t="str">
        <f t="shared" ref="Z98:Z106" ca="1" si="297">IF(ISBLANK(AA98),"",
VLOOKUP(AA98,OFFSET(INDIRECT("$A:$B"),0,MATCH(AA$1&amp;"_Verify",INDIRECT("$1:$1"),0)-1),2,0)
)</f>
        <v>cu</v>
      </c>
      <c r="AA98" t="s">
        <v>16</v>
      </c>
      <c r="AB98" t="s">
        <v>56</v>
      </c>
      <c r="AC98">
        <v>120</v>
      </c>
      <c r="AD98" t="str">
        <f t="shared" ca="1" si="279"/>
        <v>it</v>
      </c>
      <c r="AE98" t="s">
        <v>33</v>
      </c>
      <c r="AF98" t="s">
        <v>482</v>
      </c>
      <c r="AG98">
        <v>1</v>
      </c>
      <c r="AH98" t="str">
        <f t="shared" ca="1" si="280"/>
        <v/>
      </c>
      <c r="AL98" t="str">
        <f t="shared" ca="1" si="281"/>
        <v>it</v>
      </c>
      <c r="AM98" t="str">
        <f t="shared" si="282"/>
        <v>RelayAtk_02</v>
      </c>
      <c r="AN98">
        <f t="shared" si="283"/>
        <v>1</v>
      </c>
      <c r="AO98" t="str">
        <f t="shared" ca="1" si="284"/>
        <v>cu</v>
      </c>
      <c r="AP98" t="str">
        <f t="shared" si="285"/>
        <v>GO</v>
      </c>
      <c r="AQ98">
        <f t="shared" si="286"/>
        <v>15000</v>
      </c>
      <c r="AR98" t="str">
        <f t="shared" ca="1" si="287"/>
        <v>cu</v>
      </c>
      <c r="AS98" t="str">
        <f t="shared" si="288"/>
        <v>EN</v>
      </c>
      <c r="AT98">
        <f t="shared" si="289"/>
        <v>120</v>
      </c>
      <c r="AU98" t="str">
        <f t="shared" ca="1" si="290"/>
        <v>it</v>
      </c>
      <c r="AV98" t="str">
        <f t="shared" si="291"/>
        <v>Cash_sEquipTypeGacha411</v>
      </c>
      <c r="AW98">
        <f t="shared" si="292"/>
        <v>1</v>
      </c>
      <c r="AX98" t="str">
        <f t="shared" ca="1" si="293"/>
        <v/>
      </c>
      <c r="AY98" t="str">
        <f t="shared" si="294"/>
        <v/>
      </c>
      <c r="AZ98" t="str">
        <f t="shared" si="295"/>
        <v/>
      </c>
      <c r="BA98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298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0"/>
        <v>relay_3</v>
      </c>
      <c r="F99" t="str">
        <f t="shared" si="242"/>
        <v>relay</v>
      </c>
      <c r="G99">
        <f t="shared" si="277"/>
        <v>4</v>
      </c>
      <c r="I99" t="b">
        <v>0</v>
      </c>
      <c r="J99">
        <v>8</v>
      </c>
      <c r="K99" t="str">
        <f t="shared" si="199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74"/>
        <v>784</v>
      </c>
      <c r="R99" t="str">
        <f t="shared" ca="1" si="275"/>
        <v>it</v>
      </c>
      <c r="S99" t="s">
        <v>33</v>
      </c>
      <c r="T99" t="s">
        <v>466</v>
      </c>
      <c r="U99">
        <v>1</v>
      </c>
      <c r="V99" t="str">
        <f t="shared" ca="1" si="278"/>
        <v>cu</v>
      </c>
      <c r="W99" t="s">
        <v>16</v>
      </c>
      <c r="X99" t="s">
        <v>15</v>
      </c>
      <c r="Y99">
        <v>30000</v>
      </c>
      <c r="Z99" t="str">
        <f t="shared" ca="1" si="297"/>
        <v>cu</v>
      </c>
      <c r="AA99" t="s">
        <v>16</v>
      </c>
      <c r="AB99" t="s">
        <v>56</v>
      </c>
      <c r="AC99">
        <v>150</v>
      </c>
      <c r="AD99" t="str">
        <f t="shared" ca="1" si="279"/>
        <v>cu</v>
      </c>
      <c r="AE99" t="s">
        <v>16</v>
      </c>
      <c r="AF99" t="s">
        <v>56</v>
      </c>
      <c r="AG99">
        <v>300</v>
      </c>
      <c r="AH99" t="str">
        <f t="shared" ca="1" si="280"/>
        <v/>
      </c>
      <c r="AL99" t="str">
        <f t="shared" ca="1" si="281"/>
        <v>it</v>
      </c>
      <c r="AM99" t="str">
        <f t="shared" si="282"/>
        <v>RelayAtk_03</v>
      </c>
      <c r="AN99">
        <f t="shared" si="283"/>
        <v>1</v>
      </c>
      <c r="AO99" t="str">
        <f t="shared" ca="1" si="284"/>
        <v>cu</v>
      </c>
      <c r="AP99" t="str">
        <f t="shared" si="285"/>
        <v>GO</v>
      </c>
      <c r="AQ99">
        <f t="shared" si="286"/>
        <v>30000</v>
      </c>
      <c r="AR99" t="str">
        <f t="shared" ca="1" si="287"/>
        <v>cu</v>
      </c>
      <c r="AS99" t="str">
        <f t="shared" si="288"/>
        <v>EN</v>
      </c>
      <c r="AT99">
        <f t="shared" si="289"/>
        <v>150</v>
      </c>
      <c r="AU99" t="str">
        <f t="shared" ca="1" si="290"/>
        <v>cu</v>
      </c>
      <c r="AV99" t="str">
        <f t="shared" si="291"/>
        <v>EN</v>
      </c>
      <c r="AW99">
        <f t="shared" si="292"/>
        <v>300</v>
      </c>
      <c r="AX99" t="str">
        <f t="shared" ca="1" si="293"/>
        <v/>
      </c>
      <c r="AY99" t="str">
        <f t="shared" si="294"/>
        <v/>
      </c>
      <c r="AZ99" t="str">
        <f t="shared" si="295"/>
        <v/>
      </c>
      <c r="BA99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298"/>
        <v/>
      </c>
    </row>
    <row r="100" spans="1:54">
      <c r="A100" t="s">
        <v>153</v>
      </c>
      <c r="E100" t="str">
        <f t="shared" si="250"/>
        <v>relay_4</v>
      </c>
      <c r="F100" t="str">
        <f t="shared" si="242"/>
        <v>relay</v>
      </c>
      <c r="G100">
        <f t="shared" si="277"/>
        <v>4</v>
      </c>
      <c r="I100" t="b">
        <v>0</v>
      </c>
      <c r="J100">
        <v>8</v>
      </c>
      <c r="K100" t="str">
        <f t="shared" si="199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74"/>
        <v>354</v>
      </c>
      <c r="R100" t="str">
        <f t="shared" ca="1" si="275"/>
        <v>it</v>
      </c>
      <c r="S100" t="s">
        <v>33</v>
      </c>
      <c r="T100" t="s">
        <v>467</v>
      </c>
      <c r="U100">
        <v>1</v>
      </c>
      <c r="V100" t="str">
        <f t="shared" ca="1" si="278"/>
        <v>cu</v>
      </c>
      <c r="W100" t="s">
        <v>16</v>
      </c>
      <c r="X100" t="s">
        <v>15</v>
      </c>
      <c r="Y100">
        <v>25000</v>
      </c>
      <c r="Z100" t="str">
        <f t="shared" ca="1" si="297"/>
        <v>cu</v>
      </c>
      <c r="AA100" t="s">
        <v>16</v>
      </c>
      <c r="AB100" t="s">
        <v>56</v>
      </c>
      <c r="AC100">
        <v>100</v>
      </c>
      <c r="AD100" t="str">
        <f t="shared" ca="1" si="279"/>
        <v>cu</v>
      </c>
      <c r="AE100" t="s">
        <v>16</v>
      </c>
      <c r="AF100" t="s">
        <v>207</v>
      </c>
      <c r="AG100">
        <v>50</v>
      </c>
      <c r="AH100" t="str">
        <f t="shared" ca="1" si="280"/>
        <v/>
      </c>
      <c r="AL100" t="str">
        <f t="shared" ca="1" si="281"/>
        <v>it</v>
      </c>
      <c r="AM100" t="str">
        <f t="shared" si="282"/>
        <v>RelayAtk_04</v>
      </c>
      <c r="AN100">
        <f t="shared" si="283"/>
        <v>1</v>
      </c>
      <c r="AO100" t="str">
        <f t="shared" ca="1" si="284"/>
        <v>cu</v>
      </c>
      <c r="AP100" t="str">
        <f t="shared" si="285"/>
        <v>GO</v>
      </c>
      <c r="AQ100">
        <f t="shared" si="286"/>
        <v>25000</v>
      </c>
      <c r="AR100" t="str">
        <f t="shared" ca="1" si="287"/>
        <v>cu</v>
      </c>
      <c r="AS100" t="str">
        <f t="shared" si="288"/>
        <v>EN</v>
      </c>
      <c r="AT100">
        <f t="shared" si="289"/>
        <v>100</v>
      </c>
      <c r="AU100" t="str">
        <f t="shared" ca="1" si="290"/>
        <v>cu</v>
      </c>
      <c r="AV100" t="str">
        <f t="shared" si="291"/>
        <v>DI</v>
      </c>
      <c r="AW100">
        <f t="shared" si="292"/>
        <v>50</v>
      </c>
      <c r="AX100" t="str">
        <f t="shared" ca="1" si="293"/>
        <v/>
      </c>
      <c r="AY100" t="str">
        <f t="shared" si="294"/>
        <v/>
      </c>
      <c r="AZ100" t="str">
        <f t="shared" si="295"/>
        <v/>
      </c>
      <c r="BA100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298"/>
        <v/>
      </c>
    </row>
    <row r="101" spans="1:54">
      <c r="A101" t="s">
        <v>154</v>
      </c>
      <c r="E101" t="str">
        <f t="shared" si="250"/>
        <v>relay_5</v>
      </c>
      <c r="F101" t="str">
        <f t="shared" si="242"/>
        <v>relay</v>
      </c>
      <c r="G101">
        <f t="shared" si="277"/>
        <v>4</v>
      </c>
      <c r="I101" t="b">
        <v>0</v>
      </c>
      <c r="J101">
        <v>8</v>
      </c>
      <c r="K101" t="str">
        <f t="shared" si="199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74"/>
        <v>414</v>
      </c>
      <c r="R101" t="str">
        <f t="shared" ca="1" si="275"/>
        <v>it</v>
      </c>
      <c r="S101" t="s">
        <v>33</v>
      </c>
      <c r="T101" t="s">
        <v>468</v>
      </c>
      <c r="U101">
        <v>1</v>
      </c>
      <c r="V101" t="str">
        <f t="shared" ca="1" si="278"/>
        <v>cu</v>
      </c>
      <c r="W101" t="s">
        <v>16</v>
      </c>
      <c r="X101" t="s">
        <v>15</v>
      </c>
      <c r="Y101">
        <v>15000</v>
      </c>
      <c r="Z101" t="str">
        <f t="shared" ca="1" si="297"/>
        <v>cu</v>
      </c>
      <c r="AA101" t="s">
        <v>16</v>
      </c>
      <c r="AB101" t="s">
        <v>56</v>
      </c>
      <c r="AC101">
        <v>120</v>
      </c>
      <c r="AD101" t="str">
        <f t="shared" ca="1" si="279"/>
        <v>cu</v>
      </c>
      <c r="AE101" t="s">
        <v>16</v>
      </c>
      <c r="AF101" t="s">
        <v>207</v>
      </c>
      <c r="AG101">
        <v>50</v>
      </c>
      <c r="AH101" t="str">
        <f t="shared" ca="1" si="280"/>
        <v/>
      </c>
      <c r="AL101" t="str">
        <f t="shared" ca="1" si="281"/>
        <v>it</v>
      </c>
      <c r="AM101" t="str">
        <f t="shared" si="282"/>
        <v>RelayAtk_05</v>
      </c>
      <c r="AN101">
        <f t="shared" si="283"/>
        <v>1</v>
      </c>
      <c r="AO101" t="str">
        <f t="shared" ca="1" si="284"/>
        <v>cu</v>
      </c>
      <c r="AP101" t="str">
        <f t="shared" si="285"/>
        <v>GO</v>
      </c>
      <c r="AQ101">
        <f t="shared" si="286"/>
        <v>15000</v>
      </c>
      <c r="AR101" t="str">
        <f t="shared" ca="1" si="287"/>
        <v>cu</v>
      </c>
      <c r="AS101" t="str">
        <f t="shared" si="288"/>
        <v>EN</v>
      </c>
      <c r="AT101">
        <f t="shared" si="289"/>
        <v>120</v>
      </c>
      <c r="AU101" t="str">
        <f t="shared" ca="1" si="290"/>
        <v>cu</v>
      </c>
      <c r="AV101" t="str">
        <f t="shared" si="291"/>
        <v>DI</v>
      </c>
      <c r="AW101">
        <f t="shared" si="292"/>
        <v>50</v>
      </c>
      <c r="AX101" t="str">
        <f t="shared" ca="1" si="293"/>
        <v/>
      </c>
      <c r="AY101" t="str">
        <f t="shared" si="294"/>
        <v/>
      </c>
      <c r="AZ101" t="str">
        <f t="shared" si="295"/>
        <v/>
      </c>
      <c r="BA101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298"/>
        <v/>
      </c>
    </row>
    <row r="102" spans="1:54">
      <c r="A102" t="s">
        <v>155</v>
      </c>
      <c r="E102" t="str">
        <f t="shared" si="250"/>
        <v>relay_6</v>
      </c>
      <c r="F102" t="str">
        <f t="shared" si="242"/>
        <v>relay</v>
      </c>
      <c r="G102">
        <f t="shared" si="277"/>
        <v>4</v>
      </c>
      <c r="I102" t="b">
        <v>0</v>
      </c>
      <c r="J102">
        <v>8</v>
      </c>
      <c r="K102" t="str">
        <f t="shared" si="199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74"/>
        <v>726</v>
      </c>
      <c r="R102" t="str">
        <f t="shared" ca="1" si="275"/>
        <v>it</v>
      </c>
      <c r="S102" t="s">
        <v>33</v>
      </c>
      <c r="T102" t="s">
        <v>469</v>
      </c>
      <c r="U102">
        <v>1</v>
      </c>
      <c r="V102" t="str">
        <f t="shared" ca="1" si="278"/>
        <v>cu</v>
      </c>
      <c r="W102" t="s">
        <v>16</v>
      </c>
      <c r="X102" t="s">
        <v>15</v>
      </c>
      <c r="Y102">
        <v>30000</v>
      </c>
      <c r="Z102" t="str">
        <f t="shared" ca="1" si="297"/>
        <v>cu</v>
      </c>
      <c r="AA102" t="s">
        <v>16</v>
      </c>
      <c r="AB102" t="s">
        <v>56</v>
      </c>
      <c r="AC102">
        <v>150</v>
      </c>
      <c r="AD102" t="str">
        <f t="shared" ca="1" si="279"/>
        <v>cu</v>
      </c>
      <c r="AE102" t="s">
        <v>16</v>
      </c>
      <c r="AF102" t="s">
        <v>56</v>
      </c>
      <c r="AG102">
        <v>300</v>
      </c>
      <c r="AH102" t="str">
        <f t="shared" ca="1" si="280"/>
        <v/>
      </c>
      <c r="AL102" t="str">
        <f t="shared" ca="1" si="281"/>
        <v>it</v>
      </c>
      <c r="AM102" t="str">
        <f t="shared" si="282"/>
        <v>RelayAtk_06</v>
      </c>
      <c r="AN102">
        <f t="shared" si="283"/>
        <v>1</v>
      </c>
      <c r="AO102" t="str">
        <f t="shared" ca="1" si="284"/>
        <v>cu</v>
      </c>
      <c r="AP102" t="str">
        <f t="shared" si="285"/>
        <v>GO</v>
      </c>
      <c r="AQ102">
        <f t="shared" si="286"/>
        <v>30000</v>
      </c>
      <c r="AR102" t="str">
        <f t="shared" ca="1" si="287"/>
        <v>cu</v>
      </c>
      <c r="AS102" t="str">
        <f t="shared" si="288"/>
        <v>EN</v>
      </c>
      <c r="AT102">
        <f t="shared" si="289"/>
        <v>150</v>
      </c>
      <c r="AU102" t="str">
        <f t="shared" ca="1" si="290"/>
        <v>cu</v>
      </c>
      <c r="AV102" t="str">
        <f t="shared" si="291"/>
        <v>EN</v>
      </c>
      <c r="AW102">
        <f t="shared" si="292"/>
        <v>300</v>
      </c>
      <c r="AX102" t="str">
        <f t="shared" ca="1" si="293"/>
        <v/>
      </c>
      <c r="AY102" t="str">
        <f t="shared" si="294"/>
        <v/>
      </c>
      <c r="AZ102" t="str">
        <f t="shared" si="295"/>
        <v/>
      </c>
      <c r="BA102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298"/>
        <v/>
      </c>
    </row>
    <row r="103" spans="1:54">
      <c r="A103" t="s">
        <v>156</v>
      </c>
      <c r="E103" t="str">
        <f t="shared" si="250"/>
        <v>relay_7</v>
      </c>
      <c r="F103" t="str">
        <f t="shared" si="242"/>
        <v>relay</v>
      </c>
      <c r="G103">
        <f t="shared" si="277"/>
        <v>4</v>
      </c>
      <c r="I103" t="b">
        <v>0</v>
      </c>
      <c r="J103">
        <v>8</v>
      </c>
      <c r="K103" t="str">
        <f t="shared" si="199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74"/>
        <v>679</v>
      </c>
      <c r="R103" t="str">
        <f t="shared" ca="1" si="275"/>
        <v>it</v>
      </c>
      <c r="S103" t="s">
        <v>33</v>
      </c>
      <c r="T103" t="s">
        <v>470</v>
      </c>
      <c r="U103">
        <v>1</v>
      </c>
      <c r="V103" t="str">
        <f t="shared" ca="1" si="278"/>
        <v>cu</v>
      </c>
      <c r="W103" t="s">
        <v>16</v>
      </c>
      <c r="X103" t="s">
        <v>15</v>
      </c>
      <c r="Y103">
        <v>25000</v>
      </c>
      <c r="Z103" t="str">
        <f t="shared" ca="1" si="297"/>
        <v>cu</v>
      </c>
      <c r="AA103" t="s">
        <v>16</v>
      </c>
      <c r="AB103" t="s">
        <v>56</v>
      </c>
      <c r="AC103">
        <v>100</v>
      </c>
      <c r="AD103" t="str">
        <f t="shared" ca="1" si="279"/>
        <v>cu</v>
      </c>
      <c r="AE103" t="s">
        <v>16</v>
      </c>
      <c r="AF103" t="s">
        <v>207</v>
      </c>
      <c r="AG103">
        <v>50</v>
      </c>
      <c r="AH103" t="str">
        <f t="shared" ca="1" si="280"/>
        <v/>
      </c>
      <c r="AL103" t="str">
        <f t="shared" ca="1" si="281"/>
        <v>it</v>
      </c>
      <c r="AM103" t="str">
        <f t="shared" si="282"/>
        <v>RelayAtk_07</v>
      </c>
      <c r="AN103">
        <f t="shared" si="283"/>
        <v>1</v>
      </c>
      <c r="AO103" t="str">
        <f t="shared" ca="1" si="284"/>
        <v>cu</v>
      </c>
      <c r="AP103" t="str">
        <f t="shared" si="285"/>
        <v>GO</v>
      </c>
      <c r="AQ103">
        <f t="shared" si="286"/>
        <v>25000</v>
      </c>
      <c r="AR103" t="str">
        <f t="shared" ca="1" si="287"/>
        <v>cu</v>
      </c>
      <c r="AS103" t="str">
        <f t="shared" si="288"/>
        <v>EN</v>
      </c>
      <c r="AT103">
        <f t="shared" si="289"/>
        <v>100</v>
      </c>
      <c r="AU103" t="str">
        <f t="shared" ca="1" si="290"/>
        <v>cu</v>
      </c>
      <c r="AV103" t="str">
        <f t="shared" si="291"/>
        <v>DI</v>
      </c>
      <c r="AW103">
        <f t="shared" si="292"/>
        <v>50</v>
      </c>
      <c r="AX103" t="str">
        <f t="shared" ca="1" si="293"/>
        <v/>
      </c>
      <c r="AY103" t="str">
        <f t="shared" si="294"/>
        <v/>
      </c>
      <c r="AZ103" t="str">
        <f t="shared" si="295"/>
        <v/>
      </c>
      <c r="BA103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298"/>
        <v/>
      </c>
    </row>
    <row r="104" spans="1:54">
      <c r="A104" t="s">
        <v>157</v>
      </c>
      <c r="E104" t="str">
        <f t="shared" si="250"/>
        <v>relay_8</v>
      </c>
      <c r="F104" t="str">
        <f t="shared" si="242"/>
        <v>relay</v>
      </c>
      <c r="G104">
        <f t="shared" si="277"/>
        <v>4</v>
      </c>
      <c r="I104" t="b">
        <v>0</v>
      </c>
      <c r="J104">
        <v>8</v>
      </c>
      <c r="K104" t="str">
        <f t="shared" si="199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74"/>
        <v>752</v>
      </c>
      <c r="R104" t="str">
        <f t="shared" ca="1" si="275"/>
        <v>it</v>
      </c>
      <c r="S104" t="s">
        <v>33</v>
      </c>
      <c r="T104" t="s">
        <v>471</v>
      </c>
      <c r="U104">
        <v>1</v>
      </c>
      <c r="V104" t="str">
        <f t="shared" ca="1" si="278"/>
        <v>cu</v>
      </c>
      <c r="W104" t="s">
        <v>16</v>
      </c>
      <c r="X104" t="s">
        <v>15</v>
      </c>
      <c r="Y104">
        <v>25000</v>
      </c>
      <c r="Z104" t="str">
        <f t="shared" ca="1" si="297"/>
        <v>cu</v>
      </c>
      <c r="AA104" t="s">
        <v>16</v>
      </c>
      <c r="AB104" t="s">
        <v>56</v>
      </c>
      <c r="AC104">
        <v>100</v>
      </c>
      <c r="AD104" t="str">
        <f t="shared" ca="1" si="279"/>
        <v>cu</v>
      </c>
      <c r="AE104" t="s">
        <v>16</v>
      </c>
      <c r="AF104" t="s">
        <v>207</v>
      </c>
      <c r="AG104">
        <v>50</v>
      </c>
      <c r="AH104" t="str">
        <f t="shared" ca="1" si="280"/>
        <v/>
      </c>
      <c r="AL104" t="str">
        <f t="shared" ca="1" si="281"/>
        <v>it</v>
      </c>
      <c r="AM104" t="str">
        <f t="shared" si="282"/>
        <v>RelayAtk_08</v>
      </c>
      <c r="AN104">
        <f t="shared" si="283"/>
        <v>1</v>
      </c>
      <c r="AO104" t="str">
        <f t="shared" ca="1" si="284"/>
        <v>cu</v>
      </c>
      <c r="AP104" t="str">
        <f t="shared" si="285"/>
        <v>GO</v>
      </c>
      <c r="AQ104">
        <f t="shared" si="286"/>
        <v>25000</v>
      </c>
      <c r="AR104" t="str">
        <f t="shared" ca="1" si="287"/>
        <v>cu</v>
      </c>
      <c r="AS104" t="str">
        <f t="shared" si="288"/>
        <v>EN</v>
      </c>
      <c r="AT104">
        <f t="shared" si="289"/>
        <v>100</v>
      </c>
      <c r="AU104" t="str">
        <f t="shared" ca="1" si="290"/>
        <v>cu</v>
      </c>
      <c r="AV104" t="str">
        <f t="shared" si="291"/>
        <v>DI</v>
      </c>
      <c r="AW104">
        <f t="shared" si="292"/>
        <v>50</v>
      </c>
      <c r="AX104" t="str">
        <f t="shared" ca="1" si="293"/>
        <v/>
      </c>
      <c r="AY104" t="str">
        <f t="shared" si="294"/>
        <v/>
      </c>
      <c r="AZ104" t="str">
        <f t="shared" si="295"/>
        <v/>
      </c>
      <c r="BA104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298"/>
        <v/>
      </c>
    </row>
    <row r="105" spans="1:54">
      <c r="A105" t="s">
        <v>158</v>
      </c>
      <c r="E105" t="str">
        <f t="shared" si="250"/>
        <v>relay_9</v>
      </c>
      <c r="F105" t="str">
        <f t="shared" si="242"/>
        <v>relay</v>
      </c>
      <c r="G105">
        <f t="shared" si="277"/>
        <v>4</v>
      </c>
      <c r="I105" t="b">
        <v>0</v>
      </c>
      <c r="J105">
        <v>8</v>
      </c>
      <c r="K105" t="str">
        <f t="shared" si="199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74"/>
        <v>534</v>
      </c>
      <c r="R105" t="str">
        <f t="shared" ca="1" si="275"/>
        <v>it</v>
      </c>
      <c r="S105" t="s">
        <v>33</v>
      </c>
      <c r="T105" t="s">
        <v>472</v>
      </c>
      <c r="U105">
        <v>1</v>
      </c>
      <c r="V105" t="str">
        <f t="shared" ca="1" si="278"/>
        <v>cu</v>
      </c>
      <c r="W105" t="s">
        <v>16</v>
      </c>
      <c r="X105" t="s">
        <v>15</v>
      </c>
      <c r="Y105">
        <v>15000</v>
      </c>
      <c r="Z105" t="str">
        <f t="shared" ca="1" si="297"/>
        <v>cu</v>
      </c>
      <c r="AA105" t="s">
        <v>16</v>
      </c>
      <c r="AB105" t="s">
        <v>56</v>
      </c>
      <c r="AC105">
        <v>120</v>
      </c>
      <c r="AD105" t="str">
        <f t="shared" ca="1" si="279"/>
        <v>cu</v>
      </c>
      <c r="AE105" t="s">
        <v>16</v>
      </c>
      <c r="AF105" t="s">
        <v>207</v>
      </c>
      <c r="AG105">
        <v>50</v>
      </c>
      <c r="AH105" t="str">
        <f t="shared" ca="1" si="280"/>
        <v/>
      </c>
      <c r="AL105" t="str">
        <f t="shared" ca="1" si="281"/>
        <v>it</v>
      </c>
      <c r="AM105" t="str">
        <f t="shared" si="282"/>
        <v>RelayAtk_09</v>
      </c>
      <c r="AN105">
        <f t="shared" si="283"/>
        <v>1</v>
      </c>
      <c r="AO105" t="str">
        <f t="shared" ca="1" si="284"/>
        <v>cu</v>
      </c>
      <c r="AP105" t="str">
        <f t="shared" si="285"/>
        <v>GO</v>
      </c>
      <c r="AQ105">
        <f t="shared" si="286"/>
        <v>15000</v>
      </c>
      <c r="AR105" t="str">
        <f t="shared" ca="1" si="287"/>
        <v>cu</v>
      </c>
      <c r="AS105" t="str">
        <f t="shared" si="288"/>
        <v>EN</v>
      </c>
      <c r="AT105">
        <f t="shared" si="289"/>
        <v>120</v>
      </c>
      <c r="AU105" t="str">
        <f t="shared" ca="1" si="290"/>
        <v>cu</v>
      </c>
      <c r="AV105" t="str">
        <f t="shared" si="291"/>
        <v>DI</v>
      </c>
      <c r="AW105">
        <f t="shared" si="292"/>
        <v>50</v>
      </c>
      <c r="AX105" t="str">
        <f t="shared" ca="1" si="293"/>
        <v/>
      </c>
      <c r="AY105" t="str">
        <f t="shared" si="294"/>
        <v/>
      </c>
      <c r="AZ105" t="str">
        <f t="shared" si="295"/>
        <v/>
      </c>
      <c r="BA105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298"/>
        <v/>
      </c>
    </row>
    <row r="106" spans="1:54">
      <c r="A106" t="s">
        <v>159</v>
      </c>
      <c r="E106" t="str">
        <f t="shared" si="250"/>
        <v>relay_10</v>
      </c>
      <c r="F106" t="str">
        <f t="shared" si="242"/>
        <v>relay</v>
      </c>
      <c r="G106">
        <f t="shared" si="277"/>
        <v>4</v>
      </c>
      <c r="I106" t="b">
        <v>0</v>
      </c>
      <c r="J106">
        <v>8</v>
      </c>
      <c r="K106" t="str">
        <f t="shared" si="199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74"/>
        <v>243</v>
      </c>
      <c r="R106" t="str">
        <f t="shared" ca="1" si="275"/>
        <v>it</v>
      </c>
      <c r="S106" t="s">
        <v>33</v>
      </c>
      <c r="T106" t="s">
        <v>473</v>
      </c>
      <c r="U106">
        <v>1</v>
      </c>
      <c r="V106" t="str">
        <f t="shared" ca="1" si="278"/>
        <v>cu</v>
      </c>
      <c r="W106" t="s">
        <v>16</v>
      </c>
      <c r="X106" t="s">
        <v>15</v>
      </c>
      <c r="Y106">
        <v>30000</v>
      </c>
      <c r="Z106" t="str">
        <f t="shared" ca="1" si="297"/>
        <v>cu</v>
      </c>
      <c r="AA106" t="s">
        <v>16</v>
      </c>
      <c r="AB106" t="s">
        <v>56</v>
      </c>
      <c r="AC106">
        <v>150</v>
      </c>
      <c r="AD106" t="str">
        <f t="shared" ca="1" si="279"/>
        <v>cu</v>
      </c>
      <c r="AE106" t="s">
        <v>16</v>
      </c>
      <c r="AF106" t="s">
        <v>56</v>
      </c>
      <c r="AG106">
        <v>300</v>
      </c>
      <c r="AH106" t="str">
        <f t="shared" ca="1" si="280"/>
        <v/>
      </c>
      <c r="AL106" t="str">
        <f t="shared" ca="1" si="281"/>
        <v>it</v>
      </c>
      <c r="AM106" t="str">
        <f t="shared" si="282"/>
        <v>RelayAtk_10</v>
      </c>
      <c r="AN106">
        <f t="shared" si="283"/>
        <v>1</v>
      </c>
      <c r="AO106" t="str">
        <f t="shared" ca="1" si="284"/>
        <v>cu</v>
      </c>
      <c r="AP106" t="str">
        <f t="shared" si="285"/>
        <v>GO</v>
      </c>
      <c r="AQ106">
        <f t="shared" si="286"/>
        <v>30000</v>
      </c>
      <c r="AR106" t="str">
        <f t="shared" ca="1" si="287"/>
        <v>cu</v>
      </c>
      <c r="AS106" t="str">
        <f t="shared" si="288"/>
        <v>EN</v>
      </c>
      <c r="AT106">
        <f t="shared" si="289"/>
        <v>150</v>
      </c>
      <c r="AU106" t="str">
        <f t="shared" ca="1" si="290"/>
        <v>cu</v>
      </c>
      <c r="AV106" t="str">
        <f t="shared" si="291"/>
        <v>EN</v>
      </c>
      <c r="AW106">
        <f t="shared" si="292"/>
        <v>300</v>
      </c>
      <c r="AX106" t="str">
        <f t="shared" ca="1" si="293"/>
        <v/>
      </c>
      <c r="AY106" t="str">
        <f t="shared" si="294"/>
        <v/>
      </c>
      <c r="AZ106" t="str">
        <f t="shared" si="295"/>
        <v/>
      </c>
      <c r="BA106" t="str">
        <f t="shared" ca="1" si="29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298"/>
        <v/>
      </c>
    </row>
    <row r="107" spans="1:54">
      <c r="A107" t="s">
        <v>209</v>
      </c>
      <c r="B107" t="s">
        <v>208</v>
      </c>
      <c r="C107" t="s">
        <v>396</v>
      </c>
      <c r="D107" t="s">
        <v>397</v>
      </c>
      <c r="E107" t="str">
        <f t="shared" ref="E107:E109" si="299">A107</f>
        <v>analysisboost_1</v>
      </c>
      <c r="F107" t="str">
        <f t="shared" ref="F107:F109" si="300">IF(ISERROR(FIND("_",A107)),A107,
LEFT(A107,FIND("_",A107)-1))</f>
        <v>analysisboost</v>
      </c>
      <c r="G107">
        <f t="shared" ref="G107:G109" si="301">COUNTA(S107,W107,AA107,AE107,AI107)</f>
        <v>1</v>
      </c>
      <c r="I107" t="b">
        <v>0</v>
      </c>
      <c r="K107" t="str">
        <f t="shared" si="199"/>
        <v/>
      </c>
      <c r="L107" t="s">
        <v>284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02">P107</f>
        <v>384</v>
      </c>
      <c r="R107" t="str">
        <f t="shared" ref="R107:R109" ca="1" si="303">IF(ISBLANK(S107),"",
VLOOKUP(S107,OFFSET(INDIRECT("$A:$B"),0,MATCH(S$1&amp;"_Verify",INDIRECT("$1:$1"),0)-1),2,0)
)</f>
        <v>it</v>
      </c>
      <c r="S107" t="s">
        <v>33</v>
      </c>
      <c r="T107" t="s">
        <v>416</v>
      </c>
      <c r="U107">
        <v>1</v>
      </c>
      <c r="V107" t="str">
        <f t="shared" ref="V107:V109" ca="1" si="304">IF(ISBLANK(W107),"",
VLOOKUP(W107,OFFSET(INDIRECT("$A:$B"),0,MATCH(W$1&amp;"_Verify",INDIRECT("$1:$1"),0)-1),2,0)
)</f>
        <v/>
      </c>
      <c r="Z107" t="str">
        <f t="shared" ref="Z107:Z109" ca="1" si="305">IF(ISBLANK(AA107),"",
VLOOKUP(AA107,OFFSET(INDIRECT("$A:$B"),0,MATCH(AA$1&amp;"_Verify",INDIRECT("$1:$1"),0)-1),2,0)
)</f>
        <v/>
      </c>
      <c r="AD107" t="str">
        <f t="shared" ref="AD107:AD109" ca="1" si="306">IF(ISBLANK(AE107),"",
VLOOKUP(AE107,OFFSET(INDIRECT("$A:$B"),0,MATCH(AE$1&amp;"_Verify",INDIRECT("$1:$1"),0)-1),2,0)
)</f>
        <v/>
      </c>
      <c r="AH107" t="str">
        <f t="shared" ref="AH107:AH109" ca="1" si="307">IF(ISBLANK(AI107),"",
VLOOKUP(AI107,OFFSET(INDIRECT("$A:$B"),0,MATCH(AI$1&amp;"_Verify",INDIRECT("$1:$1"),0)-1),2,0)
)</f>
        <v/>
      </c>
      <c r="AL107" t="str">
        <f t="shared" ref="AL107:AL109" ca="1" si="308">IF(LEN(R107)=0,"",R107)</f>
        <v>it</v>
      </c>
      <c r="AM107" t="str">
        <f t="shared" ref="AM107:AM109" si="309">IF(LEN(T107)=0,"",T107)</f>
        <v>Cash_sAnalysisBoost</v>
      </c>
      <c r="AN107">
        <f t="shared" ref="AN107:AN109" si="310">IF(LEN(U107)=0,"",U107)</f>
        <v>1</v>
      </c>
      <c r="AO107" t="str">
        <f t="shared" ref="AO107:AO109" ca="1" si="311">IF(LEN(V107)=0,"",V107)</f>
        <v/>
      </c>
      <c r="AP107" t="str">
        <f t="shared" ref="AP107:AP109" si="312">IF(LEN(X107)=0,"",X107)</f>
        <v/>
      </c>
      <c r="AQ107" t="str">
        <f t="shared" ref="AQ107:AQ109" si="313">IF(LEN(Y107)=0,"",Y107)</f>
        <v/>
      </c>
      <c r="AR107" t="str">
        <f t="shared" ref="AR107:AR109" ca="1" si="314">IF(LEN(Z107)=0,"",Z107)</f>
        <v/>
      </c>
      <c r="AS107" t="str">
        <f t="shared" ref="AS107:AS109" si="315">IF(LEN(AB107)=0,"",AB107)</f>
        <v/>
      </c>
      <c r="AT107" t="str">
        <f t="shared" ref="AT107:AT109" si="316">IF(LEN(AC107)=0,"",AC107)</f>
        <v/>
      </c>
      <c r="AU107" t="str">
        <f t="shared" ref="AU107:AU109" ca="1" si="317">IF(LEN(AD107)=0,"",AD107)</f>
        <v/>
      </c>
      <c r="AV107" t="str">
        <f t="shared" ref="AV107:AV109" si="318">IF(LEN(AF107)=0,"",AF107)</f>
        <v/>
      </c>
      <c r="AW107" t="str">
        <f t="shared" ref="AW107:AW109" si="319">IF(LEN(AG107)=0,"",AG107)</f>
        <v/>
      </c>
      <c r="AX107" t="str">
        <f t="shared" ref="AX107:AX109" ca="1" si="320">IF(LEN(AH107)=0,"",AH107)</f>
        <v/>
      </c>
      <c r="AY107" t="str">
        <f t="shared" ref="AY107:AY109" si="321">IF(LEN(AJ107)=0,"",AJ107)</f>
        <v/>
      </c>
      <c r="AZ107" t="str">
        <f t="shared" ref="AZ107:AZ109" si="322">IF(LEN(AK107)=0,"",AK107)</f>
        <v/>
      </c>
      <c r="BA107" t="str">
        <f t="shared" ref="BA107:BA109" ca="1" si="323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298"/>
        <v/>
      </c>
    </row>
    <row r="108" spans="1:54">
      <c r="A108" t="s">
        <v>210</v>
      </c>
      <c r="C108" t="s">
        <v>398</v>
      </c>
      <c r="D108" t="s">
        <v>399</v>
      </c>
      <c r="E108" t="str">
        <f t="shared" si="299"/>
        <v>analysisboost_2</v>
      </c>
      <c r="F108" t="str">
        <f t="shared" si="300"/>
        <v>analysisboost</v>
      </c>
      <c r="G108">
        <f t="shared" si="301"/>
        <v>1</v>
      </c>
      <c r="I108" t="b">
        <v>0</v>
      </c>
      <c r="K108" t="str">
        <f t="shared" si="199"/>
        <v/>
      </c>
      <c r="L108" t="s">
        <v>288</v>
      </c>
      <c r="M108">
        <f>IF(ISBLANK($L108),"",VLOOKUP($L108,$BN:$BP,MATCH($BO$1,$BN$1:$BP$1,0),0))</f>
        <v>4.99</v>
      </c>
      <c r="N108">
        <f>IF(ISBLANK($L108),"",VLOOKUP($L108,$BN:$BP,MATCH($BP$1,$BN$1:$BP$1,0),0))</f>
        <v>6600</v>
      </c>
      <c r="O108" t="s">
        <v>210</v>
      </c>
      <c r="P108">
        <v>681</v>
      </c>
      <c r="Q108">
        <f t="shared" si="302"/>
        <v>681</v>
      </c>
      <c r="R108" t="str">
        <f t="shared" ca="1" si="303"/>
        <v>it</v>
      </c>
      <c r="S108" t="s">
        <v>33</v>
      </c>
      <c r="T108" t="s">
        <v>416</v>
      </c>
      <c r="U108">
        <v>7</v>
      </c>
      <c r="V108" t="str">
        <f t="shared" ca="1" si="304"/>
        <v/>
      </c>
      <c r="Z108" t="str">
        <f t="shared" ca="1" si="305"/>
        <v/>
      </c>
      <c r="AD108" t="str">
        <f t="shared" ca="1" si="306"/>
        <v/>
      </c>
      <c r="AH108" t="str">
        <f t="shared" ca="1" si="307"/>
        <v/>
      </c>
      <c r="AL108" t="str">
        <f t="shared" ca="1" si="308"/>
        <v>it</v>
      </c>
      <c r="AM108" t="str">
        <f t="shared" si="309"/>
        <v>Cash_sAnalysisBoost</v>
      </c>
      <c r="AN108">
        <f t="shared" si="310"/>
        <v>7</v>
      </c>
      <c r="AO108" t="str">
        <f t="shared" ca="1" si="311"/>
        <v/>
      </c>
      <c r="AP108" t="str">
        <f t="shared" si="312"/>
        <v/>
      </c>
      <c r="AQ108" t="str">
        <f t="shared" si="313"/>
        <v/>
      </c>
      <c r="AR108" t="str">
        <f t="shared" ca="1" si="314"/>
        <v/>
      </c>
      <c r="AS108" t="str">
        <f t="shared" si="315"/>
        <v/>
      </c>
      <c r="AT108" t="str">
        <f t="shared" si="316"/>
        <v/>
      </c>
      <c r="AU108" t="str">
        <f t="shared" ca="1" si="317"/>
        <v/>
      </c>
      <c r="AV108" t="str">
        <f t="shared" si="318"/>
        <v/>
      </c>
      <c r="AW108" t="str">
        <f t="shared" si="319"/>
        <v/>
      </c>
      <c r="AX108" t="str">
        <f t="shared" ca="1" si="320"/>
        <v/>
      </c>
      <c r="AY108" t="str">
        <f t="shared" si="321"/>
        <v/>
      </c>
      <c r="AZ108" t="str">
        <f t="shared" si="322"/>
        <v/>
      </c>
      <c r="BA108" t="str">
        <f t="shared" ca="1" si="3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298"/>
        <v/>
      </c>
    </row>
    <row r="109" spans="1:54">
      <c r="A109" t="s">
        <v>211</v>
      </c>
      <c r="C109" t="s">
        <v>400</v>
      </c>
      <c r="D109" t="s">
        <v>401</v>
      </c>
      <c r="E109" t="str">
        <f t="shared" si="299"/>
        <v>analysisboost_3</v>
      </c>
      <c r="F109" t="str">
        <f t="shared" si="300"/>
        <v>analysisboost</v>
      </c>
      <c r="G109">
        <f t="shared" si="301"/>
        <v>4</v>
      </c>
      <c r="I109" t="b">
        <v>0</v>
      </c>
      <c r="K109" t="str">
        <f t="shared" si="199"/>
        <v/>
      </c>
      <c r="L109" t="s">
        <v>294</v>
      </c>
      <c r="M109">
        <f>IF(ISBLANK($L109),"",VLOOKUP($L109,$BN:$BP,MATCH($BO$1,$BN$1:$BP$1,0),0))</f>
        <v>19.989999999999998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02"/>
        <v>813</v>
      </c>
      <c r="R109" t="str">
        <f t="shared" ca="1" si="303"/>
        <v>it</v>
      </c>
      <c r="S109" t="s">
        <v>33</v>
      </c>
      <c r="T109" t="s">
        <v>416</v>
      </c>
      <c r="U109">
        <v>30</v>
      </c>
      <c r="V109" t="str">
        <f t="shared" ca="1" si="304"/>
        <v>cu</v>
      </c>
      <c r="W109" t="s">
        <v>16</v>
      </c>
      <c r="X109" t="s">
        <v>56</v>
      </c>
      <c r="Y109">
        <v>1000</v>
      </c>
      <c r="Z109" t="str">
        <f t="shared" ca="1" si="305"/>
        <v>cu</v>
      </c>
      <c r="AA109" t="s">
        <v>16</v>
      </c>
      <c r="AB109" t="s">
        <v>176</v>
      </c>
      <c r="AC109">
        <v>25000</v>
      </c>
      <c r="AD109" t="str">
        <f t="shared" ca="1" si="306"/>
        <v>cu</v>
      </c>
      <c r="AE109" t="s">
        <v>16</v>
      </c>
      <c r="AF109" t="s">
        <v>207</v>
      </c>
      <c r="AG109">
        <v>750</v>
      </c>
      <c r="AH109" t="str">
        <f t="shared" ca="1" si="307"/>
        <v/>
      </c>
      <c r="AL109" t="str">
        <f t="shared" ca="1" si="308"/>
        <v>it</v>
      </c>
      <c r="AM109" t="str">
        <f t="shared" si="309"/>
        <v>Cash_sAnalysisBoost</v>
      </c>
      <c r="AN109">
        <f t="shared" si="310"/>
        <v>30</v>
      </c>
      <c r="AO109" t="str">
        <f t="shared" ca="1" si="311"/>
        <v>cu</v>
      </c>
      <c r="AP109" t="str">
        <f t="shared" si="312"/>
        <v>EN</v>
      </c>
      <c r="AQ109">
        <f t="shared" si="313"/>
        <v>1000</v>
      </c>
      <c r="AR109" t="str">
        <f t="shared" ca="1" si="314"/>
        <v>cu</v>
      </c>
      <c r="AS109" t="str">
        <f t="shared" si="315"/>
        <v>GO</v>
      </c>
      <c r="AT109">
        <f t="shared" si="316"/>
        <v>25000</v>
      </c>
      <c r="AU109" t="str">
        <f t="shared" ca="1" si="317"/>
        <v>cu</v>
      </c>
      <c r="AV109" t="str">
        <f t="shared" si="318"/>
        <v>DI</v>
      </c>
      <c r="AW109">
        <f t="shared" si="319"/>
        <v>750</v>
      </c>
      <c r="AX109" t="str">
        <f t="shared" ca="1" si="320"/>
        <v/>
      </c>
      <c r="AY109" t="str">
        <f t="shared" si="321"/>
        <v/>
      </c>
      <c r="AZ109" t="str">
        <f t="shared" si="322"/>
        <v/>
      </c>
      <c r="BA109" t="str">
        <f t="shared" ca="1" si="3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298"/>
        <v/>
      </c>
    </row>
    <row r="110" spans="1:54">
      <c r="A110" t="s">
        <v>219</v>
      </c>
      <c r="B110" t="s">
        <v>161</v>
      </c>
      <c r="C110" t="s">
        <v>402</v>
      </c>
      <c r="D110" t="s">
        <v>403</v>
      </c>
      <c r="E110" t="str">
        <f t="shared" ref="E110:E113" si="324">A110</f>
        <v>ev14_unacquiredspell</v>
      </c>
      <c r="F110" t="str">
        <f t="shared" ref="F110:F113" si="325">IF(ISERROR(FIND("_",A110)),A110,
LEFT(A110,FIND("_",A110)-1))</f>
        <v>ev14</v>
      </c>
      <c r="G110">
        <f t="shared" ref="G110:G113" si="326">COUNTA(S110,W110,AA110,AE110,AI110)</f>
        <v>1</v>
      </c>
      <c r="I110" t="b">
        <v>0</v>
      </c>
      <c r="K110" t="str">
        <f t="shared" si="199"/>
        <v>가격필요</v>
      </c>
      <c r="M110">
        <v>9.99</v>
      </c>
      <c r="N110">
        <v>13000</v>
      </c>
      <c r="O110" t="s">
        <v>219</v>
      </c>
      <c r="P110">
        <v>178</v>
      </c>
      <c r="Q110">
        <f t="shared" ref="Q110:Q113" si="327">P110</f>
        <v>178</v>
      </c>
      <c r="R110" t="str">
        <f t="shared" ref="R110:R113" ca="1" si="328">IF(ISBLANK(S110),"",
VLOOKUP(S110,OFFSET(INDIRECT("$A:$B"),0,MATCH(S$1&amp;"_Verify",INDIRECT("$1:$1"),0)-1),2,0)
)</f>
        <v>it</v>
      </c>
      <c r="S110" t="s">
        <v>33</v>
      </c>
      <c r="T110" s="4" t="s">
        <v>230</v>
      </c>
      <c r="U110">
        <v>1</v>
      </c>
      <c r="V110" t="str">
        <f t="shared" ref="V110:V113" ca="1" si="329">IF(ISBLANK(W110),"",
VLOOKUP(W110,OFFSET(INDIRECT("$A:$B"),0,MATCH(W$1&amp;"_Verify",INDIRECT("$1:$1"),0)-1),2,0)
)</f>
        <v/>
      </c>
      <c r="Z110" t="str">
        <f t="shared" ref="Z110:Z113" ca="1" si="330">IF(ISBLANK(AA110),"",
VLOOKUP(AA110,OFFSET(INDIRECT("$A:$B"),0,MATCH(AA$1&amp;"_Verify",INDIRECT("$1:$1"),0)-1),2,0)
)</f>
        <v/>
      </c>
      <c r="AD110" t="str">
        <f t="shared" ref="AD110:AD113" ca="1" si="331">IF(ISBLANK(AE110),"",
VLOOKUP(AE110,OFFSET(INDIRECT("$A:$B"),0,MATCH(AE$1&amp;"_Verify",INDIRECT("$1:$1"),0)-1),2,0)
)</f>
        <v/>
      </c>
      <c r="AH110" t="str">
        <f t="shared" ref="AH110:AH113" ca="1" si="332">IF(ISBLANK(AI110),"",
VLOOKUP(AI110,OFFSET(INDIRECT("$A:$B"),0,MATCH(AI$1&amp;"_Verify",INDIRECT("$1:$1"),0)-1),2,0)
)</f>
        <v/>
      </c>
      <c r="AL110" t="str">
        <f t="shared" ref="AL110:AL113" ca="1" si="333">IF(LEN(R110)=0,"",R110)</f>
        <v>it</v>
      </c>
      <c r="AM110" t="str">
        <f t="shared" ref="AM110:AM113" si="334">IF(LEN(T110)=0,"",T110)</f>
        <v>Cash_sUnacquiredSpell</v>
      </c>
      <c r="AN110">
        <f t="shared" ref="AN110:AN113" si="335">IF(LEN(U110)=0,"",U110)</f>
        <v>1</v>
      </c>
      <c r="AO110" t="str">
        <f t="shared" ref="AO110:AO113" ca="1" si="336">IF(LEN(V110)=0,"",V110)</f>
        <v/>
      </c>
      <c r="AP110" t="str">
        <f t="shared" ref="AP110:AP113" si="337">IF(LEN(X110)=0,"",X110)</f>
        <v/>
      </c>
      <c r="AQ110" t="str">
        <f t="shared" ref="AQ110:AQ113" si="338">IF(LEN(Y110)=0,"",Y110)</f>
        <v/>
      </c>
      <c r="AR110" t="str">
        <f t="shared" ref="AR110:AR113" ca="1" si="339">IF(LEN(Z110)=0,"",Z110)</f>
        <v/>
      </c>
      <c r="AS110" t="str">
        <f t="shared" ref="AS110:AS113" si="340">IF(LEN(AB110)=0,"",AB110)</f>
        <v/>
      </c>
      <c r="AT110" t="str">
        <f t="shared" ref="AT110:AT113" si="341">IF(LEN(AC110)=0,"",AC110)</f>
        <v/>
      </c>
      <c r="AU110" t="str">
        <f t="shared" ref="AU110:AU113" ca="1" si="342">IF(LEN(AD110)=0,"",AD110)</f>
        <v/>
      </c>
      <c r="AV110" t="str">
        <f t="shared" ref="AV110:AV113" si="343">IF(LEN(AF110)=0,"",AF110)</f>
        <v/>
      </c>
      <c r="AW110" t="str">
        <f t="shared" ref="AW110:AW113" si="344">IF(LEN(AG110)=0,"",AG110)</f>
        <v/>
      </c>
      <c r="AX110" t="str">
        <f t="shared" ref="AX110:AX113" ca="1" si="345">IF(LEN(AH110)=0,"",AH110)</f>
        <v/>
      </c>
      <c r="AY110" t="str">
        <f t="shared" ref="AY110:AY113" si="346">IF(LEN(AJ110)=0,"",AJ110)</f>
        <v/>
      </c>
      <c r="AZ110" t="str">
        <f t="shared" ref="AZ110:AZ113" si="347">IF(LEN(AK110)=0,"",AK110)</f>
        <v/>
      </c>
      <c r="BA110" t="str">
        <f t="shared" ref="BA110:BA113" ca="1" si="348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298"/>
        <v/>
      </c>
    </row>
    <row r="111" spans="1:54">
      <c r="A111" t="s">
        <v>220</v>
      </c>
      <c r="C111" t="s">
        <v>404</v>
      </c>
      <c r="D111" t="s">
        <v>405</v>
      </c>
      <c r="E111" t="str">
        <f t="shared" si="324"/>
        <v>ev13_acquiredspell_0001</v>
      </c>
      <c r="F111" t="str">
        <f t="shared" si="325"/>
        <v>ev13</v>
      </c>
      <c r="G111">
        <f t="shared" si="326"/>
        <v>1</v>
      </c>
      <c r="I111" t="b">
        <v>0</v>
      </c>
      <c r="K111" t="str">
        <f t="shared" si="199"/>
        <v>가격필요</v>
      </c>
      <c r="M111">
        <v>9.99</v>
      </c>
      <c r="N111">
        <v>13000</v>
      </c>
      <c r="O111" t="s">
        <v>220</v>
      </c>
      <c r="P111">
        <v>240</v>
      </c>
      <c r="Q111">
        <f t="shared" si="327"/>
        <v>240</v>
      </c>
      <c r="R111" t="str">
        <f t="shared" ca="1" si="328"/>
        <v>it</v>
      </c>
      <c r="S111" t="s">
        <v>33</v>
      </c>
      <c r="T111" t="s">
        <v>249</v>
      </c>
      <c r="U111">
        <v>1</v>
      </c>
      <c r="V111" t="str">
        <f t="shared" ca="1" si="329"/>
        <v/>
      </c>
      <c r="Z111" t="str">
        <f t="shared" ca="1" si="330"/>
        <v/>
      </c>
      <c r="AD111" t="str">
        <f t="shared" ca="1" si="331"/>
        <v/>
      </c>
      <c r="AH111" t="str">
        <f t="shared" ca="1" si="332"/>
        <v/>
      </c>
      <c r="AL111" t="str">
        <f t="shared" ca="1" si="333"/>
        <v>it</v>
      </c>
      <c r="AM111" t="str">
        <f t="shared" si="334"/>
        <v>Cash_sAcquiredSpell</v>
      </c>
      <c r="AN111">
        <f t="shared" si="335"/>
        <v>1</v>
      </c>
      <c r="AO111" t="str">
        <f t="shared" ca="1" si="336"/>
        <v/>
      </c>
      <c r="AP111" t="str">
        <f t="shared" si="337"/>
        <v/>
      </c>
      <c r="AQ111" t="str">
        <f t="shared" si="338"/>
        <v/>
      </c>
      <c r="AR111" t="str">
        <f t="shared" ca="1" si="339"/>
        <v/>
      </c>
      <c r="AS111" t="str">
        <f t="shared" si="340"/>
        <v/>
      </c>
      <c r="AT111" t="str">
        <f t="shared" si="341"/>
        <v/>
      </c>
      <c r="AU111" t="str">
        <f t="shared" ca="1" si="342"/>
        <v/>
      </c>
      <c r="AV111" t="str">
        <f t="shared" si="343"/>
        <v/>
      </c>
      <c r="AW111" t="str">
        <f t="shared" si="344"/>
        <v/>
      </c>
      <c r="AX111" t="str">
        <f t="shared" ca="1" si="345"/>
        <v/>
      </c>
      <c r="AY111" t="str">
        <f t="shared" si="346"/>
        <v/>
      </c>
      <c r="AZ111" t="str">
        <f t="shared" si="347"/>
        <v/>
      </c>
      <c r="BA111" t="str">
        <f t="shared" ca="1" si="3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298"/>
        <v/>
      </c>
    </row>
    <row r="112" spans="1:54">
      <c r="A112" t="s">
        <v>221</v>
      </c>
      <c r="C112" t="s">
        <v>404</v>
      </c>
      <c r="D112" t="s">
        <v>405</v>
      </c>
      <c r="E112" t="str">
        <f t="shared" si="324"/>
        <v>ev13_acquiredspell_0002</v>
      </c>
      <c r="F112" t="str">
        <f t="shared" si="325"/>
        <v>ev13</v>
      </c>
      <c r="G112">
        <f t="shared" si="326"/>
        <v>1</v>
      </c>
      <c r="I112" t="b">
        <v>0</v>
      </c>
      <c r="K112" t="str">
        <f t="shared" si="199"/>
        <v>가격필요</v>
      </c>
      <c r="M112">
        <v>9.99</v>
      </c>
      <c r="N112">
        <v>13000</v>
      </c>
      <c r="O112" t="s">
        <v>221</v>
      </c>
      <c r="P112">
        <v>652</v>
      </c>
      <c r="Q112">
        <f t="shared" si="327"/>
        <v>652</v>
      </c>
      <c r="R112" t="str">
        <f t="shared" ca="1" si="328"/>
        <v>it</v>
      </c>
      <c r="S112" t="s">
        <v>33</v>
      </c>
      <c r="T112" t="s">
        <v>249</v>
      </c>
      <c r="U112">
        <v>1</v>
      </c>
      <c r="V112" t="str">
        <f t="shared" ca="1" si="329"/>
        <v/>
      </c>
      <c r="Z112" t="str">
        <f t="shared" ca="1" si="330"/>
        <v/>
      </c>
      <c r="AD112" t="str">
        <f t="shared" ca="1" si="331"/>
        <v/>
      </c>
      <c r="AH112" t="str">
        <f t="shared" ca="1" si="332"/>
        <v/>
      </c>
      <c r="AL112" t="str">
        <f t="shared" ca="1" si="333"/>
        <v>it</v>
      </c>
      <c r="AM112" t="str">
        <f t="shared" si="334"/>
        <v>Cash_sAcquiredSpell</v>
      </c>
      <c r="AN112">
        <f t="shared" si="335"/>
        <v>1</v>
      </c>
      <c r="AO112" t="str">
        <f t="shared" ca="1" si="336"/>
        <v/>
      </c>
      <c r="AP112" t="str">
        <f t="shared" si="337"/>
        <v/>
      </c>
      <c r="AQ112" t="str">
        <f t="shared" si="338"/>
        <v/>
      </c>
      <c r="AR112" t="str">
        <f t="shared" ca="1" si="339"/>
        <v/>
      </c>
      <c r="AS112" t="str">
        <f t="shared" si="340"/>
        <v/>
      </c>
      <c r="AT112" t="str">
        <f t="shared" si="341"/>
        <v/>
      </c>
      <c r="AU112" t="str">
        <f t="shared" ca="1" si="342"/>
        <v/>
      </c>
      <c r="AV112" t="str">
        <f t="shared" si="343"/>
        <v/>
      </c>
      <c r="AW112" t="str">
        <f t="shared" si="344"/>
        <v/>
      </c>
      <c r="AX112" t="str">
        <f t="shared" ca="1" si="345"/>
        <v/>
      </c>
      <c r="AY112" t="str">
        <f t="shared" si="346"/>
        <v/>
      </c>
      <c r="AZ112" t="str">
        <f t="shared" si="347"/>
        <v/>
      </c>
      <c r="BA112" t="str">
        <f t="shared" ca="1" si="3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298"/>
        <v/>
      </c>
    </row>
    <row r="113" spans="1:54">
      <c r="A113" t="s">
        <v>218</v>
      </c>
      <c r="C113" t="s">
        <v>404</v>
      </c>
      <c r="D113" t="s">
        <v>405</v>
      </c>
      <c r="E113" t="str">
        <f t="shared" si="324"/>
        <v>ev13_acquiredspell</v>
      </c>
      <c r="F113" t="str">
        <f t="shared" si="325"/>
        <v>ev13</v>
      </c>
      <c r="G113">
        <f t="shared" si="326"/>
        <v>1</v>
      </c>
      <c r="I113" t="b">
        <v>0</v>
      </c>
      <c r="K113" t="str">
        <f t="shared" si="199"/>
        <v>가격필요</v>
      </c>
      <c r="M113">
        <v>9.99</v>
      </c>
      <c r="N113">
        <v>13000</v>
      </c>
      <c r="O113" t="s">
        <v>218</v>
      </c>
      <c r="P113">
        <v>358</v>
      </c>
      <c r="Q113">
        <f t="shared" si="327"/>
        <v>358</v>
      </c>
      <c r="R113" t="str">
        <f t="shared" ca="1" si="328"/>
        <v>it</v>
      </c>
      <c r="S113" t="s">
        <v>33</v>
      </c>
      <c r="T113" t="s">
        <v>249</v>
      </c>
      <c r="U113">
        <v>1</v>
      </c>
      <c r="V113" t="str">
        <f t="shared" ca="1" si="329"/>
        <v/>
      </c>
      <c r="Z113" t="str">
        <f t="shared" ca="1" si="330"/>
        <v/>
      </c>
      <c r="AD113" t="str">
        <f t="shared" ca="1" si="331"/>
        <v/>
      </c>
      <c r="AH113" t="str">
        <f t="shared" ca="1" si="332"/>
        <v/>
      </c>
      <c r="AL113" t="str">
        <f t="shared" ca="1" si="333"/>
        <v>it</v>
      </c>
      <c r="AM113" t="str">
        <f t="shared" si="334"/>
        <v>Cash_sAcquiredSpell</v>
      </c>
      <c r="AN113">
        <f t="shared" si="335"/>
        <v>1</v>
      </c>
      <c r="AO113" t="str">
        <f t="shared" ca="1" si="336"/>
        <v/>
      </c>
      <c r="AP113" t="str">
        <f t="shared" si="337"/>
        <v/>
      </c>
      <c r="AQ113" t="str">
        <f t="shared" si="338"/>
        <v/>
      </c>
      <c r="AR113" t="str">
        <f t="shared" ca="1" si="339"/>
        <v/>
      </c>
      <c r="AS113" t="str">
        <f t="shared" si="340"/>
        <v/>
      </c>
      <c r="AT113" t="str">
        <f t="shared" si="341"/>
        <v/>
      </c>
      <c r="AU113" t="str">
        <f t="shared" ca="1" si="342"/>
        <v/>
      </c>
      <c r="AV113" t="str">
        <f t="shared" si="343"/>
        <v/>
      </c>
      <c r="AW113" t="str">
        <f t="shared" si="344"/>
        <v/>
      </c>
      <c r="AX113" t="str">
        <f t="shared" ca="1" si="345"/>
        <v/>
      </c>
      <c r="AY113" t="str">
        <f t="shared" si="346"/>
        <v/>
      </c>
      <c r="AZ113" t="str">
        <f t="shared" si="347"/>
        <v/>
      </c>
      <c r="BA113" t="str">
        <f t="shared" ca="1" si="3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298"/>
        <v/>
      </c>
    </row>
    <row r="114" spans="1:54">
      <c r="A114" t="s">
        <v>243</v>
      </c>
      <c r="C114" t="s">
        <v>406</v>
      </c>
      <c r="D114" t="s">
        <v>407</v>
      </c>
      <c r="E114" t="str">
        <f t="shared" ref="E114:E116" si="349">A114</f>
        <v>ev15_unacquiredcompanion</v>
      </c>
      <c r="F114" t="str">
        <f t="shared" ref="F114:F116" si="350">IF(ISERROR(FIND("_",A114)),A114,
LEFT(A114,FIND("_",A114)-1))</f>
        <v>ev15</v>
      </c>
      <c r="G114">
        <f t="shared" ref="G114:G116" si="351">COUNTA(S114,W114,AA114,AE114,AI114)</f>
        <v>1</v>
      </c>
      <c r="I114" t="b">
        <v>0</v>
      </c>
      <c r="K114" t="str">
        <f t="shared" si="199"/>
        <v>가격필요</v>
      </c>
      <c r="M114">
        <v>9.99</v>
      </c>
      <c r="N114">
        <v>13000</v>
      </c>
      <c r="O114" t="s">
        <v>243</v>
      </c>
      <c r="P114">
        <v>717</v>
      </c>
      <c r="Q114">
        <f t="shared" ref="Q114:Q116" si="352">P114</f>
        <v>717</v>
      </c>
      <c r="R114" t="str">
        <f t="shared" ref="R114:R116" ca="1" si="353">IF(ISBLANK(S114),"",
VLOOKUP(S114,OFFSET(INDIRECT("$A:$B"),0,MATCH(S$1&amp;"_Verify",INDIRECT("$1:$1"),0)-1),2,0)
)</f>
        <v>it</v>
      </c>
      <c r="S114" t="s">
        <v>33</v>
      </c>
      <c r="T114" t="s">
        <v>250</v>
      </c>
      <c r="U114">
        <v>1</v>
      </c>
      <c r="V114" t="str">
        <f t="shared" ref="V114:V116" ca="1" si="354">IF(ISBLANK(W114),"",
VLOOKUP(W114,OFFSET(INDIRECT("$A:$B"),0,MATCH(W$1&amp;"_Verify",INDIRECT("$1:$1"),0)-1),2,0)
)</f>
        <v/>
      </c>
      <c r="Z114" t="str">
        <f t="shared" ref="Z114:Z116" ca="1" si="355">IF(ISBLANK(AA114),"",
VLOOKUP(AA114,OFFSET(INDIRECT("$A:$B"),0,MATCH(AA$1&amp;"_Verify",INDIRECT("$1:$1"),0)-1),2,0)
)</f>
        <v/>
      </c>
      <c r="AD114" t="str">
        <f t="shared" ref="AD114:AD116" ca="1" si="356">IF(ISBLANK(AE114),"",
VLOOKUP(AE114,OFFSET(INDIRECT("$A:$B"),0,MATCH(AE$1&amp;"_Verify",INDIRECT("$1:$1"),0)-1),2,0)
)</f>
        <v/>
      </c>
      <c r="AH114" t="str">
        <f t="shared" ref="AH114:AH116" ca="1" si="357">IF(ISBLANK(AI114),"",
VLOOKUP(AI114,OFFSET(INDIRECT("$A:$B"),0,MATCH(AI$1&amp;"_Verify",INDIRECT("$1:$1"),0)-1),2,0)
)</f>
        <v/>
      </c>
      <c r="AL114" t="str">
        <f t="shared" ref="AL114:AL116" ca="1" si="358">IF(LEN(R114)=0,"",R114)</f>
        <v>it</v>
      </c>
      <c r="AM114" t="str">
        <f t="shared" ref="AM114:AM116" si="359">IF(LEN(T114)=0,"",T114)</f>
        <v>Cash_sUnacquiredCompanion</v>
      </c>
      <c r="AN114">
        <f t="shared" ref="AN114:AN116" si="360">IF(LEN(U114)=0,"",U114)</f>
        <v>1</v>
      </c>
      <c r="AO114" t="str">
        <f t="shared" ref="AO114:AO116" ca="1" si="361">IF(LEN(V114)=0,"",V114)</f>
        <v/>
      </c>
      <c r="AP114" t="str">
        <f t="shared" ref="AP114:AP116" si="362">IF(LEN(X114)=0,"",X114)</f>
        <v/>
      </c>
      <c r="AQ114" t="str">
        <f t="shared" ref="AQ114:AQ116" si="363">IF(LEN(Y114)=0,"",Y114)</f>
        <v/>
      </c>
      <c r="AR114" t="str">
        <f t="shared" ref="AR114:AR116" ca="1" si="364">IF(LEN(Z114)=0,"",Z114)</f>
        <v/>
      </c>
      <c r="AS114" t="str">
        <f t="shared" ref="AS114:AS116" si="365">IF(LEN(AB114)=0,"",AB114)</f>
        <v/>
      </c>
      <c r="AT114" t="str">
        <f t="shared" ref="AT114:AT116" si="366">IF(LEN(AC114)=0,"",AC114)</f>
        <v/>
      </c>
      <c r="AU114" t="str">
        <f t="shared" ref="AU114:AU116" ca="1" si="367">IF(LEN(AD114)=0,"",AD114)</f>
        <v/>
      </c>
      <c r="AV114" t="str">
        <f t="shared" ref="AV114:AV116" si="368">IF(LEN(AF114)=0,"",AF114)</f>
        <v/>
      </c>
      <c r="AW114" t="str">
        <f t="shared" ref="AW114:AW116" si="369">IF(LEN(AG114)=0,"",AG114)</f>
        <v/>
      </c>
      <c r="AX114" t="str">
        <f t="shared" ref="AX114:AX116" ca="1" si="370">IF(LEN(AH114)=0,"",AH114)</f>
        <v/>
      </c>
      <c r="AY114" t="str">
        <f t="shared" ref="AY114:AY116" si="371">IF(LEN(AJ114)=0,"",AJ114)</f>
        <v/>
      </c>
      <c r="AZ114" t="str">
        <f t="shared" ref="AZ114:AZ116" si="372">IF(LEN(AK114)=0,"",AK114)</f>
        <v/>
      </c>
      <c r="BA114" t="str">
        <f t="shared" ref="BA114:BA116" ca="1" si="373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298"/>
        <v/>
      </c>
    </row>
    <row r="115" spans="1:54">
      <c r="A115" t="s">
        <v>245</v>
      </c>
      <c r="C115" t="s">
        <v>408</v>
      </c>
      <c r="D115" t="s">
        <v>409</v>
      </c>
      <c r="E115" t="str">
        <f t="shared" si="349"/>
        <v>ev16_acquiredcompanion</v>
      </c>
      <c r="F115" t="str">
        <f t="shared" si="350"/>
        <v>ev16</v>
      </c>
      <c r="G115">
        <f t="shared" si="351"/>
        <v>1</v>
      </c>
      <c r="I115" t="b">
        <v>0</v>
      </c>
      <c r="K115" t="str">
        <f t="shared" si="199"/>
        <v>가격필요</v>
      </c>
      <c r="M115">
        <v>9.99</v>
      </c>
      <c r="N115">
        <v>13000</v>
      </c>
      <c r="O115" t="s">
        <v>245</v>
      </c>
      <c r="P115">
        <v>569</v>
      </c>
      <c r="Q115">
        <f t="shared" si="352"/>
        <v>569</v>
      </c>
      <c r="R115" t="str">
        <f t="shared" ca="1" si="353"/>
        <v>it</v>
      </c>
      <c r="S115" t="s">
        <v>33</v>
      </c>
      <c r="T115" t="s">
        <v>251</v>
      </c>
      <c r="U115">
        <v>1</v>
      </c>
      <c r="V115" t="str">
        <f t="shared" ca="1" si="354"/>
        <v/>
      </c>
      <c r="Z115" t="str">
        <f t="shared" ca="1" si="355"/>
        <v/>
      </c>
      <c r="AD115" t="str">
        <f t="shared" ca="1" si="356"/>
        <v/>
      </c>
      <c r="AH115" t="str">
        <f t="shared" ca="1" si="357"/>
        <v/>
      </c>
      <c r="AL115" t="str">
        <f t="shared" ca="1" si="358"/>
        <v>it</v>
      </c>
      <c r="AM115" t="str">
        <f t="shared" si="359"/>
        <v>Cash_sAcquiredCompanion</v>
      </c>
      <c r="AN115">
        <f t="shared" si="360"/>
        <v>1</v>
      </c>
      <c r="AO115" t="str">
        <f t="shared" ca="1" si="361"/>
        <v/>
      </c>
      <c r="AP115" t="str">
        <f t="shared" si="362"/>
        <v/>
      </c>
      <c r="AQ115" t="str">
        <f t="shared" si="363"/>
        <v/>
      </c>
      <c r="AR115" t="str">
        <f t="shared" ca="1" si="364"/>
        <v/>
      </c>
      <c r="AS115" t="str">
        <f t="shared" si="365"/>
        <v/>
      </c>
      <c r="AT115" t="str">
        <f t="shared" si="366"/>
        <v/>
      </c>
      <c r="AU115" t="str">
        <f t="shared" ca="1" si="367"/>
        <v/>
      </c>
      <c r="AV115" t="str">
        <f t="shared" si="368"/>
        <v/>
      </c>
      <c r="AW115" t="str">
        <f t="shared" si="369"/>
        <v/>
      </c>
      <c r="AX115" t="str">
        <f t="shared" ca="1" si="370"/>
        <v/>
      </c>
      <c r="AY115" t="str">
        <f t="shared" si="371"/>
        <v/>
      </c>
      <c r="AZ115" t="str">
        <f t="shared" si="372"/>
        <v/>
      </c>
      <c r="BA115" t="str">
        <f t="shared" ca="1" si="3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298"/>
        <v/>
      </c>
    </row>
    <row r="116" spans="1:54">
      <c r="A116" t="s">
        <v>247</v>
      </c>
      <c r="C116" t="s">
        <v>410</v>
      </c>
      <c r="D116" t="s">
        <v>411</v>
      </c>
      <c r="E116" t="str">
        <f t="shared" si="349"/>
        <v>ev17_acquiredcompanionpp</v>
      </c>
      <c r="F116" t="str">
        <f t="shared" si="350"/>
        <v>ev17</v>
      </c>
      <c r="G116">
        <f t="shared" si="351"/>
        <v>1</v>
      </c>
      <c r="I116" t="b">
        <v>0</v>
      </c>
      <c r="K116" t="str">
        <f t="shared" si="199"/>
        <v>가격필요</v>
      </c>
      <c r="M116">
        <v>9.99</v>
      </c>
      <c r="N116">
        <v>13000</v>
      </c>
      <c r="O116" t="s">
        <v>247</v>
      </c>
      <c r="P116">
        <v>880</v>
      </c>
      <c r="Q116">
        <f t="shared" si="352"/>
        <v>880</v>
      </c>
      <c r="R116" t="str">
        <f t="shared" ca="1" si="353"/>
        <v>it</v>
      </c>
      <c r="S116" t="s">
        <v>33</v>
      </c>
      <c r="T116" t="s">
        <v>252</v>
      </c>
      <c r="U116">
        <v>1</v>
      </c>
      <c r="V116" t="str">
        <f t="shared" ca="1" si="354"/>
        <v/>
      </c>
      <c r="Z116" t="str">
        <f t="shared" ca="1" si="355"/>
        <v/>
      </c>
      <c r="AD116" t="str">
        <f t="shared" ca="1" si="356"/>
        <v/>
      </c>
      <c r="AH116" t="str">
        <f t="shared" ca="1" si="357"/>
        <v/>
      </c>
      <c r="AL116" t="str">
        <f t="shared" ca="1" si="358"/>
        <v>it</v>
      </c>
      <c r="AM116" t="str">
        <f t="shared" si="359"/>
        <v>Cash_sAcquiredCompanionPp</v>
      </c>
      <c r="AN116">
        <f t="shared" si="360"/>
        <v>1</v>
      </c>
      <c r="AO116" t="str">
        <f t="shared" ca="1" si="361"/>
        <v/>
      </c>
      <c r="AP116" t="str">
        <f t="shared" si="362"/>
        <v/>
      </c>
      <c r="AQ116" t="str">
        <f t="shared" si="363"/>
        <v/>
      </c>
      <c r="AR116" t="str">
        <f t="shared" ca="1" si="364"/>
        <v/>
      </c>
      <c r="AS116" t="str">
        <f t="shared" si="365"/>
        <v/>
      </c>
      <c r="AT116" t="str">
        <f t="shared" si="366"/>
        <v/>
      </c>
      <c r="AU116" t="str">
        <f t="shared" ca="1" si="367"/>
        <v/>
      </c>
      <c r="AV116" t="str">
        <f t="shared" si="368"/>
        <v/>
      </c>
      <c r="AW116" t="str">
        <f t="shared" si="369"/>
        <v/>
      </c>
      <c r="AX116" t="str">
        <f t="shared" ca="1" si="370"/>
        <v/>
      </c>
      <c r="AY116" t="str">
        <f t="shared" si="371"/>
        <v/>
      </c>
      <c r="AZ116" t="str">
        <f t="shared" si="372"/>
        <v/>
      </c>
      <c r="BA116" t="str">
        <f t="shared" ca="1" si="37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298"/>
        <v/>
      </c>
    </row>
    <row r="117" spans="1:54">
      <c r="A117" t="s">
        <v>277</v>
      </c>
      <c r="B117" t="s">
        <v>419</v>
      </c>
      <c r="C117" t="s">
        <v>412</v>
      </c>
      <c r="D117" t="s">
        <v>413</v>
      </c>
      <c r="E117" t="str">
        <f t="shared" ref="E117" si="374">A117</f>
        <v>petpass</v>
      </c>
      <c r="F117" t="str">
        <f t="shared" ref="F117" si="375">IF(ISERROR(FIND("_",A117)),A117,
LEFT(A117,FIND("_",A117)-1))</f>
        <v>petpass</v>
      </c>
      <c r="G117">
        <f t="shared" ref="G117" si="376">COUNTA(S117,W117,AA117,AE117,AI117)</f>
        <v>1</v>
      </c>
      <c r="I117" t="b">
        <v>0</v>
      </c>
      <c r="K117" t="str">
        <f t="shared" si="199"/>
        <v/>
      </c>
      <c r="L117" t="s">
        <v>287</v>
      </c>
      <c r="M117">
        <f>IF(ISBLANK($L117),"",VLOOKUP($L117,$BN:$BP,MATCH($BO$1,$BN$1:$BP$1,0),0))</f>
        <v>3.99</v>
      </c>
      <c r="N117">
        <f>IF(ISBLANK($L117),"",VLOOKUP($L117,$BN:$BP,MATCH($BP$1,$BN$1:$BP$1,0),0))</f>
        <v>5500</v>
      </c>
      <c r="O117" t="s">
        <v>276</v>
      </c>
      <c r="P117">
        <v>406</v>
      </c>
      <c r="Q117">
        <f t="shared" ref="Q117" si="377">P117</f>
        <v>406</v>
      </c>
      <c r="R117" t="str">
        <f t="shared" ref="R117" ca="1" si="378">IF(ISBLANK(S117),"",
VLOOKUP(S117,OFFSET(INDIRECT("$A:$B"),0,MATCH(S$1&amp;"_Verify",INDIRECT("$1:$1"),0)-1),2,0)
)</f>
        <v>it</v>
      </c>
      <c r="S117" t="s">
        <v>33</v>
      </c>
      <c r="T117" t="s">
        <v>278</v>
      </c>
      <c r="U117">
        <v>1</v>
      </c>
      <c r="V117" t="str">
        <f t="shared" ref="V117" ca="1" si="379">IF(ISBLANK(W117),"",
VLOOKUP(W117,OFFSET(INDIRECT("$A:$B"),0,MATCH(W$1&amp;"_Verify",INDIRECT("$1:$1"),0)-1),2,0)
)</f>
        <v/>
      </c>
      <c r="Z117" t="str">
        <f t="shared" ref="Z117" ca="1" si="380">IF(ISBLANK(AA117),"",
VLOOKUP(AA117,OFFSET(INDIRECT("$A:$B"),0,MATCH(AA$1&amp;"_Verify",INDIRECT("$1:$1"),0)-1),2,0)
)</f>
        <v/>
      </c>
      <c r="AD117" t="str">
        <f t="shared" ref="AD117" ca="1" si="381">IF(ISBLANK(AE117),"",
VLOOKUP(AE117,OFFSET(INDIRECT("$A:$B"),0,MATCH(AE$1&amp;"_Verify",INDIRECT("$1:$1"),0)-1),2,0)
)</f>
        <v/>
      </c>
      <c r="AH117" t="str">
        <f t="shared" ref="AH117" ca="1" si="382">IF(ISBLANK(AI117),"",
VLOOKUP(AI117,OFFSET(INDIRECT("$A:$B"),0,MATCH(AI$1&amp;"_Verify",INDIRECT("$1:$1"),0)-1),2,0)
)</f>
        <v/>
      </c>
      <c r="AL117" t="str">
        <f t="shared" ref="AL117" ca="1" si="383">IF(LEN(R117)=0,"",R117)</f>
        <v>it</v>
      </c>
      <c r="AM117" t="str">
        <f t="shared" ref="AM117" si="384">IF(LEN(T117)=0,"",T117)</f>
        <v>Cash_sPetPass</v>
      </c>
      <c r="AN117">
        <f t="shared" ref="AN117" si="385">IF(LEN(U117)=0,"",U117)</f>
        <v>1</v>
      </c>
      <c r="AO117" t="str">
        <f t="shared" ref="AO117" ca="1" si="386">IF(LEN(V117)=0,"",V117)</f>
        <v/>
      </c>
      <c r="AP117" t="str">
        <f t="shared" ref="AP117" si="387">IF(LEN(X117)=0,"",X117)</f>
        <v/>
      </c>
      <c r="AQ117" t="str">
        <f t="shared" ref="AQ117" si="388">IF(LEN(Y117)=0,"",Y117)</f>
        <v/>
      </c>
      <c r="AR117" t="str">
        <f t="shared" ref="AR117" ca="1" si="389">IF(LEN(Z117)=0,"",Z117)</f>
        <v/>
      </c>
      <c r="AS117" t="str">
        <f t="shared" ref="AS117" si="390">IF(LEN(AB117)=0,"",AB117)</f>
        <v/>
      </c>
      <c r="AT117" t="str">
        <f t="shared" ref="AT117" si="391">IF(LEN(AC117)=0,"",AC117)</f>
        <v/>
      </c>
      <c r="AU117" t="str">
        <f t="shared" ref="AU117" ca="1" si="392">IF(LEN(AD117)=0,"",AD117)</f>
        <v/>
      </c>
      <c r="AV117" t="str">
        <f t="shared" ref="AV117" si="393">IF(LEN(AF117)=0,"",AF117)</f>
        <v/>
      </c>
      <c r="AW117" t="str">
        <f t="shared" ref="AW117" si="394">IF(LEN(AG117)=0,"",AG117)</f>
        <v/>
      </c>
      <c r="AX117" t="str">
        <f t="shared" ref="AX117" ca="1" si="395">IF(LEN(AH117)=0,"",AH117)</f>
        <v/>
      </c>
      <c r="AY117" t="str">
        <f t="shared" ref="AY117" si="396">IF(LEN(AJ117)=0,"",AJ117)</f>
        <v/>
      </c>
      <c r="AZ117" t="str">
        <f t="shared" ref="AZ117" si="397">IF(LEN(AK117)=0,"",AK117)</f>
        <v/>
      </c>
      <c r="BA117" t="str">
        <f t="shared" ref="BA117" ca="1" si="398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298"/>
        <v/>
      </c>
    </row>
    <row r="118" spans="1:54">
      <c r="A118" t="s">
        <v>417</v>
      </c>
      <c r="B118" t="s">
        <v>418</v>
      </c>
      <c r="C118" t="s">
        <v>420</v>
      </c>
      <c r="D118" t="s">
        <v>421</v>
      </c>
      <c r="E118" t="str">
        <f t="shared" ref="E118:E125" si="399">A118</f>
        <v>teampass</v>
      </c>
      <c r="F118" t="str">
        <f t="shared" ref="F118:F125" si="400">IF(ISERROR(FIND("_",A118)),A118,
LEFT(A118,FIND("_",A118)-1))</f>
        <v>teampass</v>
      </c>
      <c r="G118">
        <f t="shared" ref="G118:G125" si="401">COUNTA(S118,W118,AA118,AE118,AI118)</f>
        <v>1</v>
      </c>
      <c r="I118" t="b">
        <v>0</v>
      </c>
      <c r="K118" t="str">
        <f t="shared" ref="K118:K125" si="402">IF(AND(I118=FALSE,ISBLANK(L118)),"가격필요","")</f>
        <v/>
      </c>
      <c r="L118" t="s">
        <v>288</v>
      </c>
      <c r="M118">
        <f>IF(ISBLANK($L118),"",VLOOKUP($L118,$BN:$BP,MATCH($BO$1,$BN$1:$BP$1,0),0))</f>
        <v>4.99</v>
      </c>
      <c r="N118">
        <f>IF(ISBLANK($L118),"",VLOOKUP($L118,$BN:$BP,MATCH($BP$1,$BN$1:$BP$1,0),0))</f>
        <v>6600</v>
      </c>
      <c r="O118" t="s">
        <v>417</v>
      </c>
      <c r="P118">
        <v>841</v>
      </c>
      <c r="Q118">
        <f t="shared" ref="Q118:Q125" si="403">P118</f>
        <v>841</v>
      </c>
      <c r="R118" t="str">
        <f t="shared" ref="R118:R125" ca="1" si="404">IF(ISBLANK(S118),"",
VLOOKUP(S118,OFFSET(INDIRECT("$A:$B"),0,MATCH(S$1&amp;"_Verify",INDIRECT("$1:$1"),0)-1),2,0)
)</f>
        <v>it</v>
      </c>
      <c r="S118" t="s">
        <v>33</v>
      </c>
      <c r="T118" t="s">
        <v>422</v>
      </c>
      <c r="U118">
        <v>1</v>
      </c>
      <c r="V118" t="str">
        <f t="shared" ref="V118:V125" ca="1" si="405">IF(ISBLANK(W118),"",
VLOOKUP(W118,OFFSET(INDIRECT("$A:$B"),0,MATCH(W$1&amp;"_Verify",INDIRECT("$1:$1"),0)-1),2,0)
)</f>
        <v/>
      </c>
      <c r="Z118" t="str">
        <f t="shared" ref="Z118:Z125" ca="1" si="406">IF(ISBLANK(AA118),"",
VLOOKUP(AA118,OFFSET(INDIRECT("$A:$B"),0,MATCH(AA$1&amp;"_Verify",INDIRECT("$1:$1"),0)-1),2,0)
)</f>
        <v/>
      </c>
      <c r="AD118" t="str">
        <f t="shared" ref="AD118:AD125" ca="1" si="407">IF(ISBLANK(AE118),"",
VLOOKUP(AE118,OFFSET(INDIRECT("$A:$B"),0,MATCH(AE$1&amp;"_Verify",INDIRECT("$1:$1"),0)-1),2,0)
)</f>
        <v/>
      </c>
      <c r="AH118" t="str">
        <f t="shared" ref="AH118:AH125" ca="1" si="408">IF(ISBLANK(AI118),"",
VLOOKUP(AI118,OFFSET(INDIRECT("$A:$B"),0,MATCH(AI$1&amp;"_Verify",INDIRECT("$1:$1"),0)-1),2,0)
)</f>
        <v/>
      </c>
      <c r="AL118" t="str">
        <f t="shared" ref="AL118:AL125" ca="1" si="409">IF(LEN(R118)=0,"",R118)</f>
        <v>it</v>
      </c>
      <c r="AM118" t="str">
        <f t="shared" ref="AM118:AM125" si="410">IF(LEN(T118)=0,"",T118)</f>
        <v>Cash_sTeamPass</v>
      </c>
      <c r="AN118">
        <f t="shared" ref="AN118:AN125" si="411">IF(LEN(U118)=0,"",U118)</f>
        <v>1</v>
      </c>
      <c r="AO118" t="str">
        <f t="shared" ref="AO118:AO125" ca="1" si="412">IF(LEN(V118)=0,"",V118)</f>
        <v/>
      </c>
      <c r="AP118" t="str">
        <f t="shared" ref="AP118:AP125" si="413">IF(LEN(X118)=0,"",X118)</f>
        <v/>
      </c>
      <c r="AQ118" t="str">
        <f t="shared" ref="AQ118:AQ125" si="414">IF(LEN(Y118)=0,"",Y118)</f>
        <v/>
      </c>
      <c r="AR118" t="str">
        <f t="shared" ref="AR118:AR125" ca="1" si="415">IF(LEN(Z118)=0,"",Z118)</f>
        <v/>
      </c>
      <c r="AS118" t="str">
        <f t="shared" ref="AS118:AS125" si="416">IF(LEN(AB118)=0,"",AB118)</f>
        <v/>
      </c>
      <c r="AT118" t="str">
        <f t="shared" ref="AT118:AT125" si="417">IF(LEN(AC118)=0,"",AC118)</f>
        <v/>
      </c>
      <c r="AU118" t="str">
        <f t="shared" ref="AU118:AU125" ca="1" si="418">IF(LEN(AD118)=0,"",AD118)</f>
        <v/>
      </c>
      <c r="AV118" t="str">
        <f t="shared" ref="AV118:AV125" si="419">IF(LEN(AF118)=0,"",AF118)</f>
        <v/>
      </c>
      <c r="AW118" t="str">
        <f t="shared" ref="AW118:AW125" si="420">IF(LEN(AG118)=0,"",AG118)</f>
        <v/>
      </c>
      <c r="AX118" t="str">
        <f t="shared" ref="AX118:AX125" ca="1" si="421">IF(LEN(AH118)=0,"",AH118)</f>
        <v/>
      </c>
      <c r="AY118" t="str">
        <f t="shared" ref="AY118:AY125" si="422">IF(LEN(AJ118)=0,"",AJ118)</f>
        <v/>
      </c>
      <c r="AZ118" t="str">
        <f t="shared" ref="AZ118:AZ125" si="423">IF(LEN(AK118)=0,"",AK118)</f>
        <v/>
      </c>
      <c r="BA118" t="str">
        <f t="shared" ref="BA118:BA125" ca="1" si="424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25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441</v>
      </c>
      <c r="B119" t="s">
        <v>438</v>
      </c>
      <c r="E119" t="str">
        <f t="shared" si="399"/>
        <v>freelevel_1</v>
      </c>
      <c r="F119" t="str">
        <f t="shared" si="400"/>
        <v>freelevel</v>
      </c>
      <c r="G119">
        <f t="shared" si="401"/>
        <v>4</v>
      </c>
      <c r="I119" t="b">
        <v>1</v>
      </c>
      <c r="K119" t="str">
        <f t="shared" si="402"/>
        <v/>
      </c>
      <c r="M119" t="str">
        <f>IF(ISBLANK($L119),"",VLOOKUP($L119,$BN:$BP,MATCH($BO$1,$BN$1:$BP$1,0),0))</f>
        <v/>
      </c>
      <c r="N119" t="str">
        <f>IF(ISBLANK($L119),"",VLOOKUP($L119,$BN:$BP,MATCH($BP$1,$BN$1:$BP$1,0),0))</f>
        <v/>
      </c>
      <c r="P119">
        <v>574</v>
      </c>
      <c r="Q119">
        <f t="shared" si="403"/>
        <v>574</v>
      </c>
      <c r="R119" t="str">
        <f t="shared" ca="1" si="404"/>
        <v>it</v>
      </c>
      <c r="S119" t="s">
        <v>33</v>
      </c>
      <c r="T119" t="s">
        <v>456</v>
      </c>
      <c r="U119">
        <v>1</v>
      </c>
      <c r="V119" t="str">
        <f t="shared" ca="1" si="405"/>
        <v>cu</v>
      </c>
      <c r="W119" t="s">
        <v>16</v>
      </c>
      <c r="X119" t="s">
        <v>176</v>
      </c>
      <c r="Y119">
        <v>25000</v>
      </c>
      <c r="Z119" t="str">
        <f t="shared" ca="1" si="406"/>
        <v>cu</v>
      </c>
      <c r="AA119" t="s">
        <v>16</v>
      </c>
      <c r="AB119" t="s">
        <v>56</v>
      </c>
      <c r="AC119">
        <v>100</v>
      </c>
      <c r="AD119" t="str">
        <f t="shared" ca="1" si="407"/>
        <v>cu</v>
      </c>
      <c r="AE119" t="s">
        <v>16</v>
      </c>
      <c r="AF119" t="s">
        <v>207</v>
      </c>
      <c r="AG119">
        <v>50</v>
      </c>
      <c r="AH119" t="str">
        <f t="shared" ca="1" si="408"/>
        <v/>
      </c>
      <c r="AL119" t="str">
        <f t="shared" ca="1" si="409"/>
        <v>it</v>
      </c>
      <c r="AM119" t="str">
        <f t="shared" si="410"/>
        <v>FreeLevelAtk_01</v>
      </c>
      <c r="AN119">
        <f t="shared" si="411"/>
        <v>1</v>
      </c>
      <c r="AO119" t="str">
        <f t="shared" ca="1" si="412"/>
        <v>cu</v>
      </c>
      <c r="AP119" t="str">
        <f t="shared" si="413"/>
        <v>GO</v>
      </c>
      <c r="AQ119">
        <f t="shared" si="414"/>
        <v>25000</v>
      </c>
      <c r="AR119" t="str">
        <f t="shared" ca="1" si="415"/>
        <v>cu</v>
      </c>
      <c r="AS119" t="str">
        <f t="shared" si="416"/>
        <v>EN</v>
      </c>
      <c r="AT119">
        <f t="shared" si="417"/>
        <v>100</v>
      </c>
      <c r="AU119" t="str">
        <f t="shared" ca="1" si="418"/>
        <v>cu</v>
      </c>
      <c r="AV119" t="str">
        <f t="shared" si="419"/>
        <v>DI</v>
      </c>
      <c r="AW119">
        <f t="shared" si="420"/>
        <v>50</v>
      </c>
      <c r="AX119" t="str">
        <f t="shared" ca="1" si="421"/>
        <v/>
      </c>
      <c r="AY119" t="str">
        <f t="shared" si="422"/>
        <v/>
      </c>
      <c r="AZ119" t="str">
        <f t="shared" si="423"/>
        <v/>
      </c>
      <c r="BA119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</v>
      </c>
      <c r="BB119" t="str">
        <f t="shared" ca="1" si="425"/>
        <v>{"id":"freelevel_1","key":574,"tp1":"it","vl1":"FreeLevelAtk_01","cn1":1,"tp2":"cu","vl2":"GO","cn2":25000,"tp3":"cu","vl3":"EN","cn3":100,"tp4":"cu","vl4":"DI","cn4":50}</v>
      </c>
    </row>
    <row r="120" spans="1:54">
      <c r="A120" t="s">
        <v>443</v>
      </c>
      <c r="E120" t="str">
        <f t="shared" si="399"/>
        <v>freelevel_2</v>
      </c>
      <c r="F120" t="str">
        <f t="shared" si="400"/>
        <v>freelevel</v>
      </c>
      <c r="G120">
        <f t="shared" si="401"/>
        <v>4</v>
      </c>
      <c r="I120" t="b">
        <v>1</v>
      </c>
      <c r="K120" t="str">
        <f t="shared" si="402"/>
        <v/>
      </c>
      <c r="M120" t="str">
        <f>IF(ISBLANK($L120),"",VLOOKUP($L120,$BN:$BP,MATCH($BO$1,$BN$1:$BP$1,0),0))</f>
        <v/>
      </c>
      <c r="N120" t="str">
        <f>IF(ISBLANK($L120),"",VLOOKUP($L120,$BN:$BP,MATCH($BP$1,$BN$1:$BP$1,0),0))</f>
        <v/>
      </c>
      <c r="P120">
        <v>318</v>
      </c>
      <c r="Q120">
        <f t="shared" si="403"/>
        <v>318</v>
      </c>
      <c r="R120" t="str">
        <f t="shared" ca="1" si="404"/>
        <v>it</v>
      </c>
      <c r="S120" t="s">
        <v>33</v>
      </c>
      <c r="T120" t="s">
        <v>457</v>
      </c>
      <c r="U120">
        <v>1</v>
      </c>
      <c r="V120" t="str">
        <f t="shared" ca="1" si="405"/>
        <v>cu</v>
      </c>
      <c r="W120" t="s">
        <v>16</v>
      </c>
      <c r="X120" t="s">
        <v>176</v>
      </c>
      <c r="Y120">
        <v>15000</v>
      </c>
      <c r="Z120" t="str">
        <f t="shared" ca="1" si="406"/>
        <v>cu</v>
      </c>
      <c r="AA120" t="s">
        <v>16</v>
      </c>
      <c r="AB120" t="s">
        <v>56</v>
      </c>
      <c r="AC120">
        <v>120</v>
      </c>
      <c r="AD120" t="str">
        <f t="shared" ca="1" si="407"/>
        <v>cu</v>
      </c>
      <c r="AE120" t="s">
        <v>16</v>
      </c>
      <c r="AF120" t="s">
        <v>207</v>
      </c>
      <c r="AG120">
        <v>50</v>
      </c>
      <c r="AH120" t="str">
        <f t="shared" ca="1" si="408"/>
        <v/>
      </c>
      <c r="AL120" t="str">
        <f t="shared" ca="1" si="409"/>
        <v>it</v>
      </c>
      <c r="AM120" t="str">
        <f t="shared" si="410"/>
        <v>FreeLevelAtk_02</v>
      </c>
      <c r="AN120">
        <f t="shared" si="411"/>
        <v>1</v>
      </c>
      <c r="AO120" t="str">
        <f t="shared" ca="1" si="412"/>
        <v>cu</v>
      </c>
      <c r="AP120" t="str">
        <f t="shared" si="413"/>
        <v>GO</v>
      </c>
      <c r="AQ120">
        <f t="shared" si="414"/>
        <v>15000</v>
      </c>
      <c r="AR120" t="str">
        <f t="shared" ca="1" si="415"/>
        <v>cu</v>
      </c>
      <c r="AS120" t="str">
        <f t="shared" si="416"/>
        <v>EN</v>
      </c>
      <c r="AT120">
        <f t="shared" si="417"/>
        <v>120</v>
      </c>
      <c r="AU120" t="str">
        <f t="shared" ca="1" si="418"/>
        <v>cu</v>
      </c>
      <c r="AV120" t="str">
        <f t="shared" si="419"/>
        <v>DI</v>
      </c>
      <c r="AW120">
        <f t="shared" si="420"/>
        <v>50</v>
      </c>
      <c r="AX120" t="str">
        <f t="shared" ca="1" si="421"/>
        <v/>
      </c>
      <c r="AY120" t="str">
        <f t="shared" si="422"/>
        <v/>
      </c>
      <c r="AZ120" t="str">
        <f t="shared" si="423"/>
        <v/>
      </c>
      <c r="BA120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</v>
      </c>
      <c r="BB120" t="str">
        <f t="shared" ca="1" si="425"/>
        <v>{"id":"freelevel_2","key":318,"tp1":"it","vl1":"FreeLevelAtk_02","cn1":1,"tp2":"cu","vl2":"GO","cn2":15000,"tp3":"cu","vl3":"EN","cn3":120,"tp4":"cu","vl4":"DI","cn4":50}</v>
      </c>
    </row>
    <row r="121" spans="1:54">
      <c r="A121" t="s">
        <v>445</v>
      </c>
      <c r="E121" t="str">
        <f t="shared" si="399"/>
        <v>freelevel_3</v>
      </c>
      <c r="F121" t="str">
        <f t="shared" si="400"/>
        <v>freelevel</v>
      </c>
      <c r="G121">
        <f t="shared" si="401"/>
        <v>4</v>
      </c>
      <c r="I121" t="b">
        <v>1</v>
      </c>
      <c r="K121" t="str">
        <f t="shared" si="402"/>
        <v/>
      </c>
      <c r="M121" t="str">
        <f>IF(ISBLANK($L121),"",VLOOKUP($L121,$BN:$BP,MATCH($BO$1,$BN$1:$BP$1,0),0))</f>
        <v/>
      </c>
      <c r="N121" t="str">
        <f>IF(ISBLANK($L121),"",VLOOKUP($L121,$BN:$BP,MATCH($BP$1,$BN$1:$BP$1,0),0))</f>
        <v/>
      </c>
      <c r="P121">
        <v>830</v>
      </c>
      <c r="Q121">
        <f t="shared" si="403"/>
        <v>830</v>
      </c>
      <c r="R121" t="str">
        <f t="shared" ca="1" si="404"/>
        <v>it</v>
      </c>
      <c r="S121" t="s">
        <v>33</v>
      </c>
      <c r="T121" t="s">
        <v>458</v>
      </c>
      <c r="U121">
        <v>1</v>
      </c>
      <c r="V121" t="str">
        <f t="shared" ca="1" si="405"/>
        <v>cu</v>
      </c>
      <c r="W121" t="s">
        <v>16</v>
      </c>
      <c r="X121" t="s">
        <v>176</v>
      </c>
      <c r="Y121">
        <v>30000</v>
      </c>
      <c r="Z121" t="str">
        <f t="shared" ca="1" si="406"/>
        <v>cu</v>
      </c>
      <c r="AA121" t="s">
        <v>16</v>
      </c>
      <c r="AB121" t="s">
        <v>56</v>
      </c>
      <c r="AC121">
        <v>150</v>
      </c>
      <c r="AD121" t="str">
        <f t="shared" ca="1" si="407"/>
        <v>cu</v>
      </c>
      <c r="AE121" t="s">
        <v>16</v>
      </c>
      <c r="AF121" t="s">
        <v>56</v>
      </c>
      <c r="AG121">
        <v>300</v>
      </c>
      <c r="AH121" t="str">
        <f t="shared" ca="1" si="408"/>
        <v/>
      </c>
      <c r="AL121" t="str">
        <f t="shared" ca="1" si="409"/>
        <v>it</v>
      </c>
      <c r="AM121" t="str">
        <f t="shared" si="410"/>
        <v>FreeLevelAtk_03</v>
      </c>
      <c r="AN121">
        <f t="shared" si="411"/>
        <v>1</v>
      </c>
      <c r="AO121" t="str">
        <f t="shared" ca="1" si="412"/>
        <v>cu</v>
      </c>
      <c r="AP121" t="str">
        <f t="shared" si="413"/>
        <v>GO</v>
      </c>
      <c r="AQ121">
        <f t="shared" si="414"/>
        <v>30000</v>
      </c>
      <c r="AR121" t="str">
        <f t="shared" ca="1" si="415"/>
        <v>cu</v>
      </c>
      <c r="AS121" t="str">
        <f t="shared" si="416"/>
        <v>EN</v>
      </c>
      <c r="AT121">
        <f t="shared" si="417"/>
        <v>150</v>
      </c>
      <c r="AU121" t="str">
        <f t="shared" ca="1" si="418"/>
        <v>cu</v>
      </c>
      <c r="AV121" t="str">
        <f t="shared" si="419"/>
        <v>EN</v>
      </c>
      <c r="AW121">
        <f t="shared" si="420"/>
        <v>300</v>
      </c>
      <c r="AX121" t="str">
        <f t="shared" ca="1" si="421"/>
        <v/>
      </c>
      <c r="AY121" t="str">
        <f t="shared" si="422"/>
        <v/>
      </c>
      <c r="AZ121" t="str">
        <f t="shared" si="423"/>
        <v/>
      </c>
      <c r="BA121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</v>
      </c>
      <c r="BB121" t="str">
        <f t="shared" ca="1" si="425"/>
        <v>{"id":"freelevel_3","key":830,"tp1":"it","vl1":"FreeLevelAtk_03","cn1":1,"tp2":"cu","vl2":"GO","cn2":30000,"tp3":"cu","vl3":"EN","cn3":150,"tp4":"cu","vl4":"EN","cn4":300}</v>
      </c>
    </row>
    <row r="122" spans="1:54">
      <c r="A122" t="s">
        <v>447</v>
      </c>
      <c r="B122" t="s">
        <v>439</v>
      </c>
      <c r="E122" t="str">
        <f t="shared" si="399"/>
        <v>freestage_1</v>
      </c>
      <c r="F122" t="str">
        <f t="shared" si="400"/>
        <v>freestage</v>
      </c>
      <c r="G122">
        <f t="shared" si="401"/>
        <v>4</v>
      </c>
      <c r="I122" t="b">
        <v>1</v>
      </c>
      <c r="K122" t="str">
        <f t="shared" si="402"/>
        <v/>
      </c>
      <c r="M122" t="str">
        <f>IF(ISBLANK($L122),"",VLOOKUP($L122,$BN:$BP,MATCH($BO$1,$BN$1:$BP$1,0),0))</f>
        <v/>
      </c>
      <c r="N122" t="str">
        <f>IF(ISBLANK($L122),"",VLOOKUP($L122,$BN:$BP,MATCH($BP$1,$BN$1:$BP$1,0),0))</f>
        <v/>
      </c>
      <c r="P122">
        <v>843</v>
      </c>
      <c r="Q122">
        <f t="shared" si="403"/>
        <v>843</v>
      </c>
      <c r="R122" t="str">
        <f t="shared" ca="1" si="404"/>
        <v>it</v>
      </c>
      <c r="S122" t="s">
        <v>33</v>
      </c>
      <c r="T122" t="s">
        <v>459</v>
      </c>
      <c r="U122">
        <v>1</v>
      </c>
      <c r="V122" t="str">
        <f t="shared" ca="1" si="405"/>
        <v>cu</v>
      </c>
      <c r="W122" t="s">
        <v>16</v>
      </c>
      <c r="X122" t="s">
        <v>176</v>
      </c>
      <c r="Y122">
        <v>25000</v>
      </c>
      <c r="Z122" t="str">
        <f t="shared" ca="1" si="406"/>
        <v>cu</v>
      </c>
      <c r="AA122" t="s">
        <v>16</v>
      </c>
      <c r="AB122" t="s">
        <v>56</v>
      </c>
      <c r="AC122">
        <v>100</v>
      </c>
      <c r="AD122" t="str">
        <f t="shared" ca="1" si="407"/>
        <v>cu</v>
      </c>
      <c r="AE122" t="s">
        <v>16</v>
      </c>
      <c r="AF122" t="s">
        <v>207</v>
      </c>
      <c r="AG122">
        <v>50</v>
      </c>
      <c r="AH122" t="str">
        <f t="shared" ca="1" si="408"/>
        <v/>
      </c>
      <c r="AL122" t="str">
        <f t="shared" ca="1" si="409"/>
        <v>it</v>
      </c>
      <c r="AM122" t="str">
        <f t="shared" si="410"/>
        <v>FreeStageAtk_01</v>
      </c>
      <c r="AN122">
        <f t="shared" si="411"/>
        <v>1</v>
      </c>
      <c r="AO122" t="str">
        <f t="shared" ca="1" si="412"/>
        <v>cu</v>
      </c>
      <c r="AP122" t="str">
        <f t="shared" si="413"/>
        <v>GO</v>
      </c>
      <c r="AQ122">
        <f t="shared" si="414"/>
        <v>25000</v>
      </c>
      <c r="AR122" t="str">
        <f t="shared" ca="1" si="415"/>
        <v>cu</v>
      </c>
      <c r="AS122" t="str">
        <f t="shared" si="416"/>
        <v>EN</v>
      </c>
      <c r="AT122">
        <f t="shared" si="417"/>
        <v>100</v>
      </c>
      <c r="AU122" t="str">
        <f t="shared" ca="1" si="418"/>
        <v>cu</v>
      </c>
      <c r="AV122" t="str">
        <f t="shared" si="419"/>
        <v>DI</v>
      </c>
      <c r="AW122">
        <f t="shared" si="420"/>
        <v>50</v>
      </c>
      <c r="AX122" t="str">
        <f t="shared" ca="1" si="421"/>
        <v/>
      </c>
      <c r="AY122" t="str">
        <f t="shared" si="422"/>
        <v/>
      </c>
      <c r="AZ122" t="str">
        <f t="shared" si="423"/>
        <v/>
      </c>
      <c r="BA122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</v>
      </c>
      <c r="BB122" t="str">
        <f t="shared" ca="1" si="425"/>
        <v>{"id":"freestage_1","key":843,"tp1":"it","vl1":"FreeStageAtk_01","cn1":1,"tp2":"cu","vl2":"GO","cn2":25000,"tp3":"cu","vl3":"EN","cn3":100,"tp4":"cu","vl4":"DI","cn4":50}</v>
      </c>
    </row>
    <row r="123" spans="1:54">
      <c r="A123" t="s">
        <v>449</v>
      </c>
      <c r="E123" t="str">
        <f t="shared" si="399"/>
        <v>freestage_2</v>
      </c>
      <c r="F123" t="str">
        <f t="shared" si="400"/>
        <v>freestage</v>
      </c>
      <c r="G123">
        <f t="shared" si="401"/>
        <v>4</v>
      </c>
      <c r="I123" t="b">
        <v>1</v>
      </c>
      <c r="K123" t="str">
        <f t="shared" si="402"/>
        <v/>
      </c>
      <c r="M123" t="str">
        <f>IF(ISBLANK($L123),"",VLOOKUP($L123,$BN:$BP,MATCH($BO$1,$BN$1:$BP$1,0),0))</f>
        <v/>
      </c>
      <c r="N123" t="str">
        <f>IF(ISBLANK($L123),"",VLOOKUP($L123,$BN:$BP,MATCH($BP$1,$BN$1:$BP$1,0),0))</f>
        <v/>
      </c>
      <c r="P123">
        <v>501</v>
      </c>
      <c r="Q123">
        <f t="shared" si="403"/>
        <v>501</v>
      </c>
      <c r="R123" t="str">
        <f t="shared" ca="1" si="404"/>
        <v>it</v>
      </c>
      <c r="S123" t="s">
        <v>33</v>
      </c>
      <c r="T123" t="s">
        <v>460</v>
      </c>
      <c r="U123">
        <v>1</v>
      </c>
      <c r="V123" t="str">
        <f t="shared" ca="1" si="405"/>
        <v>cu</v>
      </c>
      <c r="W123" t="s">
        <v>16</v>
      </c>
      <c r="X123" t="s">
        <v>176</v>
      </c>
      <c r="Y123">
        <v>15000</v>
      </c>
      <c r="Z123" t="str">
        <f t="shared" ca="1" si="406"/>
        <v>cu</v>
      </c>
      <c r="AA123" t="s">
        <v>16</v>
      </c>
      <c r="AB123" t="s">
        <v>56</v>
      </c>
      <c r="AC123">
        <v>120</v>
      </c>
      <c r="AD123" t="str">
        <f t="shared" ca="1" si="407"/>
        <v>cu</v>
      </c>
      <c r="AE123" t="s">
        <v>16</v>
      </c>
      <c r="AF123" t="s">
        <v>207</v>
      </c>
      <c r="AG123">
        <v>50</v>
      </c>
      <c r="AH123" t="str">
        <f t="shared" ca="1" si="408"/>
        <v/>
      </c>
      <c r="AL123" t="str">
        <f t="shared" ca="1" si="409"/>
        <v>it</v>
      </c>
      <c r="AM123" t="str">
        <f t="shared" si="410"/>
        <v>FreeStageAtk_02</v>
      </c>
      <c r="AN123">
        <f t="shared" si="411"/>
        <v>1</v>
      </c>
      <c r="AO123" t="str">
        <f t="shared" ca="1" si="412"/>
        <v>cu</v>
      </c>
      <c r="AP123" t="str">
        <f t="shared" si="413"/>
        <v>GO</v>
      </c>
      <c r="AQ123">
        <f t="shared" si="414"/>
        <v>15000</v>
      </c>
      <c r="AR123" t="str">
        <f t="shared" ca="1" si="415"/>
        <v>cu</v>
      </c>
      <c r="AS123" t="str">
        <f t="shared" si="416"/>
        <v>EN</v>
      </c>
      <c r="AT123">
        <f t="shared" si="417"/>
        <v>120</v>
      </c>
      <c r="AU123" t="str">
        <f t="shared" ca="1" si="418"/>
        <v>cu</v>
      </c>
      <c r="AV123" t="str">
        <f t="shared" si="419"/>
        <v>DI</v>
      </c>
      <c r="AW123">
        <f t="shared" si="420"/>
        <v>50</v>
      </c>
      <c r="AX123" t="str">
        <f t="shared" ca="1" si="421"/>
        <v/>
      </c>
      <c r="AY123" t="str">
        <f t="shared" si="422"/>
        <v/>
      </c>
      <c r="AZ123" t="str">
        <f t="shared" si="423"/>
        <v/>
      </c>
      <c r="BA123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</v>
      </c>
      <c r="BB123" t="str">
        <f t="shared" ca="1" si="425"/>
        <v>{"id":"freestage_2","key":501,"tp1":"it","vl1":"FreeStageAtk_02","cn1":1,"tp2":"cu","vl2":"GO","cn2":15000,"tp3":"cu","vl3":"EN","cn3":120,"tp4":"cu","vl4":"DI","cn4":50}</v>
      </c>
    </row>
    <row r="124" spans="1:54">
      <c r="A124" t="s">
        <v>451</v>
      </c>
      <c r="E124" t="str">
        <f t="shared" si="399"/>
        <v>freestage_3</v>
      </c>
      <c r="F124" t="str">
        <f t="shared" si="400"/>
        <v>freestage</v>
      </c>
      <c r="G124">
        <f t="shared" si="401"/>
        <v>4</v>
      </c>
      <c r="I124" t="b">
        <v>1</v>
      </c>
      <c r="K124" t="str">
        <f t="shared" si="402"/>
        <v/>
      </c>
      <c r="M124" t="str">
        <f>IF(ISBLANK($L124),"",VLOOKUP($L124,$BN:$BP,MATCH($BO$1,$BN$1:$BP$1,0),0))</f>
        <v/>
      </c>
      <c r="N124" t="str">
        <f>IF(ISBLANK($L124),"",VLOOKUP($L124,$BN:$BP,MATCH($BP$1,$BN$1:$BP$1,0),0))</f>
        <v/>
      </c>
      <c r="P124">
        <v>407</v>
      </c>
      <c r="Q124">
        <f t="shared" si="403"/>
        <v>407</v>
      </c>
      <c r="R124" t="str">
        <f t="shared" ca="1" si="404"/>
        <v>it</v>
      </c>
      <c r="S124" t="s">
        <v>33</v>
      </c>
      <c r="T124" t="s">
        <v>461</v>
      </c>
      <c r="U124">
        <v>1</v>
      </c>
      <c r="V124" t="str">
        <f t="shared" ca="1" si="405"/>
        <v>cu</v>
      </c>
      <c r="W124" t="s">
        <v>16</v>
      </c>
      <c r="X124" t="s">
        <v>176</v>
      </c>
      <c r="Y124">
        <v>30000</v>
      </c>
      <c r="Z124" t="str">
        <f t="shared" ca="1" si="406"/>
        <v>cu</v>
      </c>
      <c r="AA124" t="s">
        <v>16</v>
      </c>
      <c r="AB124" t="s">
        <v>56</v>
      </c>
      <c r="AC124">
        <v>150</v>
      </c>
      <c r="AD124" t="str">
        <f t="shared" ca="1" si="407"/>
        <v>cu</v>
      </c>
      <c r="AE124" t="s">
        <v>16</v>
      </c>
      <c r="AF124" t="s">
        <v>56</v>
      </c>
      <c r="AG124">
        <v>300</v>
      </c>
      <c r="AH124" t="str">
        <f t="shared" ca="1" si="408"/>
        <v/>
      </c>
      <c r="AL124" t="str">
        <f t="shared" ca="1" si="409"/>
        <v>it</v>
      </c>
      <c r="AM124" t="str">
        <f t="shared" si="410"/>
        <v>FreeStageAtk_03</v>
      </c>
      <c r="AN124">
        <f t="shared" si="411"/>
        <v>1</v>
      </c>
      <c r="AO124" t="str">
        <f t="shared" ca="1" si="412"/>
        <v>cu</v>
      </c>
      <c r="AP124" t="str">
        <f t="shared" si="413"/>
        <v>GO</v>
      </c>
      <c r="AQ124">
        <f t="shared" si="414"/>
        <v>30000</v>
      </c>
      <c r="AR124" t="str">
        <f t="shared" ca="1" si="415"/>
        <v>cu</v>
      </c>
      <c r="AS124" t="str">
        <f t="shared" si="416"/>
        <v>EN</v>
      </c>
      <c r="AT124">
        <f t="shared" si="417"/>
        <v>150</v>
      </c>
      <c r="AU124" t="str">
        <f t="shared" ca="1" si="418"/>
        <v>cu</v>
      </c>
      <c r="AV124" t="str">
        <f t="shared" si="419"/>
        <v>EN</v>
      </c>
      <c r="AW124">
        <f t="shared" si="420"/>
        <v>300</v>
      </c>
      <c r="AX124" t="str">
        <f t="shared" ca="1" si="421"/>
        <v/>
      </c>
      <c r="AY124" t="str">
        <f t="shared" si="422"/>
        <v/>
      </c>
      <c r="AZ124" t="str">
        <f t="shared" si="423"/>
        <v/>
      </c>
      <c r="BA124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</v>
      </c>
      <c r="BB124" t="str">
        <f t="shared" ca="1" si="425"/>
        <v>{"id":"freestage_3","key":407,"tp1":"it","vl1":"FreeStageAtk_03","cn1":1,"tp2":"cu","vl2":"GO","cn2":30000,"tp3":"cu","vl3":"EN","cn3":150,"tp4":"cu","vl4":"EN","cn4":300}</v>
      </c>
    </row>
    <row r="125" spans="1:54">
      <c r="A125" t="s">
        <v>453</v>
      </c>
      <c r="E125" t="str">
        <f t="shared" si="399"/>
        <v>freestage_4</v>
      </c>
      <c r="F125" t="str">
        <f t="shared" si="400"/>
        <v>freestage</v>
      </c>
      <c r="G125">
        <f t="shared" si="401"/>
        <v>4</v>
      </c>
      <c r="I125" t="b">
        <v>1</v>
      </c>
      <c r="K125" t="str">
        <f t="shared" si="402"/>
        <v/>
      </c>
      <c r="M125" t="str">
        <f>IF(ISBLANK($L125),"",VLOOKUP($L125,$BN:$BP,MATCH($BO$1,$BN$1:$BP$1,0),0))</f>
        <v/>
      </c>
      <c r="N125" t="str">
        <f>IF(ISBLANK($L125),"",VLOOKUP($L125,$BN:$BP,MATCH($BP$1,$BN$1:$BP$1,0),0))</f>
        <v/>
      </c>
      <c r="P125">
        <v>193</v>
      </c>
      <c r="Q125">
        <f t="shared" si="403"/>
        <v>193</v>
      </c>
      <c r="R125" t="str">
        <f t="shared" ca="1" si="404"/>
        <v>it</v>
      </c>
      <c r="S125" t="s">
        <v>33</v>
      </c>
      <c r="T125" t="s">
        <v>462</v>
      </c>
      <c r="U125">
        <v>1</v>
      </c>
      <c r="V125" t="str">
        <f t="shared" ca="1" si="405"/>
        <v>cu</v>
      </c>
      <c r="W125" t="s">
        <v>16</v>
      </c>
      <c r="X125" t="s">
        <v>176</v>
      </c>
      <c r="Y125">
        <v>25000</v>
      </c>
      <c r="Z125" t="str">
        <f t="shared" ca="1" si="406"/>
        <v>cu</v>
      </c>
      <c r="AA125" t="s">
        <v>16</v>
      </c>
      <c r="AB125" t="s">
        <v>56</v>
      </c>
      <c r="AC125">
        <v>100</v>
      </c>
      <c r="AD125" t="str">
        <f t="shared" ca="1" si="407"/>
        <v>cu</v>
      </c>
      <c r="AE125" t="s">
        <v>16</v>
      </c>
      <c r="AF125" t="s">
        <v>207</v>
      </c>
      <c r="AG125">
        <v>50</v>
      </c>
      <c r="AH125" t="str">
        <f t="shared" ca="1" si="408"/>
        <v/>
      </c>
      <c r="AL125" t="str">
        <f t="shared" ca="1" si="409"/>
        <v>it</v>
      </c>
      <c r="AM125" t="str">
        <f t="shared" si="410"/>
        <v>FreeStageAtk_04</v>
      </c>
      <c r="AN125">
        <f t="shared" si="411"/>
        <v>1</v>
      </c>
      <c r="AO125" t="str">
        <f t="shared" ca="1" si="412"/>
        <v>cu</v>
      </c>
      <c r="AP125" t="str">
        <f t="shared" si="413"/>
        <v>GO</v>
      </c>
      <c r="AQ125">
        <f t="shared" si="414"/>
        <v>25000</v>
      </c>
      <c r="AR125" t="str">
        <f t="shared" ca="1" si="415"/>
        <v>cu</v>
      </c>
      <c r="AS125" t="str">
        <f t="shared" si="416"/>
        <v>EN</v>
      </c>
      <c r="AT125">
        <f t="shared" si="417"/>
        <v>100</v>
      </c>
      <c r="AU125" t="str">
        <f t="shared" ca="1" si="418"/>
        <v>cu</v>
      </c>
      <c r="AV125" t="str">
        <f t="shared" si="419"/>
        <v>DI</v>
      </c>
      <c r="AW125">
        <f t="shared" si="420"/>
        <v>50</v>
      </c>
      <c r="AX125" t="str">
        <f t="shared" ca="1" si="421"/>
        <v/>
      </c>
      <c r="AY125" t="str">
        <f t="shared" si="422"/>
        <v/>
      </c>
      <c r="AZ125" t="str">
        <f t="shared" si="423"/>
        <v/>
      </c>
      <c r="BA125" t="str">
        <f t="shared" ca="1" si="42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</v>
      </c>
      <c r="BB125" t="str">
        <f t="shared" ca="1" si="425"/>
        <v>{"id":"freestage_4","key":193,"tp1":"it","vl1":"FreeStageAtk_04","cn1":1,"tp2":"cu","vl2":"GO","cn2":25000,"tp3":"cu","vl3":"EN","cn3":100,"tp4":"cu","vl4":"DI","cn4":50}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AE2:AE116 AI96:AI116 S2:S125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467D-A175-4B44-9912-664874451EC9}">
  <dimension ref="A1:F18"/>
  <sheetViews>
    <sheetView workbookViewId="0">
      <selection activeCell="F2" sqref="F2"/>
    </sheetView>
  </sheetViews>
  <sheetFormatPr defaultRowHeight="16.5" outlineLevelCol="1"/>
  <cols>
    <col min="1" max="1" width="15.375" bestFit="1" customWidth="1" outlineLevel="1"/>
    <col min="2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424</v>
      </c>
      <c r="C1" s="7" t="s">
        <v>10</v>
      </c>
      <c r="D1" s="7" t="s">
        <v>9</v>
      </c>
      <c r="F1" t="s">
        <v>474</v>
      </c>
    </row>
    <row r="2" spans="1:6">
      <c r="A2" t="s">
        <v>464</v>
      </c>
      <c r="B2">
        <v>50</v>
      </c>
      <c r="C2" t="str">
        <f t="shared" ref="C2:C18" ca="1" si="0">IF(ROW()=2,D2,OFFSET(C2,-1,0)&amp;IF(LEN(D2)=0,"",","&amp;D2))</f>
        <v>"RelayAtk_01":50</v>
      </c>
      <c r="D2" t="str">
        <f t="shared" ref="D2:D18" si="1">""""&amp;A2&amp;""":"&amp;B2</f>
        <v>"RelayAtk_01":50</v>
      </c>
      <c r="F2" t="str">
        <f ca="1">"{"&amp;
IF(LEFT(OFFSET(C1,COUNTA(C:C)-1,0),1)=",",SUBSTITUTE(OFFSET(C1,COUNTA(C:C)-1,0),",","",1),OFFSET(C1,COUNTA(C:C)-1,0))
&amp;"}"</f>
        <v>{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}</v>
      </c>
    </row>
    <row r="3" spans="1:6">
      <c r="A3" t="s">
        <v>465</v>
      </c>
      <c r="B3">
        <v>75</v>
      </c>
      <c r="C3" t="str">
        <f t="shared" ca="1" si="0"/>
        <v>"RelayAtk_01":50,"RelayAtk_02":75</v>
      </c>
      <c r="D3" t="str">
        <f t="shared" si="1"/>
        <v>"RelayAtk_02":75</v>
      </c>
    </row>
    <row r="4" spans="1:6">
      <c r="A4" t="s">
        <v>466</v>
      </c>
      <c r="B4">
        <v>100</v>
      </c>
      <c r="C4" t="str">
        <f t="shared" ca="1" si="0"/>
        <v>"RelayAtk_01":50,"RelayAtk_02":75,"RelayAtk_03":100</v>
      </c>
      <c r="D4" t="str">
        <f t="shared" si="1"/>
        <v>"RelayAtk_03":100</v>
      </c>
    </row>
    <row r="5" spans="1:6">
      <c r="A5" t="s">
        <v>467</v>
      </c>
      <c r="B5">
        <v>125</v>
      </c>
      <c r="C5" t="str">
        <f t="shared" ca="1" si="0"/>
        <v>"RelayAtk_01":50,"RelayAtk_02":75,"RelayAtk_03":100,"RelayAtk_04":125</v>
      </c>
      <c r="D5" t="str">
        <f t="shared" si="1"/>
        <v>"RelayAtk_04":125</v>
      </c>
    </row>
    <row r="6" spans="1:6">
      <c r="A6" t="s">
        <v>468</v>
      </c>
      <c r="B6">
        <v>150</v>
      </c>
      <c r="C6" t="str">
        <f t="shared" ca="1" si="0"/>
        <v>"RelayAtk_01":50,"RelayAtk_02":75,"RelayAtk_03":100,"RelayAtk_04":125,"RelayAtk_05":150</v>
      </c>
      <c r="D6" t="str">
        <f t="shared" si="1"/>
        <v>"RelayAtk_05":150</v>
      </c>
    </row>
    <row r="7" spans="1:6">
      <c r="A7" t="s">
        <v>469</v>
      </c>
      <c r="B7">
        <v>175</v>
      </c>
      <c r="C7" t="str">
        <f t="shared" ca="1" si="0"/>
        <v>"RelayAtk_01":50,"RelayAtk_02":75,"RelayAtk_03":100,"RelayAtk_04":125,"RelayAtk_05":150,"RelayAtk_06":175</v>
      </c>
      <c r="D7" t="str">
        <f t="shared" si="1"/>
        <v>"RelayAtk_06":175</v>
      </c>
    </row>
    <row r="8" spans="1:6">
      <c r="A8" t="s">
        <v>470</v>
      </c>
      <c r="B8">
        <v>200</v>
      </c>
      <c r="C8" t="str">
        <f t="shared" ca="1" si="0"/>
        <v>"RelayAtk_01":50,"RelayAtk_02":75,"RelayAtk_03":100,"RelayAtk_04":125,"RelayAtk_05":150,"RelayAtk_06":175,"RelayAtk_07":200</v>
      </c>
      <c r="D8" t="str">
        <f t="shared" si="1"/>
        <v>"RelayAtk_07":200</v>
      </c>
    </row>
    <row r="9" spans="1:6">
      <c r="A9" t="s">
        <v>471</v>
      </c>
      <c r="B9">
        <v>225</v>
      </c>
      <c r="C9" t="str">
        <f t="shared" ca="1" si="0"/>
        <v>"RelayAtk_01":50,"RelayAtk_02":75,"RelayAtk_03":100,"RelayAtk_04":125,"RelayAtk_05":150,"RelayAtk_06":175,"RelayAtk_07":200,"RelayAtk_08":225</v>
      </c>
      <c r="D9" t="str">
        <f t="shared" si="1"/>
        <v>"RelayAtk_08":225</v>
      </c>
    </row>
    <row r="10" spans="1:6">
      <c r="A10" t="s">
        <v>472</v>
      </c>
      <c r="B10">
        <v>250</v>
      </c>
      <c r="C10" t="str">
        <f t="shared" ca="1" si="0"/>
        <v>"RelayAtk_01":50,"RelayAtk_02":75,"RelayAtk_03":100,"RelayAtk_04":125,"RelayAtk_05":150,"RelayAtk_06":175,"RelayAtk_07":200,"RelayAtk_08":225,"RelayAtk_09":250</v>
      </c>
      <c r="D10" t="str">
        <f t="shared" si="1"/>
        <v>"RelayAtk_09":250</v>
      </c>
    </row>
    <row r="11" spans="1:6">
      <c r="A11" t="s">
        <v>473</v>
      </c>
      <c r="B11">
        <v>275</v>
      </c>
      <c r="C11" t="str">
        <f t="shared" ca="1" si="0"/>
        <v>"RelayAtk_01":50,"RelayAtk_02":75,"RelayAtk_03":100,"RelayAtk_04":125,"RelayAtk_05":150,"RelayAtk_06":175,"RelayAtk_07":200,"RelayAtk_08":225,"RelayAtk_09":250,"RelayAtk_10":275</v>
      </c>
      <c r="D11" t="str">
        <f t="shared" si="1"/>
        <v>"RelayAtk_10":275</v>
      </c>
    </row>
    <row r="12" spans="1:6">
      <c r="A12" t="s">
        <v>456</v>
      </c>
      <c r="B12">
        <v>75</v>
      </c>
      <c r="C12" t="str">
        <f t="shared" ca="1" si="0"/>
        <v>"RelayAtk_01":50,"RelayAtk_02":75,"RelayAtk_03":100,"RelayAtk_04":125,"RelayAtk_05":150,"RelayAtk_06":175,"RelayAtk_07":200,"RelayAtk_08":225,"RelayAtk_09":250,"RelayAtk_10":275,"FreeLevelAtk_01":75</v>
      </c>
      <c r="D12" t="str">
        <f t="shared" si="1"/>
        <v>"FreeLevelAtk_01":75</v>
      </c>
    </row>
    <row r="13" spans="1:6">
      <c r="A13" t="s">
        <v>457</v>
      </c>
      <c r="B13">
        <v>250</v>
      </c>
      <c r="C13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</v>
      </c>
      <c r="D13" t="str">
        <f t="shared" si="1"/>
        <v>"FreeLevelAtk_02":250</v>
      </c>
    </row>
    <row r="14" spans="1:6">
      <c r="A14" t="s">
        <v>458</v>
      </c>
      <c r="B14">
        <v>800</v>
      </c>
      <c r="C14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</v>
      </c>
      <c r="D14" t="str">
        <f t="shared" si="1"/>
        <v>"FreeLevelAtk_03":800</v>
      </c>
    </row>
    <row r="15" spans="1:6">
      <c r="A15" t="s">
        <v>459</v>
      </c>
      <c r="B15">
        <v>50</v>
      </c>
      <c r="C15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</v>
      </c>
      <c r="D15" t="str">
        <f t="shared" si="1"/>
        <v>"FreeStageAtk_01":50</v>
      </c>
    </row>
    <row r="16" spans="1:6">
      <c r="A16" t="s">
        <v>460</v>
      </c>
      <c r="B16">
        <v>150</v>
      </c>
      <c r="C16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</v>
      </c>
      <c r="D16" t="str">
        <f t="shared" si="1"/>
        <v>"FreeStageAtk_02":150</v>
      </c>
    </row>
    <row r="17" spans="1:4">
      <c r="A17" t="s">
        <v>461</v>
      </c>
      <c r="B17">
        <v>450</v>
      </c>
      <c r="C17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</v>
      </c>
      <c r="D17" t="str">
        <f t="shared" si="1"/>
        <v>"FreeStageAtk_03":450</v>
      </c>
    </row>
    <row r="18" spans="1:4">
      <c r="A18" t="s">
        <v>462</v>
      </c>
      <c r="B18">
        <v>900</v>
      </c>
      <c r="C18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</v>
      </c>
      <c r="D18" t="str">
        <f t="shared" si="1"/>
        <v>"FreeStageAtk_04":900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425</v>
      </c>
      <c r="C1" t="s">
        <v>426</v>
      </c>
      <c r="D1" t="s">
        <v>427</v>
      </c>
      <c r="E1" t="s">
        <v>429</v>
      </c>
      <c r="F1" t="s">
        <v>428</v>
      </c>
      <c r="G1" t="s">
        <v>72</v>
      </c>
      <c r="H1" s="1" t="s">
        <v>10</v>
      </c>
      <c r="I1" s="1" t="s">
        <v>9</v>
      </c>
      <c r="K1" t="s">
        <v>433</v>
      </c>
    </row>
    <row r="2" spans="1:11">
      <c r="A2" t="s">
        <v>430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430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430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430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430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431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431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431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432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432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432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432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432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434</v>
      </c>
      <c r="C1" t="s">
        <v>435</v>
      </c>
      <c r="D1" t="s">
        <v>436</v>
      </c>
      <c r="E1" t="s">
        <v>10</v>
      </c>
      <c r="F1" t="s">
        <v>9</v>
      </c>
      <c r="H1" t="s">
        <v>437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B2" sqref="B2"/>
    </sheetView>
  </sheetViews>
  <sheetFormatPr defaultRowHeight="16.5"/>
  <cols>
    <col min="3" max="3" width="14.125" customWidth="1"/>
  </cols>
  <sheetData>
    <row r="1" spans="1:3" ht="27" customHeight="1">
      <c r="A1" t="s">
        <v>454</v>
      </c>
      <c r="B1" t="s">
        <v>455</v>
      </c>
      <c r="C1" s="2" t="s">
        <v>195</v>
      </c>
    </row>
    <row r="2" spans="1:3">
      <c r="A2">
        <v>1</v>
      </c>
      <c r="B2">
        <v>50</v>
      </c>
      <c r="C2" t="s">
        <v>440</v>
      </c>
    </row>
    <row r="3" spans="1:3">
      <c r="A3">
        <v>1</v>
      </c>
      <c r="B3">
        <v>200</v>
      </c>
      <c r="C3" t="s">
        <v>442</v>
      </c>
    </row>
    <row r="4" spans="1:3">
      <c r="A4">
        <v>1</v>
      </c>
      <c r="B4">
        <v>500</v>
      </c>
      <c r="C4" t="s">
        <v>444</v>
      </c>
    </row>
    <row r="5" spans="1:3">
      <c r="A5">
        <v>2</v>
      </c>
      <c r="B5">
        <v>30</v>
      </c>
      <c r="C5" t="s">
        <v>446</v>
      </c>
    </row>
    <row r="6" spans="1:3">
      <c r="A6">
        <v>2</v>
      </c>
      <c r="B6">
        <v>100</v>
      </c>
      <c r="C6" t="s">
        <v>448</v>
      </c>
    </row>
    <row r="7" spans="1:3">
      <c r="A7">
        <v>2</v>
      </c>
      <c r="B7">
        <v>200</v>
      </c>
      <c r="C7" t="s">
        <v>450</v>
      </c>
    </row>
    <row r="8" spans="1:3">
      <c r="A8">
        <v>2</v>
      </c>
      <c r="B8">
        <v>500</v>
      </c>
      <c r="C8" t="s">
        <v>452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3"/>
  <sheetViews>
    <sheetView workbookViewId="0">
      <selection activeCell="A3" sqref="A3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10</v>
      </c>
      <c r="B2">
        <v>800</v>
      </c>
      <c r="C2" t="str">
        <f t="shared" ref="C2:C11" ca="1" si="0">IF(ROW()=2,D2,OFFSET(C2,-1,0)&amp;IF(LEN(D2)=0,"",","&amp;D2))</f>
        <v>"10":800</v>
      </c>
      <c r="D2" t="str">
        <f>""""&amp;$A2&amp;""""&amp;""&amp;":"&amp;B2</f>
        <v>"10":800</v>
      </c>
      <c r="F2" t="str">
        <f ca="1">"{"&amp;
IF(LEFT(OFFSET(C1,COUNTA(C:C)-1,0),1)=",",SUBSTITUTE(OFFSET(C1,COUNTA(C:C)-1,0),",","",1),OFFSET(C1,COUNTA(C:C)-1,0))
&amp;"}"</f>
        <v>{"10":800,"50":1200,"100":1600,"200":3000,"250":2500,"300":2500,"350":2500,"400":3000,"450":3500,"500":5000,"550":4000,"600":4500}</v>
      </c>
    </row>
    <row r="3" spans="1:6">
      <c r="A3">
        <v>50</v>
      </c>
      <c r="B3">
        <v>1200</v>
      </c>
      <c r="C3" t="str">
        <f t="shared" ca="1" si="0"/>
        <v>"10":800,"50":1200</v>
      </c>
      <c r="D3" t="str">
        <f t="shared" ref="D3:D11" si="1">""""&amp;$A3&amp;""""&amp;""&amp;":"&amp;B3</f>
        <v>"50":1200</v>
      </c>
    </row>
    <row r="4" spans="1:6">
      <c r="A4">
        <v>100</v>
      </c>
      <c r="B4">
        <v>1600</v>
      </c>
      <c r="C4" t="str">
        <f t="shared" ca="1" si="0"/>
        <v>"10":800,"50":1200,"100":1600</v>
      </c>
      <c r="D4" t="str">
        <f t="shared" si="1"/>
        <v>"100":1600</v>
      </c>
    </row>
    <row r="5" spans="1:6">
      <c r="A5">
        <v>200</v>
      </c>
      <c r="B5">
        <v>3000</v>
      </c>
      <c r="C5" t="str">
        <f t="shared" ca="1" si="0"/>
        <v>"10":800,"50":1200,"100":1600,"200":3000</v>
      </c>
      <c r="D5" t="str">
        <f t="shared" si="1"/>
        <v>"200":3000</v>
      </c>
    </row>
    <row r="6" spans="1:6">
      <c r="A6">
        <v>250</v>
      </c>
      <c r="B6">
        <v>2500</v>
      </c>
      <c r="C6" t="str">
        <f t="shared" ca="1" si="0"/>
        <v>"10":800,"50":1200,"100":1600,"200":3000,"250":2500</v>
      </c>
      <c r="D6" t="str">
        <f t="shared" si="1"/>
        <v>"250":2500</v>
      </c>
    </row>
    <row r="7" spans="1:6">
      <c r="A7">
        <v>300</v>
      </c>
      <c r="B7">
        <v>2500</v>
      </c>
      <c r="C7" t="str">
        <f t="shared" ca="1" si="0"/>
        <v>"10":800,"50":1200,"100":1600,"200":3000,"250":2500,"300":2500</v>
      </c>
      <c r="D7" t="str">
        <f t="shared" si="1"/>
        <v>"300":2500</v>
      </c>
    </row>
    <row r="8" spans="1:6">
      <c r="A8">
        <v>350</v>
      </c>
      <c r="B8">
        <v>2500</v>
      </c>
      <c r="C8" t="str">
        <f t="shared" ca="1" si="0"/>
        <v>"10":800,"50":1200,"100":1600,"200":3000,"250":2500,"300":2500,"350":2500</v>
      </c>
      <c r="D8" t="str">
        <f t="shared" si="1"/>
        <v>"350":2500</v>
      </c>
    </row>
    <row r="9" spans="1:6">
      <c r="A9">
        <v>400</v>
      </c>
      <c r="B9">
        <v>3000</v>
      </c>
      <c r="C9" t="str">
        <f t="shared" ca="1" si="0"/>
        <v>"10":800,"50":1200,"100":1600,"200":3000,"250":2500,"300":2500,"350":2500,"400":3000</v>
      </c>
      <c r="D9" t="str">
        <f t="shared" si="1"/>
        <v>"400":3000</v>
      </c>
    </row>
    <row r="10" spans="1:6">
      <c r="A10">
        <v>450</v>
      </c>
      <c r="B10">
        <v>3500</v>
      </c>
      <c r="C10" t="str">
        <f t="shared" ca="1" si="0"/>
        <v>"10":800,"50":1200,"100":1600,"200":3000,"250":2500,"300":2500,"350":2500,"400":3000,"450":3500</v>
      </c>
      <c r="D10" t="str">
        <f t="shared" si="1"/>
        <v>"450":3500</v>
      </c>
    </row>
    <row r="11" spans="1:6">
      <c r="A11">
        <v>500</v>
      </c>
      <c r="B11">
        <v>5000</v>
      </c>
      <c r="C11" t="str">
        <f t="shared" ca="1" si="0"/>
        <v>"10":800,"50":1200,"100":1600,"200":3000,"250":2500,"300":2500,"350":2500,"400":3000,"450":3500,"500":5000</v>
      </c>
      <c r="D11" t="str">
        <f t="shared" si="1"/>
        <v>"500":5000</v>
      </c>
    </row>
    <row r="12" spans="1:6">
      <c r="A12">
        <v>550</v>
      </c>
      <c r="B12">
        <v>4000</v>
      </c>
      <c r="C12" t="str">
        <f t="shared" ref="C12:C13" ca="1" si="2">IF(ROW()=2,D12,OFFSET(C12,-1,0)&amp;IF(LEN(D12)=0,"",","&amp;D12))</f>
        <v>"10":800,"50":1200,"100":1600,"200":3000,"250":2500,"300":2500,"350":2500,"400":3000,"450":3500,"500":5000,"550":4000</v>
      </c>
      <c r="D12" t="str">
        <f t="shared" ref="D12:D13" si="3">""""&amp;$A12&amp;""""&amp;""&amp;":"&amp;B12</f>
        <v>"550":4000</v>
      </c>
    </row>
    <row r="13" spans="1:6">
      <c r="A13">
        <v>600</v>
      </c>
      <c r="B13">
        <v>4500</v>
      </c>
      <c r="C13" t="str">
        <f t="shared" ca="1" si="2"/>
        <v>"10":800,"50":1200,"100":1600,"200":3000,"250":2500,"300":2500,"350":2500,"400":3000,"450":3500,"500":5000,"550":4000,"600":4500</v>
      </c>
      <c r="D13" t="str">
        <f t="shared" si="3"/>
        <v>"600":4500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11"/>
  <sheetViews>
    <sheetView workbookViewId="0">
      <selection activeCell="A10" sqref="A10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11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222</v>
      </c>
      <c r="B5" t="str">
        <f t="shared" si="0"/>
        <v>CashName_sAcquiredSpell</v>
      </c>
    </row>
    <row r="6" spans="1:2">
      <c r="A6" t="s">
        <v>230</v>
      </c>
      <c r="B6" t="str">
        <f t="shared" si="0"/>
        <v>CashName_sUnacquiredSpell</v>
      </c>
    </row>
    <row r="7" spans="1:2">
      <c r="A7" t="s">
        <v>231</v>
      </c>
      <c r="B7" t="str">
        <f t="shared" si="0"/>
        <v>CashName_sAcquiredCompanion</v>
      </c>
    </row>
    <row r="8" spans="1:2">
      <c r="A8" t="s">
        <v>232</v>
      </c>
      <c r="B8" t="str">
        <f t="shared" si="0"/>
        <v>CashName_sAcquiredCompanionPp</v>
      </c>
    </row>
    <row r="9" spans="1:2">
      <c r="A9" t="s">
        <v>233</v>
      </c>
      <c r="B9" t="str">
        <f t="shared" si="0"/>
        <v>CashName_sUnacquiredCompanion</v>
      </c>
    </row>
    <row r="10" spans="1:2">
      <c r="A10" t="s">
        <v>475</v>
      </c>
      <c r="B10" t="str">
        <f t="shared" si="0"/>
        <v>CashName_sSpellGacha</v>
      </c>
    </row>
    <row r="11" spans="1:2">
      <c r="A11" t="s">
        <v>476</v>
      </c>
      <c r="B11" t="str">
        <f t="shared" si="0"/>
        <v>CashName_sSpell4Gacha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B2" sqref="B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237</v>
      </c>
      <c r="B1" t="s">
        <v>216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234</v>
      </c>
    </row>
    <row r="2" spans="1:11">
      <c r="A2" t="b">
        <v>0</v>
      </c>
      <c r="B2" t="s">
        <v>212</v>
      </c>
      <c r="C2">
        <v>1</v>
      </c>
      <c r="D2" t="s">
        <v>242</v>
      </c>
      <c r="E2">
        <f>IF(A2,1,0)</f>
        <v>0</v>
      </c>
      <c r="F2" t="str">
        <f>B2</f>
        <v>Spell_0019</v>
      </c>
      <c r="G2">
        <f>C2</f>
        <v>1</v>
      </c>
      <c r="H2" t="str">
        <f t="shared" ref="H2" ca="1" si="0">IF(ROW()=2,I2,OFFSET(H2,-1,0)&amp;IF(LEN(I2)=0,"",","&amp;I2))</f>
        <v>{"acq":0,"id":"Spell_0019","cnt":1}</v>
      </c>
      <c r="I2" t="str">
        <f>"{"""&amp;E$1&amp;""":"&amp;E2
&amp;IF(LEN(F2)=0,"",","""&amp;F$1&amp;""":"""&amp;F2&amp;"""")
&amp;","""&amp;G$1&amp;""":"&amp;G2&amp;"}"</f>
        <v>{"acq":0,"id":"Spell_0019","cnt":1}</v>
      </c>
      <c r="K2" t="str">
        <f ca="1">"["&amp;
IF(LEFT(OFFSET(H1,COUNTA(H:H)-1,0),1)=",",SUBSTITUTE(OFFSET(H1,COUNTA(H:H)-1,0),",","",1),OFFSET(H1,COUNTA(H:H)-1,0))
&amp;"]"</f>
        <v>[{"acq":0,"id":"Spell_0019","cnt":1},{"acq":0,"id":"Spell_0018","cnt":1},{"acq":1,"id":"Spell_0001","cnt":20},{"acq":1,"id":"Spell_0002","cnt":20},{"acq":1,"id":"Spell_0003","cnt":20}]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213</v>
      </c>
      <c r="C3">
        <v>1</v>
      </c>
      <c r="D3" t="s">
        <v>242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{"acq":0,"id":"Spell_0019","cnt":1},{"acq":0,"id":"Spell_0018","cnt":1}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214</v>
      </c>
      <c r="C4">
        <v>20</v>
      </c>
      <c r="D4" t="s">
        <v>239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{"acq":0,"id":"Spell_0019","cnt":1},{"acq":0,"id":"Spell_0018","cnt":1},{"acq":1,"id":"Spell_0001","cnt":20}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215</v>
      </c>
      <c r="C5">
        <v>20</v>
      </c>
      <c r="D5" t="s">
        <v>240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{"acq":0,"id":"Spell_0019","cnt":1},{"acq":0,"id":"Spell_0018","cnt":1},{"acq":1,"id":"Spell_0001","cnt":20},{"acq":1,"id":"Spell_0002","cnt":20}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241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{"acq":0,"id":"Spell_0019","cnt":1},{"acq":0,"id":"Spell_0018","cnt":1},{"acq":1,"id":"Spell_0001","cnt":20},{"acq":1,"id":"Spell_0002","cnt":20},{"acq":1,"id":"Spell_0003","cnt":20}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229</v>
      </c>
      <c r="B1" t="s">
        <v>223</v>
      </c>
      <c r="C1" t="s">
        <v>217</v>
      </c>
      <c r="D1" s="2" t="s">
        <v>195</v>
      </c>
      <c r="E1" t="s">
        <v>235</v>
      </c>
      <c r="F1" t="s">
        <v>55</v>
      </c>
      <c r="G1" t="s">
        <v>236</v>
      </c>
      <c r="H1" s="7" t="s">
        <v>10</v>
      </c>
      <c r="I1" s="7" t="s">
        <v>9</v>
      </c>
      <c r="K1" t="s">
        <v>238</v>
      </c>
    </row>
    <row r="2" spans="1:11">
      <c r="A2">
        <v>0</v>
      </c>
      <c r="B2" t="s">
        <v>224</v>
      </c>
      <c r="C2">
        <v>1</v>
      </c>
      <c r="D2" t="s">
        <v>244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225</v>
      </c>
      <c r="C3">
        <v>1</v>
      </c>
      <c r="D3" t="s">
        <v>244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226</v>
      </c>
      <c r="C4">
        <v>1</v>
      </c>
      <c r="D4" t="s">
        <v>246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227</v>
      </c>
      <c r="C5">
        <v>20</v>
      </c>
      <c r="D5" t="s">
        <v>248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228</v>
      </c>
      <c r="C6">
        <v>1</v>
      </c>
      <c r="D6" t="s">
        <v>246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262</v>
      </c>
      <c r="C1" t="s">
        <v>259</v>
      </c>
      <c r="D1" t="s">
        <v>260</v>
      </c>
      <c r="E1" t="s">
        <v>263</v>
      </c>
      <c r="F1" s="2" t="s">
        <v>195</v>
      </c>
      <c r="G1" t="s">
        <v>10</v>
      </c>
      <c r="H1" t="s">
        <v>9</v>
      </c>
      <c r="J1" t="s">
        <v>261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254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255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256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257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258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3"/>
  <sheetViews>
    <sheetView workbookViewId="0">
      <selection activeCell="F2" sqref="F2"/>
    </sheetView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424</v>
      </c>
      <c r="C1" s="7" t="s">
        <v>10</v>
      </c>
      <c r="D1" s="7" t="s">
        <v>9</v>
      </c>
      <c r="F1" t="s">
        <v>423</v>
      </c>
    </row>
    <row r="2" spans="1:6">
      <c r="A2" t="s">
        <v>277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{"petpass":100,"teampass":200}</v>
      </c>
    </row>
    <row r="3" spans="1:6">
      <c r="A3" t="s">
        <v>417</v>
      </c>
      <c r="B3">
        <v>200</v>
      </c>
      <c r="C3" t="str">
        <f t="shared" ref="C3" ca="1" si="1">IF(ROW()=2,D3,OFFSET(C3,-1,0)&amp;IF(LEN(D3)=0,"",","&amp;D3))</f>
        <v>"petpass":100,"teampass":200</v>
      </c>
      <c r="D3" t="str">
        <f t="shared" ref="D3" si="2">""""&amp;A3&amp;""":"&amp;B3</f>
        <v>"teampass":200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passAtk만들기</vt:lpstr>
      <vt:lpstr>itemAtk만들기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2023-05-01T16:40:17Z</dcterms:modified>
</cp:coreProperties>
</file>