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Nameless\Excel\"/>
    </mc:Choice>
  </mc:AlternateContent>
  <xr:revisionPtr revIDLastSave="0" documentId="13_ncr:1_{8FF579B3-C948-4F1C-A692-DB687251844C}" xr6:coauthVersionLast="47" xr6:coauthVersionMax="47" xr10:uidLastSave="{00000000-0000-0000-0000-000000000000}"/>
  <bookViews>
    <workbookView xWindow="-120" yWindow="-120" windowWidth="24240" windowHeight="13140" xr2:uid="{FDFA0471-B5F4-423D-8F9C-44E1C36087DA}"/>
  </bookViews>
  <sheets>
    <sheet name="EquipTable" sheetId="1" r:id="rId1"/>
    <sheet name="EquipLevelTable" sheetId="4" r:id="rId2"/>
    <sheet name="EquipCompositeTable" sheetId="2" r:id="rId3"/>
    <sheet name="EquipGradeTable" sheetId="3" r:id="rId4"/>
  </sheets>
  <definedNames>
    <definedName name="_xlnm._FilterDatabase" localSheetId="1" hidden="1">EquipLevelTable!$P$1:$P$346</definedName>
    <definedName name="_xlnm._FilterDatabase" localSheetId="0" hidden="1">EquipTable!$V$1:$V$67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3" i="1" l="1"/>
  <c r="I63" i="1"/>
  <c r="J63" i="1"/>
  <c r="E63" i="1"/>
  <c r="C63" i="1"/>
  <c r="C64" i="1"/>
  <c r="E64" i="1"/>
  <c r="A63" i="1" l="1"/>
  <c r="A64" i="1"/>
  <c r="H64" i="1"/>
  <c r="I64" i="1"/>
  <c r="J64" i="1"/>
  <c r="C65" i="1"/>
  <c r="E65" i="1"/>
  <c r="A65" i="1" l="1"/>
  <c r="H65" i="1"/>
  <c r="I65" i="1"/>
  <c r="J65" i="1"/>
  <c r="E66" i="1"/>
  <c r="C66" i="1"/>
  <c r="A66" i="1" l="1"/>
  <c r="H66" i="1"/>
  <c r="I66" i="1"/>
  <c r="J66" i="1"/>
  <c r="E67" i="1"/>
  <c r="C67" i="1"/>
  <c r="A67" i="1" l="1"/>
  <c r="H67" i="1"/>
  <c r="I67" i="1"/>
  <c r="J67" i="1"/>
  <c r="C62" i="1"/>
  <c r="E62" i="1"/>
  <c r="A62" i="1" l="1"/>
  <c r="H62" i="1"/>
  <c r="I62" i="1"/>
  <c r="J62" i="1"/>
  <c r="C61" i="1"/>
  <c r="E61" i="1"/>
  <c r="A61" i="1" l="1"/>
  <c r="H61" i="1"/>
  <c r="I61" i="1"/>
  <c r="J61" i="1"/>
  <c r="C55" i="1"/>
  <c r="E55" i="1"/>
  <c r="A55" i="1" l="1"/>
  <c r="H55" i="1"/>
  <c r="I55" i="1"/>
  <c r="J55" i="1"/>
  <c r="C56" i="1"/>
  <c r="E56" i="1"/>
  <c r="A56" i="1" l="1"/>
  <c r="H56" i="1"/>
  <c r="I56" i="1"/>
  <c r="J56" i="1"/>
  <c r="C57" i="1"/>
  <c r="E57" i="1"/>
  <c r="A57" i="1" l="1"/>
  <c r="H57" i="1"/>
  <c r="I57" i="1"/>
  <c r="J57" i="1"/>
  <c r="C58" i="1"/>
  <c r="E58" i="1"/>
  <c r="A58" i="1" l="1"/>
  <c r="H58" i="1"/>
  <c r="I58" i="1"/>
  <c r="J58" i="1"/>
  <c r="C59" i="1"/>
  <c r="E59" i="1"/>
  <c r="A59" i="1" l="1"/>
  <c r="H59" i="1"/>
  <c r="I59" i="1"/>
  <c r="J59" i="1"/>
  <c r="E60" i="1"/>
  <c r="C60" i="1"/>
  <c r="A60" i="1" l="1"/>
  <c r="H60" i="1"/>
  <c r="I60" i="1"/>
  <c r="J60" i="1"/>
  <c r="C54" i="1"/>
  <c r="E54" i="1"/>
  <c r="A54" i="1" l="1"/>
  <c r="H54" i="1"/>
  <c r="I54" i="1"/>
  <c r="J54" i="1"/>
  <c r="C53" i="1"/>
  <c r="E53" i="1"/>
  <c r="A53" i="1" l="1"/>
  <c r="H53" i="1"/>
  <c r="I53" i="1"/>
  <c r="J53" i="1"/>
  <c r="C48" i="1"/>
  <c r="E48" i="1"/>
  <c r="A48" i="1" l="1"/>
  <c r="H48" i="1"/>
  <c r="I48" i="1"/>
  <c r="J48" i="1"/>
  <c r="C49" i="1"/>
  <c r="E49" i="1"/>
  <c r="A49" i="1" l="1"/>
  <c r="H49" i="1"/>
  <c r="I49" i="1"/>
  <c r="J49" i="1"/>
  <c r="C50" i="1"/>
  <c r="E50" i="1"/>
  <c r="A50" i="1" l="1"/>
  <c r="H50" i="1"/>
  <c r="I50" i="1"/>
  <c r="J50" i="1"/>
  <c r="E51" i="1"/>
  <c r="C51" i="1"/>
  <c r="A51" i="1" l="1"/>
  <c r="H51" i="1"/>
  <c r="I51" i="1"/>
  <c r="J51" i="1"/>
  <c r="E52" i="1"/>
  <c r="C52" i="1"/>
  <c r="A52" i="1" l="1"/>
  <c r="H52" i="1"/>
  <c r="I52" i="1"/>
  <c r="J52" i="1"/>
  <c r="E47" i="1"/>
  <c r="C47" i="1"/>
  <c r="A47" i="1" l="1"/>
  <c r="H47" i="1"/>
  <c r="I47" i="1"/>
  <c r="J47" i="1"/>
  <c r="E46" i="1"/>
  <c r="C46" i="1"/>
  <c r="A46" i="1" l="1"/>
  <c r="H46" i="1"/>
  <c r="I46" i="1"/>
  <c r="J46" i="1"/>
  <c r="C41" i="1"/>
  <c r="E41" i="1"/>
  <c r="A41" i="1" l="1"/>
  <c r="H41" i="1"/>
  <c r="I41" i="1"/>
  <c r="J41" i="1"/>
  <c r="C42" i="1"/>
  <c r="E42" i="1"/>
  <c r="A42" i="1" l="1"/>
  <c r="H42" i="1"/>
  <c r="I42" i="1"/>
  <c r="J42" i="1"/>
  <c r="C43" i="1"/>
  <c r="E43" i="1"/>
  <c r="A43" i="1" l="1"/>
  <c r="H43" i="1"/>
  <c r="I43" i="1"/>
  <c r="J43" i="1"/>
  <c r="C44" i="1"/>
  <c r="E44" i="1"/>
  <c r="A44" i="1" l="1"/>
  <c r="H44" i="1"/>
  <c r="I44" i="1"/>
  <c r="J44" i="1"/>
  <c r="C45" i="1"/>
  <c r="E45" i="1"/>
  <c r="A45" i="1" l="1"/>
  <c r="H45" i="1"/>
  <c r="I45" i="1"/>
  <c r="J45" i="1"/>
  <c r="C40" i="1"/>
  <c r="E40" i="1"/>
  <c r="A40" i="1" l="1"/>
  <c r="H40" i="1"/>
  <c r="I40" i="1"/>
  <c r="J40" i="1"/>
  <c r="C39" i="1"/>
  <c r="E39" i="1"/>
  <c r="A39" i="1" l="1"/>
  <c r="H39" i="1"/>
  <c r="I39" i="1"/>
  <c r="J39" i="1"/>
  <c r="C33" i="1"/>
  <c r="E33" i="1"/>
  <c r="A33" i="1" l="1"/>
  <c r="H33" i="1"/>
  <c r="I33" i="1"/>
  <c r="J33" i="1"/>
  <c r="C34" i="1"/>
  <c r="E34" i="1"/>
  <c r="A34" i="1" l="1"/>
  <c r="H34" i="1"/>
  <c r="I34" i="1"/>
  <c r="J34" i="1"/>
  <c r="C35" i="1"/>
  <c r="E35" i="1"/>
  <c r="A35" i="1" l="1"/>
  <c r="H35" i="1"/>
  <c r="I35" i="1"/>
  <c r="J35" i="1"/>
  <c r="C36" i="1"/>
  <c r="E36" i="1"/>
  <c r="A36" i="1" l="1"/>
  <c r="H36" i="1"/>
  <c r="I36" i="1"/>
  <c r="J36" i="1"/>
  <c r="C37" i="1"/>
  <c r="E37" i="1"/>
  <c r="A37" i="1" l="1"/>
  <c r="H37" i="1"/>
  <c r="I37" i="1"/>
  <c r="J37" i="1"/>
  <c r="C38" i="1"/>
  <c r="E38" i="1"/>
  <c r="A38" i="1" l="1"/>
  <c r="H38" i="1"/>
  <c r="I38" i="1"/>
  <c r="J38" i="1"/>
  <c r="C32" i="1"/>
  <c r="E32" i="1"/>
  <c r="A32" i="1" l="1"/>
  <c r="H32" i="1"/>
  <c r="I32" i="1"/>
  <c r="J32" i="1"/>
  <c r="C31" i="1"/>
  <c r="E31" i="1"/>
  <c r="A31" i="1" l="1"/>
  <c r="H31" i="1"/>
  <c r="I31" i="1"/>
  <c r="J31" i="1"/>
  <c r="C26" i="1"/>
  <c r="E26" i="1"/>
  <c r="A26" i="1" l="1"/>
  <c r="H26" i="1"/>
  <c r="I26" i="1"/>
  <c r="J26" i="1"/>
  <c r="C27" i="1"/>
  <c r="E27" i="1"/>
  <c r="A27" i="1" l="1"/>
  <c r="H27" i="1"/>
  <c r="I27" i="1"/>
  <c r="J27" i="1"/>
  <c r="C28" i="1"/>
  <c r="E28" i="1"/>
  <c r="A28" i="1" l="1"/>
  <c r="H28" i="1"/>
  <c r="I28" i="1"/>
  <c r="J28" i="1"/>
  <c r="E29" i="1"/>
  <c r="C29" i="1"/>
  <c r="A29" i="1" l="1"/>
  <c r="H29" i="1"/>
  <c r="I29" i="1"/>
  <c r="J29" i="1"/>
  <c r="C30" i="1"/>
  <c r="E30" i="1"/>
  <c r="A30" i="1" l="1"/>
  <c r="H30" i="1"/>
  <c r="I30" i="1"/>
  <c r="J30" i="1"/>
  <c r="C25" i="1"/>
  <c r="E25" i="1"/>
  <c r="A25" i="1" l="1"/>
  <c r="H25" i="1"/>
  <c r="I25" i="1"/>
  <c r="J25" i="1"/>
  <c r="C24" i="1"/>
  <c r="E24" i="1"/>
  <c r="A24" i="1" l="1"/>
  <c r="H24" i="1"/>
  <c r="I24" i="1"/>
  <c r="J24" i="1"/>
  <c r="E19" i="1"/>
  <c r="C19" i="1"/>
  <c r="A19" i="1" l="1"/>
  <c r="H19" i="1"/>
  <c r="I19" i="1"/>
  <c r="J19" i="1"/>
  <c r="C20" i="1"/>
  <c r="E20" i="1"/>
  <c r="A20" i="1" l="1"/>
  <c r="H20" i="1"/>
  <c r="I20" i="1"/>
  <c r="J20" i="1"/>
  <c r="E21" i="1"/>
  <c r="C21" i="1"/>
  <c r="A21" i="1" l="1"/>
  <c r="H21" i="1"/>
  <c r="I21" i="1"/>
  <c r="J21" i="1"/>
  <c r="C22" i="1"/>
  <c r="E22" i="1"/>
  <c r="A22" i="1" l="1"/>
  <c r="H22" i="1"/>
  <c r="I22" i="1"/>
  <c r="J22" i="1"/>
  <c r="C23" i="1"/>
  <c r="E23" i="1"/>
  <c r="A23" i="1" l="1"/>
  <c r="H23" i="1"/>
  <c r="I23" i="1"/>
  <c r="J23" i="1"/>
  <c r="C18" i="1"/>
  <c r="E18" i="1"/>
  <c r="A18" i="1" l="1"/>
  <c r="H18" i="1"/>
  <c r="I18" i="1"/>
  <c r="J18" i="1"/>
  <c r="C17" i="1"/>
  <c r="E17" i="1"/>
  <c r="A17" i="1" l="1"/>
  <c r="H17" i="1"/>
  <c r="I17" i="1"/>
  <c r="J17" i="1"/>
  <c r="C11" i="1"/>
  <c r="E11" i="1"/>
  <c r="A11" i="1" l="1"/>
  <c r="H11" i="1"/>
  <c r="I11" i="1"/>
  <c r="J11" i="1"/>
  <c r="C12" i="1"/>
  <c r="E12" i="1"/>
  <c r="A12" i="1" l="1"/>
  <c r="H12" i="1"/>
  <c r="I12" i="1"/>
  <c r="J12" i="1"/>
  <c r="C13" i="1"/>
  <c r="E13" i="1"/>
  <c r="A13" i="1" l="1"/>
  <c r="H13" i="1"/>
  <c r="I13" i="1"/>
  <c r="J13" i="1"/>
  <c r="C14" i="1"/>
  <c r="E14" i="1"/>
  <c r="A14" i="1" l="1"/>
  <c r="H14" i="1"/>
  <c r="I14" i="1"/>
  <c r="J14" i="1"/>
  <c r="C15" i="1"/>
  <c r="E15" i="1"/>
  <c r="A15" i="1" l="1"/>
  <c r="H15" i="1"/>
  <c r="I15" i="1"/>
  <c r="J15" i="1"/>
  <c r="C16" i="1"/>
  <c r="E16" i="1"/>
  <c r="A16" i="1" l="1"/>
  <c r="H16" i="1"/>
  <c r="I16" i="1"/>
  <c r="J16" i="1"/>
  <c r="C10" i="1"/>
  <c r="E10" i="1"/>
  <c r="A10" i="1" l="1"/>
  <c r="H10" i="1"/>
  <c r="I10" i="1"/>
  <c r="J10" i="1"/>
  <c r="C9" i="1"/>
  <c r="E9" i="1"/>
  <c r="A9" i="1" l="1"/>
  <c r="H9" i="1"/>
  <c r="I9" i="1"/>
  <c r="J9" i="1"/>
  <c r="C4" i="1"/>
  <c r="E4" i="1"/>
  <c r="A4" i="1" l="1"/>
  <c r="H4" i="1"/>
  <c r="I4" i="1"/>
  <c r="J4" i="1"/>
  <c r="C5" i="1"/>
  <c r="E5" i="1"/>
  <c r="A5" i="1" l="1"/>
  <c r="H5" i="1"/>
  <c r="I5" i="1"/>
  <c r="J5" i="1"/>
  <c r="C6" i="1"/>
  <c r="E6" i="1"/>
  <c r="A6" i="1" l="1"/>
  <c r="H6" i="1"/>
  <c r="I6" i="1"/>
  <c r="J6" i="1"/>
  <c r="C7" i="1"/>
  <c r="E7" i="1"/>
  <c r="A7" i="1" l="1"/>
  <c r="H7" i="1"/>
  <c r="I7" i="1"/>
  <c r="J7" i="1"/>
  <c r="C8" i="1"/>
  <c r="E8" i="1"/>
  <c r="A8" i="1" l="1"/>
  <c r="H8" i="1"/>
  <c r="I8" i="1"/>
  <c r="J8" i="1"/>
  <c r="C3" i="1"/>
  <c r="E3" i="1"/>
  <c r="A3" i="1" l="1"/>
  <c r="H3" i="1"/>
  <c r="I3" i="1"/>
  <c r="J3" i="1"/>
  <c r="C2" i="1"/>
  <c r="E2" i="1"/>
  <c r="A2" i="1" l="1"/>
  <c r="H2" i="1"/>
  <c r="I2" i="1"/>
  <c r="J2" i="1"/>
  <c r="P346" i="4" l="1"/>
  <c r="P334" i="4"/>
  <c r="P322" i="4"/>
  <c r="P310" i="4"/>
  <c r="P298" i="4"/>
  <c r="P286" i="4"/>
  <c r="P274" i="4"/>
  <c r="P262" i="4"/>
  <c r="P250" i="4"/>
  <c r="P238" i="4"/>
  <c r="P226" i="4"/>
  <c r="P214" i="4"/>
  <c r="P202" i="4"/>
  <c r="P190" i="4"/>
  <c r="P178" i="4"/>
  <c r="P166" i="4"/>
  <c r="P154" i="4"/>
  <c r="P142" i="4"/>
  <c r="P130" i="4"/>
  <c r="P118" i="4"/>
  <c r="P106" i="4"/>
  <c r="P94" i="4"/>
  <c r="P82" i="4"/>
  <c r="P70" i="4"/>
  <c r="P58" i="4"/>
  <c r="P46" i="4"/>
  <c r="P34" i="4"/>
  <c r="P22" i="4"/>
  <c r="P10" i="4"/>
  <c r="P345" i="4"/>
  <c r="P333" i="4"/>
  <c r="P321" i="4"/>
  <c r="P309" i="4"/>
  <c r="P297" i="4"/>
  <c r="P285" i="4"/>
  <c r="P273" i="4"/>
  <c r="P261" i="4"/>
  <c r="P249" i="4"/>
  <c r="P237" i="4"/>
  <c r="P225" i="4"/>
  <c r="P213" i="4"/>
  <c r="P201" i="4"/>
  <c r="P189" i="4"/>
  <c r="P177" i="4"/>
  <c r="P165" i="4"/>
  <c r="P153" i="4"/>
  <c r="P141" i="4"/>
  <c r="P129" i="4"/>
  <c r="P117" i="4"/>
  <c r="P105" i="4"/>
  <c r="P93" i="4"/>
  <c r="P81" i="4"/>
  <c r="P69" i="4"/>
  <c r="P57" i="4"/>
  <c r="P45" i="4"/>
  <c r="P33" i="4"/>
  <c r="P21" i="4"/>
  <c r="P9" i="4"/>
  <c r="P53" i="4"/>
  <c r="P253" i="4"/>
  <c r="P145" i="4"/>
  <c r="P49" i="4"/>
  <c r="P215" i="4"/>
  <c r="P95" i="4"/>
  <c r="P344" i="4"/>
  <c r="P332" i="4"/>
  <c r="P320" i="4"/>
  <c r="P308" i="4"/>
  <c r="P296" i="4"/>
  <c r="P284" i="4"/>
  <c r="P272" i="4"/>
  <c r="P260" i="4"/>
  <c r="P248" i="4"/>
  <c r="P236" i="4"/>
  <c r="P224" i="4"/>
  <c r="P212" i="4"/>
  <c r="P200" i="4"/>
  <c r="P188" i="4"/>
  <c r="P176" i="4"/>
  <c r="P164" i="4"/>
  <c r="P152" i="4"/>
  <c r="P140" i="4"/>
  <c r="P128" i="4"/>
  <c r="P116" i="4"/>
  <c r="P104" i="4"/>
  <c r="P92" i="4"/>
  <c r="P80" i="4"/>
  <c r="P68" i="4"/>
  <c r="P56" i="4"/>
  <c r="P44" i="4"/>
  <c r="P32" i="4"/>
  <c r="P20" i="4"/>
  <c r="P8" i="4"/>
  <c r="P29" i="4"/>
  <c r="P217" i="4"/>
  <c r="P121" i="4"/>
  <c r="P25" i="4"/>
  <c r="P191" i="4"/>
  <c r="P83" i="4"/>
  <c r="P343" i="4"/>
  <c r="P331" i="4"/>
  <c r="P319" i="4"/>
  <c r="P307" i="4"/>
  <c r="P295" i="4"/>
  <c r="P283" i="4"/>
  <c r="P271" i="4"/>
  <c r="P259" i="4"/>
  <c r="P247" i="4"/>
  <c r="P235" i="4"/>
  <c r="P223" i="4"/>
  <c r="P211" i="4"/>
  <c r="P199" i="4"/>
  <c r="P187" i="4"/>
  <c r="P175" i="4"/>
  <c r="P163" i="4"/>
  <c r="P151" i="4"/>
  <c r="P139" i="4"/>
  <c r="P127" i="4"/>
  <c r="P115" i="4"/>
  <c r="P103" i="4"/>
  <c r="P91" i="4"/>
  <c r="P79" i="4"/>
  <c r="P67" i="4"/>
  <c r="P55" i="4"/>
  <c r="P43" i="4"/>
  <c r="P31" i="4"/>
  <c r="P19" i="4"/>
  <c r="P7" i="4"/>
  <c r="P18" i="4"/>
  <c r="P77" i="4"/>
  <c r="P41" i="4"/>
  <c r="P229" i="4"/>
  <c r="P133" i="4"/>
  <c r="P37" i="4"/>
  <c r="P203" i="4"/>
  <c r="P107" i="4"/>
  <c r="P342" i="4"/>
  <c r="P330" i="4"/>
  <c r="P318" i="4"/>
  <c r="P306" i="4"/>
  <c r="P294" i="4"/>
  <c r="P282" i="4"/>
  <c r="P270" i="4"/>
  <c r="P258" i="4"/>
  <c r="P246" i="4"/>
  <c r="P234" i="4"/>
  <c r="P222" i="4"/>
  <c r="P210" i="4"/>
  <c r="P198" i="4"/>
  <c r="P186" i="4"/>
  <c r="P174" i="4"/>
  <c r="P162" i="4"/>
  <c r="P150" i="4"/>
  <c r="P138" i="4"/>
  <c r="P126" i="4"/>
  <c r="P114" i="4"/>
  <c r="P102" i="4"/>
  <c r="P90" i="4"/>
  <c r="P78" i="4"/>
  <c r="P66" i="4"/>
  <c r="P54" i="4"/>
  <c r="P42" i="4"/>
  <c r="P30" i="4"/>
  <c r="P6" i="4"/>
  <c r="P65" i="4"/>
  <c r="P5" i="4"/>
  <c r="P181" i="4"/>
  <c r="P73" i="4"/>
  <c r="P251" i="4"/>
  <c r="P143" i="4"/>
  <c r="P23" i="4"/>
  <c r="P341" i="4"/>
  <c r="P329" i="4"/>
  <c r="P317" i="4"/>
  <c r="P305" i="4"/>
  <c r="P293" i="4"/>
  <c r="P281" i="4"/>
  <c r="P269" i="4"/>
  <c r="P257" i="4"/>
  <c r="P245" i="4"/>
  <c r="P233" i="4"/>
  <c r="P221" i="4"/>
  <c r="P209" i="4"/>
  <c r="P197" i="4"/>
  <c r="P185" i="4"/>
  <c r="P173" i="4"/>
  <c r="P161" i="4"/>
  <c r="P149" i="4"/>
  <c r="P137" i="4"/>
  <c r="P125" i="4"/>
  <c r="P113" i="4"/>
  <c r="P101" i="4"/>
  <c r="P89" i="4"/>
  <c r="P17" i="4"/>
  <c r="P205" i="4"/>
  <c r="P85" i="4"/>
  <c r="P263" i="4"/>
  <c r="P155" i="4"/>
  <c r="P47" i="4"/>
  <c r="P340" i="4"/>
  <c r="P328" i="4"/>
  <c r="P316" i="4"/>
  <c r="P304" i="4"/>
  <c r="P292" i="4"/>
  <c r="P280" i="4"/>
  <c r="P268" i="4"/>
  <c r="P256" i="4"/>
  <c r="P244" i="4"/>
  <c r="P232" i="4"/>
  <c r="P220" i="4"/>
  <c r="P208" i="4"/>
  <c r="P196" i="4"/>
  <c r="P184" i="4"/>
  <c r="P172" i="4"/>
  <c r="P160" i="4"/>
  <c r="P148" i="4"/>
  <c r="P136" i="4"/>
  <c r="P124" i="4"/>
  <c r="P112" i="4"/>
  <c r="P100" i="4"/>
  <c r="P88" i="4"/>
  <c r="P76" i="4"/>
  <c r="P64" i="4"/>
  <c r="P52" i="4"/>
  <c r="P40" i="4"/>
  <c r="P28" i="4"/>
  <c r="P16" i="4"/>
  <c r="P4" i="4"/>
  <c r="P301" i="4"/>
  <c r="P241" i="4"/>
  <c r="P157" i="4"/>
  <c r="P61" i="4"/>
  <c r="P239" i="4"/>
  <c r="P119" i="4"/>
  <c r="P11" i="4"/>
  <c r="P339" i="4"/>
  <c r="P327" i="4"/>
  <c r="P315" i="4"/>
  <c r="P303" i="4"/>
  <c r="P291" i="4"/>
  <c r="P279" i="4"/>
  <c r="P267" i="4"/>
  <c r="P255" i="4"/>
  <c r="P243" i="4"/>
  <c r="P231" i="4"/>
  <c r="P219" i="4"/>
  <c r="P207" i="4"/>
  <c r="P195" i="4"/>
  <c r="P183" i="4"/>
  <c r="P171" i="4"/>
  <c r="P159" i="4"/>
  <c r="P147" i="4"/>
  <c r="P135" i="4"/>
  <c r="P123" i="4"/>
  <c r="P111" i="4"/>
  <c r="P99" i="4"/>
  <c r="P87" i="4"/>
  <c r="P75" i="4"/>
  <c r="P63" i="4"/>
  <c r="P51" i="4"/>
  <c r="P39" i="4"/>
  <c r="P27" i="4"/>
  <c r="P15" i="4"/>
  <c r="P3" i="4"/>
  <c r="P14" i="4"/>
  <c r="P325" i="4"/>
  <c r="P289" i="4"/>
  <c r="P265" i="4"/>
  <c r="P169" i="4"/>
  <c r="P97" i="4"/>
  <c r="P13" i="4"/>
  <c r="P227" i="4"/>
  <c r="P131" i="4"/>
  <c r="P35" i="4"/>
  <c r="P338" i="4"/>
  <c r="P326" i="4"/>
  <c r="P314" i="4"/>
  <c r="P302" i="4"/>
  <c r="P290" i="4"/>
  <c r="P278" i="4"/>
  <c r="P266" i="4"/>
  <c r="P254" i="4"/>
  <c r="P242" i="4"/>
  <c r="P230" i="4"/>
  <c r="P218" i="4"/>
  <c r="P206" i="4"/>
  <c r="P194" i="4"/>
  <c r="P182" i="4"/>
  <c r="P170" i="4"/>
  <c r="P158" i="4"/>
  <c r="P146" i="4"/>
  <c r="P134" i="4"/>
  <c r="P122" i="4"/>
  <c r="P110" i="4"/>
  <c r="P98" i="4"/>
  <c r="P86" i="4"/>
  <c r="P74" i="4"/>
  <c r="P62" i="4"/>
  <c r="P50" i="4"/>
  <c r="P38" i="4"/>
  <c r="P26" i="4"/>
  <c r="P337" i="4"/>
  <c r="P313" i="4"/>
  <c r="P277" i="4"/>
  <c r="P193" i="4"/>
  <c r="P109" i="4"/>
  <c r="P287" i="4"/>
  <c r="P167" i="4"/>
  <c r="P71" i="4"/>
  <c r="P336" i="4"/>
  <c r="P324" i="4"/>
  <c r="P312" i="4"/>
  <c r="P300" i="4"/>
  <c r="P288" i="4"/>
  <c r="P276" i="4"/>
  <c r="P264" i="4"/>
  <c r="P252" i="4"/>
  <c r="P240" i="4"/>
  <c r="P228" i="4"/>
  <c r="P216" i="4"/>
  <c r="P204" i="4"/>
  <c r="P192" i="4"/>
  <c r="P180" i="4"/>
  <c r="P168" i="4"/>
  <c r="P156" i="4"/>
  <c r="P144" i="4"/>
  <c r="P132" i="4"/>
  <c r="P120" i="4"/>
  <c r="P108" i="4"/>
  <c r="P96" i="4"/>
  <c r="P84" i="4"/>
  <c r="P72" i="4"/>
  <c r="P60" i="4"/>
  <c r="P48" i="4"/>
  <c r="P36" i="4"/>
  <c r="P24" i="4"/>
  <c r="P12" i="4"/>
  <c r="P335" i="4"/>
  <c r="P323" i="4"/>
  <c r="P311" i="4"/>
  <c r="P299" i="4"/>
  <c r="P275" i="4"/>
  <c r="P179" i="4"/>
  <c r="P59" i="4"/>
  <c r="O346" i="4"/>
  <c r="O334" i="4"/>
  <c r="O322" i="4"/>
  <c r="O310" i="4"/>
  <c r="O298" i="4"/>
  <c r="O286" i="4"/>
  <c r="O274" i="4"/>
  <c r="O262" i="4"/>
  <c r="O250" i="4"/>
  <c r="O238" i="4"/>
  <c r="O226" i="4"/>
  <c r="O214" i="4"/>
  <c r="O202" i="4"/>
  <c r="O190" i="4"/>
  <c r="O178" i="4"/>
  <c r="O166" i="4"/>
  <c r="O154" i="4"/>
  <c r="O142" i="4"/>
  <c r="O130" i="4"/>
  <c r="O118" i="4"/>
  <c r="O106" i="4"/>
  <c r="O94" i="4"/>
  <c r="O82" i="4"/>
  <c r="O70" i="4"/>
  <c r="O58" i="4"/>
  <c r="O46" i="4"/>
  <c r="O34" i="4"/>
  <c r="O22" i="4"/>
  <c r="O10" i="4"/>
  <c r="O236" i="4"/>
  <c r="O200" i="4"/>
  <c r="O164" i="4"/>
  <c r="O116" i="4"/>
  <c r="O80" i="4"/>
  <c r="O44" i="4"/>
  <c r="O8" i="4"/>
  <c r="O61" i="4"/>
  <c r="O276" i="4"/>
  <c r="O156" i="4"/>
  <c r="O12" i="4"/>
  <c r="O227" i="4"/>
  <c r="O107" i="4"/>
  <c r="O11" i="4"/>
  <c r="O345" i="4"/>
  <c r="O333" i="4"/>
  <c r="O321" i="4"/>
  <c r="O309" i="4"/>
  <c r="O297" i="4"/>
  <c r="O285" i="4"/>
  <c r="O273" i="4"/>
  <c r="O261" i="4"/>
  <c r="O249" i="4"/>
  <c r="O237" i="4"/>
  <c r="O225" i="4"/>
  <c r="O213" i="4"/>
  <c r="O201" i="4"/>
  <c r="O189" i="4"/>
  <c r="O177" i="4"/>
  <c r="O165" i="4"/>
  <c r="O153" i="4"/>
  <c r="O141" i="4"/>
  <c r="O129" i="4"/>
  <c r="O117" i="4"/>
  <c r="O105" i="4"/>
  <c r="O93" i="4"/>
  <c r="O81" i="4"/>
  <c r="O69" i="4"/>
  <c r="O57" i="4"/>
  <c r="O45" i="4"/>
  <c r="O33" i="4"/>
  <c r="O21" i="4"/>
  <c r="O9" i="4"/>
  <c r="O224" i="4"/>
  <c r="O188" i="4"/>
  <c r="O152" i="4"/>
  <c r="O104" i="4"/>
  <c r="O68" i="4"/>
  <c r="O32" i="4"/>
  <c r="O133" i="4"/>
  <c r="O324" i="4"/>
  <c r="O216" i="4"/>
  <c r="O96" i="4"/>
  <c r="O323" i="4"/>
  <c r="O203" i="4"/>
  <c r="O83" i="4"/>
  <c r="O344" i="4"/>
  <c r="O332" i="4"/>
  <c r="O320" i="4"/>
  <c r="O308" i="4"/>
  <c r="O296" i="4"/>
  <c r="O284" i="4"/>
  <c r="O272" i="4"/>
  <c r="O260" i="4"/>
  <c r="O248" i="4"/>
  <c r="O212" i="4"/>
  <c r="O176" i="4"/>
  <c r="O140" i="4"/>
  <c r="O128" i="4"/>
  <c r="O92" i="4"/>
  <c r="O56" i="4"/>
  <c r="O20" i="4"/>
  <c r="O121" i="4"/>
  <c r="O13" i="4"/>
  <c r="O228" i="4"/>
  <c r="O132" i="4"/>
  <c r="O24" i="4"/>
  <c r="O239" i="4"/>
  <c r="O131" i="4"/>
  <c r="O343" i="4"/>
  <c r="O331" i="4"/>
  <c r="O319" i="4"/>
  <c r="O307" i="4"/>
  <c r="O295" i="4"/>
  <c r="O283" i="4"/>
  <c r="O271" i="4"/>
  <c r="O259" i="4"/>
  <c r="O247" i="4"/>
  <c r="O235" i="4"/>
  <c r="O223" i="4"/>
  <c r="O211" i="4"/>
  <c r="O199" i="4"/>
  <c r="O187" i="4"/>
  <c r="O175" i="4"/>
  <c r="O163" i="4"/>
  <c r="O151" i="4"/>
  <c r="O139" i="4"/>
  <c r="O127" i="4"/>
  <c r="O115" i="4"/>
  <c r="O103" i="4"/>
  <c r="O91" i="4"/>
  <c r="O79" i="4"/>
  <c r="O67" i="4"/>
  <c r="O55" i="4"/>
  <c r="O43" i="4"/>
  <c r="O31" i="4"/>
  <c r="O19" i="4"/>
  <c r="O7" i="4"/>
  <c r="O147" i="4"/>
  <c r="O75" i="4"/>
  <c r="O15" i="4"/>
  <c r="O241" i="4"/>
  <c r="O157" i="4"/>
  <c r="O312" i="4"/>
  <c r="O204" i="4"/>
  <c r="O84" i="4"/>
  <c r="O311" i="4"/>
  <c r="O191" i="4"/>
  <c r="O47" i="4"/>
  <c r="O342" i="4"/>
  <c r="O330" i="4"/>
  <c r="O318" i="4"/>
  <c r="O306" i="4"/>
  <c r="O294" i="4"/>
  <c r="O282" i="4"/>
  <c r="O270" i="4"/>
  <c r="O258" i="4"/>
  <c r="O246" i="4"/>
  <c r="O234" i="4"/>
  <c r="O222" i="4"/>
  <c r="O210" i="4"/>
  <c r="O198" i="4"/>
  <c r="O186" i="4"/>
  <c r="O174" i="4"/>
  <c r="O162" i="4"/>
  <c r="O150" i="4"/>
  <c r="O138" i="4"/>
  <c r="O126" i="4"/>
  <c r="O114" i="4"/>
  <c r="O102" i="4"/>
  <c r="O90" i="4"/>
  <c r="O78" i="4"/>
  <c r="O66" i="4"/>
  <c r="O54" i="4"/>
  <c r="O42" i="4"/>
  <c r="O30" i="4"/>
  <c r="O18" i="4"/>
  <c r="O6" i="4"/>
  <c r="O303" i="4"/>
  <c r="O255" i="4"/>
  <c r="O219" i="4"/>
  <c r="O183" i="4"/>
  <c r="O135" i="4"/>
  <c r="O63" i="4"/>
  <c r="O27" i="4"/>
  <c r="O253" i="4"/>
  <c r="O181" i="4"/>
  <c r="O109" i="4"/>
  <c r="O37" i="4"/>
  <c r="O264" i="4"/>
  <c r="O168" i="4"/>
  <c r="O60" i="4"/>
  <c r="O275" i="4"/>
  <c r="O179" i="4"/>
  <c r="O59" i="4"/>
  <c r="O341" i="4"/>
  <c r="O329" i="4"/>
  <c r="O317" i="4"/>
  <c r="O305" i="4"/>
  <c r="O293" i="4"/>
  <c r="O281" i="4"/>
  <c r="O269" i="4"/>
  <c r="O257" i="4"/>
  <c r="O245" i="4"/>
  <c r="O233" i="4"/>
  <c r="O221" i="4"/>
  <c r="O209" i="4"/>
  <c r="O197" i="4"/>
  <c r="O185" i="4"/>
  <c r="O173" i="4"/>
  <c r="O161" i="4"/>
  <c r="O149" i="4"/>
  <c r="O137" i="4"/>
  <c r="O125" i="4"/>
  <c r="O113" i="4"/>
  <c r="O101" i="4"/>
  <c r="O89" i="4"/>
  <c r="O77" i="4"/>
  <c r="O65" i="4"/>
  <c r="O53" i="4"/>
  <c r="O41" i="4"/>
  <c r="O29" i="4"/>
  <c r="O17" i="4"/>
  <c r="O5" i="4"/>
  <c r="O327" i="4"/>
  <c r="O279" i="4"/>
  <c r="O243" i="4"/>
  <c r="O207" i="4"/>
  <c r="O171" i="4"/>
  <c r="O111" i="4"/>
  <c r="O51" i="4"/>
  <c r="O277" i="4"/>
  <c r="O193" i="4"/>
  <c r="O73" i="4"/>
  <c r="O288" i="4"/>
  <c r="O192" i="4"/>
  <c r="O72" i="4"/>
  <c r="O251" i="4"/>
  <c r="O119" i="4"/>
  <c r="O340" i="4"/>
  <c r="O328" i="4"/>
  <c r="O316" i="4"/>
  <c r="O304" i="4"/>
  <c r="O292" i="4"/>
  <c r="O280" i="4"/>
  <c r="O268" i="4"/>
  <c r="O256" i="4"/>
  <c r="O244" i="4"/>
  <c r="O232" i="4"/>
  <c r="O220" i="4"/>
  <c r="O208" i="4"/>
  <c r="O196" i="4"/>
  <c r="O184" i="4"/>
  <c r="O172" i="4"/>
  <c r="O160" i="4"/>
  <c r="O148" i="4"/>
  <c r="O136" i="4"/>
  <c r="O124" i="4"/>
  <c r="O112" i="4"/>
  <c r="O100" i="4"/>
  <c r="O88" i="4"/>
  <c r="O76" i="4"/>
  <c r="O64" i="4"/>
  <c r="O52" i="4"/>
  <c r="O40" i="4"/>
  <c r="O28" i="4"/>
  <c r="O16" i="4"/>
  <c r="O4" i="4"/>
  <c r="O339" i="4"/>
  <c r="O291" i="4"/>
  <c r="O267" i="4"/>
  <c r="O231" i="4"/>
  <c r="O195" i="4"/>
  <c r="O159" i="4"/>
  <c r="O123" i="4"/>
  <c r="O87" i="4"/>
  <c r="O39" i="4"/>
  <c r="O265" i="4"/>
  <c r="O229" i="4"/>
  <c r="O169" i="4"/>
  <c r="O85" i="4"/>
  <c r="O49" i="4"/>
  <c r="O252" i="4"/>
  <c r="O144" i="4"/>
  <c r="O48" i="4"/>
  <c r="O287" i="4"/>
  <c r="O155" i="4"/>
  <c r="O71" i="4"/>
  <c r="O315" i="4"/>
  <c r="O99" i="4"/>
  <c r="O3" i="4"/>
  <c r="O217" i="4"/>
  <c r="O97" i="4"/>
  <c r="O300" i="4"/>
  <c r="O180" i="4"/>
  <c r="O36" i="4"/>
  <c r="O263" i="4"/>
  <c r="O143" i="4"/>
  <c r="O23" i="4"/>
  <c r="O338" i="4"/>
  <c r="O326" i="4"/>
  <c r="O314" i="4"/>
  <c r="O302" i="4"/>
  <c r="O290" i="4"/>
  <c r="O278" i="4"/>
  <c r="O266" i="4"/>
  <c r="O254" i="4"/>
  <c r="O242" i="4"/>
  <c r="O230" i="4"/>
  <c r="O218" i="4"/>
  <c r="O206" i="4"/>
  <c r="O194" i="4"/>
  <c r="O182" i="4"/>
  <c r="O170" i="4"/>
  <c r="O158" i="4"/>
  <c r="O146" i="4"/>
  <c r="O134" i="4"/>
  <c r="O122" i="4"/>
  <c r="O110" i="4"/>
  <c r="O98" i="4"/>
  <c r="O86" i="4"/>
  <c r="O74" i="4"/>
  <c r="O62" i="4"/>
  <c r="O50" i="4"/>
  <c r="O38" i="4"/>
  <c r="O26" i="4"/>
  <c r="O14" i="4"/>
  <c r="O337" i="4"/>
  <c r="O325" i="4"/>
  <c r="O313" i="4"/>
  <c r="O301" i="4"/>
  <c r="O289" i="4"/>
  <c r="O205" i="4"/>
  <c r="O145" i="4"/>
  <c r="O25" i="4"/>
  <c r="O240" i="4"/>
  <c r="O108" i="4"/>
  <c r="O335" i="4"/>
  <c r="O215" i="4"/>
  <c r="O95" i="4"/>
  <c r="O336" i="4"/>
  <c r="O120" i="4"/>
  <c r="O299" i="4"/>
  <c r="O167" i="4"/>
  <c r="O35" i="4"/>
  <c r="O2" i="4"/>
  <c r="P2" i="4"/>
  <c r="F2" i="4"/>
  <c r="F346" i="4"/>
  <c r="F342" i="4"/>
  <c r="F338" i="4"/>
  <c r="F334" i="4"/>
  <c r="F330" i="4"/>
  <c r="F326" i="4"/>
  <c r="F322" i="4"/>
  <c r="F318" i="4"/>
  <c r="F314" i="4"/>
  <c r="F310" i="4"/>
  <c r="F306" i="4"/>
  <c r="F302" i="4"/>
  <c r="F298" i="4"/>
  <c r="F294" i="4"/>
  <c r="F290" i="4"/>
  <c r="F286" i="4"/>
  <c r="F282" i="4"/>
  <c r="F278" i="4"/>
  <c r="F274" i="4"/>
  <c r="F270" i="4"/>
  <c r="F266" i="4"/>
  <c r="F262" i="4"/>
  <c r="F258" i="4"/>
  <c r="F254" i="4"/>
  <c r="F250" i="4"/>
  <c r="F246" i="4"/>
  <c r="F242" i="4"/>
  <c r="F238" i="4"/>
  <c r="F234" i="4"/>
  <c r="F230" i="4"/>
  <c r="F226" i="4"/>
  <c r="F222" i="4"/>
  <c r="F218" i="4"/>
  <c r="F214" i="4"/>
  <c r="F210" i="4"/>
  <c r="F206" i="4"/>
  <c r="F202" i="4"/>
  <c r="F198" i="4"/>
  <c r="F194" i="4"/>
  <c r="F190" i="4"/>
  <c r="F186" i="4"/>
  <c r="F182" i="4"/>
  <c r="F178" i="4"/>
  <c r="F174" i="4"/>
  <c r="F170" i="4"/>
  <c r="F166" i="4"/>
  <c r="F162" i="4"/>
  <c r="F158" i="4"/>
  <c r="F154" i="4"/>
  <c r="F150" i="4"/>
  <c r="F146" i="4"/>
  <c r="F142" i="4"/>
  <c r="F138" i="4"/>
  <c r="F134" i="4"/>
  <c r="F130" i="4"/>
  <c r="F126" i="4"/>
  <c r="F122" i="4"/>
  <c r="F118" i="4"/>
  <c r="F114" i="4"/>
  <c r="F110" i="4"/>
  <c r="F106" i="4"/>
  <c r="F102" i="4"/>
  <c r="F98" i="4"/>
  <c r="F94" i="4"/>
  <c r="F90" i="4"/>
  <c r="F86" i="4"/>
  <c r="F82" i="4"/>
  <c r="F78" i="4"/>
  <c r="F74" i="4"/>
  <c r="F70" i="4"/>
  <c r="F66" i="4"/>
  <c r="F62" i="4"/>
  <c r="E346" i="4"/>
  <c r="E342" i="4"/>
  <c r="E338" i="4"/>
  <c r="E334" i="4"/>
  <c r="E330" i="4"/>
  <c r="E326" i="4"/>
  <c r="E322" i="4"/>
  <c r="E318" i="4"/>
  <c r="E314" i="4"/>
  <c r="E310" i="4"/>
  <c r="E306" i="4"/>
  <c r="E302" i="4"/>
  <c r="E298" i="4"/>
  <c r="E294" i="4"/>
  <c r="E290" i="4"/>
  <c r="E286" i="4"/>
  <c r="E282" i="4"/>
  <c r="E278" i="4"/>
  <c r="E274" i="4"/>
  <c r="E270" i="4"/>
  <c r="E266" i="4"/>
  <c r="E262" i="4"/>
  <c r="E258" i="4"/>
  <c r="E254" i="4"/>
  <c r="E250" i="4"/>
  <c r="E246" i="4"/>
  <c r="E242" i="4"/>
  <c r="E238" i="4"/>
  <c r="E234" i="4"/>
  <c r="E230" i="4"/>
  <c r="E226" i="4"/>
  <c r="E222" i="4"/>
  <c r="E218" i="4"/>
  <c r="E214" i="4"/>
  <c r="E210" i="4"/>
  <c r="E206" i="4"/>
  <c r="E202" i="4"/>
  <c r="E198" i="4"/>
  <c r="E194" i="4"/>
  <c r="E190" i="4"/>
  <c r="E186" i="4"/>
  <c r="E182" i="4"/>
  <c r="E178" i="4"/>
  <c r="E174" i="4"/>
  <c r="E170" i="4"/>
  <c r="E166" i="4"/>
  <c r="E162" i="4"/>
  <c r="E158" i="4"/>
  <c r="E154" i="4"/>
  <c r="E150" i="4"/>
  <c r="E146" i="4"/>
  <c r="E142" i="4"/>
  <c r="E138" i="4"/>
  <c r="E134" i="4"/>
  <c r="E130" i="4"/>
  <c r="E126" i="4"/>
  <c r="E122" i="4"/>
  <c r="E118" i="4"/>
  <c r="E114" i="4"/>
  <c r="E110" i="4"/>
  <c r="E106" i="4"/>
  <c r="E102" i="4"/>
  <c r="E98" i="4"/>
  <c r="E94" i="4"/>
  <c r="E90" i="4"/>
  <c r="E86" i="4"/>
  <c r="E82" i="4"/>
  <c r="E78" i="4"/>
  <c r="E74" i="4"/>
  <c r="E70" i="4"/>
  <c r="E66" i="4"/>
  <c r="E62" i="4"/>
  <c r="E58" i="4"/>
  <c r="E54" i="4"/>
  <c r="E50" i="4"/>
  <c r="E46" i="4"/>
  <c r="E42" i="4"/>
  <c r="E38" i="4"/>
  <c r="E34" i="4"/>
  <c r="E30" i="4"/>
  <c r="E26" i="4"/>
  <c r="E22" i="4"/>
  <c r="E18" i="4"/>
  <c r="D346" i="4"/>
  <c r="D342" i="4"/>
  <c r="D338" i="4"/>
  <c r="D334" i="4"/>
  <c r="D330" i="4"/>
  <c r="D326" i="4"/>
  <c r="D322" i="4"/>
  <c r="D318" i="4"/>
  <c r="D314" i="4"/>
  <c r="D310" i="4"/>
  <c r="D306" i="4"/>
  <c r="D302" i="4"/>
  <c r="D298" i="4"/>
  <c r="D294" i="4"/>
  <c r="D290" i="4"/>
  <c r="D286" i="4"/>
  <c r="D282" i="4"/>
  <c r="D278" i="4"/>
  <c r="D274" i="4"/>
  <c r="D270" i="4"/>
  <c r="D266" i="4"/>
  <c r="D262" i="4"/>
  <c r="D258" i="4"/>
  <c r="D254" i="4"/>
  <c r="D250" i="4"/>
  <c r="D246" i="4"/>
  <c r="D242" i="4"/>
  <c r="D238" i="4"/>
  <c r="D234" i="4"/>
  <c r="D230" i="4"/>
  <c r="D226" i="4"/>
  <c r="D222" i="4"/>
  <c r="D218" i="4"/>
  <c r="D214" i="4"/>
  <c r="D210" i="4"/>
  <c r="D206" i="4"/>
  <c r="D202" i="4"/>
  <c r="D198" i="4"/>
  <c r="D194" i="4"/>
  <c r="D190" i="4"/>
  <c r="D186" i="4"/>
  <c r="D182" i="4"/>
  <c r="D178" i="4"/>
  <c r="D174" i="4"/>
  <c r="D170" i="4"/>
  <c r="D166" i="4"/>
  <c r="D162" i="4"/>
  <c r="D158" i="4"/>
  <c r="D154" i="4"/>
  <c r="D150" i="4"/>
  <c r="D146" i="4"/>
  <c r="D142" i="4"/>
  <c r="D138" i="4"/>
  <c r="D134" i="4"/>
  <c r="D130" i="4"/>
  <c r="D126" i="4"/>
  <c r="D122" i="4"/>
  <c r="D118" i="4"/>
  <c r="D114" i="4"/>
  <c r="D110" i="4"/>
  <c r="D106" i="4"/>
  <c r="D102" i="4"/>
  <c r="D98" i="4"/>
  <c r="D94" i="4"/>
  <c r="D90" i="4"/>
  <c r="D86" i="4"/>
  <c r="D82" i="4"/>
  <c r="D78" i="4"/>
  <c r="D74" i="4"/>
  <c r="D70" i="4"/>
  <c r="D66" i="4"/>
  <c r="D62" i="4"/>
  <c r="D58" i="4"/>
  <c r="D54" i="4"/>
  <c r="D50" i="4"/>
  <c r="D46" i="4"/>
  <c r="D42" i="4"/>
  <c r="D38" i="4"/>
  <c r="D34" i="4"/>
  <c r="D30" i="4"/>
  <c r="F345" i="4"/>
  <c r="F341" i="4"/>
  <c r="F337" i="4"/>
  <c r="F333" i="4"/>
  <c r="F329" i="4"/>
  <c r="F325" i="4"/>
  <c r="F321" i="4"/>
  <c r="F317" i="4"/>
  <c r="F313" i="4"/>
  <c r="F309" i="4"/>
  <c r="F305" i="4"/>
  <c r="F301" i="4"/>
  <c r="F297" i="4"/>
  <c r="F293" i="4"/>
  <c r="F289" i="4"/>
  <c r="F285" i="4"/>
  <c r="F281" i="4"/>
  <c r="F277" i="4"/>
  <c r="F273" i="4"/>
  <c r="F269" i="4"/>
  <c r="F265" i="4"/>
  <c r="F261" i="4"/>
  <c r="F257" i="4"/>
  <c r="F253" i="4"/>
  <c r="F249" i="4"/>
  <c r="F245" i="4"/>
  <c r="F241" i="4"/>
  <c r="F237" i="4"/>
  <c r="F233" i="4"/>
  <c r="F229" i="4"/>
  <c r="F225" i="4"/>
  <c r="F221" i="4"/>
  <c r="F217" i="4"/>
  <c r="F213" i="4"/>
  <c r="F209" i="4"/>
  <c r="F205" i="4"/>
  <c r="F201" i="4"/>
  <c r="F197" i="4"/>
  <c r="F193" i="4"/>
  <c r="F189" i="4"/>
  <c r="F185" i="4"/>
  <c r="F181" i="4"/>
  <c r="F177" i="4"/>
  <c r="F173" i="4"/>
  <c r="F169" i="4"/>
  <c r="F165" i="4"/>
  <c r="F161" i="4"/>
  <c r="F157" i="4"/>
  <c r="F153" i="4"/>
  <c r="F149" i="4"/>
  <c r="F145" i="4"/>
  <c r="F141" i="4"/>
  <c r="F137" i="4"/>
  <c r="F133" i="4"/>
  <c r="F129" i="4"/>
  <c r="F125" i="4"/>
  <c r="F121" i="4"/>
  <c r="F117" i="4"/>
  <c r="F113" i="4"/>
  <c r="F109" i="4"/>
  <c r="F105" i="4"/>
  <c r="F101" i="4"/>
  <c r="F97" i="4"/>
  <c r="F93" i="4"/>
  <c r="F89" i="4"/>
  <c r="F85" i="4"/>
  <c r="F81" i="4"/>
  <c r="F77" i="4"/>
  <c r="F73" i="4"/>
  <c r="F69" i="4"/>
  <c r="F65" i="4"/>
  <c r="F61" i="4"/>
  <c r="E345" i="4"/>
  <c r="E341" i="4"/>
  <c r="E337" i="4"/>
  <c r="E333" i="4"/>
  <c r="E329" i="4"/>
  <c r="E325" i="4"/>
  <c r="E321" i="4"/>
  <c r="E317" i="4"/>
  <c r="E313" i="4"/>
  <c r="E309" i="4"/>
  <c r="E305" i="4"/>
  <c r="E301" i="4"/>
  <c r="E297" i="4"/>
  <c r="E293" i="4"/>
  <c r="E289" i="4"/>
  <c r="E285" i="4"/>
  <c r="E281" i="4"/>
  <c r="E277" i="4"/>
  <c r="E273" i="4"/>
  <c r="E269" i="4"/>
  <c r="E265" i="4"/>
  <c r="E261" i="4"/>
  <c r="E257" i="4"/>
  <c r="E253" i="4"/>
  <c r="E249" i="4"/>
  <c r="E245" i="4"/>
  <c r="E241" i="4"/>
  <c r="E237" i="4"/>
  <c r="E233" i="4"/>
  <c r="E229" i="4"/>
  <c r="E225" i="4"/>
  <c r="E221" i="4"/>
  <c r="E217" i="4"/>
  <c r="E213" i="4"/>
  <c r="E209" i="4"/>
  <c r="E205" i="4"/>
  <c r="E201" i="4"/>
  <c r="E197" i="4"/>
  <c r="E193" i="4"/>
  <c r="E189" i="4"/>
  <c r="E185" i="4"/>
  <c r="E181" i="4"/>
  <c r="E177" i="4"/>
  <c r="E173" i="4"/>
  <c r="E169" i="4"/>
  <c r="E165" i="4"/>
  <c r="E161" i="4"/>
  <c r="E157" i="4"/>
  <c r="E153" i="4"/>
  <c r="E149" i="4"/>
  <c r="E145" i="4"/>
  <c r="E141" i="4"/>
  <c r="E137" i="4"/>
  <c r="E133" i="4"/>
  <c r="E129" i="4"/>
  <c r="E125" i="4"/>
  <c r="E121" i="4"/>
  <c r="E117" i="4"/>
  <c r="E113" i="4"/>
  <c r="E109" i="4"/>
  <c r="E105" i="4"/>
  <c r="E101" i="4"/>
  <c r="E97" i="4"/>
  <c r="E93" i="4"/>
  <c r="E89" i="4"/>
  <c r="E85" i="4"/>
  <c r="E81" i="4"/>
  <c r="E77" i="4"/>
  <c r="E73" i="4"/>
  <c r="E69" i="4"/>
  <c r="E65" i="4"/>
  <c r="E61" i="4"/>
  <c r="D345" i="4"/>
  <c r="D341" i="4"/>
  <c r="D337" i="4"/>
  <c r="D333" i="4"/>
  <c r="D329" i="4"/>
  <c r="D325" i="4"/>
  <c r="D321" i="4"/>
  <c r="D317" i="4"/>
  <c r="D313" i="4"/>
  <c r="D309" i="4"/>
  <c r="D305" i="4"/>
  <c r="D301" i="4"/>
  <c r="D297" i="4"/>
  <c r="D293" i="4"/>
  <c r="D289" i="4"/>
  <c r="D285" i="4"/>
  <c r="D281" i="4"/>
  <c r="D277" i="4"/>
  <c r="D273" i="4"/>
  <c r="D269" i="4"/>
  <c r="D265" i="4"/>
  <c r="D261" i="4"/>
  <c r="D257" i="4"/>
  <c r="D253" i="4"/>
  <c r="D249" i="4"/>
  <c r="D245" i="4"/>
  <c r="D241" i="4"/>
  <c r="D237" i="4"/>
  <c r="D233" i="4"/>
  <c r="D229" i="4"/>
  <c r="D225" i="4"/>
  <c r="D221" i="4"/>
  <c r="D217" i="4"/>
  <c r="D213" i="4"/>
  <c r="D209" i="4"/>
  <c r="D205" i="4"/>
  <c r="D201" i="4"/>
  <c r="D197" i="4"/>
  <c r="D193" i="4"/>
  <c r="D189" i="4"/>
  <c r="D185" i="4"/>
  <c r="D181" i="4"/>
  <c r="D177" i="4"/>
  <c r="D173" i="4"/>
  <c r="D169" i="4"/>
  <c r="D165" i="4"/>
  <c r="D161" i="4"/>
  <c r="D157" i="4"/>
  <c r="D153" i="4"/>
  <c r="D149" i="4"/>
  <c r="D145" i="4"/>
  <c r="D141" i="4"/>
  <c r="D137" i="4"/>
  <c r="D133" i="4"/>
  <c r="D129" i="4"/>
  <c r="D125" i="4"/>
  <c r="D121" i="4"/>
  <c r="D117" i="4"/>
  <c r="D113" i="4"/>
  <c r="D109" i="4"/>
  <c r="D105" i="4"/>
  <c r="D101" i="4"/>
  <c r="D97" i="4"/>
  <c r="D93" i="4"/>
  <c r="D89" i="4"/>
  <c r="D85" i="4"/>
  <c r="D81" i="4"/>
  <c r="D77" i="4"/>
  <c r="D73" i="4"/>
  <c r="D69" i="4"/>
  <c r="D65" i="4"/>
  <c r="D61" i="4"/>
  <c r="D57" i="4"/>
  <c r="D53" i="4"/>
  <c r="D49" i="4"/>
  <c r="D45" i="4"/>
  <c r="D41" i="4"/>
  <c r="D37" i="4"/>
  <c r="D33" i="4"/>
  <c r="D29" i="4"/>
  <c r="D25" i="4"/>
  <c r="D21" i="4"/>
  <c r="D17" i="4"/>
  <c r="D13" i="4"/>
  <c r="D9" i="4"/>
  <c r="F344" i="4"/>
  <c r="F340" i="4"/>
  <c r="F336" i="4"/>
  <c r="F332" i="4"/>
  <c r="F328" i="4"/>
  <c r="F324" i="4"/>
  <c r="F320" i="4"/>
  <c r="F316" i="4"/>
  <c r="F312" i="4"/>
  <c r="F308" i="4"/>
  <c r="F304" i="4"/>
  <c r="F300" i="4"/>
  <c r="F296" i="4"/>
  <c r="F292" i="4"/>
  <c r="F288" i="4"/>
  <c r="F284" i="4"/>
  <c r="F280" i="4"/>
  <c r="F276" i="4"/>
  <c r="F272" i="4"/>
  <c r="F268" i="4"/>
  <c r="F264" i="4"/>
  <c r="F260" i="4"/>
  <c r="F256" i="4"/>
  <c r="F252" i="4"/>
  <c r="F248" i="4"/>
  <c r="F244" i="4"/>
  <c r="F240" i="4"/>
  <c r="F236" i="4"/>
  <c r="F232" i="4"/>
  <c r="F228" i="4"/>
  <c r="F224" i="4"/>
  <c r="F220" i="4"/>
  <c r="F216" i="4"/>
  <c r="F212" i="4"/>
  <c r="F208" i="4"/>
  <c r="F204" i="4"/>
  <c r="F200" i="4"/>
  <c r="F196" i="4"/>
  <c r="F192" i="4"/>
  <c r="F188" i="4"/>
  <c r="F184" i="4"/>
  <c r="F180" i="4"/>
  <c r="F176" i="4"/>
  <c r="F172" i="4"/>
  <c r="F168" i="4"/>
  <c r="F164" i="4"/>
  <c r="F160" i="4"/>
  <c r="F156" i="4"/>
  <c r="F152" i="4"/>
  <c r="F148" i="4"/>
  <c r="F144" i="4"/>
  <c r="F140" i="4"/>
  <c r="F136" i="4"/>
  <c r="F132" i="4"/>
  <c r="F128" i="4"/>
  <c r="F124" i="4"/>
  <c r="F120" i="4"/>
  <c r="F116" i="4"/>
  <c r="F112" i="4"/>
  <c r="F108" i="4"/>
  <c r="F104" i="4"/>
  <c r="F100" i="4"/>
  <c r="F96" i="4"/>
  <c r="F92" i="4"/>
  <c r="F88" i="4"/>
  <c r="F84" i="4"/>
  <c r="F80" i="4"/>
  <c r="F76" i="4"/>
  <c r="F72" i="4"/>
  <c r="F68" i="4"/>
  <c r="F64" i="4"/>
  <c r="F60" i="4"/>
  <c r="F56" i="4"/>
  <c r="F52" i="4"/>
  <c r="F48" i="4"/>
  <c r="F44" i="4"/>
  <c r="F40" i="4"/>
  <c r="F36" i="4"/>
  <c r="F32" i="4"/>
  <c r="F28" i="4"/>
  <c r="F24" i="4"/>
  <c r="E344" i="4"/>
  <c r="E340" i="4"/>
  <c r="E336" i="4"/>
  <c r="E332" i="4"/>
  <c r="E328" i="4"/>
  <c r="E324" i="4"/>
  <c r="E320" i="4"/>
  <c r="E316" i="4"/>
  <c r="E312" i="4"/>
  <c r="E308" i="4"/>
  <c r="E304" i="4"/>
  <c r="E300" i="4"/>
  <c r="E296" i="4"/>
  <c r="E292" i="4"/>
  <c r="E288" i="4"/>
  <c r="E284" i="4"/>
  <c r="E280" i="4"/>
  <c r="E276" i="4"/>
  <c r="E272" i="4"/>
  <c r="E268" i="4"/>
  <c r="E264" i="4"/>
  <c r="E260" i="4"/>
  <c r="E256" i="4"/>
  <c r="E252" i="4"/>
  <c r="E248" i="4"/>
  <c r="E244" i="4"/>
  <c r="E240" i="4"/>
  <c r="E236" i="4"/>
  <c r="E232" i="4"/>
  <c r="E228" i="4"/>
  <c r="E224" i="4"/>
  <c r="E220" i="4"/>
  <c r="E216" i="4"/>
  <c r="E212" i="4"/>
  <c r="E208" i="4"/>
  <c r="E204" i="4"/>
  <c r="E200" i="4"/>
  <c r="E196" i="4"/>
  <c r="E192" i="4"/>
  <c r="E188" i="4"/>
  <c r="E184" i="4"/>
  <c r="E180" i="4"/>
  <c r="E176" i="4"/>
  <c r="E172" i="4"/>
  <c r="E168" i="4"/>
  <c r="E164" i="4"/>
  <c r="E160" i="4"/>
  <c r="E156" i="4"/>
  <c r="E152" i="4"/>
  <c r="E148" i="4"/>
  <c r="E144" i="4"/>
  <c r="E140" i="4"/>
  <c r="E136" i="4"/>
  <c r="E132" i="4"/>
  <c r="E128" i="4"/>
  <c r="E124" i="4"/>
  <c r="E120" i="4"/>
  <c r="E116" i="4"/>
  <c r="E112" i="4"/>
  <c r="E108" i="4"/>
  <c r="E104" i="4"/>
  <c r="E100" i="4"/>
  <c r="E96" i="4"/>
  <c r="E92" i="4"/>
  <c r="E88" i="4"/>
  <c r="E84" i="4"/>
  <c r="E80" i="4"/>
  <c r="E76" i="4"/>
  <c r="E72" i="4"/>
  <c r="E68" i="4"/>
  <c r="E64" i="4"/>
  <c r="E343" i="4"/>
  <c r="E339" i="4"/>
  <c r="E335" i="4"/>
  <c r="E331" i="4"/>
  <c r="E327" i="4"/>
  <c r="E323" i="4"/>
  <c r="E319" i="4"/>
  <c r="E315" i="4"/>
  <c r="E311" i="4"/>
  <c r="E307" i="4"/>
  <c r="E303" i="4"/>
  <c r="E299" i="4"/>
  <c r="E295" i="4"/>
  <c r="E291" i="4"/>
  <c r="E287" i="4"/>
  <c r="E283" i="4"/>
  <c r="E279" i="4"/>
  <c r="E275" i="4"/>
  <c r="E271" i="4"/>
  <c r="E267" i="4"/>
  <c r="E263" i="4"/>
  <c r="E259" i="4"/>
  <c r="E255" i="4"/>
  <c r="E251" i="4"/>
  <c r="E247" i="4"/>
  <c r="E243" i="4"/>
  <c r="E239" i="4"/>
  <c r="E235" i="4"/>
  <c r="E231" i="4"/>
  <c r="E227" i="4"/>
  <c r="E223" i="4"/>
  <c r="E219" i="4"/>
  <c r="E215" i="4"/>
  <c r="E211" i="4"/>
  <c r="E207" i="4"/>
  <c r="E203" i="4"/>
  <c r="E199" i="4"/>
  <c r="E195" i="4"/>
  <c r="E191" i="4"/>
  <c r="E187" i="4"/>
  <c r="E183" i="4"/>
  <c r="E179" i="4"/>
  <c r="E175" i="4"/>
  <c r="E171" i="4"/>
  <c r="E167" i="4"/>
  <c r="E163" i="4"/>
  <c r="E159" i="4"/>
  <c r="E155" i="4"/>
  <c r="E151" i="4"/>
  <c r="E147" i="4"/>
  <c r="E143" i="4"/>
  <c r="E139" i="4"/>
  <c r="E135" i="4"/>
  <c r="E131" i="4"/>
  <c r="E127" i="4"/>
  <c r="E123" i="4"/>
  <c r="E119" i="4"/>
  <c r="E115" i="4"/>
  <c r="E111" i="4"/>
  <c r="E107" i="4"/>
  <c r="E103" i="4"/>
  <c r="E99" i="4"/>
  <c r="E95" i="4"/>
  <c r="E91" i="4"/>
  <c r="E87" i="4"/>
  <c r="E83" i="4"/>
  <c r="E79" i="4"/>
  <c r="E75" i="4"/>
  <c r="E71" i="4"/>
  <c r="E67" i="4"/>
  <c r="E63" i="4"/>
  <c r="D344" i="4"/>
  <c r="D328" i="4"/>
  <c r="D312" i="4"/>
  <c r="D296" i="4"/>
  <c r="D280" i="4"/>
  <c r="D264" i="4"/>
  <c r="D248" i="4"/>
  <c r="D232" i="4"/>
  <c r="D216" i="4"/>
  <c r="D200" i="4"/>
  <c r="D184" i="4"/>
  <c r="D168" i="4"/>
  <c r="D152" i="4"/>
  <c r="D136" i="4"/>
  <c r="D120" i="4"/>
  <c r="D104" i="4"/>
  <c r="D88" i="4"/>
  <c r="D72" i="4"/>
  <c r="E59" i="4"/>
  <c r="E53" i="4"/>
  <c r="E47" i="4"/>
  <c r="E41" i="4"/>
  <c r="E35" i="4"/>
  <c r="E29" i="4"/>
  <c r="F23" i="4"/>
  <c r="D19" i="4"/>
  <c r="E14" i="4"/>
  <c r="D10" i="4"/>
  <c r="F5" i="4"/>
  <c r="D287" i="4"/>
  <c r="D127" i="4"/>
  <c r="E37" i="4"/>
  <c r="D300" i="4"/>
  <c r="D204" i="4"/>
  <c r="D55" i="4"/>
  <c r="D171" i="4"/>
  <c r="F29" i="4"/>
  <c r="F343" i="4"/>
  <c r="F327" i="4"/>
  <c r="F311" i="4"/>
  <c r="F295" i="4"/>
  <c r="F279" i="4"/>
  <c r="F263" i="4"/>
  <c r="F247" i="4"/>
  <c r="F231" i="4"/>
  <c r="F215" i="4"/>
  <c r="F199" i="4"/>
  <c r="F183" i="4"/>
  <c r="F167" i="4"/>
  <c r="F151" i="4"/>
  <c r="F135" i="4"/>
  <c r="F119" i="4"/>
  <c r="F103" i="4"/>
  <c r="F87" i="4"/>
  <c r="F71" i="4"/>
  <c r="D59" i="4"/>
  <c r="E52" i="4"/>
  <c r="D47" i="4"/>
  <c r="E40" i="4"/>
  <c r="D35" i="4"/>
  <c r="E28" i="4"/>
  <c r="E23" i="4"/>
  <c r="F18" i="4"/>
  <c r="D14" i="4"/>
  <c r="F9" i="4"/>
  <c r="E5" i="4"/>
  <c r="D255" i="4"/>
  <c r="D159" i="4"/>
  <c r="E43" i="4"/>
  <c r="D3" i="4"/>
  <c r="D220" i="4"/>
  <c r="D92" i="4"/>
  <c r="D31" i="4"/>
  <c r="D155" i="4"/>
  <c r="F35" i="4"/>
  <c r="D343" i="4"/>
  <c r="D327" i="4"/>
  <c r="D311" i="4"/>
  <c r="D295" i="4"/>
  <c r="D279" i="4"/>
  <c r="D263" i="4"/>
  <c r="D247" i="4"/>
  <c r="D231" i="4"/>
  <c r="D215" i="4"/>
  <c r="D199" i="4"/>
  <c r="D183" i="4"/>
  <c r="D167" i="4"/>
  <c r="D151" i="4"/>
  <c r="D135" i="4"/>
  <c r="D119" i="4"/>
  <c r="D103" i="4"/>
  <c r="D87" i="4"/>
  <c r="D71" i="4"/>
  <c r="F58" i="4"/>
  <c r="D52" i="4"/>
  <c r="F46" i="4"/>
  <c r="D40" i="4"/>
  <c r="F34" i="4"/>
  <c r="D28" i="4"/>
  <c r="D23" i="4"/>
  <c r="D18" i="4"/>
  <c r="F13" i="4"/>
  <c r="E9" i="4"/>
  <c r="D5" i="4"/>
  <c r="D239" i="4"/>
  <c r="D191" i="4"/>
  <c r="D63" i="4"/>
  <c r="E11" i="4"/>
  <c r="D236" i="4"/>
  <c r="D108" i="4"/>
  <c r="E25" i="4"/>
  <c r="D107" i="4"/>
  <c r="E19" i="4"/>
  <c r="D340" i="4"/>
  <c r="D324" i="4"/>
  <c r="D308" i="4"/>
  <c r="D292" i="4"/>
  <c r="D276" i="4"/>
  <c r="D260" i="4"/>
  <c r="D244" i="4"/>
  <c r="D228" i="4"/>
  <c r="D212" i="4"/>
  <c r="D196" i="4"/>
  <c r="D180" i="4"/>
  <c r="D164" i="4"/>
  <c r="D148" i="4"/>
  <c r="D132" i="4"/>
  <c r="D116" i="4"/>
  <c r="D100" i="4"/>
  <c r="D84" i="4"/>
  <c r="D68" i="4"/>
  <c r="F57" i="4"/>
  <c r="F51" i="4"/>
  <c r="F45" i="4"/>
  <c r="F39" i="4"/>
  <c r="F33" i="4"/>
  <c r="F27" i="4"/>
  <c r="F22" i="4"/>
  <c r="F17" i="4"/>
  <c r="E13" i="4"/>
  <c r="F8" i="4"/>
  <c r="F4" i="4"/>
  <c r="D271" i="4"/>
  <c r="D143" i="4"/>
  <c r="E49" i="4"/>
  <c r="D7" i="4"/>
  <c r="D252" i="4"/>
  <c r="D172" i="4"/>
  <c r="E60" i="4"/>
  <c r="E15" i="4"/>
  <c r="F59" i="4"/>
  <c r="E10" i="4"/>
  <c r="F339" i="4"/>
  <c r="F323" i="4"/>
  <c r="F307" i="4"/>
  <c r="F291" i="4"/>
  <c r="F275" i="4"/>
  <c r="F259" i="4"/>
  <c r="F243" i="4"/>
  <c r="F227" i="4"/>
  <c r="F211" i="4"/>
  <c r="F195" i="4"/>
  <c r="F179" i="4"/>
  <c r="F163" i="4"/>
  <c r="F147" i="4"/>
  <c r="F131" i="4"/>
  <c r="F115" i="4"/>
  <c r="F99" i="4"/>
  <c r="F83" i="4"/>
  <c r="F67" i="4"/>
  <c r="E57" i="4"/>
  <c r="E51" i="4"/>
  <c r="E45" i="4"/>
  <c r="E39" i="4"/>
  <c r="E33" i="4"/>
  <c r="E27" i="4"/>
  <c r="D22" i="4"/>
  <c r="E17" i="4"/>
  <c r="F12" i="4"/>
  <c r="E8" i="4"/>
  <c r="E4" i="4"/>
  <c r="D319" i="4"/>
  <c r="D111" i="4"/>
  <c r="F25" i="4"/>
  <c r="D332" i="4"/>
  <c r="D156" i="4"/>
  <c r="E48" i="4"/>
  <c r="F6" i="4"/>
  <c r="F53" i="4"/>
  <c r="D6" i="4"/>
  <c r="D339" i="4"/>
  <c r="D323" i="4"/>
  <c r="D307" i="4"/>
  <c r="D291" i="4"/>
  <c r="D275" i="4"/>
  <c r="D259" i="4"/>
  <c r="D243" i="4"/>
  <c r="D227" i="4"/>
  <c r="D211" i="4"/>
  <c r="D195" i="4"/>
  <c r="D179" i="4"/>
  <c r="D163" i="4"/>
  <c r="D147" i="4"/>
  <c r="D131" i="4"/>
  <c r="D115" i="4"/>
  <c r="D99" i="4"/>
  <c r="D83" i="4"/>
  <c r="D67" i="4"/>
  <c r="E56" i="4"/>
  <c r="D51" i="4"/>
  <c r="E44" i="4"/>
  <c r="D39" i="4"/>
  <c r="E32" i="4"/>
  <c r="D27" i="4"/>
  <c r="F21" i="4"/>
  <c r="F16" i="4"/>
  <c r="E12" i="4"/>
  <c r="D8" i="4"/>
  <c r="D4" i="4"/>
  <c r="D303" i="4"/>
  <c r="D95" i="4"/>
  <c r="E20" i="4"/>
  <c r="D268" i="4"/>
  <c r="D124" i="4"/>
  <c r="E36" i="4"/>
  <c r="D123" i="4"/>
  <c r="F14" i="4"/>
  <c r="D336" i="4"/>
  <c r="D320" i="4"/>
  <c r="D304" i="4"/>
  <c r="D288" i="4"/>
  <c r="D272" i="4"/>
  <c r="D256" i="4"/>
  <c r="D240" i="4"/>
  <c r="D224" i="4"/>
  <c r="D208" i="4"/>
  <c r="D192" i="4"/>
  <c r="D176" i="4"/>
  <c r="D160" i="4"/>
  <c r="D144" i="4"/>
  <c r="D128" i="4"/>
  <c r="D112" i="4"/>
  <c r="D96" i="4"/>
  <c r="D80" i="4"/>
  <c r="D64" i="4"/>
  <c r="D56" i="4"/>
  <c r="F50" i="4"/>
  <c r="D44" i="4"/>
  <c r="F38" i="4"/>
  <c r="D32" i="4"/>
  <c r="F26" i="4"/>
  <c r="E21" i="4"/>
  <c r="E16" i="4"/>
  <c r="D12" i="4"/>
  <c r="F7" i="4"/>
  <c r="F3" i="4"/>
  <c r="D223" i="4"/>
  <c r="D207" i="4"/>
  <c r="D79" i="4"/>
  <c r="E31" i="4"/>
  <c r="D316" i="4"/>
  <c r="D140" i="4"/>
  <c r="D43" i="4"/>
  <c r="D11" i="4"/>
  <c r="D75" i="4"/>
  <c r="D24" i="4"/>
  <c r="F335" i="4"/>
  <c r="F319" i="4"/>
  <c r="F303" i="4"/>
  <c r="F287" i="4"/>
  <c r="F271" i="4"/>
  <c r="F255" i="4"/>
  <c r="F239" i="4"/>
  <c r="F223" i="4"/>
  <c r="F207" i="4"/>
  <c r="F191" i="4"/>
  <c r="F175" i="4"/>
  <c r="F159" i="4"/>
  <c r="F143" i="4"/>
  <c r="F127" i="4"/>
  <c r="F111" i="4"/>
  <c r="F95" i="4"/>
  <c r="F79" i="4"/>
  <c r="F63" i="4"/>
  <c r="F55" i="4"/>
  <c r="F49" i="4"/>
  <c r="F43" i="4"/>
  <c r="F37" i="4"/>
  <c r="F31" i="4"/>
  <c r="D26" i="4"/>
  <c r="F20" i="4"/>
  <c r="D16" i="4"/>
  <c r="F11" i="4"/>
  <c r="E7" i="4"/>
  <c r="E3" i="4"/>
  <c r="D335" i="4"/>
  <c r="D175" i="4"/>
  <c r="E55" i="4"/>
  <c r="F15" i="4"/>
  <c r="D284" i="4"/>
  <c r="D188" i="4"/>
  <c r="D76" i="4"/>
  <c r="D20" i="4"/>
  <c r="D139" i="4"/>
  <c r="F41" i="4"/>
  <c r="F331" i="4"/>
  <c r="F315" i="4"/>
  <c r="F299" i="4"/>
  <c r="F283" i="4"/>
  <c r="F267" i="4"/>
  <c r="F251" i="4"/>
  <c r="F235" i="4"/>
  <c r="F219" i="4"/>
  <c r="F203" i="4"/>
  <c r="F187" i="4"/>
  <c r="F171" i="4"/>
  <c r="F155" i="4"/>
  <c r="F139" i="4"/>
  <c r="F123" i="4"/>
  <c r="F107" i="4"/>
  <c r="F91" i="4"/>
  <c r="F75" i="4"/>
  <c r="D60" i="4"/>
  <c r="F54" i="4"/>
  <c r="D48" i="4"/>
  <c r="F42" i="4"/>
  <c r="D36" i="4"/>
  <c r="F30" i="4"/>
  <c r="E24" i="4"/>
  <c r="F19" i="4"/>
  <c r="D15" i="4"/>
  <c r="F10" i="4"/>
  <c r="E6" i="4"/>
  <c r="D331" i="4"/>
  <c r="D315" i="4"/>
  <c r="D299" i="4"/>
  <c r="D283" i="4"/>
  <c r="D267" i="4"/>
  <c r="D251" i="4"/>
  <c r="D235" i="4"/>
  <c r="D219" i="4"/>
  <c r="D203" i="4"/>
  <c r="D187" i="4"/>
  <c r="D91" i="4"/>
  <c r="F47" i="4"/>
  <c r="D2" i="4"/>
  <c r="E2" i="4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G18" i="2"/>
  <c r="G31" i="2"/>
  <c r="A11" i="2"/>
  <c r="G42" i="2"/>
  <c r="A29" i="2"/>
  <c r="A37" i="2"/>
  <c r="A45" i="2"/>
  <c r="A10" i="2"/>
  <c r="G58" i="2"/>
  <c r="G14" i="2"/>
  <c r="A44" i="2"/>
  <c r="G11" i="2"/>
  <c r="G41" i="2"/>
  <c r="A55" i="2"/>
  <c r="G54" i="2"/>
  <c r="A40" i="2"/>
  <c r="A51" i="2"/>
  <c r="G29" i="2"/>
  <c r="A18" i="2"/>
  <c r="G36" i="2"/>
  <c r="G27" i="2"/>
  <c r="G17" i="2"/>
  <c r="G30" i="2"/>
  <c r="A43" i="2"/>
  <c r="A34" i="2"/>
  <c r="G23" i="2"/>
  <c r="A53" i="2"/>
  <c r="A21" i="2"/>
  <c r="A26" i="2"/>
  <c r="A19" i="2"/>
  <c r="A36" i="2"/>
  <c r="A39" i="2"/>
  <c r="A56" i="2"/>
  <c r="G20" i="2"/>
  <c r="G19" i="2"/>
  <c r="G52" i="2"/>
  <c r="A8" i="2"/>
  <c r="G3" i="2"/>
  <c r="A46" i="2"/>
  <c r="G51" i="2"/>
  <c r="G13" i="2"/>
  <c r="A32" i="2"/>
  <c r="A15" i="2"/>
  <c r="A2" i="2"/>
  <c r="A28" i="2"/>
  <c r="A17" i="2"/>
  <c r="G34" i="2"/>
  <c r="G21" i="2"/>
  <c r="A14" i="2"/>
  <c r="A27" i="2"/>
  <c r="A38" i="2"/>
  <c r="A13" i="2"/>
  <c r="G43" i="2"/>
  <c r="G49" i="2"/>
  <c r="G53" i="2"/>
  <c r="G37" i="2"/>
  <c r="A47" i="2"/>
  <c r="A12" i="2"/>
  <c r="A50" i="2"/>
  <c r="G28" i="2"/>
  <c r="G56" i="2"/>
  <c r="G2" i="2"/>
  <c r="A57" i="2"/>
  <c r="G38" i="2"/>
  <c r="A49" i="2"/>
  <c r="G5" i="2"/>
  <c r="A52" i="2"/>
  <c r="A23" i="2"/>
  <c r="A41" i="2"/>
  <c r="G9" i="2"/>
  <c r="G10" i="2"/>
  <c r="A9" i="2"/>
  <c r="G40" i="2"/>
  <c r="G12" i="2"/>
  <c r="A58" i="2"/>
  <c r="G26" i="2"/>
  <c r="A7" i="2"/>
  <c r="A30" i="2"/>
  <c r="A4" i="2"/>
  <c r="A48" i="2"/>
  <c r="G33" i="2"/>
  <c r="G7" i="2"/>
  <c r="G57" i="2"/>
  <c r="G45" i="2"/>
  <c r="A25" i="2"/>
  <c r="A16" i="2"/>
  <c r="G48" i="2"/>
  <c r="A33" i="2"/>
  <c r="G16" i="2"/>
  <c r="A35" i="2"/>
  <c r="A31" i="2"/>
  <c r="G35" i="2"/>
  <c r="G25" i="2"/>
  <c r="G6" i="2"/>
  <c r="A6" i="2"/>
  <c r="G39" i="2"/>
  <c r="G24" i="2"/>
  <c r="G44" i="2"/>
  <c r="G32" i="2"/>
  <c r="G46" i="2"/>
  <c r="A22" i="2"/>
  <c r="A5" i="2"/>
  <c r="A42" i="2"/>
  <c r="G4" i="2"/>
  <c r="A54" i="2"/>
  <c r="G8" i="2"/>
  <c r="G55" i="2"/>
  <c r="G22" i="2"/>
  <c r="A20" i="2"/>
  <c r="A24" i="2"/>
  <c r="G47" i="2"/>
  <c r="G50" i="2"/>
  <c r="A3" i="2"/>
  <c r="G15" i="2"/>
  <c r="N169" i="4" l="1"/>
  <c r="N65" i="4"/>
  <c r="N108" i="4"/>
  <c r="N38" i="4"/>
  <c r="N182" i="4"/>
  <c r="N326" i="4"/>
  <c r="N315" i="4"/>
  <c r="N184" i="4"/>
  <c r="N131" i="4"/>
  <c r="N236" i="4"/>
  <c r="N60" i="4"/>
  <c r="N255" i="4"/>
  <c r="N82" i="4"/>
  <c r="N25" i="4"/>
  <c r="N209" i="4"/>
  <c r="N146" i="4"/>
  <c r="N83" i="4"/>
  <c r="N313" i="4"/>
  <c r="N219" i="4"/>
  <c r="N297" i="4"/>
  <c r="N249" i="4"/>
  <c r="N40" i="4"/>
  <c r="N204" i="4"/>
  <c r="N9" i="4"/>
  <c r="N62" i="4"/>
  <c r="N123" i="4"/>
  <c r="N113" i="4"/>
  <c r="N257" i="4"/>
  <c r="N168" i="4"/>
  <c r="N303" i="4"/>
  <c r="N138" i="4"/>
  <c r="N282" i="4"/>
  <c r="N157" i="4"/>
  <c r="N91" i="4"/>
  <c r="N235" i="4"/>
  <c r="N24" i="4"/>
  <c r="N248" i="4"/>
  <c r="N96" i="4"/>
  <c r="N33" i="4"/>
  <c r="N177" i="4"/>
  <c r="N321" i="4"/>
  <c r="N80" i="4"/>
  <c r="N94" i="4"/>
  <c r="N238" i="4"/>
  <c r="N39" i="4"/>
  <c r="N258" i="4"/>
  <c r="N70" i="4"/>
  <c r="N206" i="4"/>
  <c r="N119" i="4"/>
  <c r="N88" i="4"/>
  <c r="N73" i="4"/>
  <c r="N171" i="4"/>
  <c r="N67" i="4"/>
  <c r="N37" i="4"/>
  <c r="N232" i="4"/>
  <c r="N23" i="4"/>
  <c r="N243" i="4"/>
  <c r="N295" i="4"/>
  <c r="N328" i="4"/>
  <c r="N211" i="4"/>
  <c r="N105" i="4"/>
  <c r="N155" i="4"/>
  <c r="N151" i="4"/>
  <c r="N89" i="4"/>
  <c r="N203" i="4"/>
  <c r="N7" i="4"/>
  <c r="N111" i="4"/>
  <c r="N275" i="4"/>
  <c r="N176" i="4"/>
  <c r="N342" i="4"/>
  <c r="N72" i="4"/>
  <c r="N233" i="4"/>
  <c r="N153" i="4"/>
  <c r="N198" i="4"/>
  <c r="N290" i="4"/>
  <c r="N114" i="4"/>
  <c r="N214" i="4"/>
  <c r="N47" i="4"/>
  <c r="N54" i="4"/>
  <c r="N337" i="4"/>
  <c r="N226" i="4"/>
  <c r="N116" i="4"/>
  <c r="N2" i="4"/>
  <c r="N59" i="4"/>
  <c r="N237" i="4"/>
  <c r="N93" i="4"/>
  <c r="N287" i="4"/>
  <c r="N283" i="4"/>
  <c r="N139" i="4"/>
  <c r="N312" i="4"/>
  <c r="N330" i="4"/>
  <c r="N186" i="4"/>
  <c r="N42" i="4"/>
  <c r="N44" i="4"/>
  <c r="N197" i="4"/>
  <c r="N53" i="4"/>
  <c r="N152" i="4"/>
  <c r="N220" i="4"/>
  <c r="N76" i="4"/>
  <c r="N296" i="4"/>
  <c r="N99" i="4"/>
  <c r="N311" i="4"/>
  <c r="N278" i="4"/>
  <c r="N134" i="4"/>
  <c r="N336" i="4"/>
  <c r="N301" i="4"/>
  <c r="N13" i="4"/>
  <c r="N35" i="4"/>
  <c r="N318" i="4"/>
  <c r="N41" i="4"/>
  <c r="N231" i="4"/>
  <c r="N289" i="4"/>
  <c r="N81" i="4"/>
  <c r="N174" i="4"/>
  <c r="N56" i="4"/>
  <c r="N87" i="4"/>
  <c r="N145" i="4"/>
  <c r="N334" i="4"/>
  <c r="N190" i="4"/>
  <c r="N46" i="4"/>
  <c r="N11" i="4"/>
  <c r="N213" i="4"/>
  <c r="N69" i="4"/>
  <c r="N344" i="4"/>
  <c r="N259" i="4"/>
  <c r="N115" i="4"/>
  <c r="N306" i="4"/>
  <c r="N162" i="4"/>
  <c r="N18" i="4"/>
  <c r="N317" i="4"/>
  <c r="N173" i="4"/>
  <c r="N29" i="4"/>
  <c r="N340" i="4"/>
  <c r="N196" i="4"/>
  <c r="N52" i="4"/>
  <c r="N128" i="4"/>
  <c r="N75" i="4"/>
  <c r="N332" i="4"/>
  <c r="N254" i="4"/>
  <c r="N110" i="4"/>
  <c r="N277" i="4"/>
  <c r="N133" i="4"/>
  <c r="N346" i="4"/>
  <c r="N225" i="4"/>
  <c r="N329" i="4"/>
  <c r="N208" i="4"/>
  <c r="N191" i="4"/>
  <c r="N216" i="4"/>
  <c r="N322" i="4"/>
  <c r="N178" i="4"/>
  <c r="N34" i="4"/>
  <c r="N345" i="4"/>
  <c r="N201" i="4"/>
  <c r="N57" i="4"/>
  <c r="N260" i="4"/>
  <c r="N247" i="4"/>
  <c r="N103" i="4"/>
  <c r="N335" i="4"/>
  <c r="N294" i="4"/>
  <c r="N150" i="4"/>
  <c r="N6" i="4"/>
  <c r="N305" i="4"/>
  <c r="N161" i="4"/>
  <c r="N17" i="4"/>
  <c r="N32" i="4"/>
  <c r="N207" i="4"/>
  <c r="N63" i="4"/>
  <c r="N242" i="4"/>
  <c r="N98" i="4"/>
  <c r="N323" i="4"/>
  <c r="N265" i="4"/>
  <c r="N121" i="4"/>
  <c r="N58" i="4"/>
  <c r="N127" i="4"/>
  <c r="N185" i="4"/>
  <c r="N212" i="4"/>
  <c r="N266" i="4"/>
  <c r="N288" i="4"/>
  <c r="N310" i="4"/>
  <c r="N166" i="4"/>
  <c r="N22" i="4"/>
  <c r="N333" i="4"/>
  <c r="N189" i="4"/>
  <c r="N45" i="4"/>
  <c r="N239" i="4"/>
  <c r="N240" i="4"/>
  <c r="N293" i="4"/>
  <c r="N149" i="4"/>
  <c r="N5" i="4"/>
  <c r="N316" i="4"/>
  <c r="N172" i="4"/>
  <c r="N28" i="4"/>
  <c r="N339" i="4"/>
  <c r="N195" i="4"/>
  <c r="N51" i="4"/>
  <c r="N164" i="4"/>
  <c r="N230" i="4"/>
  <c r="N86" i="4"/>
  <c r="N227" i="4"/>
  <c r="N253" i="4"/>
  <c r="N109" i="4"/>
  <c r="N202" i="4"/>
  <c r="N271" i="4"/>
  <c r="N30" i="4"/>
  <c r="N64" i="4"/>
  <c r="N122" i="4"/>
  <c r="N156" i="4"/>
  <c r="N298" i="4"/>
  <c r="N154" i="4"/>
  <c r="N10" i="4"/>
  <c r="N104" i="4"/>
  <c r="N223" i="4"/>
  <c r="N79" i="4"/>
  <c r="N143" i="4"/>
  <c r="N270" i="4"/>
  <c r="N126" i="4"/>
  <c r="N120" i="4"/>
  <c r="N281" i="4"/>
  <c r="N137" i="4"/>
  <c r="N264" i="4"/>
  <c r="N304" i="4"/>
  <c r="N160" i="4"/>
  <c r="N16" i="4"/>
  <c r="N327" i="4"/>
  <c r="N183" i="4"/>
  <c r="N68" i="4"/>
  <c r="N218" i="4"/>
  <c r="N74" i="4"/>
  <c r="N241" i="4"/>
  <c r="N97" i="4"/>
  <c r="N36" i="4"/>
  <c r="N286" i="4"/>
  <c r="N142" i="4"/>
  <c r="N276" i="4"/>
  <c r="N309" i="4"/>
  <c r="N165" i="4"/>
  <c r="N21" i="4"/>
  <c r="N8" i="4"/>
  <c r="N308" i="4"/>
  <c r="N12" i="4"/>
  <c r="N269" i="4"/>
  <c r="N125" i="4"/>
  <c r="N180" i="4"/>
  <c r="N292" i="4"/>
  <c r="N148" i="4"/>
  <c r="N4" i="4"/>
  <c r="N27" i="4"/>
  <c r="N341" i="4"/>
  <c r="N284" i="4"/>
  <c r="N229" i="4"/>
  <c r="N85" i="4"/>
  <c r="N274" i="4"/>
  <c r="N130" i="4"/>
  <c r="N343" i="4"/>
  <c r="N199" i="4"/>
  <c r="N55" i="4"/>
  <c r="N224" i="4"/>
  <c r="N246" i="4"/>
  <c r="N102" i="4"/>
  <c r="N215" i="4"/>
  <c r="N84" i="4"/>
  <c r="N280" i="4"/>
  <c r="N136" i="4"/>
  <c r="N252" i="4"/>
  <c r="N159" i="4"/>
  <c r="N15" i="4"/>
  <c r="N338" i="4"/>
  <c r="N194" i="4"/>
  <c r="N50" i="4"/>
  <c r="N188" i="4"/>
  <c r="N217" i="4"/>
  <c r="N167" i="4"/>
  <c r="N262" i="4"/>
  <c r="N118" i="4"/>
  <c r="N48" i="4"/>
  <c r="N285" i="4"/>
  <c r="N141" i="4"/>
  <c r="N324" i="4"/>
  <c r="N331" i="4"/>
  <c r="N187" i="4"/>
  <c r="N43" i="4"/>
  <c r="N140" i="4"/>
  <c r="N234" i="4"/>
  <c r="N90" i="4"/>
  <c r="N107" i="4"/>
  <c r="N245" i="4"/>
  <c r="N101" i="4"/>
  <c r="N299" i="4"/>
  <c r="N268" i="4"/>
  <c r="N124" i="4"/>
  <c r="N144" i="4"/>
  <c r="N291" i="4"/>
  <c r="N147" i="4"/>
  <c r="N3" i="4"/>
  <c r="N92" i="4"/>
  <c r="N205" i="4"/>
  <c r="N61" i="4"/>
  <c r="N95" i="4"/>
  <c r="N250" i="4"/>
  <c r="N106" i="4"/>
  <c r="N263" i="4"/>
  <c r="N273" i="4"/>
  <c r="N129" i="4"/>
  <c r="N228" i="4"/>
  <c r="N319" i="4"/>
  <c r="N175" i="4"/>
  <c r="N31" i="4"/>
  <c r="N222" i="4"/>
  <c r="N78" i="4"/>
  <c r="N272" i="4"/>
  <c r="N179" i="4"/>
  <c r="N256" i="4"/>
  <c r="N112" i="4"/>
  <c r="N279" i="4"/>
  <c r="N135" i="4"/>
  <c r="N300" i="4"/>
  <c r="N314" i="4"/>
  <c r="N170" i="4"/>
  <c r="N26" i="4"/>
  <c r="N193" i="4"/>
  <c r="N49" i="4"/>
  <c r="N71" i="4"/>
  <c r="N261" i="4"/>
  <c r="N117" i="4"/>
  <c r="N132" i="4"/>
  <c r="N307" i="4"/>
  <c r="N163" i="4"/>
  <c r="N19" i="4"/>
  <c r="N20" i="4"/>
  <c r="N210" i="4"/>
  <c r="N66" i="4"/>
  <c r="N200" i="4"/>
  <c r="N221" i="4"/>
  <c r="N77" i="4"/>
  <c r="N320" i="4"/>
  <c r="N244" i="4"/>
  <c r="N100" i="4"/>
  <c r="N251" i="4"/>
  <c r="N267" i="4"/>
  <c r="N192" i="4"/>
  <c r="N302" i="4"/>
  <c r="N158" i="4"/>
  <c r="N14" i="4"/>
  <c r="N325" i="4"/>
  <c r="N181" i="4"/>
  <c r="C246" i="4"/>
  <c r="C209" i="4"/>
  <c r="C131" i="4"/>
  <c r="C191" i="4"/>
  <c r="C9" i="4"/>
  <c r="C224" i="4"/>
  <c r="C257" i="4"/>
  <c r="C175" i="4"/>
  <c r="C276" i="4"/>
  <c r="C310" i="4"/>
  <c r="C183" i="4"/>
  <c r="C39" i="4"/>
  <c r="C324" i="4"/>
  <c r="C64" i="4"/>
  <c r="C168" i="4"/>
  <c r="C343" i="4"/>
  <c r="C298" i="4"/>
  <c r="C80" i="4"/>
  <c r="C138" i="4"/>
  <c r="C72" i="4"/>
  <c r="C27" i="4"/>
  <c r="C302" i="4"/>
  <c r="C117" i="4"/>
  <c r="C68" i="4"/>
  <c r="C31" i="4"/>
  <c r="C94" i="4"/>
  <c r="C335" i="4"/>
  <c r="C290" i="4"/>
  <c r="C228" i="4"/>
  <c r="C239" i="4"/>
  <c r="C146" i="4"/>
  <c r="C109" i="4"/>
  <c r="C105" i="4"/>
  <c r="C60" i="4"/>
  <c r="C46" i="4"/>
  <c r="C53" i="4"/>
  <c r="C87" i="4"/>
  <c r="C202" i="4"/>
  <c r="C339" i="4"/>
  <c r="C317" i="4"/>
  <c r="C265" i="4"/>
  <c r="C216" i="4"/>
  <c r="C261" i="4"/>
  <c r="C124" i="4"/>
  <c r="C154" i="4"/>
  <c r="C35" i="4"/>
  <c r="C195" i="4"/>
  <c r="C187" i="4"/>
  <c r="C16" i="4"/>
  <c r="C283" i="4"/>
  <c r="C306" i="4"/>
  <c r="C253" i="4"/>
  <c r="C232" i="4"/>
  <c r="C142" i="4"/>
  <c r="C23" i="4"/>
  <c r="C113" i="4"/>
  <c r="C150" i="4"/>
  <c r="C269" i="4"/>
  <c r="C76" i="4"/>
  <c r="C161" i="4"/>
  <c r="C331" i="4"/>
  <c r="C294" i="4"/>
  <c r="C179" i="4"/>
  <c r="C220" i="4"/>
  <c r="C101" i="4"/>
  <c r="C2" i="4"/>
  <c r="L339" i="4" l="1"/>
  <c r="K339" i="4"/>
  <c r="I339" i="4"/>
  <c r="M339" i="4"/>
  <c r="I246" i="4"/>
  <c r="M246" i="4"/>
  <c r="L246" i="4"/>
  <c r="K246" i="4"/>
  <c r="J246" i="4"/>
  <c r="I294" i="4"/>
  <c r="M294" i="4"/>
  <c r="L294" i="4"/>
  <c r="K294" i="4"/>
  <c r="M216" i="4"/>
  <c r="L216" i="4"/>
  <c r="K216" i="4"/>
  <c r="I216" i="4"/>
  <c r="M324" i="4"/>
  <c r="L324" i="4"/>
  <c r="K324" i="4"/>
  <c r="J324" i="4"/>
  <c r="I324" i="4"/>
  <c r="M101" i="4"/>
  <c r="L101" i="4"/>
  <c r="K101" i="4"/>
  <c r="I101" i="4"/>
  <c r="J101" i="4" s="1"/>
  <c r="I306" i="4"/>
  <c r="J306" i="4" s="1"/>
  <c r="M306" i="4"/>
  <c r="L306" i="4"/>
  <c r="K306" i="4"/>
  <c r="I265" i="4"/>
  <c r="J265" i="4" s="1"/>
  <c r="M265" i="4"/>
  <c r="L265" i="4"/>
  <c r="K265" i="4"/>
  <c r="M87" i="4"/>
  <c r="L87" i="4"/>
  <c r="K87" i="4"/>
  <c r="J87" i="4"/>
  <c r="I87" i="4"/>
  <c r="M335" i="4"/>
  <c r="L335" i="4"/>
  <c r="K335" i="4"/>
  <c r="I335" i="4"/>
  <c r="M117" i="4"/>
  <c r="J117" i="4"/>
  <c r="I117" i="4"/>
  <c r="K117" i="4"/>
  <c r="L117" i="4"/>
  <c r="M302" i="4"/>
  <c r="L302" i="4"/>
  <c r="K302" i="4"/>
  <c r="I302" i="4"/>
  <c r="J302" i="4" s="1"/>
  <c r="M80" i="4"/>
  <c r="L80" i="4"/>
  <c r="K80" i="4"/>
  <c r="J80" i="4"/>
  <c r="I80" i="4"/>
  <c r="M39" i="4"/>
  <c r="L39" i="4"/>
  <c r="K39" i="4"/>
  <c r="J39" i="4"/>
  <c r="I39" i="4"/>
  <c r="I23" i="4"/>
  <c r="L23" i="4"/>
  <c r="K23" i="4"/>
  <c r="M23" i="4"/>
  <c r="K138" i="4"/>
  <c r="I138" i="4"/>
  <c r="J138" i="4" s="1"/>
  <c r="M138" i="4"/>
  <c r="L138" i="4"/>
  <c r="M331" i="4"/>
  <c r="L331" i="4"/>
  <c r="K331" i="4"/>
  <c r="I331" i="4"/>
  <c r="J331" i="4" s="1"/>
  <c r="M113" i="4"/>
  <c r="L113" i="4"/>
  <c r="K113" i="4"/>
  <c r="I113" i="4"/>
  <c r="J113" i="4" s="1"/>
  <c r="M283" i="4"/>
  <c r="L283" i="4"/>
  <c r="K283" i="4"/>
  <c r="J283" i="4"/>
  <c r="I283" i="4"/>
  <c r="M187" i="4"/>
  <c r="L187" i="4"/>
  <c r="K187" i="4"/>
  <c r="I187" i="4"/>
  <c r="J187" i="4" s="1"/>
  <c r="I124" i="4"/>
  <c r="K124" i="4"/>
  <c r="M124" i="4"/>
  <c r="J124" i="4"/>
  <c r="L124" i="4"/>
  <c r="M105" i="4"/>
  <c r="K105" i="4"/>
  <c r="L105" i="4"/>
  <c r="I105" i="4"/>
  <c r="M290" i="4"/>
  <c r="L290" i="4"/>
  <c r="K290" i="4"/>
  <c r="I290" i="4"/>
  <c r="J290" i="4" s="1"/>
  <c r="M343" i="4"/>
  <c r="L343" i="4"/>
  <c r="K343" i="4"/>
  <c r="I343" i="4"/>
  <c r="J343" i="4" s="1"/>
  <c r="M168" i="4"/>
  <c r="L168" i="4"/>
  <c r="K168" i="4"/>
  <c r="J168" i="4"/>
  <c r="I168" i="4"/>
  <c r="M310" i="4"/>
  <c r="L310" i="4"/>
  <c r="K310" i="4"/>
  <c r="J310" i="4"/>
  <c r="I310" i="4"/>
  <c r="M257" i="4"/>
  <c r="L257" i="4"/>
  <c r="K257" i="4"/>
  <c r="I257" i="4"/>
  <c r="J257" i="4" s="1"/>
  <c r="M209" i="4"/>
  <c r="L209" i="4"/>
  <c r="K209" i="4"/>
  <c r="J209" i="4"/>
  <c r="I209" i="4"/>
  <c r="M228" i="4"/>
  <c r="L228" i="4"/>
  <c r="K228" i="4"/>
  <c r="I228" i="4"/>
  <c r="J228" i="4" s="1"/>
  <c r="M298" i="4"/>
  <c r="L298" i="4"/>
  <c r="K298" i="4"/>
  <c r="I298" i="4"/>
  <c r="J298" i="4" s="1"/>
  <c r="M2" i="4"/>
  <c r="L2" i="4"/>
  <c r="K2" i="4"/>
  <c r="J2" i="4"/>
  <c r="I253" i="4"/>
  <c r="J253" i="4" s="1"/>
  <c r="M253" i="4"/>
  <c r="L253" i="4"/>
  <c r="K253" i="4"/>
  <c r="L195" i="4"/>
  <c r="K195" i="4"/>
  <c r="J195" i="4"/>
  <c r="I195" i="4"/>
  <c r="M195" i="4"/>
  <c r="M154" i="4"/>
  <c r="K154" i="4"/>
  <c r="J154" i="4"/>
  <c r="I154" i="4"/>
  <c r="L154" i="4"/>
  <c r="M261" i="4"/>
  <c r="L261" i="4"/>
  <c r="K261" i="4"/>
  <c r="I261" i="4"/>
  <c r="J261" i="4" s="1"/>
  <c r="M202" i="4"/>
  <c r="L202" i="4"/>
  <c r="K202" i="4"/>
  <c r="J202" i="4"/>
  <c r="I202" i="4"/>
  <c r="M46" i="4"/>
  <c r="L46" i="4"/>
  <c r="K46" i="4"/>
  <c r="J46" i="4"/>
  <c r="I46" i="4"/>
  <c r="I64" i="4"/>
  <c r="J64" i="4" s="1"/>
  <c r="M64" i="4"/>
  <c r="L64" i="4"/>
  <c r="K64" i="4"/>
  <c r="M175" i="4"/>
  <c r="L175" i="4"/>
  <c r="K175" i="4"/>
  <c r="I175" i="4"/>
  <c r="J175" i="4" s="1"/>
  <c r="K224" i="4"/>
  <c r="I224" i="4"/>
  <c r="M224" i="4"/>
  <c r="L224" i="4"/>
  <c r="M191" i="4"/>
  <c r="L191" i="4"/>
  <c r="K191" i="4"/>
  <c r="I191" i="4"/>
  <c r="M220" i="4"/>
  <c r="L220" i="4"/>
  <c r="K220" i="4"/>
  <c r="I220" i="4"/>
  <c r="M232" i="4"/>
  <c r="L232" i="4"/>
  <c r="K232" i="4"/>
  <c r="J232" i="4"/>
  <c r="I232" i="4"/>
  <c r="M146" i="4"/>
  <c r="I146" i="4"/>
  <c r="L146" i="4"/>
  <c r="K146" i="4"/>
  <c r="M68" i="4"/>
  <c r="L68" i="4"/>
  <c r="K68" i="4"/>
  <c r="I68" i="4"/>
  <c r="L161" i="4"/>
  <c r="K161" i="4"/>
  <c r="J161" i="4"/>
  <c r="M161" i="4"/>
  <c r="I161" i="4"/>
  <c r="I16" i="4"/>
  <c r="K16" i="4"/>
  <c r="J16" i="4"/>
  <c r="M16" i="4"/>
  <c r="L16" i="4"/>
  <c r="I35" i="4"/>
  <c r="M35" i="4"/>
  <c r="L35" i="4"/>
  <c r="K35" i="4"/>
  <c r="M317" i="4"/>
  <c r="L317" i="4"/>
  <c r="K317" i="4"/>
  <c r="J317" i="4"/>
  <c r="I317" i="4"/>
  <c r="M94" i="4"/>
  <c r="L94" i="4"/>
  <c r="K94" i="4"/>
  <c r="J94" i="4"/>
  <c r="I94" i="4"/>
  <c r="M72" i="4"/>
  <c r="L72" i="4"/>
  <c r="K72" i="4"/>
  <c r="I72" i="4"/>
  <c r="J72" i="4" s="1"/>
  <c r="M276" i="4"/>
  <c r="L276" i="4"/>
  <c r="K276" i="4"/>
  <c r="J276" i="4"/>
  <c r="I276" i="4"/>
  <c r="M9" i="4"/>
  <c r="J9" i="4"/>
  <c r="I9" i="4"/>
  <c r="L9" i="4"/>
  <c r="K9" i="4"/>
  <c r="M269" i="4"/>
  <c r="L269" i="4"/>
  <c r="K269" i="4"/>
  <c r="J269" i="4"/>
  <c r="I269" i="4"/>
  <c r="M179" i="4"/>
  <c r="L179" i="4"/>
  <c r="K179" i="4"/>
  <c r="I179" i="4"/>
  <c r="I76" i="4"/>
  <c r="L76" i="4"/>
  <c r="M76" i="4"/>
  <c r="K76" i="4"/>
  <c r="I150" i="4"/>
  <c r="J150" i="4" s="1"/>
  <c r="M150" i="4"/>
  <c r="L150" i="4"/>
  <c r="K150" i="4"/>
  <c r="M142" i="4"/>
  <c r="L142" i="4"/>
  <c r="K142" i="4"/>
  <c r="I142" i="4"/>
  <c r="M53" i="4"/>
  <c r="L53" i="4"/>
  <c r="K53" i="4"/>
  <c r="J53" i="4"/>
  <c r="I53" i="4"/>
  <c r="M60" i="4"/>
  <c r="L60" i="4"/>
  <c r="K60" i="4"/>
  <c r="I60" i="4"/>
  <c r="J60" i="4" s="1"/>
  <c r="L109" i="4"/>
  <c r="K109" i="4"/>
  <c r="I109" i="4"/>
  <c r="J109" i="4" s="1"/>
  <c r="M109" i="4"/>
  <c r="M239" i="4"/>
  <c r="L239" i="4"/>
  <c r="K239" i="4"/>
  <c r="J239" i="4"/>
  <c r="I239" i="4"/>
  <c r="M31" i="4"/>
  <c r="L31" i="4"/>
  <c r="K31" i="4"/>
  <c r="I31" i="4"/>
  <c r="M27" i="4"/>
  <c r="L27" i="4"/>
  <c r="K27" i="4"/>
  <c r="I27" i="4"/>
  <c r="J27" i="4" s="1"/>
  <c r="L183" i="4"/>
  <c r="K183" i="4"/>
  <c r="I183" i="4"/>
  <c r="J183" i="4" s="1"/>
  <c r="M183" i="4"/>
  <c r="J131" i="4"/>
  <c r="I131" i="4"/>
  <c r="L131" i="4"/>
  <c r="M131" i="4"/>
  <c r="K131" i="4"/>
  <c r="I2" i="4"/>
  <c r="C295" i="4"/>
  <c r="A294" i="4"/>
  <c r="C270" i="4"/>
  <c r="A269" i="4"/>
  <c r="C24" i="4"/>
  <c r="A23" i="4"/>
  <c r="C233" i="4"/>
  <c r="A232" i="4"/>
  <c r="C217" i="4"/>
  <c r="A216" i="4"/>
  <c r="C340" i="4"/>
  <c r="A339" i="4"/>
  <c r="C147" i="4"/>
  <c r="A146" i="4"/>
  <c r="C229" i="4"/>
  <c r="A228" i="4"/>
  <c r="C69" i="4"/>
  <c r="A68" i="4"/>
  <c r="C139" i="4"/>
  <c r="A138" i="4"/>
  <c r="C299" i="4"/>
  <c r="A298" i="4"/>
  <c r="C325" i="4"/>
  <c r="A324" i="4"/>
  <c r="C247" i="4"/>
  <c r="A246" i="4"/>
  <c r="C102" i="4"/>
  <c r="A101" i="4"/>
  <c r="C307" i="4"/>
  <c r="A306" i="4"/>
  <c r="C266" i="4"/>
  <c r="A265" i="4"/>
  <c r="C88" i="4"/>
  <c r="A87" i="4"/>
  <c r="C336" i="4"/>
  <c r="A335" i="4"/>
  <c r="C118" i="4"/>
  <c r="A117" i="4"/>
  <c r="C303" i="4"/>
  <c r="A302" i="4"/>
  <c r="C81" i="4"/>
  <c r="A80" i="4"/>
  <c r="C40" i="4"/>
  <c r="A39" i="4"/>
  <c r="C332" i="4"/>
  <c r="A331" i="4"/>
  <c r="C114" i="4"/>
  <c r="A113" i="4"/>
  <c r="C284" i="4"/>
  <c r="A283" i="4"/>
  <c r="C188" i="4"/>
  <c r="A187" i="4"/>
  <c r="C125" i="4"/>
  <c r="A124" i="4"/>
  <c r="C106" i="4"/>
  <c r="A105" i="4"/>
  <c r="C291" i="4"/>
  <c r="A290" i="4"/>
  <c r="C344" i="4"/>
  <c r="A343" i="4"/>
  <c r="C169" i="4"/>
  <c r="A168" i="4"/>
  <c r="C311" i="4"/>
  <c r="A310" i="4"/>
  <c r="C258" i="4"/>
  <c r="A257" i="4"/>
  <c r="C210" i="4"/>
  <c r="A209" i="4"/>
  <c r="C221" i="4"/>
  <c r="A220" i="4"/>
  <c r="C254" i="4"/>
  <c r="A253" i="4"/>
  <c r="C196" i="4"/>
  <c r="A195" i="4"/>
  <c r="C155" i="4"/>
  <c r="A154" i="4"/>
  <c r="C262" i="4"/>
  <c r="A261" i="4"/>
  <c r="C203" i="4"/>
  <c r="A202" i="4"/>
  <c r="C47" i="4"/>
  <c r="A46" i="4"/>
  <c r="C65" i="4"/>
  <c r="A64" i="4"/>
  <c r="C176" i="4"/>
  <c r="A175" i="4"/>
  <c r="C225" i="4"/>
  <c r="A224" i="4"/>
  <c r="C192" i="4"/>
  <c r="A191" i="4"/>
  <c r="C162" i="4"/>
  <c r="A161" i="4"/>
  <c r="C17" i="4"/>
  <c r="A16" i="4"/>
  <c r="C36" i="4"/>
  <c r="A35" i="4"/>
  <c r="C318" i="4"/>
  <c r="A317" i="4"/>
  <c r="C95" i="4"/>
  <c r="A94" i="4"/>
  <c r="C73" i="4"/>
  <c r="A72" i="4"/>
  <c r="C277" i="4"/>
  <c r="A276" i="4"/>
  <c r="C10" i="4"/>
  <c r="A9" i="4"/>
  <c r="C180" i="4"/>
  <c r="A179" i="4"/>
  <c r="C77" i="4"/>
  <c r="A76" i="4"/>
  <c r="C151" i="4"/>
  <c r="A150" i="4"/>
  <c r="C143" i="4"/>
  <c r="A142" i="4"/>
  <c r="C54" i="4"/>
  <c r="A53" i="4"/>
  <c r="C61" i="4"/>
  <c r="A60" i="4"/>
  <c r="C110" i="4"/>
  <c r="A109" i="4"/>
  <c r="C240" i="4"/>
  <c r="A239" i="4"/>
  <c r="C32" i="4"/>
  <c r="A31" i="4"/>
  <c r="C28" i="4"/>
  <c r="A27" i="4"/>
  <c r="C184" i="4"/>
  <c r="A183" i="4"/>
  <c r="C132" i="4"/>
  <c r="A131" i="4"/>
  <c r="C3" i="4"/>
  <c r="A2" i="4"/>
  <c r="G209" i="4" l="1"/>
  <c r="G239" i="4"/>
  <c r="G161" i="4"/>
  <c r="G16" i="4"/>
  <c r="G283" i="4"/>
  <c r="G202" i="4"/>
  <c r="M106" i="4"/>
  <c r="L106" i="4"/>
  <c r="I106" i="4"/>
  <c r="L143" i="4"/>
  <c r="I143" i="4"/>
  <c r="J143" i="4" s="1"/>
  <c r="K143" i="4" s="1"/>
  <c r="M143" i="4"/>
  <c r="M307" i="4"/>
  <c r="L307" i="4"/>
  <c r="I307" i="4"/>
  <c r="J23" i="4"/>
  <c r="G23" i="4" s="1"/>
  <c r="M139" i="4"/>
  <c r="L139" i="4"/>
  <c r="I139" i="4"/>
  <c r="M81" i="4"/>
  <c r="J81" i="4"/>
  <c r="I81" i="4"/>
  <c r="L81" i="4"/>
  <c r="K81" i="4"/>
  <c r="G9" i="4"/>
  <c r="G232" i="4"/>
  <c r="G310" i="4"/>
  <c r="G39" i="4"/>
  <c r="J277" i="4"/>
  <c r="I277" i="4"/>
  <c r="M277" i="4"/>
  <c r="L277" i="4"/>
  <c r="K277" i="4"/>
  <c r="M233" i="4"/>
  <c r="L233" i="4"/>
  <c r="K233" i="4"/>
  <c r="J233" i="4"/>
  <c r="I233" i="4"/>
  <c r="G343" i="4"/>
  <c r="M311" i="4"/>
  <c r="L311" i="4"/>
  <c r="K311" i="4"/>
  <c r="J311" i="4"/>
  <c r="I311" i="4"/>
  <c r="I270" i="4"/>
  <c r="M270" i="4"/>
  <c r="L270" i="4"/>
  <c r="K270" i="4"/>
  <c r="J270" i="4"/>
  <c r="J179" i="4"/>
  <c r="G179" i="4" s="1"/>
  <c r="G94" i="4"/>
  <c r="G87" i="4"/>
  <c r="M184" i="4"/>
  <c r="L184" i="4"/>
  <c r="I184" i="4"/>
  <c r="J184" i="4" s="1"/>
  <c r="K184" i="4" s="1"/>
  <c r="M266" i="4"/>
  <c r="L266" i="4"/>
  <c r="I266" i="4"/>
  <c r="J266" i="4" s="1"/>
  <c r="K266" i="4" s="1"/>
  <c r="G253" i="4"/>
  <c r="G183" i="4"/>
  <c r="J95" i="4"/>
  <c r="I95" i="4"/>
  <c r="L95" i="4"/>
  <c r="K95" i="4"/>
  <c r="M95" i="4"/>
  <c r="L73" i="4"/>
  <c r="I73" i="4"/>
  <c r="J73" i="4" s="1"/>
  <c r="K73" i="4" s="1"/>
  <c r="M73" i="4"/>
  <c r="M69" i="4"/>
  <c r="L69" i="4"/>
  <c r="I69" i="4"/>
  <c r="J191" i="4"/>
  <c r="G191" i="4" s="1"/>
  <c r="M32" i="4"/>
  <c r="L32" i="4"/>
  <c r="I32" i="4"/>
  <c r="J32" i="4" s="1"/>
  <c r="K32" i="4" s="1"/>
  <c r="L155" i="4"/>
  <c r="K155" i="4"/>
  <c r="J155" i="4"/>
  <c r="I155" i="4"/>
  <c r="M155" i="4"/>
  <c r="L303" i="4"/>
  <c r="I303" i="4"/>
  <c r="J303" i="4" s="1"/>
  <c r="K303" i="4" s="1"/>
  <c r="M303" i="4"/>
  <c r="I102" i="4"/>
  <c r="J102" i="4" s="1"/>
  <c r="K102" i="4" s="1"/>
  <c r="M102" i="4"/>
  <c r="L102" i="4"/>
  <c r="I229" i="4"/>
  <c r="J229" i="4" s="1"/>
  <c r="K229" i="4" s="1"/>
  <c r="M229" i="4"/>
  <c r="L229" i="4"/>
  <c r="M240" i="4"/>
  <c r="L240" i="4"/>
  <c r="K240" i="4"/>
  <c r="J240" i="4"/>
  <c r="I240" i="4"/>
  <c r="M77" i="4"/>
  <c r="L77" i="4"/>
  <c r="I77" i="4"/>
  <c r="I318" i="4"/>
  <c r="M318" i="4"/>
  <c r="L318" i="4"/>
  <c r="K318" i="4"/>
  <c r="J318" i="4"/>
  <c r="I176" i="4"/>
  <c r="J176" i="4" s="1"/>
  <c r="K176" i="4" s="1"/>
  <c r="M176" i="4"/>
  <c r="L176" i="4"/>
  <c r="M196" i="4"/>
  <c r="L196" i="4"/>
  <c r="K196" i="4"/>
  <c r="J196" i="4"/>
  <c r="I196" i="4"/>
  <c r="J169" i="4"/>
  <c r="I169" i="4"/>
  <c r="M169" i="4"/>
  <c r="L169" i="4"/>
  <c r="K169" i="4"/>
  <c r="K284" i="4"/>
  <c r="J284" i="4"/>
  <c r="I284" i="4"/>
  <c r="M284" i="4"/>
  <c r="L284" i="4"/>
  <c r="M118" i="4"/>
  <c r="L118" i="4"/>
  <c r="K118" i="4"/>
  <c r="J118" i="4"/>
  <c r="I118" i="4"/>
  <c r="M247" i="4"/>
  <c r="L247" i="4"/>
  <c r="K247" i="4"/>
  <c r="J247" i="4"/>
  <c r="I247" i="4"/>
  <c r="L147" i="4"/>
  <c r="I147" i="4"/>
  <c r="M147" i="4"/>
  <c r="M295" i="4"/>
  <c r="L295" i="4"/>
  <c r="I295" i="4"/>
  <c r="G27" i="4"/>
  <c r="G276" i="4"/>
  <c r="J35" i="4"/>
  <c r="G35" i="4" s="1"/>
  <c r="J68" i="4"/>
  <c r="G68" i="4" s="1"/>
  <c r="G195" i="4"/>
  <c r="G290" i="4"/>
  <c r="G306" i="4"/>
  <c r="J216" i="4"/>
  <c r="G216" i="4" s="1"/>
  <c r="K54" i="4"/>
  <c r="J54" i="4"/>
  <c r="I54" i="4"/>
  <c r="M54" i="4"/>
  <c r="L54" i="4"/>
  <c r="I40" i="4"/>
  <c r="L40" i="4"/>
  <c r="M40" i="4"/>
  <c r="K40" i="4"/>
  <c r="J40" i="4"/>
  <c r="I28" i="4"/>
  <c r="M28" i="4"/>
  <c r="L28" i="4"/>
  <c r="M125" i="4"/>
  <c r="L125" i="4"/>
  <c r="K125" i="4"/>
  <c r="J125" i="4"/>
  <c r="I125" i="4"/>
  <c r="M151" i="4"/>
  <c r="L151" i="4"/>
  <c r="I151" i="4"/>
  <c r="J151" i="4" s="1"/>
  <c r="K151" i="4" s="1"/>
  <c r="G53" i="4"/>
  <c r="G261" i="4"/>
  <c r="G298" i="4"/>
  <c r="G113" i="4"/>
  <c r="G138" i="4"/>
  <c r="G101" i="4"/>
  <c r="G246" i="4"/>
  <c r="M203" i="4"/>
  <c r="L203" i="4"/>
  <c r="K203" i="4"/>
  <c r="J203" i="4"/>
  <c r="I203" i="4"/>
  <c r="G154" i="4"/>
  <c r="M3" i="4"/>
  <c r="L3" i="4"/>
  <c r="K3" i="4"/>
  <c r="J3" i="4"/>
  <c r="I3" i="4"/>
  <c r="M110" i="4"/>
  <c r="L110" i="4"/>
  <c r="I110" i="4"/>
  <c r="J110" i="4" s="1"/>
  <c r="K110" i="4" s="1"/>
  <c r="M180" i="4"/>
  <c r="L180" i="4"/>
  <c r="I180" i="4"/>
  <c r="M36" i="4"/>
  <c r="L36" i="4"/>
  <c r="I36" i="4"/>
  <c r="J36" i="4" s="1"/>
  <c r="K36" i="4" s="1"/>
  <c r="M65" i="4"/>
  <c r="L65" i="4"/>
  <c r="I65" i="4"/>
  <c r="M254" i="4"/>
  <c r="L254" i="4"/>
  <c r="I254" i="4"/>
  <c r="I344" i="4"/>
  <c r="J344" i="4" s="1"/>
  <c r="K344" i="4" s="1"/>
  <c r="M344" i="4"/>
  <c r="L344" i="4"/>
  <c r="I114" i="4"/>
  <c r="M114" i="4"/>
  <c r="L114" i="4"/>
  <c r="M336" i="4"/>
  <c r="L336" i="4"/>
  <c r="I336" i="4"/>
  <c r="J336" i="4" s="1"/>
  <c r="K336" i="4" s="1"/>
  <c r="J325" i="4"/>
  <c r="I325" i="4"/>
  <c r="M325" i="4"/>
  <c r="L325" i="4"/>
  <c r="K325" i="4"/>
  <c r="M340" i="4"/>
  <c r="L340" i="4"/>
  <c r="I340" i="4"/>
  <c r="J340" i="4" s="1"/>
  <c r="K340" i="4" s="1"/>
  <c r="G269" i="4"/>
  <c r="G64" i="4"/>
  <c r="G168" i="4"/>
  <c r="G124" i="4"/>
  <c r="G80" i="4"/>
  <c r="G117" i="4"/>
  <c r="J142" i="4"/>
  <c r="G142" i="4" s="1"/>
  <c r="G302" i="4"/>
  <c r="I258" i="4"/>
  <c r="M258" i="4"/>
  <c r="L258" i="4"/>
  <c r="I188" i="4"/>
  <c r="M188" i="4"/>
  <c r="L188" i="4"/>
  <c r="G150" i="4"/>
  <c r="G317" i="4"/>
  <c r="J220" i="4"/>
  <c r="G220" i="4" s="1"/>
  <c r="J224" i="4"/>
  <c r="G224" i="4" s="1"/>
  <c r="G46" i="4"/>
  <c r="G187" i="4"/>
  <c r="I162" i="4"/>
  <c r="M162" i="4"/>
  <c r="L162" i="4"/>
  <c r="K162" i="4"/>
  <c r="J162" i="4"/>
  <c r="M262" i="4"/>
  <c r="L262" i="4"/>
  <c r="I262" i="4"/>
  <c r="J262" i="4" s="1"/>
  <c r="K262" i="4" s="1"/>
  <c r="G60" i="4"/>
  <c r="M225" i="4"/>
  <c r="L225" i="4"/>
  <c r="I225" i="4"/>
  <c r="M132" i="4"/>
  <c r="L132" i="4"/>
  <c r="K132" i="4"/>
  <c r="J132" i="4"/>
  <c r="I132" i="4"/>
  <c r="L61" i="4"/>
  <c r="I61" i="4"/>
  <c r="J61" i="4" s="1"/>
  <c r="K61" i="4" s="1"/>
  <c r="M61" i="4"/>
  <c r="M10" i="4"/>
  <c r="L10" i="4"/>
  <c r="K10" i="4"/>
  <c r="J10" i="4"/>
  <c r="I10" i="4"/>
  <c r="M17" i="4"/>
  <c r="L17" i="4"/>
  <c r="K17" i="4"/>
  <c r="J17" i="4"/>
  <c r="I17" i="4"/>
  <c r="J47" i="4"/>
  <c r="I47" i="4"/>
  <c r="M47" i="4"/>
  <c r="L47" i="4"/>
  <c r="K47" i="4"/>
  <c r="M221" i="4"/>
  <c r="L221" i="4"/>
  <c r="I221" i="4"/>
  <c r="J221" i="4" s="1"/>
  <c r="K221" i="4" s="1"/>
  <c r="L291" i="4"/>
  <c r="I291" i="4"/>
  <c r="M291" i="4"/>
  <c r="I332" i="4"/>
  <c r="M332" i="4"/>
  <c r="L332" i="4"/>
  <c r="I88" i="4"/>
  <c r="K88" i="4"/>
  <c r="J88" i="4"/>
  <c r="M88" i="4"/>
  <c r="L88" i="4"/>
  <c r="M299" i="4"/>
  <c r="L299" i="4"/>
  <c r="I299" i="4"/>
  <c r="I217" i="4"/>
  <c r="M217" i="4"/>
  <c r="L217" i="4"/>
  <c r="G109" i="4"/>
  <c r="J76" i="4"/>
  <c r="G76" i="4" s="1"/>
  <c r="J146" i="4"/>
  <c r="G146" i="4" s="1"/>
  <c r="G257" i="4"/>
  <c r="J294" i="4"/>
  <c r="G294" i="4" s="1"/>
  <c r="J339" i="4"/>
  <c r="G339" i="4" s="1"/>
  <c r="M192" i="4"/>
  <c r="L192" i="4"/>
  <c r="I192" i="4"/>
  <c r="J192" i="4" s="1"/>
  <c r="K192" i="4" s="1"/>
  <c r="M24" i="4"/>
  <c r="L24" i="4"/>
  <c r="I24" i="4"/>
  <c r="J24" i="4" s="1"/>
  <c r="K24" i="4" s="1"/>
  <c r="G131" i="4"/>
  <c r="J31" i="4"/>
  <c r="G31" i="4" s="1"/>
  <c r="G72" i="4"/>
  <c r="G175" i="4"/>
  <c r="I210" i="4"/>
  <c r="M210" i="4"/>
  <c r="L210" i="4"/>
  <c r="K210" i="4"/>
  <c r="J210" i="4"/>
  <c r="G228" i="4"/>
  <c r="J105" i="4"/>
  <c r="G105" i="4" s="1"/>
  <c r="G331" i="4"/>
  <c r="J335" i="4"/>
  <c r="G335" i="4" s="1"/>
  <c r="G265" i="4"/>
  <c r="G324" i="4"/>
  <c r="G2" i="4"/>
  <c r="C255" i="4"/>
  <c r="A254" i="4"/>
  <c r="C133" i="4"/>
  <c r="A132" i="4"/>
  <c r="C62" i="4"/>
  <c r="A61" i="4"/>
  <c r="C11" i="4"/>
  <c r="A10" i="4"/>
  <c r="C18" i="4"/>
  <c r="A17" i="4"/>
  <c r="C48" i="4"/>
  <c r="A47" i="4"/>
  <c r="C222" i="4"/>
  <c r="A221" i="4"/>
  <c r="C292" i="4"/>
  <c r="A291" i="4"/>
  <c r="C333" i="4"/>
  <c r="A332" i="4"/>
  <c r="C89" i="4"/>
  <c r="A88" i="4"/>
  <c r="C300" i="4"/>
  <c r="A299" i="4"/>
  <c r="C218" i="4"/>
  <c r="A217" i="4"/>
  <c r="C115" i="4"/>
  <c r="A114" i="4"/>
  <c r="C4" i="4"/>
  <c r="A3" i="4"/>
  <c r="C185" i="4"/>
  <c r="A184" i="4"/>
  <c r="C55" i="4"/>
  <c r="A54" i="4"/>
  <c r="C278" i="4"/>
  <c r="A277" i="4"/>
  <c r="C163" i="4"/>
  <c r="A162" i="4"/>
  <c r="C204" i="4"/>
  <c r="A203" i="4"/>
  <c r="C211" i="4"/>
  <c r="A210" i="4"/>
  <c r="C107" i="4"/>
  <c r="A106" i="4"/>
  <c r="C41" i="4"/>
  <c r="A40" i="4"/>
  <c r="C267" i="4"/>
  <c r="A266" i="4"/>
  <c r="C140" i="4"/>
  <c r="A139" i="4"/>
  <c r="C234" i="4"/>
  <c r="A233" i="4"/>
  <c r="C345" i="4"/>
  <c r="A344" i="4"/>
  <c r="C111" i="4"/>
  <c r="A110" i="4"/>
  <c r="C29" i="4"/>
  <c r="A28" i="4"/>
  <c r="C144" i="4"/>
  <c r="A143" i="4"/>
  <c r="C74" i="4"/>
  <c r="A73" i="4"/>
  <c r="C193" i="4"/>
  <c r="A192" i="4"/>
  <c r="C263" i="4"/>
  <c r="A262" i="4"/>
  <c r="C259" i="4"/>
  <c r="A258" i="4"/>
  <c r="C126" i="4"/>
  <c r="A125" i="4"/>
  <c r="C82" i="4"/>
  <c r="A81" i="4"/>
  <c r="C308" i="4"/>
  <c r="A307" i="4"/>
  <c r="C70" i="4"/>
  <c r="A69" i="4"/>
  <c r="C25" i="4"/>
  <c r="A24" i="4"/>
  <c r="C66" i="4"/>
  <c r="A65" i="4"/>
  <c r="C337" i="4"/>
  <c r="A336" i="4"/>
  <c r="C33" i="4"/>
  <c r="A32" i="4"/>
  <c r="C152" i="4"/>
  <c r="A151" i="4"/>
  <c r="C96" i="4"/>
  <c r="A95" i="4"/>
  <c r="C226" i="4"/>
  <c r="A225" i="4"/>
  <c r="C156" i="4"/>
  <c r="A155" i="4"/>
  <c r="C312" i="4"/>
  <c r="A311" i="4"/>
  <c r="C189" i="4"/>
  <c r="A188" i="4"/>
  <c r="C304" i="4"/>
  <c r="A303" i="4"/>
  <c r="C103" i="4"/>
  <c r="A102" i="4"/>
  <c r="C230" i="4"/>
  <c r="A229" i="4"/>
  <c r="C271" i="4"/>
  <c r="A270" i="4"/>
  <c r="C181" i="4"/>
  <c r="A180" i="4"/>
  <c r="C341" i="4"/>
  <c r="A340" i="4"/>
  <c r="C37" i="4"/>
  <c r="A36" i="4"/>
  <c r="C326" i="4"/>
  <c r="A325" i="4"/>
  <c r="C241" i="4"/>
  <c r="A240" i="4"/>
  <c r="C78" i="4"/>
  <c r="A77" i="4"/>
  <c r="C319" i="4"/>
  <c r="A318" i="4"/>
  <c r="C177" i="4"/>
  <c r="A176" i="4"/>
  <c r="C197" i="4"/>
  <c r="A196" i="4"/>
  <c r="C170" i="4"/>
  <c r="A169" i="4"/>
  <c r="C285" i="4"/>
  <c r="A284" i="4"/>
  <c r="C119" i="4"/>
  <c r="A118" i="4"/>
  <c r="C248" i="4"/>
  <c r="A247" i="4"/>
  <c r="C148" i="4"/>
  <c r="A147" i="4"/>
  <c r="C296" i="4"/>
  <c r="A295" i="4"/>
  <c r="G196" i="4" l="1"/>
  <c r="G10" i="4"/>
  <c r="G155" i="4"/>
  <c r="G233" i="4"/>
  <c r="G169" i="4"/>
  <c r="G270" i="4"/>
  <c r="G47" i="4"/>
  <c r="G132" i="4"/>
  <c r="M170" i="4"/>
  <c r="L170" i="4"/>
  <c r="K170" i="4"/>
  <c r="J170" i="4"/>
  <c r="I170" i="4"/>
  <c r="M326" i="4"/>
  <c r="L326" i="4"/>
  <c r="K326" i="4"/>
  <c r="J326" i="4"/>
  <c r="I326" i="4"/>
  <c r="M103" i="4"/>
  <c r="I103" i="4"/>
  <c r="J103" i="4" s="1"/>
  <c r="K103" i="4" s="1"/>
  <c r="L103" i="4" s="1"/>
  <c r="M96" i="4"/>
  <c r="L96" i="4"/>
  <c r="K96" i="4"/>
  <c r="J96" i="4"/>
  <c r="I96" i="4"/>
  <c r="M70" i="4"/>
  <c r="I70" i="4"/>
  <c r="J70" i="4" s="1"/>
  <c r="K70" i="4" s="1"/>
  <c r="L70" i="4" s="1"/>
  <c r="I193" i="4"/>
  <c r="M193" i="4"/>
  <c r="I234" i="4"/>
  <c r="M234" i="4"/>
  <c r="L234" i="4"/>
  <c r="K234" i="4"/>
  <c r="J234" i="4"/>
  <c r="M204" i="4"/>
  <c r="L204" i="4"/>
  <c r="K204" i="4"/>
  <c r="J204" i="4"/>
  <c r="I204" i="4"/>
  <c r="M115" i="4"/>
  <c r="I115" i="4"/>
  <c r="J115" i="4" s="1"/>
  <c r="K115" i="4" s="1"/>
  <c r="L115" i="4" s="1"/>
  <c r="I222" i="4"/>
  <c r="M222" i="4"/>
  <c r="I255" i="4"/>
  <c r="J255" i="4" s="1"/>
  <c r="K255" i="4" s="1"/>
  <c r="L255" i="4" s="1"/>
  <c r="M255" i="4"/>
  <c r="G210" i="4"/>
  <c r="G192" i="4"/>
  <c r="G221" i="4"/>
  <c r="G262" i="4"/>
  <c r="G336" i="4"/>
  <c r="G344" i="4"/>
  <c r="J139" i="4"/>
  <c r="K139" i="4" s="1"/>
  <c r="I296" i="4"/>
  <c r="M296" i="4"/>
  <c r="M304" i="4"/>
  <c r="I304" i="4"/>
  <c r="I152" i="4"/>
  <c r="J152" i="4" s="1"/>
  <c r="K152" i="4" s="1"/>
  <c r="L152" i="4" s="1"/>
  <c r="M152" i="4"/>
  <c r="I308" i="4"/>
  <c r="J308" i="4" s="1"/>
  <c r="K308" i="4" s="1"/>
  <c r="L308" i="4" s="1"/>
  <c r="M308" i="4"/>
  <c r="M74" i="4"/>
  <c r="I74" i="4"/>
  <c r="J74" i="4" s="1"/>
  <c r="K74" i="4" s="1"/>
  <c r="L74" i="4" s="1"/>
  <c r="M140" i="4"/>
  <c r="I140" i="4"/>
  <c r="J140" i="4" s="1"/>
  <c r="K140" i="4" s="1"/>
  <c r="L140" i="4" s="1"/>
  <c r="M163" i="4"/>
  <c r="L163" i="4"/>
  <c r="I163" i="4"/>
  <c r="K163" i="4"/>
  <c r="J163" i="4"/>
  <c r="M218" i="4"/>
  <c r="I218" i="4"/>
  <c r="J218" i="4" s="1"/>
  <c r="K218" i="4" s="1"/>
  <c r="L218" i="4" s="1"/>
  <c r="M48" i="4"/>
  <c r="L48" i="4"/>
  <c r="K48" i="4"/>
  <c r="J48" i="4"/>
  <c r="I48" i="4"/>
  <c r="G340" i="4"/>
  <c r="G110" i="4"/>
  <c r="I37" i="4"/>
  <c r="J37" i="4" s="1"/>
  <c r="K37" i="4" s="1"/>
  <c r="L37" i="4" s="1"/>
  <c r="M37" i="4"/>
  <c r="J217" i="4"/>
  <c r="K217" i="4" s="1"/>
  <c r="G125" i="4"/>
  <c r="J147" i="4"/>
  <c r="K147" i="4" s="1"/>
  <c r="G318" i="4"/>
  <c r="G151" i="4"/>
  <c r="M197" i="4"/>
  <c r="L197" i="4"/>
  <c r="K197" i="4"/>
  <c r="J197" i="4"/>
  <c r="I197" i="4"/>
  <c r="M148" i="4"/>
  <c r="I148" i="4"/>
  <c r="J148" i="4" s="1"/>
  <c r="K148" i="4" s="1"/>
  <c r="L148" i="4" s="1"/>
  <c r="M177" i="4"/>
  <c r="I177" i="4"/>
  <c r="J177" i="4" s="1"/>
  <c r="K177" i="4" s="1"/>
  <c r="L177" i="4" s="1"/>
  <c r="M341" i="4"/>
  <c r="I341" i="4"/>
  <c r="J341" i="4" s="1"/>
  <c r="K341" i="4" s="1"/>
  <c r="L341" i="4" s="1"/>
  <c r="M189" i="4"/>
  <c r="I189" i="4"/>
  <c r="M33" i="4"/>
  <c r="I33" i="4"/>
  <c r="J33" i="4" s="1"/>
  <c r="K33" i="4" s="1"/>
  <c r="L33" i="4" s="1"/>
  <c r="M82" i="4"/>
  <c r="L82" i="4"/>
  <c r="K82" i="4"/>
  <c r="J82" i="4"/>
  <c r="I82" i="4"/>
  <c r="M144" i="4"/>
  <c r="I144" i="4"/>
  <c r="I267" i="4"/>
  <c r="J267" i="4" s="1"/>
  <c r="K267" i="4" s="1"/>
  <c r="L267" i="4" s="1"/>
  <c r="M267" i="4"/>
  <c r="M278" i="4"/>
  <c r="L278" i="4"/>
  <c r="K278" i="4"/>
  <c r="J278" i="4"/>
  <c r="I278" i="4"/>
  <c r="M300" i="4"/>
  <c r="I300" i="4"/>
  <c r="J300" i="4" s="1"/>
  <c r="K300" i="4" s="1"/>
  <c r="L300" i="4" s="1"/>
  <c r="K18" i="4"/>
  <c r="J18" i="4"/>
  <c r="I18" i="4"/>
  <c r="M18" i="4"/>
  <c r="L18" i="4"/>
  <c r="J254" i="4"/>
  <c r="K254" i="4" s="1"/>
  <c r="G3" i="4"/>
  <c r="G143" i="4"/>
  <c r="J299" i="4"/>
  <c r="K299" i="4" s="1"/>
  <c r="J332" i="4"/>
  <c r="K332" i="4" s="1"/>
  <c r="G40" i="4"/>
  <c r="G247" i="4"/>
  <c r="G284" i="4"/>
  <c r="J77" i="4"/>
  <c r="K77" i="4" s="1"/>
  <c r="G229" i="4"/>
  <c r="J69" i="4"/>
  <c r="K69" i="4" s="1"/>
  <c r="K248" i="4"/>
  <c r="J248" i="4"/>
  <c r="I248" i="4"/>
  <c r="M248" i="4"/>
  <c r="L248" i="4"/>
  <c r="M319" i="4"/>
  <c r="L319" i="4"/>
  <c r="K319" i="4"/>
  <c r="J319" i="4"/>
  <c r="I319" i="4"/>
  <c r="I181" i="4"/>
  <c r="J181" i="4" s="1"/>
  <c r="K181" i="4" s="1"/>
  <c r="L181" i="4" s="1"/>
  <c r="M181" i="4"/>
  <c r="M312" i="4"/>
  <c r="L312" i="4"/>
  <c r="K312" i="4"/>
  <c r="J312" i="4"/>
  <c r="I312" i="4"/>
  <c r="I337" i="4"/>
  <c r="M337" i="4"/>
  <c r="K126" i="4"/>
  <c r="J126" i="4"/>
  <c r="I126" i="4"/>
  <c r="M126" i="4"/>
  <c r="L126" i="4"/>
  <c r="M29" i="4"/>
  <c r="I29" i="4"/>
  <c r="J29" i="4" s="1"/>
  <c r="K29" i="4" s="1"/>
  <c r="L29" i="4" s="1"/>
  <c r="M41" i="4"/>
  <c r="L41" i="4"/>
  <c r="K41" i="4"/>
  <c r="J41" i="4"/>
  <c r="I41" i="4"/>
  <c r="M55" i="4"/>
  <c r="L55" i="4"/>
  <c r="K55" i="4"/>
  <c r="I55" i="4"/>
  <c r="J55" i="4"/>
  <c r="M89" i="4"/>
  <c r="L89" i="4"/>
  <c r="K89" i="4"/>
  <c r="J89" i="4"/>
  <c r="I89" i="4"/>
  <c r="J11" i="4"/>
  <c r="I11" i="4"/>
  <c r="M11" i="4"/>
  <c r="L11" i="4"/>
  <c r="K11" i="4"/>
  <c r="G24" i="4"/>
  <c r="J225" i="4"/>
  <c r="K225" i="4" s="1"/>
  <c r="J180" i="4"/>
  <c r="K180" i="4" s="1"/>
  <c r="G184" i="4"/>
  <c r="G311" i="4"/>
  <c r="G81" i="4"/>
  <c r="J307" i="4"/>
  <c r="K307" i="4" s="1"/>
  <c r="J106" i="4"/>
  <c r="K106" i="4" s="1"/>
  <c r="G88" i="4"/>
  <c r="G266" i="4"/>
  <c r="J119" i="4"/>
  <c r="I119" i="4"/>
  <c r="M119" i="4"/>
  <c r="L119" i="4"/>
  <c r="K119" i="4"/>
  <c r="I78" i="4"/>
  <c r="M78" i="4"/>
  <c r="M271" i="4"/>
  <c r="L271" i="4"/>
  <c r="K271" i="4"/>
  <c r="J271" i="4"/>
  <c r="I271" i="4"/>
  <c r="M156" i="4"/>
  <c r="L156" i="4"/>
  <c r="K156" i="4"/>
  <c r="J156" i="4"/>
  <c r="I156" i="4"/>
  <c r="I66" i="4"/>
  <c r="J66" i="4" s="1"/>
  <c r="K66" i="4" s="1"/>
  <c r="L66" i="4" s="1"/>
  <c r="M66" i="4"/>
  <c r="M259" i="4"/>
  <c r="I259" i="4"/>
  <c r="M111" i="4"/>
  <c r="I111" i="4"/>
  <c r="J111" i="4" s="1"/>
  <c r="K111" i="4" s="1"/>
  <c r="L111" i="4" s="1"/>
  <c r="I107" i="4"/>
  <c r="M107" i="4"/>
  <c r="M185" i="4"/>
  <c r="I185" i="4"/>
  <c r="J185" i="4" s="1"/>
  <c r="K185" i="4" s="1"/>
  <c r="L185" i="4" s="1"/>
  <c r="M333" i="4"/>
  <c r="I333" i="4"/>
  <c r="M62" i="4"/>
  <c r="I62" i="4"/>
  <c r="J188" i="4"/>
  <c r="K188" i="4" s="1"/>
  <c r="J114" i="4"/>
  <c r="K114" i="4" s="1"/>
  <c r="J28" i="4"/>
  <c r="K28" i="4" s="1"/>
  <c r="G54" i="4"/>
  <c r="J295" i="4"/>
  <c r="K295" i="4" s="1"/>
  <c r="G176" i="4"/>
  <c r="G36" i="4"/>
  <c r="G303" i="4"/>
  <c r="J291" i="4"/>
  <c r="K291" i="4" s="1"/>
  <c r="G61" i="4"/>
  <c r="G162" i="4"/>
  <c r="J65" i="4"/>
  <c r="K65" i="4" s="1"/>
  <c r="G240" i="4"/>
  <c r="G102" i="4"/>
  <c r="G95" i="4"/>
  <c r="G277" i="4"/>
  <c r="M285" i="4"/>
  <c r="L285" i="4"/>
  <c r="K285" i="4"/>
  <c r="J285" i="4"/>
  <c r="I285" i="4"/>
  <c r="J241" i="4"/>
  <c r="I241" i="4"/>
  <c r="L241" i="4"/>
  <c r="K241" i="4"/>
  <c r="M241" i="4"/>
  <c r="M230" i="4"/>
  <c r="I230" i="4"/>
  <c r="J230" i="4" s="1"/>
  <c r="K230" i="4" s="1"/>
  <c r="L230" i="4" s="1"/>
  <c r="M226" i="4"/>
  <c r="I226" i="4"/>
  <c r="I25" i="4"/>
  <c r="J25" i="4" s="1"/>
  <c r="K25" i="4" s="1"/>
  <c r="L25" i="4" s="1"/>
  <c r="M25" i="4"/>
  <c r="M263" i="4"/>
  <c r="I263" i="4"/>
  <c r="J263" i="4" s="1"/>
  <c r="K263" i="4" s="1"/>
  <c r="L263" i="4" s="1"/>
  <c r="M345" i="4"/>
  <c r="I345" i="4"/>
  <c r="M211" i="4"/>
  <c r="L211" i="4"/>
  <c r="K211" i="4"/>
  <c r="J211" i="4"/>
  <c r="I211" i="4"/>
  <c r="I4" i="4"/>
  <c r="L4" i="4"/>
  <c r="J4" i="4"/>
  <c r="M4" i="4"/>
  <c r="K4" i="4"/>
  <c r="M292" i="4"/>
  <c r="I292" i="4"/>
  <c r="J292" i="4" s="1"/>
  <c r="K292" i="4" s="1"/>
  <c r="L292" i="4" s="1"/>
  <c r="L133" i="4"/>
  <c r="K133" i="4"/>
  <c r="J133" i="4"/>
  <c r="I133" i="4"/>
  <c r="M133" i="4"/>
  <c r="G17" i="4"/>
  <c r="J258" i="4"/>
  <c r="K258" i="4" s="1"/>
  <c r="G325" i="4"/>
  <c r="G203" i="4"/>
  <c r="G118" i="4"/>
  <c r="G32" i="4"/>
  <c r="G73" i="4"/>
  <c r="C149" i="4"/>
  <c r="A148" i="4"/>
  <c r="C178" i="4"/>
  <c r="A177" i="4"/>
  <c r="C342" i="4"/>
  <c r="A341" i="4"/>
  <c r="C190" i="4"/>
  <c r="A189" i="4"/>
  <c r="C34" i="4"/>
  <c r="A33" i="4"/>
  <c r="C83" i="4"/>
  <c r="A82" i="4"/>
  <c r="C145" i="4"/>
  <c r="A144" i="4"/>
  <c r="C268" i="4"/>
  <c r="A267" i="4"/>
  <c r="C279" i="4"/>
  <c r="A278" i="4"/>
  <c r="C301" i="4"/>
  <c r="A300" i="4"/>
  <c r="C19" i="4"/>
  <c r="A18" i="4"/>
  <c r="C164" i="4"/>
  <c r="A163" i="4"/>
  <c r="C309" i="4"/>
  <c r="A308" i="4"/>
  <c r="C249" i="4"/>
  <c r="A248" i="4"/>
  <c r="C320" i="4"/>
  <c r="A319" i="4"/>
  <c r="C182" i="4"/>
  <c r="A181" i="4"/>
  <c r="C313" i="4"/>
  <c r="A312" i="4"/>
  <c r="C338" i="4"/>
  <c r="A337" i="4"/>
  <c r="C127" i="4"/>
  <c r="A126" i="4"/>
  <c r="C30" i="4"/>
  <c r="A29" i="4"/>
  <c r="C42" i="4"/>
  <c r="A41" i="4"/>
  <c r="C56" i="4"/>
  <c r="A55" i="4"/>
  <c r="C90" i="4"/>
  <c r="A89" i="4"/>
  <c r="C12" i="4"/>
  <c r="A11" i="4"/>
  <c r="C198" i="4"/>
  <c r="A197" i="4"/>
  <c r="C38" i="4"/>
  <c r="A37" i="4"/>
  <c r="C120" i="4"/>
  <c r="A119" i="4"/>
  <c r="C79" i="4"/>
  <c r="A78" i="4"/>
  <c r="C272" i="4"/>
  <c r="A271" i="4"/>
  <c r="C157" i="4"/>
  <c r="A156" i="4"/>
  <c r="C67" i="4"/>
  <c r="A66" i="4"/>
  <c r="C260" i="4"/>
  <c r="A259" i="4"/>
  <c r="C112" i="4"/>
  <c r="A111" i="4"/>
  <c r="C108" i="4"/>
  <c r="A107" i="4"/>
  <c r="C186" i="4"/>
  <c r="A185" i="4"/>
  <c r="C334" i="4"/>
  <c r="A333" i="4"/>
  <c r="C63" i="4"/>
  <c r="A62" i="4"/>
  <c r="C49" i="4"/>
  <c r="A48" i="4"/>
  <c r="C305" i="4"/>
  <c r="A304" i="4"/>
  <c r="C141" i="4"/>
  <c r="A140" i="4"/>
  <c r="C286" i="4"/>
  <c r="A285" i="4"/>
  <c r="C242" i="4"/>
  <c r="A241" i="4"/>
  <c r="C231" i="4"/>
  <c r="A230" i="4"/>
  <c r="C227" i="4"/>
  <c r="A226" i="4"/>
  <c r="C26" i="4"/>
  <c r="A25" i="4"/>
  <c r="C264" i="4"/>
  <c r="A263" i="4"/>
  <c r="C346" i="4"/>
  <c r="A345" i="4"/>
  <c r="C212" i="4"/>
  <c r="A211" i="4"/>
  <c r="C5" i="4"/>
  <c r="A4" i="4"/>
  <c r="C293" i="4"/>
  <c r="A292" i="4"/>
  <c r="C134" i="4"/>
  <c r="A133" i="4"/>
  <c r="C297" i="4"/>
  <c r="A296" i="4"/>
  <c r="C219" i="4"/>
  <c r="A218" i="4"/>
  <c r="C153" i="4"/>
  <c r="A152" i="4"/>
  <c r="C75" i="4"/>
  <c r="A74" i="4"/>
  <c r="C171" i="4"/>
  <c r="A170" i="4"/>
  <c r="C327" i="4"/>
  <c r="A326" i="4"/>
  <c r="C104" i="4"/>
  <c r="A103" i="4"/>
  <c r="C97" i="4"/>
  <c r="A96" i="4"/>
  <c r="C71" i="4"/>
  <c r="A70" i="4"/>
  <c r="C194" i="4"/>
  <c r="A193" i="4"/>
  <c r="C235" i="4"/>
  <c r="A234" i="4"/>
  <c r="C205" i="4"/>
  <c r="A204" i="4"/>
  <c r="C116" i="4"/>
  <c r="A115" i="4"/>
  <c r="C223" i="4"/>
  <c r="A222" i="4"/>
  <c r="C256" i="4"/>
  <c r="A255" i="4"/>
  <c r="G126" i="4" l="1"/>
  <c r="G89" i="4"/>
  <c r="G332" i="4"/>
  <c r="G11" i="4"/>
  <c r="G41" i="4"/>
  <c r="G96" i="4"/>
  <c r="G319" i="4"/>
  <c r="G299" i="4"/>
  <c r="G170" i="4"/>
  <c r="G197" i="4"/>
  <c r="G188" i="4"/>
  <c r="G307" i="4"/>
  <c r="G55" i="4"/>
  <c r="G69" i="4"/>
  <c r="G77" i="4"/>
  <c r="A63" i="4"/>
  <c r="I63" i="4"/>
  <c r="J63" i="4" s="1"/>
  <c r="K63" i="4" s="1"/>
  <c r="L63" i="4" s="1"/>
  <c r="M63" i="4" s="1"/>
  <c r="G292" i="4"/>
  <c r="G271" i="4"/>
  <c r="G114" i="4"/>
  <c r="G248" i="4"/>
  <c r="G33" i="4"/>
  <c r="G326" i="4"/>
  <c r="M5" i="4"/>
  <c r="L5" i="4"/>
  <c r="K5" i="4"/>
  <c r="I5" i="4"/>
  <c r="I198" i="4"/>
  <c r="J198" i="4" s="1"/>
  <c r="M198" i="4"/>
  <c r="L198" i="4"/>
  <c r="K198" i="4"/>
  <c r="M242" i="4"/>
  <c r="L242" i="4"/>
  <c r="K242" i="4"/>
  <c r="I242" i="4"/>
  <c r="A338" i="4"/>
  <c r="I338" i="4"/>
  <c r="J338" i="4" s="1"/>
  <c r="K338" i="4" s="1"/>
  <c r="L338" i="4" s="1"/>
  <c r="M338" i="4" s="1"/>
  <c r="I83" i="4"/>
  <c r="J83" i="4" s="1"/>
  <c r="M83" i="4"/>
  <c r="L83" i="4"/>
  <c r="K83" i="4"/>
  <c r="G308" i="4"/>
  <c r="A223" i="4"/>
  <c r="I223" i="4"/>
  <c r="L97" i="4"/>
  <c r="K97" i="4"/>
  <c r="I97" i="4"/>
  <c r="J97" i="4" s="1"/>
  <c r="M97" i="4"/>
  <c r="A219" i="4"/>
  <c r="I219" i="4"/>
  <c r="J219" i="4" s="1"/>
  <c r="K219" i="4" s="1"/>
  <c r="L219" i="4" s="1"/>
  <c r="M219" i="4" s="1"/>
  <c r="A346" i="4"/>
  <c r="I346" i="4"/>
  <c r="M286" i="4"/>
  <c r="L286" i="4"/>
  <c r="K286" i="4"/>
  <c r="I286" i="4"/>
  <c r="J286" i="4" s="1"/>
  <c r="A186" i="4"/>
  <c r="I186" i="4"/>
  <c r="K272" i="4"/>
  <c r="I272" i="4"/>
  <c r="L272" i="4"/>
  <c r="M272" i="4"/>
  <c r="K90" i="4"/>
  <c r="I90" i="4"/>
  <c r="M90" i="4"/>
  <c r="L90" i="4"/>
  <c r="I313" i="4"/>
  <c r="J313" i="4" s="1"/>
  <c r="M313" i="4"/>
  <c r="L313" i="4"/>
  <c r="K313" i="4"/>
  <c r="M19" i="4"/>
  <c r="L19" i="4"/>
  <c r="K19" i="4"/>
  <c r="I19" i="4"/>
  <c r="J19" i="4" s="1"/>
  <c r="A34" i="4"/>
  <c r="I34" i="4"/>
  <c r="J34" i="4" s="1"/>
  <c r="K34" i="4" s="1"/>
  <c r="L34" i="4" s="1"/>
  <c r="M34" i="4" s="1"/>
  <c r="J107" i="4"/>
  <c r="K107" i="4" s="1"/>
  <c r="L107" i="4" s="1"/>
  <c r="G181" i="4"/>
  <c r="J144" i="4"/>
  <c r="K144" i="4" s="1"/>
  <c r="L144" i="4" s="1"/>
  <c r="G177" i="4"/>
  <c r="G218" i="4"/>
  <c r="G234" i="4"/>
  <c r="G300" i="4"/>
  <c r="A334" i="4"/>
  <c r="I334" i="4"/>
  <c r="J334" i="4" s="1"/>
  <c r="K334" i="4" s="1"/>
  <c r="L334" i="4" s="1"/>
  <c r="M334" i="4" s="1"/>
  <c r="G119" i="4"/>
  <c r="G115" i="4"/>
  <c r="J345" i="4"/>
  <c r="K345" i="4" s="1"/>
  <c r="L345" i="4" s="1"/>
  <c r="G65" i="4"/>
  <c r="G111" i="4"/>
  <c r="G66" i="4"/>
  <c r="G106" i="4"/>
  <c r="G29" i="4"/>
  <c r="G278" i="4"/>
  <c r="G255" i="4"/>
  <c r="M127" i="4"/>
  <c r="L127" i="4"/>
  <c r="K127" i="4"/>
  <c r="I127" i="4"/>
  <c r="J127" i="4"/>
  <c r="A153" i="4"/>
  <c r="I153" i="4"/>
  <c r="G25" i="4"/>
  <c r="A116" i="4"/>
  <c r="I116" i="4"/>
  <c r="J116" i="4" s="1"/>
  <c r="K116" i="4" s="1"/>
  <c r="L116" i="4" s="1"/>
  <c r="M116" i="4" s="1"/>
  <c r="A108" i="4"/>
  <c r="I108" i="4"/>
  <c r="J296" i="4"/>
  <c r="K296" i="4" s="1"/>
  <c r="L296" i="4" s="1"/>
  <c r="A194" i="4"/>
  <c r="I194" i="4"/>
  <c r="J194" i="4" s="1"/>
  <c r="K194" i="4" s="1"/>
  <c r="L194" i="4" s="1"/>
  <c r="M194" i="4" s="1"/>
  <c r="A231" i="4"/>
  <c r="I231" i="4"/>
  <c r="A149" i="4"/>
  <c r="I149" i="4"/>
  <c r="A71" i="4"/>
  <c r="I71" i="4"/>
  <c r="M12" i="4"/>
  <c r="L12" i="4"/>
  <c r="K12" i="4"/>
  <c r="I12" i="4"/>
  <c r="K164" i="4"/>
  <c r="I164" i="4"/>
  <c r="J164" i="4" s="1"/>
  <c r="M164" i="4"/>
  <c r="L164" i="4"/>
  <c r="A141" i="4"/>
  <c r="I141" i="4"/>
  <c r="A301" i="4"/>
  <c r="I301" i="4"/>
  <c r="G185" i="4"/>
  <c r="G180" i="4"/>
  <c r="J337" i="4"/>
  <c r="K337" i="4" s="1"/>
  <c r="L337" i="4" s="1"/>
  <c r="J189" i="4"/>
  <c r="K189" i="4" s="1"/>
  <c r="L189" i="4" s="1"/>
  <c r="G147" i="4"/>
  <c r="G204" i="4"/>
  <c r="A67" i="4"/>
  <c r="I67" i="4"/>
  <c r="A256" i="4"/>
  <c r="I256" i="4"/>
  <c r="A104" i="4"/>
  <c r="I104" i="4"/>
  <c r="I205" i="4"/>
  <c r="J205" i="4" s="1"/>
  <c r="M205" i="4"/>
  <c r="L205" i="4"/>
  <c r="K205" i="4"/>
  <c r="L327" i="4"/>
  <c r="K327" i="4"/>
  <c r="I327" i="4"/>
  <c r="J327" i="4" s="1"/>
  <c r="M327" i="4"/>
  <c r="M134" i="4"/>
  <c r="L134" i="4"/>
  <c r="K134" i="4"/>
  <c r="I134" i="4"/>
  <c r="A26" i="4"/>
  <c r="I26" i="4"/>
  <c r="A305" i="4"/>
  <c r="I305" i="4"/>
  <c r="J305" i="4" s="1"/>
  <c r="K305" i="4" s="1"/>
  <c r="L305" i="4" s="1"/>
  <c r="M305" i="4" s="1"/>
  <c r="A112" i="4"/>
  <c r="I112" i="4"/>
  <c r="J112" i="4" s="1"/>
  <c r="K112" i="4" s="1"/>
  <c r="L112" i="4" s="1"/>
  <c r="M112" i="4" s="1"/>
  <c r="M120" i="4"/>
  <c r="L120" i="4"/>
  <c r="K120" i="4"/>
  <c r="I120" i="4"/>
  <c r="J120" i="4" s="1"/>
  <c r="K42" i="4"/>
  <c r="I42" i="4"/>
  <c r="L42" i="4"/>
  <c r="M42" i="4"/>
  <c r="K320" i="4"/>
  <c r="I320" i="4"/>
  <c r="L320" i="4"/>
  <c r="M320" i="4"/>
  <c r="L279" i="4"/>
  <c r="K279" i="4"/>
  <c r="I279" i="4"/>
  <c r="J279" i="4" s="1"/>
  <c r="M279" i="4"/>
  <c r="A342" i="4"/>
  <c r="I342" i="4"/>
  <c r="J342" i="4" s="1"/>
  <c r="K342" i="4" s="1"/>
  <c r="L342" i="4" s="1"/>
  <c r="M342" i="4" s="1"/>
  <c r="J226" i="4"/>
  <c r="K226" i="4" s="1"/>
  <c r="L226" i="4" s="1"/>
  <c r="G241" i="4"/>
  <c r="G291" i="4"/>
  <c r="G156" i="4"/>
  <c r="G225" i="4"/>
  <c r="G312" i="4"/>
  <c r="G82" i="4"/>
  <c r="G152" i="4"/>
  <c r="G230" i="4"/>
  <c r="M157" i="4"/>
  <c r="L157" i="4"/>
  <c r="K157" i="4"/>
  <c r="I157" i="4"/>
  <c r="G140" i="4"/>
  <c r="A297" i="4"/>
  <c r="I297" i="4"/>
  <c r="J297" i="4" s="1"/>
  <c r="K297" i="4" s="1"/>
  <c r="L297" i="4" s="1"/>
  <c r="M297" i="4" s="1"/>
  <c r="M56" i="4"/>
  <c r="L56" i="4"/>
  <c r="K56" i="4"/>
  <c r="I56" i="4"/>
  <c r="J56" i="4" s="1"/>
  <c r="G133" i="4"/>
  <c r="J78" i="4"/>
  <c r="K78" i="4" s="1"/>
  <c r="L78" i="4" s="1"/>
  <c r="G18" i="4"/>
  <c r="G258" i="4"/>
  <c r="G74" i="4"/>
  <c r="G28" i="4"/>
  <c r="J222" i="4"/>
  <c r="K222" i="4" s="1"/>
  <c r="L222" i="4" s="1"/>
  <c r="J193" i="4"/>
  <c r="K193" i="4" s="1"/>
  <c r="L193" i="4" s="1"/>
  <c r="G103" i="4"/>
  <c r="A145" i="4"/>
  <c r="I145" i="4"/>
  <c r="G37" i="4"/>
  <c r="J333" i="4"/>
  <c r="K333" i="4" s="1"/>
  <c r="L333" i="4" s="1"/>
  <c r="A264" i="4"/>
  <c r="I264" i="4"/>
  <c r="J264" i="4" s="1"/>
  <c r="K264" i="4" s="1"/>
  <c r="L264" i="4" s="1"/>
  <c r="M264" i="4" s="1"/>
  <c r="A79" i="4"/>
  <c r="I79" i="4"/>
  <c r="J79" i="4" s="1"/>
  <c r="K79" i="4" s="1"/>
  <c r="L79" i="4" s="1"/>
  <c r="M79" i="4" s="1"/>
  <c r="A182" i="4"/>
  <c r="I182" i="4"/>
  <c r="J182" i="4" s="1"/>
  <c r="K182" i="4" s="1"/>
  <c r="L182" i="4" s="1"/>
  <c r="M182" i="4" s="1"/>
  <c r="A190" i="4"/>
  <c r="I190" i="4"/>
  <c r="M235" i="4"/>
  <c r="L235" i="4"/>
  <c r="K235" i="4"/>
  <c r="I235" i="4"/>
  <c r="J235" i="4" s="1"/>
  <c r="L171" i="4"/>
  <c r="K171" i="4"/>
  <c r="I171" i="4"/>
  <c r="M171" i="4"/>
  <c r="A293" i="4"/>
  <c r="I293" i="4"/>
  <c r="J293" i="4" s="1"/>
  <c r="K293" i="4" s="1"/>
  <c r="L293" i="4" s="1"/>
  <c r="M293" i="4" s="1"/>
  <c r="A227" i="4"/>
  <c r="I227" i="4"/>
  <c r="J227" i="4" s="1"/>
  <c r="K227" i="4" s="1"/>
  <c r="L227" i="4" s="1"/>
  <c r="M227" i="4" s="1"/>
  <c r="L49" i="4"/>
  <c r="K49" i="4"/>
  <c r="I49" i="4"/>
  <c r="J49" i="4" s="1"/>
  <c r="M49" i="4"/>
  <c r="A260" i="4"/>
  <c r="I260" i="4"/>
  <c r="A38" i="4"/>
  <c r="I38" i="4"/>
  <c r="J38" i="4" s="1"/>
  <c r="K38" i="4" s="1"/>
  <c r="L38" i="4" s="1"/>
  <c r="M38" i="4" s="1"/>
  <c r="A30" i="4"/>
  <c r="I30" i="4"/>
  <c r="M249" i="4"/>
  <c r="L249" i="4"/>
  <c r="K249" i="4"/>
  <c r="I249" i="4"/>
  <c r="A268" i="4"/>
  <c r="I268" i="4"/>
  <c r="A178" i="4"/>
  <c r="I178" i="4"/>
  <c r="J178" i="4" s="1"/>
  <c r="K178" i="4" s="1"/>
  <c r="L178" i="4" s="1"/>
  <c r="M178" i="4" s="1"/>
  <c r="G4" i="4"/>
  <c r="G285" i="4"/>
  <c r="G217" i="4"/>
  <c r="G70" i="4"/>
  <c r="A75" i="4"/>
  <c r="I75" i="4"/>
  <c r="J75" i="4" s="1"/>
  <c r="K75" i="4" s="1"/>
  <c r="L75" i="4" s="1"/>
  <c r="M75" i="4" s="1"/>
  <c r="A309" i="4"/>
  <c r="I309" i="4"/>
  <c r="K212" i="4"/>
  <c r="I212" i="4"/>
  <c r="J212" i="4" s="1"/>
  <c r="M212" i="4"/>
  <c r="L212" i="4"/>
  <c r="G211" i="4"/>
  <c r="G263" i="4"/>
  <c r="J62" i="4"/>
  <c r="K62" i="4" s="1"/>
  <c r="L62" i="4" s="1"/>
  <c r="J259" i="4"/>
  <c r="K259" i="4" s="1"/>
  <c r="L259" i="4" s="1"/>
  <c r="G295" i="4"/>
  <c r="G267" i="4"/>
  <c r="G341" i="4"/>
  <c r="G148" i="4"/>
  <c r="G254" i="4"/>
  <c r="G48" i="4"/>
  <c r="G163" i="4"/>
  <c r="J304" i="4"/>
  <c r="K304" i="4" s="1"/>
  <c r="L304" i="4" s="1"/>
  <c r="G139" i="4"/>
  <c r="C158" i="4"/>
  <c r="A157" i="4"/>
  <c r="C13" i="4"/>
  <c r="A12" i="4"/>
  <c r="C84" i="4"/>
  <c r="A83" i="4"/>
  <c r="C165" i="4"/>
  <c r="A164" i="4"/>
  <c r="C98" i="4"/>
  <c r="A97" i="4"/>
  <c r="C287" i="4"/>
  <c r="A286" i="4"/>
  <c r="C273" i="4"/>
  <c r="A272" i="4"/>
  <c r="C91" i="4"/>
  <c r="A90" i="4"/>
  <c r="C314" i="4"/>
  <c r="A313" i="4"/>
  <c r="C20" i="4"/>
  <c r="A19" i="4"/>
  <c r="C243" i="4"/>
  <c r="A242" i="4"/>
  <c r="C57" i="4"/>
  <c r="A56" i="4"/>
  <c r="C213" i="4"/>
  <c r="A212" i="4"/>
  <c r="C328" i="4"/>
  <c r="A327" i="4"/>
  <c r="C135" i="4"/>
  <c r="A134" i="4"/>
  <c r="C121" i="4"/>
  <c r="A120" i="4"/>
  <c r="C43" i="4"/>
  <c r="A42" i="4"/>
  <c r="C321" i="4"/>
  <c r="A320" i="4"/>
  <c r="C280" i="4"/>
  <c r="A279" i="4"/>
  <c r="C206" i="4"/>
  <c r="A205" i="4"/>
  <c r="C236" i="4"/>
  <c r="A235" i="4"/>
  <c r="C50" i="4"/>
  <c r="A49" i="4"/>
  <c r="C250" i="4"/>
  <c r="A249" i="4"/>
  <c r="C172" i="4"/>
  <c r="A171" i="4"/>
  <c r="C6" i="4"/>
  <c r="A5" i="4"/>
  <c r="C199" i="4"/>
  <c r="A198" i="4"/>
  <c r="C128" i="4"/>
  <c r="A127" i="4"/>
  <c r="G345" i="4" l="1"/>
  <c r="G189" i="4"/>
  <c r="L13" i="4"/>
  <c r="I13" i="4"/>
  <c r="J13" i="4" s="1"/>
  <c r="K13" i="4" s="1"/>
  <c r="M13" i="4"/>
  <c r="G222" i="4"/>
  <c r="G293" i="4"/>
  <c r="G120" i="4"/>
  <c r="G205" i="4"/>
  <c r="G127" i="4"/>
  <c r="G19" i="4"/>
  <c r="J90" i="4"/>
  <c r="G90" i="4" s="1"/>
  <c r="J223" i="4"/>
  <c r="K223" i="4" s="1"/>
  <c r="L223" i="4" s="1"/>
  <c r="M223" i="4" s="1"/>
  <c r="G338" i="4"/>
  <c r="M206" i="4"/>
  <c r="L206" i="4"/>
  <c r="I206" i="4"/>
  <c r="J206" i="4" s="1"/>
  <c r="K206" i="4" s="1"/>
  <c r="G235" i="4"/>
  <c r="G305" i="4"/>
  <c r="M280" i="4"/>
  <c r="L280" i="4"/>
  <c r="I280" i="4"/>
  <c r="J280" i="4" s="1"/>
  <c r="K280" i="4" s="1"/>
  <c r="M158" i="4"/>
  <c r="I158" i="4"/>
  <c r="J158" i="4" s="1"/>
  <c r="K158" i="4" s="1"/>
  <c r="L158" i="4"/>
  <c r="G226" i="4"/>
  <c r="M172" i="4"/>
  <c r="L172" i="4"/>
  <c r="I172" i="4"/>
  <c r="J172" i="4" s="1"/>
  <c r="K172" i="4" s="1"/>
  <c r="M321" i="4"/>
  <c r="L321" i="4"/>
  <c r="I321" i="4"/>
  <c r="M57" i="4"/>
  <c r="L57" i="4"/>
  <c r="I57" i="4"/>
  <c r="J57" i="4" s="1"/>
  <c r="K57" i="4" s="1"/>
  <c r="M287" i="4"/>
  <c r="L287" i="4"/>
  <c r="I287" i="4"/>
  <c r="J287" i="4" s="1"/>
  <c r="K287" i="4" s="1"/>
  <c r="J249" i="4"/>
  <c r="G249" i="4" s="1"/>
  <c r="G38" i="4"/>
  <c r="G297" i="4"/>
  <c r="J157" i="4"/>
  <c r="G157" i="4" s="1"/>
  <c r="J104" i="4"/>
  <c r="K104" i="4" s="1"/>
  <c r="L104" i="4" s="1"/>
  <c r="M104" i="4" s="1"/>
  <c r="J67" i="4"/>
  <c r="K67" i="4" s="1"/>
  <c r="L67" i="4" s="1"/>
  <c r="M67" i="4" s="1"/>
  <c r="J231" i="4"/>
  <c r="K231" i="4" s="1"/>
  <c r="L231" i="4" s="1"/>
  <c r="M231" i="4" s="1"/>
  <c r="G337" i="4"/>
  <c r="G334" i="4"/>
  <c r="G198" i="4"/>
  <c r="M273" i="4"/>
  <c r="L273" i="4"/>
  <c r="I273" i="4"/>
  <c r="J273" i="4" s="1"/>
  <c r="K273" i="4" s="1"/>
  <c r="G178" i="4"/>
  <c r="I6" i="4"/>
  <c r="J6" i="4" s="1"/>
  <c r="K6" i="4" s="1"/>
  <c r="M6" i="4"/>
  <c r="L6" i="4"/>
  <c r="G75" i="4"/>
  <c r="M250" i="4"/>
  <c r="L250" i="4"/>
  <c r="I250" i="4"/>
  <c r="M43" i="4"/>
  <c r="L43" i="4"/>
  <c r="I43" i="4"/>
  <c r="J43" i="4" s="1"/>
  <c r="K43" i="4" s="1"/>
  <c r="L243" i="4"/>
  <c r="I243" i="4"/>
  <c r="J243" i="4" s="1"/>
  <c r="K243" i="4" s="1"/>
  <c r="M243" i="4"/>
  <c r="M98" i="4"/>
  <c r="L98" i="4"/>
  <c r="I98" i="4"/>
  <c r="J98" i="4" s="1"/>
  <c r="K98" i="4" s="1"/>
  <c r="G212" i="4"/>
  <c r="J190" i="4"/>
  <c r="K190" i="4" s="1"/>
  <c r="L190" i="4" s="1"/>
  <c r="M190" i="4" s="1"/>
  <c r="G193" i="4"/>
  <c r="J320" i="4"/>
  <c r="G320" i="4" s="1"/>
  <c r="G327" i="4"/>
  <c r="J71" i="4"/>
  <c r="K71" i="4" s="1"/>
  <c r="L71" i="4" s="1"/>
  <c r="M71" i="4" s="1"/>
  <c r="J108" i="4"/>
  <c r="K108" i="4" s="1"/>
  <c r="L108" i="4" s="1"/>
  <c r="M108" i="4" s="1"/>
  <c r="G296" i="4"/>
  <c r="G34" i="4"/>
  <c r="J272" i="4"/>
  <c r="G272" i="4" s="1"/>
  <c r="G107" i="4"/>
  <c r="J5" i="4"/>
  <c r="G5" i="4" s="1"/>
  <c r="G63" i="4"/>
  <c r="G227" i="4"/>
  <c r="G164" i="4"/>
  <c r="M213" i="4"/>
  <c r="L213" i="4"/>
  <c r="I213" i="4"/>
  <c r="J213" i="4" s="1"/>
  <c r="K213" i="4" s="1"/>
  <c r="G49" i="4"/>
  <c r="L121" i="4"/>
  <c r="I121" i="4"/>
  <c r="M121" i="4"/>
  <c r="M20" i="4"/>
  <c r="L20" i="4"/>
  <c r="I20" i="4"/>
  <c r="J20" i="4" s="1"/>
  <c r="K20" i="4" s="1"/>
  <c r="M165" i="4"/>
  <c r="L165" i="4"/>
  <c r="I165" i="4"/>
  <c r="J165" i="4" s="1"/>
  <c r="K165" i="4" s="1"/>
  <c r="G342" i="4"/>
  <c r="J26" i="4"/>
  <c r="K26" i="4" s="1"/>
  <c r="L26" i="4" s="1"/>
  <c r="M26" i="4" s="1"/>
  <c r="J301" i="4"/>
  <c r="K301" i="4" s="1"/>
  <c r="L301" i="4" s="1"/>
  <c r="M301" i="4" s="1"/>
  <c r="G194" i="4"/>
  <c r="G313" i="4"/>
  <c r="J186" i="4"/>
  <c r="K186" i="4" s="1"/>
  <c r="L186" i="4" s="1"/>
  <c r="M186" i="4" s="1"/>
  <c r="J346" i="4"/>
  <c r="K346" i="4" s="1"/>
  <c r="L346" i="4" s="1"/>
  <c r="M346" i="4" s="1"/>
  <c r="G97" i="4"/>
  <c r="J242" i="4"/>
  <c r="G242" i="4" s="1"/>
  <c r="M199" i="4"/>
  <c r="L199" i="4"/>
  <c r="I199" i="4"/>
  <c r="J199" i="4" s="1"/>
  <c r="K199" i="4" s="1"/>
  <c r="J134" i="4"/>
  <c r="G134" i="4" s="1"/>
  <c r="J171" i="4"/>
  <c r="G171" i="4" s="1"/>
  <c r="G62" i="4"/>
  <c r="M328" i="4"/>
  <c r="L328" i="4"/>
  <c r="I328" i="4"/>
  <c r="J328" i="4" s="1"/>
  <c r="K328" i="4" s="1"/>
  <c r="G219" i="4"/>
  <c r="G79" i="4"/>
  <c r="M128" i="4"/>
  <c r="L128" i="4"/>
  <c r="I128" i="4"/>
  <c r="I236" i="4"/>
  <c r="J236" i="4" s="1"/>
  <c r="K236" i="4" s="1"/>
  <c r="M236" i="4"/>
  <c r="L236" i="4"/>
  <c r="M135" i="4"/>
  <c r="L135" i="4"/>
  <c r="I135" i="4"/>
  <c r="J135" i="4" s="1"/>
  <c r="K135" i="4" s="1"/>
  <c r="M314" i="4"/>
  <c r="L314" i="4"/>
  <c r="I314" i="4"/>
  <c r="J314" i="4" s="1"/>
  <c r="K314" i="4" s="1"/>
  <c r="M84" i="4"/>
  <c r="L84" i="4"/>
  <c r="I84" i="4"/>
  <c r="J84" i="4" s="1"/>
  <c r="K84" i="4" s="1"/>
  <c r="J309" i="4"/>
  <c r="K309" i="4" s="1"/>
  <c r="L309" i="4" s="1"/>
  <c r="M309" i="4" s="1"/>
  <c r="G304" i="4"/>
  <c r="J268" i="4"/>
  <c r="K268" i="4" s="1"/>
  <c r="L268" i="4" s="1"/>
  <c r="M268" i="4" s="1"/>
  <c r="G112" i="4"/>
  <c r="J256" i="4"/>
  <c r="K256" i="4" s="1"/>
  <c r="L256" i="4" s="1"/>
  <c r="M256" i="4" s="1"/>
  <c r="J12" i="4"/>
  <c r="G12" i="4" s="1"/>
  <c r="J149" i="4"/>
  <c r="K149" i="4" s="1"/>
  <c r="L149" i="4" s="1"/>
  <c r="M149" i="4" s="1"/>
  <c r="J153" i="4"/>
  <c r="K153" i="4" s="1"/>
  <c r="L153" i="4" s="1"/>
  <c r="M153" i="4" s="1"/>
  <c r="G144" i="4"/>
  <c r="M91" i="4"/>
  <c r="L91" i="4"/>
  <c r="I91" i="4"/>
  <c r="J91" i="4" s="1"/>
  <c r="K91" i="4" s="1"/>
  <c r="G259" i="4"/>
  <c r="G286" i="4"/>
  <c r="M50" i="4"/>
  <c r="L50" i="4"/>
  <c r="I50" i="4"/>
  <c r="J50" i="4" s="1"/>
  <c r="K50" i="4" s="1"/>
  <c r="J30" i="4"/>
  <c r="K30" i="4" s="1"/>
  <c r="L30" i="4" s="1"/>
  <c r="M30" i="4" s="1"/>
  <c r="J260" i="4"/>
  <c r="K260" i="4" s="1"/>
  <c r="L260" i="4" s="1"/>
  <c r="M260" i="4" s="1"/>
  <c r="G182" i="4"/>
  <c r="G264" i="4"/>
  <c r="J145" i="4"/>
  <c r="K145" i="4" s="1"/>
  <c r="L145" i="4" s="1"/>
  <c r="M145" i="4" s="1"/>
  <c r="G56" i="4"/>
  <c r="G333" i="4"/>
  <c r="G78" i="4"/>
  <c r="G279" i="4"/>
  <c r="J42" i="4"/>
  <c r="G42" i="4" s="1"/>
  <c r="J141" i="4"/>
  <c r="K141" i="4" s="1"/>
  <c r="L141" i="4" s="1"/>
  <c r="M141" i="4" s="1"/>
  <c r="G116" i="4"/>
  <c r="G83" i="4"/>
  <c r="C251" i="4"/>
  <c r="A250" i="4"/>
  <c r="C44" i="4"/>
  <c r="A43" i="4"/>
  <c r="C244" i="4"/>
  <c r="A243" i="4"/>
  <c r="C99" i="4"/>
  <c r="A98" i="4"/>
  <c r="C288" i="4"/>
  <c r="A287" i="4"/>
  <c r="C51" i="4"/>
  <c r="A50" i="4"/>
  <c r="C122" i="4"/>
  <c r="A121" i="4"/>
  <c r="C21" i="4"/>
  <c r="A20" i="4"/>
  <c r="C166" i="4"/>
  <c r="A165" i="4"/>
  <c r="C322" i="4"/>
  <c r="A321" i="4"/>
  <c r="C173" i="4"/>
  <c r="A172" i="4"/>
  <c r="C129" i="4"/>
  <c r="A128" i="4"/>
  <c r="C237" i="4"/>
  <c r="A236" i="4"/>
  <c r="C136" i="4"/>
  <c r="A135" i="4"/>
  <c r="C315" i="4"/>
  <c r="A314" i="4"/>
  <c r="C85" i="4"/>
  <c r="A84" i="4"/>
  <c r="C200" i="4"/>
  <c r="A199" i="4"/>
  <c r="C207" i="4"/>
  <c r="A206" i="4"/>
  <c r="C329" i="4"/>
  <c r="A328" i="4"/>
  <c r="C92" i="4"/>
  <c r="A91" i="4"/>
  <c r="C14" i="4"/>
  <c r="A13" i="4"/>
  <c r="C58" i="4"/>
  <c r="A57" i="4"/>
  <c r="C7" i="4"/>
  <c r="A6" i="4"/>
  <c r="C281" i="4"/>
  <c r="A280" i="4"/>
  <c r="C214" i="4"/>
  <c r="A213" i="4"/>
  <c r="C274" i="4"/>
  <c r="A273" i="4"/>
  <c r="C159" i="4"/>
  <c r="A158" i="4"/>
  <c r="G309" i="4" l="1"/>
  <c r="G67" i="4"/>
  <c r="G104" i="4"/>
  <c r="G268" i="4"/>
  <c r="G149" i="4"/>
  <c r="G153" i="4"/>
  <c r="G172" i="4"/>
  <c r="M99" i="4"/>
  <c r="I99" i="4"/>
  <c r="G199" i="4"/>
  <c r="G206" i="4"/>
  <c r="I159" i="4"/>
  <c r="J159" i="4" s="1"/>
  <c r="K159" i="4" s="1"/>
  <c r="L159" i="4" s="1"/>
  <c r="M159" i="4"/>
  <c r="M14" i="4"/>
  <c r="I14" i="4"/>
  <c r="I315" i="4"/>
  <c r="M315" i="4"/>
  <c r="M166" i="4"/>
  <c r="I166" i="4"/>
  <c r="M244" i="4"/>
  <c r="I244" i="4"/>
  <c r="J244" i="4" s="1"/>
  <c r="K244" i="4" s="1"/>
  <c r="L244" i="4" s="1"/>
  <c r="G314" i="4"/>
  <c r="G236" i="4"/>
  <c r="G346" i="4"/>
  <c r="J250" i="4"/>
  <c r="K250" i="4" s="1"/>
  <c r="G223" i="4"/>
  <c r="M58" i="4"/>
  <c r="I58" i="4"/>
  <c r="J58" i="4" s="1"/>
  <c r="K58" i="4" s="1"/>
  <c r="L58" i="4" s="1"/>
  <c r="G108" i="4"/>
  <c r="G158" i="4"/>
  <c r="G186" i="4"/>
  <c r="M322" i="4"/>
  <c r="I322" i="4"/>
  <c r="M274" i="4"/>
  <c r="I274" i="4"/>
  <c r="J274" i="4" s="1"/>
  <c r="K274" i="4" s="1"/>
  <c r="L274" i="4" s="1"/>
  <c r="M92" i="4"/>
  <c r="I92" i="4"/>
  <c r="J92" i="4" s="1"/>
  <c r="K92" i="4" s="1"/>
  <c r="L92" i="4" s="1"/>
  <c r="I136" i="4"/>
  <c r="J136" i="4" s="1"/>
  <c r="K136" i="4" s="1"/>
  <c r="L136" i="4" s="1"/>
  <c r="M136" i="4"/>
  <c r="M21" i="4"/>
  <c r="I21" i="4"/>
  <c r="J21" i="4" s="1"/>
  <c r="K21" i="4" s="1"/>
  <c r="L21" i="4" s="1"/>
  <c r="M44" i="4"/>
  <c r="I44" i="4"/>
  <c r="J44" i="4" s="1"/>
  <c r="K44" i="4" s="1"/>
  <c r="L44" i="4" s="1"/>
  <c r="G91" i="4"/>
  <c r="G260" i="4"/>
  <c r="G165" i="4"/>
  <c r="J121" i="4"/>
  <c r="K121" i="4" s="1"/>
  <c r="G301" i="4"/>
  <c r="G243" i="4"/>
  <c r="G71" i="4"/>
  <c r="G30" i="4"/>
  <c r="G145" i="4"/>
  <c r="G26" i="4"/>
  <c r="G190" i="4"/>
  <c r="G57" i="4"/>
  <c r="G280" i="4"/>
  <c r="I85" i="4"/>
  <c r="J85" i="4" s="1"/>
  <c r="K85" i="4" s="1"/>
  <c r="L85" i="4" s="1"/>
  <c r="M85" i="4"/>
  <c r="G141" i="4"/>
  <c r="M214" i="4"/>
  <c r="I214" i="4"/>
  <c r="M329" i="4"/>
  <c r="I329" i="4"/>
  <c r="J329" i="4" s="1"/>
  <c r="K329" i="4" s="1"/>
  <c r="L329" i="4" s="1"/>
  <c r="M237" i="4"/>
  <c r="I237" i="4"/>
  <c r="M122" i="4"/>
  <c r="I122" i="4"/>
  <c r="M251" i="4"/>
  <c r="I251" i="4"/>
  <c r="J251" i="4" s="1"/>
  <c r="K251" i="4" s="1"/>
  <c r="L251" i="4" s="1"/>
  <c r="J128" i="4"/>
  <c r="K128" i="4" s="1"/>
  <c r="G256" i="4"/>
  <c r="G328" i="4"/>
  <c r="G135" i="4"/>
  <c r="G273" i="4"/>
  <c r="G13" i="4"/>
  <c r="M281" i="4"/>
  <c r="I281" i="4"/>
  <c r="I207" i="4"/>
  <c r="J207" i="4" s="1"/>
  <c r="K207" i="4" s="1"/>
  <c r="L207" i="4" s="1"/>
  <c r="M207" i="4"/>
  <c r="M129" i="4"/>
  <c r="I129" i="4"/>
  <c r="J129" i="4" s="1"/>
  <c r="K129" i="4" s="1"/>
  <c r="L129" i="4" s="1"/>
  <c r="M51" i="4"/>
  <c r="I51" i="4"/>
  <c r="G50" i="4"/>
  <c r="G213" i="4"/>
  <c r="G43" i="4"/>
  <c r="G231" i="4"/>
  <c r="G84" i="4"/>
  <c r="G20" i="4"/>
  <c r="J321" i="4"/>
  <c r="K321" i="4" s="1"/>
  <c r="M7" i="4"/>
  <c r="I7" i="4"/>
  <c r="J7" i="4" s="1"/>
  <c r="K7" i="4" s="1"/>
  <c r="L7" i="4" s="1"/>
  <c r="I200" i="4"/>
  <c r="J200" i="4" s="1"/>
  <c r="K200" i="4" s="1"/>
  <c r="L200" i="4" s="1"/>
  <c r="M200" i="4"/>
  <c r="M173" i="4"/>
  <c r="I173" i="4"/>
  <c r="M288" i="4"/>
  <c r="I288" i="4"/>
  <c r="G98" i="4"/>
  <c r="G6" i="4"/>
  <c r="G287" i="4"/>
  <c r="C8" i="4"/>
  <c r="A7" i="4"/>
  <c r="C201" i="4"/>
  <c r="A200" i="4"/>
  <c r="C174" i="4"/>
  <c r="A173" i="4"/>
  <c r="C289" i="4"/>
  <c r="A288" i="4"/>
  <c r="C59" i="4"/>
  <c r="A58" i="4"/>
  <c r="C86" i="4"/>
  <c r="A85" i="4"/>
  <c r="C323" i="4"/>
  <c r="A322" i="4"/>
  <c r="C100" i="4"/>
  <c r="A99" i="4"/>
  <c r="C282" i="4"/>
  <c r="A281" i="4"/>
  <c r="C160" i="4"/>
  <c r="A159" i="4"/>
  <c r="C15" i="4"/>
  <c r="A14" i="4"/>
  <c r="C316" i="4"/>
  <c r="A315" i="4"/>
  <c r="C167" i="4"/>
  <c r="A166" i="4"/>
  <c r="C245" i="4"/>
  <c r="A244" i="4"/>
  <c r="C52" i="4"/>
  <c r="A51" i="4"/>
  <c r="C130" i="4"/>
  <c r="A129" i="4"/>
  <c r="C275" i="4"/>
  <c r="A274" i="4"/>
  <c r="C93" i="4"/>
  <c r="A92" i="4"/>
  <c r="C137" i="4"/>
  <c r="A136" i="4"/>
  <c r="C22" i="4"/>
  <c r="A21" i="4"/>
  <c r="C45" i="4"/>
  <c r="A44" i="4"/>
  <c r="C208" i="4"/>
  <c r="A207" i="4"/>
  <c r="C215" i="4"/>
  <c r="A214" i="4"/>
  <c r="C330" i="4"/>
  <c r="A329" i="4"/>
  <c r="C238" i="4"/>
  <c r="A237" i="4"/>
  <c r="C123" i="4"/>
  <c r="A122" i="4"/>
  <c r="C252" i="4"/>
  <c r="A251" i="4"/>
  <c r="A215" i="4" l="1"/>
  <c r="I215" i="4"/>
  <c r="A275" i="4"/>
  <c r="I275" i="4"/>
  <c r="J275" i="4" s="1"/>
  <c r="K275" i="4" s="1"/>
  <c r="L275" i="4" s="1"/>
  <c r="M275" i="4" s="1"/>
  <c r="A15" i="4"/>
  <c r="I15" i="4"/>
  <c r="A59" i="4"/>
  <c r="I59" i="4"/>
  <c r="J59" i="4" s="1"/>
  <c r="K59" i="4" s="1"/>
  <c r="L59" i="4" s="1"/>
  <c r="M59" i="4" s="1"/>
  <c r="G200" i="4"/>
  <c r="G321" i="4"/>
  <c r="J122" i="4"/>
  <c r="K122" i="4" s="1"/>
  <c r="L122" i="4" s="1"/>
  <c r="G121" i="4"/>
  <c r="A330" i="4"/>
  <c r="I330" i="4"/>
  <c r="J330" i="4" s="1"/>
  <c r="K330" i="4" s="1"/>
  <c r="L330" i="4" s="1"/>
  <c r="M330" i="4" s="1"/>
  <c r="G244" i="4"/>
  <c r="J288" i="4"/>
  <c r="K288" i="4" s="1"/>
  <c r="L288" i="4" s="1"/>
  <c r="G58" i="4"/>
  <c r="J315" i="4"/>
  <c r="K315" i="4" s="1"/>
  <c r="L315" i="4" s="1"/>
  <c r="A208" i="4"/>
  <c r="I208" i="4"/>
  <c r="J208" i="4" s="1"/>
  <c r="K208" i="4" s="1"/>
  <c r="L208" i="4" s="1"/>
  <c r="M208" i="4" s="1"/>
  <c r="A130" i="4"/>
  <c r="I130" i="4"/>
  <c r="A160" i="4"/>
  <c r="I160" i="4"/>
  <c r="J160" i="4" s="1"/>
  <c r="K160" i="4" s="1"/>
  <c r="L160" i="4" s="1"/>
  <c r="M160" i="4" s="1"/>
  <c r="A289" i="4"/>
  <c r="I289" i="4"/>
  <c r="G7" i="4"/>
  <c r="G207" i="4"/>
  <c r="J214" i="4"/>
  <c r="K214" i="4" s="1"/>
  <c r="L214" i="4" s="1"/>
  <c r="G44" i="4"/>
  <c r="J14" i="4"/>
  <c r="K14" i="4" s="1"/>
  <c r="L14" i="4" s="1"/>
  <c r="J99" i="4"/>
  <c r="K99" i="4" s="1"/>
  <c r="L99" i="4" s="1"/>
  <c r="G274" i="4"/>
  <c r="A252" i="4"/>
  <c r="I252" i="4"/>
  <c r="A45" i="4"/>
  <c r="I45" i="4"/>
  <c r="J45" i="4" s="1"/>
  <c r="K45" i="4" s="1"/>
  <c r="L45" i="4" s="1"/>
  <c r="M45" i="4" s="1"/>
  <c r="A52" i="4"/>
  <c r="I52" i="4"/>
  <c r="J52" i="4" s="1"/>
  <c r="K52" i="4" s="1"/>
  <c r="L52" i="4" s="1"/>
  <c r="M52" i="4" s="1"/>
  <c r="A282" i="4"/>
  <c r="I282" i="4"/>
  <c r="A174" i="4"/>
  <c r="I174" i="4"/>
  <c r="J174" i="4" s="1"/>
  <c r="K174" i="4" s="1"/>
  <c r="L174" i="4" s="1"/>
  <c r="M174" i="4" s="1"/>
  <c r="A93" i="4"/>
  <c r="I93" i="4"/>
  <c r="J51" i="4"/>
  <c r="K51" i="4" s="1"/>
  <c r="L51" i="4" s="1"/>
  <c r="G51" i="4" s="1"/>
  <c r="J237" i="4"/>
  <c r="K237" i="4" s="1"/>
  <c r="L237" i="4" s="1"/>
  <c r="G136" i="4"/>
  <c r="J322" i="4"/>
  <c r="K322" i="4" s="1"/>
  <c r="L322" i="4" s="1"/>
  <c r="J166" i="4"/>
  <c r="K166" i="4" s="1"/>
  <c r="L166" i="4" s="1"/>
  <c r="A86" i="4"/>
  <c r="I86" i="4"/>
  <c r="A123" i="4"/>
  <c r="I123" i="4"/>
  <c r="J123" i="4" s="1"/>
  <c r="K123" i="4" s="1"/>
  <c r="L123" i="4" s="1"/>
  <c r="M123" i="4" s="1"/>
  <c r="A22" i="4"/>
  <c r="I22" i="4"/>
  <c r="A245" i="4"/>
  <c r="I245" i="4"/>
  <c r="J245" i="4" s="1"/>
  <c r="K245" i="4" s="1"/>
  <c r="L245" i="4" s="1"/>
  <c r="M245" i="4" s="1"/>
  <c r="A100" i="4"/>
  <c r="I100" i="4"/>
  <c r="J100" i="4" s="1"/>
  <c r="K100" i="4" s="1"/>
  <c r="L100" i="4" s="1"/>
  <c r="M100" i="4" s="1"/>
  <c r="A201" i="4"/>
  <c r="I201" i="4"/>
  <c r="J201" i="4" s="1"/>
  <c r="K201" i="4" s="1"/>
  <c r="L201" i="4" s="1"/>
  <c r="M201" i="4" s="1"/>
  <c r="J173" i="4"/>
  <c r="K173" i="4" s="1"/>
  <c r="L173" i="4" s="1"/>
  <c r="G251" i="4"/>
  <c r="G128" i="4"/>
  <c r="G92" i="4"/>
  <c r="A316" i="4"/>
  <c r="I316" i="4"/>
  <c r="J316" i="4" s="1"/>
  <c r="K316" i="4" s="1"/>
  <c r="L316" i="4" s="1"/>
  <c r="M316" i="4" s="1"/>
  <c r="A238" i="4"/>
  <c r="I238" i="4"/>
  <c r="J238" i="4" s="1"/>
  <c r="K238" i="4" s="1"/>
  <c r="L238" i="4" s="1"/>
  <c r="M238" i="4" s="1"/>
  <c r="A137" i="4"/>
  <c r="I137" i="4"/>
  <c r="J137" i="4" s="1"/>
  <c r="K137" i="4" s="1"/>
  <c r="L137" i="4" s="1"/>
  <c r="M137" i="4" s="1"/>
  <c r="A167" i="4"/>
  <c r="I167" i="4"/>
  <c r="A323" i="4"/>
  <c r="I323" i="4"/>
  <c r="J323" i="4" s="1"/>
  <c r="K323" i="4" s="1"/>
  <c r="L323" i="4" s="1"/>
  <c r="M323" i="4" s="1"/>
  <c r="A8" i="4"/>
  <c r="I8" i="4"/>
  <c r="J281" i="4"/>
  <c r="K281" i="4" s="1"/>
  <c r="L281" i="4" s="1"/>
  <c r="G21" i="4"/>
  <c r="G250" i="4"/>
  <c r="G129" i="4"/>
  <c r="G329" i="4"/>
  <c r="G85" i="4"/>
  <c r="G159" i="4"/>
  <c r="G237" i="4" l="1"/>
  <c r="G208" i="4"/>
  <c r="G316" i="4"/>
  <c r="G160" i="4"/>
  <c r="G59" i="4"/>
  <c r="G173" i="4"/>
  <c r="J252" i="4"/>
  <c r="K252" i="4" s="1"/>
  <c r="L252" i="4" s="1"/>
  <c r="M252" i="4" s="1"/>
  <c r="G99" i="4"/>
  <c r="G330" i="4"/>
  <c r="G323" i="4"/>
  <c r="G14" i="4"/>
  <c r="G238" i="4"/>
  <c r="G281" i="4"/>
  <c r="J22" i="4"/>
  <c r="K22" i="4" s="1"/>
  <c r="L22" i="4" s="1"/>
  <c r="M22" i="4" s="1"/>
  <c r="J86" i="4"/>
  <c r="K86" i="4" s="1"/>
  <c r="L86" i="4" s="1"/>
  <c r="M86" i="4" s="1"/>
  <c r="J93" i="4"/>
  <c r="K93" i="4" s="1"/>
  <c r="L93" i="4" s="1"/>
  <c r="M93" i="4" s="1"/>
  <c r="G214" i="4"/>
  <c r="J15" i="4"/>
  <c r="K15" i="4" s="1"/>
  <c r="L15" i="4" s="1"/>
  <c r="M15" i="4" s="1"/>
  <c r="J215" i="4"/>
  <c r="K215" i="4" s="1"/>
  <c r="L215" i="4" s="1"/>
  <c r="M215" i="4" s="1"/>
  <c r="G174" i="4"/>
  <c r="G52" i="4"/>
  <c r="G322" i="4"/>
  <c r="J8" i="4"/>
  <c r="K8" i="4" s="1"/>
  <c r="L8" i="4" s="1"/>
  <c r="M8" i="4" s="1"/>
  <c r="J167" i="4"/>
  <c r="K167" i="4" s="1"/>
  <c r="L167" i="4" s="1"/>
  <c r="M167" i="4" s="1"/>
  <c r="J130" i="4"/>
  <c r="K130" i="4" s="1"/>
  <c r="L130" i="4" s="1"/>
  <c r="M130" i="4" s="1"/>
  <c r="G100" i="4"/>
  <c r="G45" i="4"/>
  <c r="G288" i="4"/>
  <c r="G137" i="4"/>
  <c r="G201" i="4"/>
  <c r="G245" i="4"/>
  <c r="G123" i="4"/>
  <c r="G166" i="4"/>
  <c r="J282" i="4"/>
  <c r="K282" i="4" s="1"/>
  <c r="L282" i="4" s="1"/>
  <c r="M282" i="4" s="1"/>
  <c r="J289" i="4"/>
  <c r="K289" i="4" s="1"/>
  <c r="L289" i="4" s="1"/>
  <c r="M289" i="4" s="1"/>
  <c r="G315" i="4"/>
  <c r="G275" i="4"/>
  <c r="G122" i="4"/>
  <c r="G8" i="4" l="1"/>
  <c r="G167" i="4"/>
  <c r="G130" i="4"/>
  <c r="G215" i="4"/>
  <c r="G15" i="4"/>
  <c r="G252" i="4"/>
  <c r="G93" i="4"/>
  <c r="G86" i="4"/>
  <c r="G282" i="4"/>
  <c r="G289" i="4"/>
  <c r="G22" i="4"/>
</calcChain>
</file>

<file path=xl/sharedStrings.xml><?xml version="1.0" encoding="utf-8"?>
<sst xmlns="http://schemas.openxmlformats.org/spreadsheetml/2006/main" count="731" uniqueCount="205">
  <si>
    <t>equipId|String</t>
    <phoneticPr fontId="1" type="noConversion"/>
  </si>
  <si>
    <t>equipType</t>
  </si>
  <si>
    <t>equipType|Int</t>
  </si>
  <si>
    <t>Axe</t>
  </si>
  <si>
    <t>equipType_Verify</t>
    <phoneticPr fontId="1" type="noConversion"/>
  </si>
  <si>
    <t>value</t>
    <phoneticPr fontId="1" type="noConversion"/>
  </si>
  <si>
    <t>Dagger</t>
  </si>
  <si>
    <t>Bow</t>
  </si>
  <si>
    <t>Staff</t>
  </si>
  <si>
    <t>Hammer</t>
  </si>
  <si>
    <t>Sword</t>
  </si>
  <si>
    <t>Gun</t>
  </si>
  <si>
    <t>Shield</t>
  </si>
  <si>
    <t>TwoHanded</t>
    <phoneticPr fontId="1" type="noConversion"/>
  </si>
  <si>
    <t>prefabAddress|String</t>
    <phoneticPr fontId="1" type="noConversion"/>
  </si>
  <si>
    <t>카운트</t>
    <phoneticPr fontId="1" type="noConversion"/>
  </si>
  <si>
    <t>shotAddress|String</t>
  </si>
  <si>
    <t>nameId|String</t>
  </si>
  <si>
    <t>equipGachaWeight|Float</t>
  </si>
  <si>
    <t>A</t>
  </si>
  <si>
    <t>A</t>
    <phoneticPr fontId="1" type="noConversion"/>
  </si>
  <si>
    <t>S</t>
  </si>
  <si>
    <t>S</t>
    <phoneticPr fontId="1" type="noConversion"/>
  </si>
  <si>
    <t>SS</t>
  </si>
  <si>
    <t>SS</t>
    <phoneticPr fontId="1" type="noConversion"/>
  </si>
  <si>
    <t>rarity</t>
    <phoneticPr fontId="1" type="noConversion"/>
  </si>
  <si>
    <t>rarity|Int</t>
    <phoneticPr fontId="1" type="noConversion"/>
  </si>
  <si>
    <t>rarity_Verify</t>
    <phoneticPr fontId="1" type="noConversion"/>
  </si>
  <si>
    <t>num|Int</t>
    <phoneticPr fontId="1" type="noConversion"/>
  </si>
  <si>
    <t>StAxe</t>
  </si>
  <si>
    <t>Dagger</t>
    <phoneticPr fontId="1" type="noConversion"/>
  </si>
  <si>
    <t>Bow</t>
    <phoneticPr fontId="1" type="noConversion"/>
  </si>
  <si>
    <t>option3|Int</t>
  </si>
  <si>
    <t>option3Value|Float</t>
  </si>
  <si>
    <t>option4Value|Float</t>
  </si>
  <si>
    <t>option5|Int</t>
  </si>
  <si>
    <t>option5Value|Float</t>
  </si>
  <si>
    <t>option6|Int</t>
  </si>
  <si>
    <t>option6Value|Float</t>
  </si>
  <si>
    <t>skillId|String</t>
  </si>
  <si>
    <t>skillActive|Int</t>
  </si>
  <si>
    <t>Weapon0001</t>
  </si>
  <si>
    <t>Staff</t>
    <phoneticPr fontId="1" type="noConversion"/>
  </si>
  <si>
    <t>Sword</t>
    <phoneticPr fontId="1" type="noConversion"/>
  </si>
  <si>
    <t>Hammer</t>
    <phoneticPr fontId="1" type="noConversion"/>
  </si>
  <si>
    <t>Gun</t>
    <phoneticPr fontId="1" type="noConversion"/>
  </si>
  <si>
    <t>Shield</t>
    <phoneticPr fontId="1" type="noConversion"/>
  </si>
  <si>
    <t>TwoHanded</t>
  </si>
  <si>
    <t>RunicAxe</t>
  </si>
  <si>
    <t>ElvenAxe</t>
  </si>
  <si>
    <t>ArsenalAxe</t>
  </si>
  <si>
    <t>FourMaker31</t>
  </si>
  <si>
    <t>FourMaker84</t>
  </si>
  <si>
    <t>FourMaker97</t>
  </si>
  <si>
    <t>FourMaker83</t>
  </si>
  <si>
    <t>FourMaker94</t>
  </si>
  <si>
    <t>FourMaker129</t>
  </si>
  <si>
    <t>FourMaker22</t>
  </si>
  <si>
    <t>FourMaker75</t>
  </si>
  <si>
    <t>JimHdBow6</t>
  </si>
  <si>
    <t>JimHdBow9</t>
  </si>
  <si>
    <t>GoldenBow2</t>
  </si>
  <si>
    <t>IchkaBow</t>
  </si>
  <si>
    <t>GoldenBow3</t>
  </si>
  <si>
    <t>ElvenBow</t>
  </si>
  <si>
    <t>FantasySetBow1</t>
  </si>
  <si>
    <t>ArmoryAngSpear</t>
  </si>
  <si>
    <t>FantasySetStaff1</t>
  </si>
  <si>
    <t>FantasySetStaff4</t>
  </si>
  <si>
    <t>ArmoryWand1</t>
  </si>
  <si>
    <t>MetalStaff</t>
  </si>
  <si>
    <t>HqStaff</t>
  </si>
  <si>
    <t>ArsenalStaff</t>
  </si>
  <si>
    <t>RunicHammer</t>
  </si>
  <si>
    <t>MorningStar</t>
  </si>
  <si>
    <t>StrongMaul</t>
  </si>
  <si>
    <t>ArmoryHammer11</t>
  </si>
  <si>
    <t>MeleeHammer</t>
  </si>
  <si>
    <t>DwarfHammer</t>
  </si>
  <si>
    <t>ArsenalGoldHammer</t>
  </si>
  <si>
    <t>ArsenalHammer</t>
  </si>
  <si>
    <t>SciFantasyRapier</t>
  </si>
  <si>
    <t>JimHdAssassin12</t>
  </si>
  <si>
    <t>StylizedSword</t>
  </si>
  <si>
    <t>JimHdAssassin11</t>
  </si>
  <si>
    <t>FourMaker152</t>
  </si>
  <si>
    <t>FourMaker140</t>
  </si>
  <si>
    <t>ArsenalSword</t>
  </si>
  <si>
    <t>SMG31</t>
  </si>
  <si>
    <t>SciFiWarriorGun</t>
  </si>
  <si>
    <t>SciFiGun</t>
  </si>
  <si>
    <t>SciFiRifle3</t>
  </si>
  <si>
    <t>SciFiRifle4</t>
  </si>
  <si>
    <t>SciFiRocketLauncher</t>
  </si>
  <si>
    <t>SciFiPlasmaRifle</t>
  </si>
  <si>
    <t>ArmorySet53</t>
  </si>
  <si>
    <t>CelticShield</t>
  </si>
  <si>
    <t>FantasyShield</t>
  </si>
  <si>
    <t>ArsenalShield</t>
  </si>
  <si>
    <t>SpikeShield</t>
  </si>
  <si>
    <t>ChainShield</t>
  </si>
  <si>
    <t>OrcShield</t>
  </si>
  <si>
    <t>ArsenalBigShield</t>
  </si>
  <si>
    <t>StylizedFantasySword</t>
  </si>
  <si>
    <t>TwoHandSeven</t>
  </si>
  <si>
    <t>JimHdSword2</t>
  </si>
  <si>
    <t>ArsenalBigSword</t>
  </si>
  <si>
    <t>Weapon0002</t>
    <phoneticPr fontId="1" type="noConversion"/>
  </si>
  <si>
    <t>업데이트순번</t>
    <phoneticPr fontId="1" type="noConversion"/>
  </si>
  <si>
    <t>MorfusSword</t>
    <phoneticPr fontId="1" type="noConversion"/>
  </si>
  <si>
    <t>FullMetalSword</t>
    <phoneticPr fontId="1" type="noConversion"/>
  </si>
  <si>
    <t>DarkNpcSword</t>
    <phoneticPr fontId="1" type="noConversion"/>
  </si>
  <si>
    <t>grade|int</t>
    <phoneticPr fontId="1" type="noConversion"/>
  </si>
  <si>
    <t>compositeLevelMax|Int</t>
    <phoneticPr fontId="1" type="noConversion"/>
  </si>
  <si>
    <t>grade|Int</t>
    <phoneticPr fontId="1" type="noConversion"/>
  </si>
  <si>
    <t>compositeLevel|Int</t>
    <phoneticPr fontId="1" type="noConversion"/>
  </si>
  <si>
    <t>materialGrade|Int</t>
    <phoneticPr fontId="1" type="noConversion"/>
  </si>
  <si>
    <t>materialRarity|Int</t>
    <phoneticPr fontId="1" type="noConversion"/>
  </si>
  <si>
    <t>count|Int</t>
    <phoneticPr fontId="1" type="noConversion"/>
  </si>
  <si>
    <t>materialType|int</t>
    <phoneticPr fontId="1" type="noConversion"/>
  </si>
  <si>
    <t>atk_1</t>
    <phoneticPr fontId="1" type="noConversion"/>
  </si>
  <si>
    <t>atk_2</t>
    <phoneticPr fontId="1" type="noConversion"/>
  </si>
  <si>
    <t>atk_3</t>
    <phoneticPr fontId="1" type="noConversion"/>
  </si>
  <si>
    <t>atk_4</t>
    <phoneticPr fontId="1" type="noConversion"/>
  </si>
  <si>
    <t>atk_5</t>
  </si>
  <si>
    <t>atk_0</t>
    <phoneticPr fontId="1" type="noConversion"/>
  </si>
  <si>
    <t>atk|Int!</t>
    <phoneticPr fontId="1" type="noConversion"/>
  </si>
  <si>
    <t>Weapon0003</t>
    <phoneticPr fontId="1" type="noConversion"/>
  </si>
  <si>
    <t>Weapon0004</t>
    <phoneticPr fontId="1" type="noConversion"/>
  </si>
  <si>
    <t>equipGroup|String</t>
    <phoneticPr fontId="1" type="noConversion"/>
  </si>
  <si>
    <t>equipType참고</t>
    <phoneticPr fontId="1" type="noConversion"/>
  </si>
  <si>
    <t>rarity참고</t>
    <phoneticPr fontId="1" type="noConversion"/>
  </si>
  <si>
    <t>E0001</t>
  </si>
  <si>
    <t>E0002</t>
  </si>
  <si>
    <t>E0003</t>
  </si>
  <si>
    <t>E0101</t>
  </si>
  <si>
    <t>E0102</t>
  </si>
  <si>
    <t>E0201</t>
  </si>
  <si>
    <t>E0202</t>
  </si>
  <si>
    <t>E1001</t>
  </si>
  <si>
    <t>E1002</t>
  </si>
  <si>
    <t>E1003</t>
  </si>
  <si>
    <t>E1101</t>
  </si>
  <si>
    <t>E1102</t>
  </si>
  <si>
    <t>E1201</t>
  </si>
  <si>
    <t>E1202</t>
  </si>
  <si>
    <t>E1203</t>
  </si>
  <si>
    <t>E2001</t>
  </si>
  <si>
    <t>E2002</t>
  </si>
  <si>
    <t>E2003</t>
  </si>
  <si>
    <t>E2101</t>
  </si>
  <si>
    <t>E2102</t>
  </si>
  <si>
    <t>E2201</t>
  </si>
  <si>
    <t>E2202</t>
  </si>
  <si>
    <t>E3001</t>
  </si>
  <si>
    <t>E3002</t>
  </si>
  <si>
    <t>E3003</t>
  </si>
  <si>
    <t>E3101</t>
  </si>
  <si>
    <t>E3102</t>
  </si>
  <si>
    <t>E3201</t>
  </si>
  <si>
    <t>E3202</t>
  </si>
  <si>
    <t>E4001</t>
  </si>
  <si>
    <t>E4002</t>
  </si>
  <si>
    <t>E4003</t>
  </si>
  <si>
    <t>E4101</t>
  </si>
  <si>
    <t>E4102</t>
  </si>
  <si>
    <t>E4201</t>
  </si>
  <si>
    <t>E4202</t>
  </si>
  <si>
    <t>E4203</t>
  </si>
  <si>
    <t>E5001</t>
  </si>
  <si>
    <t>E5002</t>
  </si>
  <si>
    <t>E5003</t>
  </si>
  <si>
    <t>E5101</t>
  </si>
  <si>
    <t>E5102</t>
  </si>
  <si>
    <t>E5201</t>
  </si>
  <si>
    <t>E5202</t>
  </si>
  <si>
    <t>E6001</t>
  </si>
  <si>
    <t>E6002</t>
  </si>
  <si>
    <t>E6003</t>
  </si>
  <si>
    <t>E6101</t>
  </si>
  <si>
    <t>E6102</t>
  </si>
  <si>
    <t>E6201</t>
  </si>
  <si>
    <t>E6202</t>
  </si>
  <si>
    <t>E7001</t>
  </si>
  <si>
    <t>E7002</t>
  </si>
  <si>
    <t>E7003</t>
  </si>
  <si>
    <t>E7101</t>
  </si>
  <si>
    <t>E7102</t>
  </si>
  <si>
    <t>E7201</t>
  </si>
  <si>
    <t>E7202</t>
  </si>
  <si>
    <t>E7203</t>
  </si>
  <si>
    <t>E8001</t>
  </si>
  <si>
    <t>E8002</t>
  </si>
  <si>
    <t>E8003</t>
  </si>
  <si>
    <t>E8101</t>
  </si>
  <si>
    <t>E8102</t>
  </si>
  <si>
    <t>E8201</t>
  </si>
  <si>
    <t>E8202</t>
  </si>
  <si>
    <t>업데이트순번참고</t>
    <phoneticPr fontId="1" type="noConversion"/>
  </si>
  <si>
    <t>num|Int참고</t>
    <phoneticPr fontId="1" type="noConversion"/>
  </si>
  <si>
    <t>prefabAddress|String참고</t>
    <phoneticPr fontId="1" type="noConversion"/>
  </si>
  <si>
    <t>FairyAxe</t>
    <phoneticPr fontId="1" type="noConversion"/>
  </si>
  <si>
    <t>SlicerAxe</t>
    <phoneticPr fontId="1" type="noConversion"/>
  </si>
  <si>
    <t>StylizedAxe</t>
    <phoneticPr fontId="1" type="noConversion"/>
  </si>
  <si>
    <t>option4|Int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</si>
</sst>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D02AC-A572-4237-AAB5-CDCD8164017D}">
  <sheetPr filterMode="1"/>
  <dimension ref="A1:AB67"/>
  <sheetViews>
    <sheetView tabSelected="1" workbookViewId="0">
      <pane xSplit="1" ySplit="1" topLeftCell="B2" activePane="bottomRight" state="frozen"/>
      <selection activeCell="D2" sqref="D2"/>
      <selection pane="topRight" activeCell="D2" sqref="D2"/>
      <selection pane="bottomLeft" activeCell="D2" sqref="D2"/>
      <selection pane="bottomRight" activeCell="N1" sqref="N1"/>
    </sheetView>
  </sheetViews>
  <sheetFormatPr defaultRowHeight="16.5" outlineLevelCol="1" x14ac:dyDescent="0.3"/>
  <cols>
    <col min="2" max="2" width="11.875" customWidth="1" outlineLevel="1"/>
    <col min="4" max="4" width="9" customWidth="1" outlineLevel="1"/>
    <col min="6" max="6" width="9" customWidth="1" outlineLevel="1"/>
    <col min="7" max="7" width="13.625" customWidth="1"/>
    <col min="8" max="8" width="9" customWidth="1" outlineLevel="1"/>
    <col min="9" max="9" width="14.5" customWidth="1"/>
    <col min="10" max="10" width="19.75" bestFit="1" customWidth="1"/>
    <col min="20" max="20" width="12.875" bestFit="1" customWidth="1"/>
    <col min="22" max="22" width="9" customWidth="1" outlineLevel="1"/>
    <col min="24" max="25" width="9" customWidth="1" outlineLevel="1"/>
    <col min="27" max="28" width="9" customWidth="1" outlineLevel="1"/>
  </cols>
  <sheetData>
    <row r="1" spans="1:28" ht="27" customHeight="1" x14ac:dyDescent="0.3">
      <c r="A1" t="s">
        <v>129</v>
      </c>
      <c r="B1" t="s">
        <v>1</v>
      </c>
      <c r="C1" t="s">
        <v>2</v>
      </c>
      <c r="D1" t="s">
        <v>25</v>
      </c>
      <c r="E1" t="s">
        <v>26</v>
      </c>
      <c r="F1" t="s">
        <v>28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32</v>
      </c>
      <c r="M1" t="s">
        <v>33</v>
      </c>
      <c r="N1" t="s">
        <v>204</v>
      </c>
      <c r="O1" t="s">
        <v>34</v>
      </c>
      <c r="P1" t="s">
        <v>35</v>
      </c>
      <c r="Q1" t="s">
        <v>36</v>
      </c>
      <c r="R1" t="s">
        <v>37</v>
      </c>
      <c r="S1" t="s">
        <v>38</v>
      </c>
      <c r="T1" t="s">
        <v>39</v>
      </c>
      <c r="U1" t="s">
        <v>40</v>
      </c>
      <c r="V1" t="s">
        <v>108</v>
      </c>
      <c r="X1" t="s">
        <v>4</v>
      </c>
      <c r="Y1" t="s">
        <v>5</v>
      </c>
      <c r="AA1" t="s">
        <v>27</v>
      </c>
      <c r="AB1" t="s">
        <v>5</v>
      </c>
    </row>
    <row r="2" spans="1:28" x14ac:dyDescent="0.3">
      <c r="A2" t="str">
        <f t="shared" ref="A2:A33" ca="1" si="0">"E"&amp;TEXT(C2,"0")&amp;TEXT(E2,"0")&amp;TEXT(F2,"00")</f>
        <v>E0001</v>
      </c>
      <c r="B2" t="s">
        <v>3</v>
      </c>
      <c r="C2">
        <f t="shared" ref="C2" ca="1" si="1">VLOOKUP(B2,OFFSET(INDIRECT("$A:$B"),0,MATCH(B$1&amp;"_Verify",INDIRECT("$1:$1"),0)-1),2,0)</f>
        <v>0</v>
      </c>
      <c r="D2" t="s">
        <v>19</v>
      </c>
      <c r="E2">
        <f t="shared" ref="E2" ca="1" si="2">VLOOKUP(D2,OFFSET(INDIRECT("$A:$B"),0,MATCH(D$1&amp;"_Verify",INDIRECT("$1:$1"),0)-1),2,0)</f>
        <v>0</v>
      </c>
      <c r="F2">
        <v>1</v>
      </c>
      <c r="G2" t="s">
        <v>201</v>
      </c>
      <c r="H2">
        <f t="shared" ref="H2:H33" si="3">COUNTIF(G:G,G2)</f>
        <v>1</v>
      </c>
      <c r="I2" t="str">
        <f t="shared" ref="I2:I11" si="4">"Shot_"&amp;G2</f>
        <v>Shot_FairyAxe</v>
      </c>
      <c r="J2" t="str">
        <f t="shared" ref="J2:J11" si="5">"EquipName_"&amp;G2</f>
        <v>EquipName_FairyAxe</v>
      </c>
      <c r="K2">
        <v>1</v>
      </c>
      <c r="L2">
        <v>10</v>
      </c>
      <c r="M2">
        <v>5.0000000000000001E-3</v>
      </c>
      <c r="N2">
        <v>11</v>
      </c>
      <c r="O2">
        <v>0.5</v>
      </c>
      <c r="P2">
        <v>13</v>
      </c>
      <c r="Q2">
        <v>0.1</v>
      </c>
      <c r="R2">
        <v>15</v>
      </c>
      <c r="S2">
        <v>0.15</v>
      </c>
      <c r="T2" t="s">
        <v>41</v>
      </c>
      <c r="U2">
        <v>4</v>
      </c>
      <c r="V2">
        <v>0</v>
      </c>
      <c r="X2" t="s">
        <v>3</v>
      </c>
      <c r="Y2">
        <v>0</v>
      </c>
      <c r="AA2" t="s">
        <v>20</v>
      </c>
      <c r="AB2">
        <v>0</v>
      </c>
    </row>
    <row r="3" spans="1:28" x14ac:dyDescent="0.3">
      <c r="A3" t="str">
        <f t="shared" ca="1" si="0"/>
        <v>E0002</v>
      </c>
      <c r="B3" t="s">
        <v>3</v>
      </c>
      <c r="C3">
        <f t="shared" ref="C3:C5" ca="1" si="6">VLOOKUP(B3,OFFSET(INDIRECT("$A:$B"),0,MATCH(B$1&amp;"_Verify",INDIRECT("$1:$1"),0)-1),2,0)</f>
        <v>0</v>
      </c>
      <c r="D3" t="s">
        <v>19</v>
      </c>
      <c r="E3">
        <f t="shared" ref="E3:E5" ca="1" si="7">VLOOKUP(D3,OFFSET(INDIRECT("$A:$B"),0,MATCH(D$1&amp;"_Verify",INDIRECT("$1:$1"),0)-1),2,0)</f>
        <v>0</v>
      </c>
      <c r="F3">
        <v>2</v>
      </c>
      <c r="G3" t="s">
        <v>29</v>
      </c>
      <c r="H3">
        <f t="shared" si="3"/>
        <v>1</v>
      </c>
      <c r="I3" t="str">
        <f t="shared" si="4"/>
        <v>Shot_StAxe</v>
      </c>
      <c r="J3" t="str">
        <f t="shared" si="5"/>
        <v>EquipName_StAxe</v>
      </c>
      <c r="K3">
        <v>1</v>
      </c>
      <c r="V3">
        <v>0</v>
      </c>
      <c r="X3" t="s">
        <v>6</v>
      </c>
      <c r="Y3">
        <v>1</v>
      </c>
      <c r="AA3" t="s">
        <v>22</v>
      </c>
      <c r="AB3">
        <v>1</v>
      </c>
    </row>
    <row r="4" spans="1:28" x14ac:dyDescent="0.3">
      <c r="A4" t="str">
        <f t="shared" ca="1" si="0"/>
        <v>E0003</v>
      </c>
      <c r="B4" t="s">
        <v>3</v>
      </c>
      <c r="C4">
        <f t="shared" ca="1" si="6"/>
        <v>0</v>
      </c>
      <c r="D4" t="s">
        <v>19</v>
      </c>
      <c r="E4">
        <f t="shared" ca="1" si="7"/>
        <v>0</v>
      </c>
      <c r="F4">
        <v>3</v>
      </c>
      <c r="G4" t="s">
        <v>202</v>
      </c>
      <c r="H4">
        <f t="shared" si="3"/>
        <v>1</v>
      </c>
      <c r="I4" t="str">
        <f t="shared" si="4"/>
        <v>Shot_SlicerAxe</v>
      </c>
      <c r="J4" t="str">
        <f t="shared" si="5"/>
        <v>EquipName_SlicerAxe</v>
      </c>
      <c r="K4">
        <v>1</v>
      </c>
      <c r="V4">
        <v>0</v>
      </c>
      <c r="X4" t="s">
        <v>7</v>
      </c>
      <c r="Y4">
        <v>2</v>
      </c>
      <c r="AA4" t="s">
        <v>24</v>
      </c>
      <c r="AB4">
        <v>2</v>
      </c>
    </row>
    <row r="5" spans="1:28" x14ac:dyDescent="0.3">
      <c r="A5" t="str">
        <f t="shared" ca="1" si="0"/>
        <v>E0101</v>
      </c>
      <c r="B5" t="s">
        <v>3</v>
      </c>
      <c r="C5">
        <f t="shared" ca="1" si="6"/>
        <v>0</v>
      </c>
      <c r="D5" t="s">
        <v>22</v>
      </c>
      <c r="E5">
        <f t="shared" ca="1" si="7"/>
        <v>1</v>
      </c>
      <c r="F5">
        <v>1</v>
      </c>
      <c r="G5" t="s">
        <v>203</v>
      </c>
      <c r="H5">
        <f t="shared" si="3"/>
        <v>1</v>
      </c>
      <c r="I5" t="str">
        <f t="shared" si="4"/>
        <v>Shot_StylizedAxe</v>
      </c>
      <c r="J5" t="str">
        <f t="shared" si="5"/>
        <v>EquipName_StylizedAxe</v>
      </c>
      <c r="K5">
        <v>1</v>
      </c>
      <c r="L5">
        <v>17</v>
      </c>
      <c r="M5">
        <v>1E-3</v>
      </c>
      <c r="N5">
        <v>18</v>
      </c>
      <c r="O5">
        <v>0.1</v>
      </c>
      <c r="P5">
        <v>19</v>
      </c>
      <c r="Q5">
        <v>1E-3</v>
      </c>
      <c r="R5">
        <v>20</v>
      </c>
      <c r="S5">
        <v>0.03</v>
      </c>
      <c r="V5">
        <v>0</v>
      </c>
      <c r="X5" t="s">
        <v>8</v>
      </c>
      <c r="Y5">
        <v>3</v>
      </c>
    </row>
    <row r="6" spans="1:28" x14ac:dyDescent="0.3">
      <c r="A6" t="str">
        <f t="shared" ca="1" si="0"/>
        <v>E0102</v>
      </c>
      <c r="B6" t="s">
        <v>3</v>
      </c>
      <c r="C6">
        <f t="shared" ref="C6:C12" ca="1" si="8">VLOOKUP(B6,OFFSET(INDIRECT("$A:$B"),0,MATCH(B$1&amp;"_Verify",INDIRECT("$1:$1"),0)-1),2,0)</f>
        <v>0</v>
      </c>
      <c r="D6" t="s">
        <v>22</v>
      </c>
      <c r="E6">
        <f t="shared" ref="E6:E12" ca="1" si="9">VLOOKUP(D6,OFFSET(INDIRECT("$A:$B"),0,MATCH(D$1&amp;"_Verify",INDIRECT("$1:$1"),0)-1),2,0)</f>
        <v>1</v>
      </c>
      <c r="F6">
        <v>2</v>
      </c>
      <c r="G6" t="s">
        <v>48</v>
      </c>
      <c r="H6">
        <f t="shared" si="3"/>
        <v>1</v>
      </c>
      <c r="I6" t="str">
        <f t="shared" si="4"/>
        <v>Shot_RunicAxe</v>
      </c>
      <c r="J6" t="str">
        <f t="shared" si="5"/>
        <v>EquipName_RunicAxe</v>
      </c>
      <c r="K6">
        <v>1</v>
      </c>
      <c r="V6">
        <v>0</v>
      </c>
      <c r="X6" t="s">
        <v>9</v>
      </c>
      <c r="Y6">
        <v>4</v>
      </c>
    </row>
    <row r="7" spans="1:28" x14ac:dyDescent="0.3">
      <c r="A7" t="str">
        <f t="shared" ca="1" si="0"/>
        <v>E0201</v>
      </c>
      <c r="B7" t="s">
        <v>3</v>
      </c>
      <c r="C7">
        <f t="shared" ca="1" si="8"/>
        <v>0</v>
      </c>
      <c r="D7" t="s">
        <v>24</v>
      </c>
      <c r="E7">
        <f t="shared" ca="1" si="9"/>
        <v>2</v>
      </c>
      <c r="F7">
        <v>1</v>
      </c>
      <c r="G7" t="s">
        <v>49</v>
      </c>
      <c r="H7">
        <f t="shared" si="3"/>
        <v>1</v>
      </c>
      <c r="I7" t="str">
        <f t="shared" si="4"/>
        <v>Shot_ElvenAxe</v>
      </c>
      <c r="J7" t="str">
        <f t="shared" si="5"/>
        <v>EquipName_ElvenAxe</v>
      </c>
      <c r="K7">
        <v>1</v>
      </c>
      <c r="V7">
        <v>0</v>
      </c>
      <c r="X7" t="s">
        <v>10</v>
      </c>
      <c r="Y7">
        <v>5</v>
      </c>
    </row>
    <row r="8" spans="1:28" hidden="1" x14ac:dyDescent="0.3">
      <c r="A8" t="str">
        <f t="shared" ca="1" si="0"/>
        <v>E0202</v>
      </c>
      <c r="B8" t="s">
        <v>3</v>
      </c>
      <c r="C8">
        <f t="shared" ref="C8" ca="1" si="10">VLOOKUP(B8,OFFSET(INDIRECT("$A:$B"),0,MATCH(B$1&amp;"_Verify",INDIRECT("$1:$1"),0)-1),2,0)</f>
        <v>0</v>
      </c>
      <c r="D8" t="s">
        <v>23</v>
      </c>
      <c r="E8">
        <f t="shared" ref="E8" ca="1" si="11">VLOOKUP(D8,OFFSET(INDIRECT("$A:$B"),0,MATCH(D$1&amp;"_Verify",INDIRECT("$1:$1"),0)-1),2,0)</f>
        <v>2</v>
      </c>
      <c r="F8">
        <v>2</v>
      </c>
      <c r="G8" t="s">
        <v>50</v>
      </c>
      <c r="H8">
        <f t="shared" si="3"/>
        <v>1</v>
      </c>
      <c r="I8" t="str">
        <f t="shared" ref="I8" si="12">"Shot_"&amp;G8</f>
        <v>Shot_ArsenalAxe</v>
      </c>
      <c r="J8" t="str">
        <f t="shared" ref="J8" si="13">"EquipName_"&amp;G8</f>
        <v>EquipName_ArsenalAxe</v>
      </c>
      <c r="K8">
        <v>1</v>
      </c>
      <c r="V8">
        <v>99</v>
      </c>
      <c r="X8" t="s">
        <v>11</v>
      </c>
      <c r="Y8">
        <v>6</v>
      </c>
    </row>
    <row r="9" spans="1:28" x14ac:dyDescent="0.3">
      <c r="A9" t="str">
        <f t="shared" ca="1" si="0"/>
        <v>E1001</v>
      </c>
      <c r="B9" t="s">
        <v>30</v>
      </c>
      <c r="C9">
        <f t="shared" ca="1" si="8"/>
        <v>1</v>
      </c>
      <c r="D9" t="s">
        <v>19</v>
      </c>
      <c r="E9">
        <f t="shared" ca="1" si="9"/>
        <v>0</v>
      </c>
      <c r="F9">
        <v>1</v>
      </c>
      <c r="G9" t="s">
        <v>51</v>
      </c>
      <c r="H9">
        <f t="shared" si="3"/>
        <v>1</v>
      </c>
      <c r="I9" t="str">
        <f t="shared" si="4"/>
        <v>Shot_FourMaker31</v>
      </c>
      <c r="J9" t="str">
        <f t="shared" si="5"/>
        <v>EquipName_FourMaker31</v>
      </c>
      <c r="K9">
        <v>1</v>
      </c>
      <c r="V9">
        <v>0</v>
      </c>
      <c r="X9" t="s">
        <v>12</v>
      </c>
      <c r="Y9">
        <v>7</v>
      </c>
    </row>
    <row r="10" spans="1:28" x14ac:dyDescent="0.3">
      <c r="A10" t="str">
        <f t="shared" ca="1" si="0"/>
        <v>E1002</v>
      </c>
      <c r="B10" t="s">
        <v>30</v>
      </c>
      <c r="C10">
        <f t="shared" ca="1" si="8"/>
        <v>1</v>
      </c>
      <c r="D10" t="s">
        <v>19</v>
      </c>
      <c r="E10">
        <f t="shared" ca="1" si="9"/>
        <v>0</v>
      </c>
      <c r="F10">
        <v>2</v>
      </c>
      <c r="G10" t="s">
        <v>52</v>
      </c>
      <c r="H10">
        <f t="shared" si="3"/>
        <v>1</v>
      </c>
      <c r="I10" t="str">
        <f t="shared" si="4"/>
        <v>Shot_FourMaker84</v>
      </c>
      <c r="J10" t="str">
        <f t="shared" si="5"/>
        <v>EquipName_FourMaker84</v>
      </c>
      <c r="K10">
        <v>1</v>
      </c>
      <c r="V10">
        <v>0</v>
      </c>
      <c r="X10" t="s">
        <v>13</v>
      </c>
      <c r="Y10">
        <v>8</v>
      </c>
    </row>
    <row r="11" spans="1:28" x14ac:dyDescent="0.3">
      <c r="A11" t="str">
        <f t="shared" ca="1" si="0"/>
        <v>E1003</v>
      </c>
      <c r="B11" t="s">
        <v>30</v>
      </c>
      <c r="C11">
        <f t="shared" ca="1" si="8"/>
        <v>1</v>
      </c>
      <c r="D11" t="s">
        <v>19</v>
      </c>
      <c r="E11">
        <f t="shared" ca="1" si="9"/>
        <v>0</v>
      </c>
      <c r="F11">
        <v>3</v>
      </c>
      <c r="G11" t="s">
        <v>53</v>
      </c>
      <c r="H11">
        <f t="shared" si="3"/>
        <v>1</v>
      </c>
      <c r="I11" t="str">
        <f t="shared" si="4"/>
        <v>Shot_FourMaker97</v>
      </c>
      <c r="J11" t="str">
        <f t="shared" si="5"/>
        <v>EquipName_FourMaker97</v>
      </c>
      <c r="K11">
        <v>1</v>
      </c>
      <c r="V11">
        <v>0</v>
      </c>
    </row>
    <row r="12" spans="1:28" x14ac:dyDescent="0.3">
      <c r="A12" t="str">
        <f t="shared" ca="1" si="0"/>
        <v>E1101</v>
      </c>
      <c r="B12" t="s">
        <v>30</v>
      </c>
      <c r="C12">
        <f t="shared" ca="1" si="8"/>
        <v>1</v>
      </c>
      <c r="D12" t="s">
        <v>21</v>
      </c>
      <c r="E12">
        <f t="shared" ca="1" si="9"/>
        <v>1</v>
      </c>
      <c r="F12">
        <v>1</v>
      </c>
      <c r="G12" t="s">
        <v>54</v>
      </c>
      <c r="H12">
        <f t="shared" si="3"/>
        <v>1</v>
      </c>
      <c r="I12" t="str">
        <f t="shared" ref="I12:I22" si="14">"Shot_"&amp;G12</f>
        <v>Shot_FourMaker83</v>
      </c>
      <c r="J12" t="str">
        <f t="shared" ref="J12:J22" si="15">"EquipName_"&amp;G12</f>
        <v>EquipName_FourMaker83</v>
      </c>
      <c r="K12">
        <v>1</v>
      </c>
      <c r="V12">
        <v>0</v>
      </c>
    </row>
    <row r="13" spans="1:28" x14ac:dyDescent="0.3">
      <c r="A13" t="str">
        <f t="shared" ca="1" si="0"/>
        <v>E1102</v>
      </c>
      <c r="B13" t="s">
        <v>30</v>
      </c>
      <c r="C13">
        <f t="shared" ref="C13:C20" ca="1" si="16">VLOOKUP(B13,OFFSET(INDIRECT("$A:$B"),0,MATCH(B$1&amp;"_Verify",INDIRECT("$1:$1"),0)-1),2,0)</f>
        <v>1</v>
      </c>
      <c r="D13" t="s">
        <v>21</v>
      </c>
      <c r="E13">
        <f t="shared" ref="E13:E20" ca="1" si="17">VLOOKUP(D13,OFFSET(INDIRECT("$A:$B"),0,MATCH(D$1&amp;"_Verify",INDIRECT("$1:$1"),0)-1),2,0)</f>
        <v>1</v>
      </c>
      <c r="F13">
        <v>2</v>
      </c>
      <c r="G13" t="s">
        <v>55</v>
      </c>
      <c r="H13">
        <f t="shared" si="3"/>
        <v>1</v>
      </c>
      <c r="I13" t="str">
        <f t="shared" si="14"/>
        <v>Shot_FourMaker94</v>
      </c>
      <c r="J13" t="str">
        <f t="shared" si="15"/>
        <v>EquipName_FourMaker94</v>
      </c>
      <c r="K13">
        <v>1</v>
      </c>
      <c r="V13">
        <v>0</v>
      </c>
    </row>
    <row r="14" spans="1:28" x14ac:dyDescent="0.3">
      <c r="A14" t="str">
        <f t="shared" ca="1" si="0"/>
        <v>E1201</v>
      </c>
      <c r="B14" t="s">
        <v>30</v>
      </c>
      <c r="C14">
        <f t="shared" ca="1" si="16"/>
        <v>1</v>
      </c>
      <c r="D14" t="s">
        <v>23</v>
      </c>
      <c r="E14">
        <f t="shared" ca="1" si="17"/>
        <v>2</v>
      </c>
      <c r="F14">
        <v>1</v>
      </c>
      <c r="G14" t="s">
        <v>56</v>
      </c>
      <c r="H14">
        <f t="shared" si="3"/>
        <v>1</v>
      </c>
      <c r="I14" t="str">
        <f t="shared" si="14"/>
        <v>Shot_FourMaker129</v>
      </c>
      <c r="J14" t="str">
        <f t="shared" si="15"/>
        <v>EquipName_FourMaker129</v>
      </c>
      <c r="K14">
        <v>1</v>
      </c>
      <c r="V14">
        <v>0</v>
      </c>
    </row>
    <row r="15" spans="1:28" hidden="1" x14ac:dyDescent="0.3">
      <c r="A15" t="str">
        <f t="shared" ca="1" si="0"/>
        <v>E1202</v>
      </c>
      <c r="B15" t="s">
        <v>6</v>
      </c>
      <c r="C15">
        <f t="shared" ref="C15" ca="1" si="18">VLOOKUP(B15,OFFSET(INDIRECT("$A:$B"),0,MATCH(B$1&amp;"_Verify",INDIRECT("$1:$1"),0)-1),2,0)</f>
        <v>1</v>
      </c>
      <c r="D15" t="s">
        <v>23</v>
      </c>
      <c r="E15">
        <f t="shared" ref="E15" ca="1" si="19">VLOOKUP(D15,OFFSET(INDIRECT("$A:$B"),0,MATCH(D$1&amp;"_Verify",INDIRECT("$1:$1"),0)-1),2,0)</f>
        <v>2</v>
      </c>
      <c r="F15">
        <v>2</v>
      </c>
      <c r="G15" t="s">
        <v>57</v>
      </c>
      <c r="H15">
        <f t="shared" si="3"/>
        <v>1</v>
      </c>
      <c r="I15" t="str">
        <f t="shared" ref="I15" si="20">"Shot_"&amp;G15</f>
        <v>Shot_FourMaker22</v>
      </c>
      <c r="J15" t="str">
        <f t="shared" ref="J15" si="21">"EquipName_"&amp;G15</f>
        <v>EquipName_FourMaker22</v>
      </c>
      <c r="K15">
        <v>1</v>
      </c>
      <c r="V15">
        <v>99</v>
      </c>
    </row>
    <row r="16" spans="1:28" hidden="1" x14ac:dyDescent="0.3">
      <c r="A16" t="str">
        <f t="shared" ca="1" si="0"/>
        <v>E1203</v>
      </c>
      <c r="B16" t="s">
        <v>6</v>
      </c>
      <c r="C16">
        <f t="shared" ref="C16" ca="1" si="22">VLOOKUP(B16,OFFSET(INDIRECT("$A:$B"),0,MATCH(B$1&amp;"_Verify",INDIRECT("$1:$1"),0)-1),2,0)</f>
        <v>1</v>
      </c>
      <c r="D16" t="s">
        <v>23</v>
      </c>
      <c r="E16">
        <f t="shared" ref="E16" ca="1" si="23">VLOOKUP(D16,OFFSET(INDIRECT("$A:$B"),0,MATCH(D$1&amp;"_Verify",INDIRECT("$1:$1"),0)-1),2,0)</f>
        <v>2</v>
      </c>
      <c r="F16">
        <v>3</v>
      </c>
      <c r="G16" t="s">
        <v>58</v>
      </c>
      <c r="H16">
        <f t="shared" si="3"/>
        <v>1</v>
      </c>
      <c r="I16" t="str">
        <f t="shared" ref="I16" si="24">"Shot_"&amp;G16</f>
        <v>Shot_FourMaker75</v>
      </c>
      <c r="J16" t="str">
        <f t="shared" ref="J16" si="25">"EquipName_"&amp;G16</f>
        <v>EquipName_FourMaker75</v>
      </c>
      <c r="K16">
        <v>1</v>
      </c>
      <c r="V16">
        <v>99</v>
      </c>
    </row>
    <row r="17" spans="1:22" x14ac:dyDescent="0.3">
      <c r="A17" t="str">
        <f t="shared" ca="1" si="0"/>
        <v>E2001</v>
      </c>
      <c r="B17" t="s">
        <v>31</v>
      </c>
      <c r="C17">
        <f t="shared" ca="1" si="16"/>
        <v>2</v>
      </c>
      <c r="D17" t="s">
        <v>19</v>
      </c>
      <c r="E17">
        <f t="shared" ca="1" si="17"/>
        <v>0</v>
      </c>
      <c r="F17">
        <v>1</v>
      </c>
      <c r="G17" t="s">
        <v>59</v>
      </c>
      <c r="H17">
        <f t="shared" si="3"/>
        <v>1</v>
      </c>
      <c r="I17" t="str">
        <f t="shared" si="14"/>
        <v>Shot_JimHdBow6</v>
      </c>
      <c r="J17" t="str">
        <f t="shared" si="15"/>
        <v>EquipName_JimHdBow6</v>
      </c>
      <c r="K17">
        <v>1</v>
      </c>
      <c r="L17">
        <v>10</v>
      </c>
      <c r="M17">
        <v>5.0000000000000001E-3</v>
      </c>
      <c r="N17">
        <v>11</v>
      </c>
      <c r="O17">
        <v>0.5</v>
      </c>
      <c r="P17">
        <v>19</v>
      </c>
      <c r="Q17">
        <v>1E-3</v>
      </c>
      <c r="R17">
        <v>20</v>
      </c>
      <c r="S17">
        <v>0.03</v>
      </c>
      <c r="T17" t="s">
        <v>107</v>
      </c>
      <c r="U17">
        <v>4</v>
      </c>
      <c r="V17">
        <v>0</v>
      </c>
    </row>
    <row r="18" spans="1:22" x14ac:dyDescent="0.3">
      <c r="A18" t="str">
        <f t="shared" ca="1" si="0"/>
        <v>E2002</v>
      </c>
      <c r="B18" t="s">
        <v>31</v>
      </c>
      <c r="C18">
        <f t="shared" ca="1" si="16"/>
        <v>2</v>
      </c>
      <c r="D18" t="s">
        <v>19</v>
      </c>
      <c r="E18">
        <f t="shared" ca="1" si="17"/>
        <v>0</v>
      </c>
      <c r="F18">
        <v>2</v>
      </c>
      <c r="G18" t="s">
        <v>60</v>
      </c>
      <c r="H18">
        <f t="shared" si="3"/>
        <v>1</v>
      </c>
      <c r="I18" t="str">
        <f t="shared" si="14"/>
        <v>Shot_JimHdBow9</v>
      </c>
      <c r="J18" t="str">
        <f t="shared" si="15"/>
        <v>EquipName_JimHdBow9</v>
      </c>
      <c r="K18">
        <v>1</v>
      </c>
      <c r="V18">
        <v>0</v>
      </c>
    </row>
    <row r="19" spans="1:22" x14ac:dyDescent="0.3">
      <c r="A19" t="str">
        <f t="shared" ca="1" si="0"/>
        <v>E2003</v>
      </c>
      <c r="B19" t="s">
        <v>31</v>
      </c>
      <c r="C19">
        <f t="shared" ca="1" si="16"/>
        <v>2</v>
      </c>
      <c r="D19" t="s">
        <v>19</v>
      </c>
      <c r="E19">
        <f t="shared" ca="1" si="17"/>
        <v>0</v>
      </c>
      <c r="F19">
        <v>3</v>
      </c>
      <c r="G19" t="s">
        <v>61</v>
      </c>
      <c r="H19">
        <f t="shared" si="3"/>
        <v>1</v>
      </c>
      <c r="I19" t="str">
        <f t="shared" si="14"/>
        <v>Shot_GoldenBow2</v>
      </c>
      <c r="J19" t="str">
        <f t="shared" si="15"/>
        <v>EquipName_GoldenBow2</v>
      </c>
      <c r="K19">
        <v>1</v>
      </c>
      <c r="V19">
        <v>0</v>
      </c>
    </row>
    <row r="20" spans="1:22" x14ac:dyDescent="0.3">
      <c r="A20" t="str">
        <f t="shared" ca="1" si="0"/>
        <v>E2101</v>
      </c>
      <c r="B20" t="s">
        <v>31</v>
      </c>
      <c r="C20">
        <f t="shared" ca="1" si="16"/>
        <v>2</v>
      </c>
      <c r="D20" t="s">
        <v>21</v>
      </c>
      <c r="E20">
        <f t="shared" ca="1" si="17"/>
        <v>1</v>
      </c>
      <c r="F20">
        <v>1</v>
      </c>
      <c r="G20" t="s">
        <v>62</v>
      </c>
      <c r="H20">
        <f t="shared" si="3"/>
        <v>1</v>
      </c>
      <c r="I20" t="str">
        <f t="shared" si="14"/>
        <v>Shot_IchkaBow</v>
      </c>
      <c r="J20" t="str">
        <f t="shared" si="15"/>
        <v>EquipName_IchkaBow</v>
      </c>
      <c r="K20">
        <v>1</v>
      </c>
      <c r="V20">
        <v>0</v>
      </c>
    </row>
    <row r="21" spans="1:22" x14ac:dyDescent="0.3">
      <c r="A21" t="str">
        <f t="shared" ca="1" si="0"/>
        <v>E2102</v>
      </c>
      <c r="B21" t="s">
        <v>31</v>
      </c>
      <c r="C21">
        <f t="shared" ref="C21:C27" ca="1" si="26">VLOOKUP(B21,OFFSET(INDIRECT("$A:$B"),0,MATCH(B$1&amp;"_Verify",INDIRECT("$1:$1"),0)-1),2,0)</f>
        <v>2</v>
      </c>
      <c r="D21" t="s">
        <v>21</v>
      </c>
      <c r="E21">
        <f t="shared" ref="E21:E27" ca="1" si="27">VLOOKUP(D21,OFFSET(INDIRECT("$A:$B"),0,MATCH(D$1&amp;"_Verify",INDIRECT("$1:$1"),0)-1),2,0)</f>
        <v>1</v>
      </c>
      <c r="F21">
        <v>2</v>
      </c>
      <c r="G21" t="s">
        <v>63</v>
      </c>
      <c r="H21">
        <f t="shared" si="3"/>
        <v>1</v>
      </c>
      <c r="I21" t="str">
        <f t="shared" si="14"/>
        <v>Shot_GoldenBow3</v>
      </c>
      <c r="J21" t="str">
        <f t="shared" si="15"/>
        <v>EquipName_GoldenBow3</v>
      </c>
      <c r="K21">
        <v>1</v>
      </c>
      <c r="V21">
        <v>0</v>
      </c>
    </row>
    <row r="22" spans="1:22" x14ac:dyDescent="0.3">
      <c r="A22" t="str">
        <f t="shared" ca="1" si="0"/>
        <v>E2201</v>
      </c>
      <c r="B22" t="s">
        <v>31</v>
      </c>
      <c r="C22">
        <f t="shared" ca="1" si="26"/>
        <v>2</v>
      </c>
      <c r="D22" t="s">
        <v>23</v>
      </c>
      <c r="E22">
        <f t="shared" ca="1" si="27"/>
        <v>2</v>
      </c>
      <c r="F22">
        <v>1</v>
      </c>
      <c r="G22" t="s">
        <v>64</v>
      </c>
      <c r="H22">
        <f t="shared" si="3"/>
        <v>1</v>
      </c>
      <c r="I22" t="str">
        <f t="shared" si="14"/>
        <v>Shot_ElvenBow</v>
      </c>
      <c r="J22" t="str">
        <f t="shared" si="15"/>
        <v>EquipName_ElvenBow</v>
      </c>
      <c r="K22">
        <v>1</v>
      </c>
      <c r="V22">
        <v>0</v>
      </c>
    </row>
    <row r="23" spans="1:22" hidden="1" x14ac:dyDescent="0.3">
      <c r="A23" t="str">
        <f t="shared" ca="1" si="0"/>
        <v>E2202</v>
      </c>
      <c r="B23" t="s">
        <v>7</v>
      </c>
      <c r="C23">
        <f t="shared" ref="C23" ca="1" si="28">VLOOKUP(B23,OFFSET(INDIRECT("$A:$B"),0,MATCH(B$1&amp;"_Verify",INDIRECT("$1:$1"),0)-1),2,0)</f>
        <v>2</v>
      </c>
      <c r="D23" t="s">
        <v>23</v>
      </c>
      <c r="E23">
        <f t="shared" ref="E23" ca="1" si="29">VLOOKUP(D23,OFFSET(INDIRECT("$A:$B"),0,MATCH(D$1&amp;"_Verify",INDIRECT("$1:$1"),0)-1),2,0)</f>
        <v>2</v>
      </c>
      <c r="F23">
        <v>2</v>
      </c>
      <c r="G23" t="s">
        <v>65</v>
      </c>
      <c r="H23">
        <f t="shared" si="3"/>
        <v>1</v>
      </c>
      <c r="I23" t="str">
        <f t="shared" ref="I23" si="30">"Shot_"&amp;G23</f>
        <v>Shot_FantasySetBow1</v>
      </c>
      <c r="J23" t="str">
        <f t="shared" ref="J23" si="31">"EquipName_"&amp;G23</f>
        <v>EquipName_FantasySetBow1</v>
      </c>
      <c r="K23">
        <v>1</v>
      </c>
      <c r="V23">
        <v>99</v>
      </c>
    </row>
    <row r="24" spans="1:22" x14ac:dyDescent="0.3">
      <c r="A24" t="str">
        <f t="shared" ca="1" si="0"/>
        <v>E3001</v>
      </c>
      <c r="B24" t="s">
        <v>42</v>
      </c>
      <c r="C24">
        <f t="shared" ca="1" si="26"/>
        <v>3</v>
      </c>
      <c r="D24" t="s">
        <v>19</v>
      </c>
      <c r="E24">
        <f t="shared" ca="1" si="27"/>
        <v>0</v>
      </c>
      <c r="F24">
        <v>1</v>
      </c>
      <c r="G24" t="s">
        <v>66</v>
      </c>
      <c r="H24">
        <f t="shared" si="3"/>
        <v>1</v>
      </c>
      <c r="I24" t="str">
        <f t="shared" ref="I24:I33" si="32">"Shot_"&amp;G24</f>
        <v>Shot_ArmoryAngSpear</v>
      </c>
      <c r="J24" t="str">
        <f t="shared" ref="J24:J33" si="33">"EquipName_"&amp;G24</f>
        <v>EquipName_ArmoryAngSpear</v>
      </c>
      <c r="K24">
        <v>1</v>
      </c>
      <c r="T24" t="s">
        <v>127</v>
      </c>
      <c r="U24">
        <v>4</v>
      </c>
      <c r="V24">
        <v>0</v>
      </c>
    </row>
    <row r="25" spans="1:22" x14ac:dyDescent="0.3">
      <c r="A25" t="str">
        <f t="shared" ca="1" si="0"/>
        <v>E3002</v>
      </c>
      <c r="B25" t="s">
        <v>42</v>
      </c>
      <c r="C25">
        <f t="shared" ca="1" si="26"/>
        <v>3</v>
      </c>
      <c r="D25" t="s">
        <v>19</v>
      </c>
      <c r="E25">
        <f t="shared" ca="1" si="27"/>
        <v>0</v>
      </c>
      <c r="F25">
        <v>2</v>
      </c>
      <c r="G25" t="s">
        <v>67</v>
      </c>
      <c r="H25">
        <f t="shared" si="3"/>
        <v>1</v>
      </c>
      <c r="I25" t="str">
        <f t="shared" si="32"/>
        <v>Shot_FantasySetStaff1</v>
      </c>
      <c r="J25" t="str">
        <f t="shared" si="33"/>
        <v>EquipName_FantasySetStaff1</v>
      </c>
      <c r="K25">
        <v>1</v>
      </c>
      <c r="V25">
        <v>0</v>
      </c>
    </row>
    <row r="26" spans="1:22" x14ac:dyDescent="0.3">
      <c r="A26" t="str">
        <f t="shared" ca="1" si="0"/>
        <v>E3003</v>
      </c>
      <c r="B26" t="s">
        <v>42</v>
      </c>
      <c r="C26">
        <f t="shared" ca="1" si="26"/>
        <v>3</v>
      </c>
      <c r="D26" t="s">
        <v>19</v>
      </c>
      <c r="E26">
        <f t="shared" ca="1" si="27"/>
        <v>0</v>
      </c>
      <c r="F26">
        <v>3</v>
      </c>
      <c r="G26" t="s">
        <v>68</v>
      </c>
      <c r="H26">
        <f t="shared" si="3"/>
        <v>1</v>
      </c>
      <c r="I26" t="str">
        <f t="shared" si="32"/>
        <v>Shot_FantasySetStaff4</v>
      </c>
      <c r="J26" t="str">
        <f t="shared" si="33"/>
        <v>EquipName_FantasySetStaff4</v>
      </c>
      <c r="K26">
        <v>1</v>
      </c>
      <c r="V26">
        <v>0</v>
      </c>
    </row>
    <row r="27" spans="1:22" x14ac:dyDescent="0.3">
      <c r="A27" t="str">
        <f t="shared" ca="1" si="0"/>
        <v>E3101</v>
      </c>
      <c r="B27" t="s">
        <v>42</v>
      </c>
      <c r="C27">
        <f t="shared" ca="1" si="26"/>
        <v>3</v>
      </c>
      <c r="D27" t="s">
        <v>21</v>
      </c>
      <c r="E27">
        <f t="shared" ca="1" si="27"/>
        <v>1</v>
      </c>
      <c r="F27">
        <v>1</v>
      </c>
      <c r="G27" t="s">
        <v>69</v>
      </c>
      <c r="H27">
        <f t="shared" si="3"/>
        <v>1</v>
      </c>
      <c r="I27" t="str">
        <f t="shared" si="32"/>
        <v>Shot_ArmoryWand1</v>
      </c>
      <c r="J27" t="str">
        <f t="shared" si="33"/>
        <v>EquipName_ArmoryWand1</v>
      </c>
      <c r="K27">
        <v>1</v>
      </c>
      <c r="V27">
        <v>0</v>
      </c>
    </row>
    <row r="28" spans="1:22" x14ac:dyDescent="0.3">
      <c r="A28" t="str">
        <f t="shared" ca="1" si="0"/>
        <v>E3102</v>
      </c>
      <c r="B28" t="s">
        <v>42</v>
      </c>
      <c r="C28">
        <f t="shared" ref="C28:C36" ca="1" si="34">VLOOKUP(B28,OFFSET(INDIRECT("$A:$B"),0,MATCH(B$1&amp;"_Verify",INDIRECT("$1:$1"),0)-1),2,0)</f>
        <v>3</v>
      </c>
      <c r="D28" t="s">
        <v>21</v>
      </c>
      <c r="E28">
        <f t="shared" ref="E28:E36" ca="1" si="35">VLOOKUP(D28,OFFSET(INDIRECT("$A:$B"),0,MATCH(D$1&amp;"_Verify",INDIRECT("$1:$1"),0)-1),2,0)</f>
        <v>1</v>
      </c>
      <c r="F28">
        <v>2</v>
      </c>
      <c r="G28" t="s">
        <v>70</v>
      </c>
      <c r="H28">
        <f t="shared" si="3"/>
        <v>1</v>
      </c>
      <c r="I28" t="str">
        <f t="shared" si="32"/>
        <v>Shot_MetalStaff</v>
      </c>
      <c r="J28" t="str">
        <f t="shared" si="33"/>
        <v>EquipName_MetalStaff</v>
      </c>
      <c r="K28">
        <v>1</v>
      </c>
      <c r="V28">
        <v>0</v>
      </c>
    </row>
    <row r="29" spans="1:22" x14ac:dyDescent="0.3">
      <c r="A29" t="str">
        <f t="shared" ca="1" si="0"/>
        <v>E3201</v>
      </c>
      <c r="B29" t="s">
        <v>42</v>
      </c>
      <c r="C29">
        <f t="shared" ca="1" si="34"/>
        <v>3</v>
      </c>
      <c r="D29" t="s">
        <v>23</v>
      </c>
      <c r="E29">
        <f t="shared" ca="1" si="35"/>
        <v>2</v>
      </c>
      <c r="F29">
        <v>1</v>
      </c>
      <c r="G29" t="s">
        <v>71</v>
      </c>
      <c r="H29">
        <f t="shared" si="3"/>
        <v>1</v>
      </c>
      <c r="I29" t="str">
        <f t="shared" si="32"/>
        <v>Shot_HqStaff</v>
      </c>
      <c r="J29" t="str">
        <f t="shared" si="33"/>
        <v>EquipName_HqStaff</v>
      </c>
      <c r="K29">
        <v>1</v>
      </c>
      <c r="V29">
        <v>0</v>
      </c>
    </row>
    <row r="30" spans="1:22" hidden="1" x14ac:dyDescent="0.3">
      <c r="A30" t="str">
        <f t="shared" ca="1" si="0"/>
        <v>E3202</v>
      </c>
      <c r="B30" t="s">
        <v>8</v>
      </c>
      <c r="C30">
        <f t="shared" ref="C30" ca="1" si="36">VLOOKUP(B30,OFFSET(INDIRECT("$A:$B"),0,MATCH(B$1&amp;"_Verify",INDIRECT("$1:$1"),0)-1),2,0)</f>
        <v>3</v>
      </c>
      <c r="D30" t="s">
        <v>23</v>
      </c>
      <c r="E30">
        <f t="shared" ref="E30" ca="1" si="37">VLOOKUP(D30,OFFSET(INDIRECT("$A:$B"),0,MATCH(D$1&amp;"_Verify",INDIRECT("$1:$1"),0)-1),2,0)</f>
        <v>2</v>
      </c>
      <c r="F30">
        <v>2</v>
      </c>
      <c r="G30" t="s">
        <v>72</v>
      </c>
      <c r="H30">
        <f t="shared" si="3"/>
        <v>1</v>
      </c>
      <c r="I30" t="str">
        <f t="shared" ref="I30" si="38">"Shot_"&amp;G30</f>
        <v>Shot_ArsenalStaff</v>
      </c>
      <c r="J30" t="str">
        <f t="shared" ref="J30" si="39">"EquipName_"&amp;G30</f>
        <v>EquipName_ArsenalStaff</v>
      </c>
      <c r="K30">
        <v>1</v>
      </c>
      <c r="V30">
        <v>99</v>
      </c>
    </row>
    <row r="31" spans="1:22" x14ac:dyDescent="0.3">
      <c r="A31" t="str">
        <f t="shared" ca="1" si="0"/>
        <v>E4001</v>
      </c>
      <c r="B31" t="s">
        <v>44</v>
      </c>
      <c r="C31">
        <f t="shared" ca="1" si="34"/>
        <v>4</v>
      </c>
      <c r="D31" t="s">
        <v>19</v>
      </c>
      <c r="E31">
        <f t="shared" ca="1" si="35"/>
        <v>0</v>
      </c>
      <c r="F31">
        <v>1</v>
      </c>
      <c r="G31" t="s">
        <v>73</v>
      </c>
      <c r="H31">
        <f t="shared" si="3"/>
        <v>1</v>
      </c>
      <c r="I31" t="str">
        <f t="shared" si="32"/>
        <v>Shot_RunicHammer</v>
      </c>
      <c r="J31" t="str">
        <f t="shared" si="33"/>
        <v>EquipName_RunicHammer</v>
      </c>
      <c r="K31">
        <v>1</v>
      </c>
      <c r="T31" t="s">
        <v>128</v>
      </c>
      <c r="U31">
        <v>4</v>
      </c>
      <c r="V31">
        <v>0</v>
      </c>
    </row>
    <row r="32" spans="1:22" x14ac:dyDescent="0.3">
      <c r="A32" t="str">
        <f t="shared" ca="1" si="0"/>
        <v>E4002</v>
      </c>
      <c r="B32" t="s">
        <v>44</v>
      </c>
      <c r="C32">
        <f t="shared" ca="1" si="34"/>
        <v>4</v>
      </c>
      <c r="D32" t="s">
        <v>19</v>
      </c>
      <c r="E32">
        <f t="shared" ca="1" si="35"/>
        <v>0</v>
      </c>
      <c r="F32">
        <v>2</v>
      </c>
      <c r="G32" t="s">
        <v>74</v>
      </c>
      <c r="H32">
        <f t="shared" si="3"/>
        <v>1</v>
      </c>
      <c r="I32" t="str">
        <f t="shared" si="32"/>
        <v>Shot_MorningStar</v>
      </c>
      <c r="J32" t="str">
        <f t="shared" si="33"/>
        <v>EquipName_MorningStar</v>
      </c>
      <c r="K32">
        <v>1</v>
      </c>
      <c r="V32">
        <v>0</v>
      </c>
    </row>
    <row r="33" spans="1:22" x14ac:dyDescent="0.3">
      <c r="A33" t="str">
        <f t="shared" ca="1" si="0"/>
        <v>E4003</v>
      </c>
      <c r="B33" t="s">
        <v>44</v>
      </c>
      <c r="C33">
        <f t="shared" ca="1" si="34"/>
        <v>4</v>
      </c>
      <c r="D33" t="s">
        <v>19</v>
      </c>
      <c r="E33">
        <f t="shared" ca="1" si="35"/>
        <v>0</v>
      </c>
      <c r="F33">
        <v>3</v>
      </c>
      <c r="G33" t="s">
        <v>75</v>
      </c>
      <c r="H33">
        <f t="shared" si="3"/>
        <v>1</v>
      </c>
      <c r="I33" t="str">
        <f t="shared" si="32"/>
        <v>Shot_StrongMaul</v>
      </c>
      <c r="J33" t="str">
        <f t="shared" si="33"/>
        <v>EquipName_StrongMaul</v>
      </c>
      <c r="K33">
        <v>1</v>
      </c>
      <c r="V33">
        <v>0</v>
      </c>
    </row>
    <row r="34" spans="1:22" x14ac:dyDescent="0.3">
      <c r="A34" t="str">
        <f t="shared" ref="A34:A67" ca="1" si="40">"E"&amp;TEXT(C34,"0")&amp;TEXT(E34,"0")&amp;TEXT(F34,"00")</f>
        <v>E4101</v>
      </c>
      <c r="B34" t="s">
        <v>44</v>
      </c>
      <c r="C34">
        <f t="shared" ca="1" si="34"/>
        <v>4</v>
      </c>
      <c r="D34" t="s">
        <v>21</v>
      </c>
      <c r="E34">
        <f t="shared" ca="1" si="35"/>
        <v>1</v>
      </c>
      <c r="F34">
        <v>1</v>
      </c>
      <c r="G34" t="s">
        <v>76</v>
      </c>
      <c r="H34">
        <f t="shared" ref="H34:H65" si="41">COUNTIF(G:G,G34)</f>
        <v>1</v>
      </c>
      <c r="I34" t="str">
        <f t="shared" ref="I34:I41" si="42">"Shot_"&amp;G34</f>
        <v>Shot_ArmoryHammer11</v>
      </c>
      <c r="J34" t="str">
        <f t="shared" ref="J34:J41" si="43">"EquipName_"&amp;G34</f>
        <v>EquipName_ArmoryHammer11</v>
      </c>
      <c r="K34">
        <v>1</v>
      </c>
      <c r="V34">
        <v>0</v>
      </c>
    </row>
    <row r="35" spans="1:22" x14ac:dyDescent="0.3">
      <c r="A35" t="str">
        <f t="shared" ca="1" si="40"/>
        <v>E4102</v>
      </c>
      <c r="B35" t="s">
        <v>44</v>
      </c>
      <c r="C35">
        <f t="shared" ca="1" si="34"/>
        <v>4</v>
      </c>
      <c r="D35" t="s">
        <v>21</v>
      </c>
      <c r="E35">
        <f t="shared" ca="1" si="35"/>
        <v>1</v>
      </c>
      <c r="F35">
        <v>2</v>
      </c>
      <c r="G35" t="s">
        <v>77</v>
      </c>
      <c r="H35">
        <f t="shared" si="41"/>
        <v>1</v>
      </c>
      <c r="I35" t="str">
        <f t="shared" si="42"/>
        <v>Shot_MeleeHammer</v>
      </c>
      <c r="J35" t="str">
        <f t="shared" si="43"/>
        <v>EquipName_MeleeHammer</v>
      </c>
      <c r="K35">
        <v>1</v>
      </c>
      <c r="V35">
        <v>0</v>
      </c>
    </row>
    <row r="36" spans="1:22" x14ac:dyDescent="0.3">
      <c r="A36" t="str">
        <f t="shared" ca="1" si="40"/>
        <v>E4201</v>
      </c>
      <c r="B36" t="s">
        <v>44</v>
      </c>
      <c r="C36">
        <f t="shared" ca="1" si="34"/>
        <v>4</v>
      </c>
      <c r="D36" t="s">
        <v>23</v>
      </c>
      <c r="E36">
        <f t="shared" ca="1" si="35"/>
        <v>2</v>
      </c>
      <c r="F36">
        <v>1</v>
      </c>
      <c r="G36" t="s">
        <v>78</v>
      </c>
      <c r="H36">
        <f t="shared" si="41"/>
        <v>1</v>
      </c>
      <c r="I36" t="str">
        <f t="shared" si="42"/>
        <v>Shot_DwarfHammer</v>
      </c>
      <c r="J36" t="str">
        <f t="shared" si="43"/>
        <v>EquipName_DwarfHammer</v>
      </c>
      <c r="K36">
        <v>1</v>
      </c>
      <c r="V36">
        <v>0</v>
      </c>
    </row>
    <row r="37" spans="1:22" hidden="1" x14ac:dyDescent="0.3">
      <c r="A37" t="str">
        <f t="shared" ca="1" si="40"/>
        <v>E4202</v>
      </c>
      <c r="B37" t="s">
        <v>9</v>
      </c>
      <c r="C37">
        <f t="shared" ref="C37" ca="1" si="44">VLOOKUP(B37,OFFSET(INDIRECT("$A:$B"),0,MATCH(B$1&amp;"_Verify",INDIRECT("$1:$1"),0)-1),2,0)</f>
        <v>4</v>
      </c>
      <c r="D37" t="s">
        <v>23</v>
      </c>
      <c r="E37">
        <f t="shared" ref="E37" ca="1" si="45">VLOOKUP(D37,OFFSET(INDIRECT("$A:$B"),0,MATCH(D$1&amp;"_Verify",INDIRECT("$1:$1"),0)-1),2,0)</f>
        <v>2</v>
      </c>
      <c r="F37">
        <v>2</v>
      </c>
      <c r="G37" t="s">
        <v>79</v>
      </c>
      <c r="H37">
        <f t="shared" si="41"/>
        <v>1</v>
      </c>
      <c r="I37" t="str">
        <f t="shared" ref="I37" si="46">"Shot_"&amp;G37</f>
        <v>Shot_ArsenalGoldHammer</v>
      </c>
      <c r="J37" t="str">
        <f t="shared" ref="J37" si="47">"EquipName_"&amp;G37</f>
        <v>EquipName_ArsenalGoldHammer</v>
      </c>
      <c r="K37">
        <v>1</v>
      </c>
      <c r="V37">
        <v>99</v>
      </c>
    </row>
    <row r="38" spans="1:22" hidden="1" x14ac:dyDescent="0.3">
      <c r="A38" t="str">
        <f t="shared" ca="1" si="40"/>
        <v>E4203</v>
      </c>
      <c r="B38" t="s">
        <v>9</v>
      </c>
      <c r="C38">
        <f t="shared" ref="C38" ca="1" si="48">VLOOKUP(B38,OFFSET(INDIRECT("$A:$B"),0,MATCH(B$1&amp;"_Verify",INDIRECT("$1:$1"),0)-1),2,0)</f>
        <v>4</v>
      </c>
      <c r="D38" t="s">
        <v>23</v>
      </c>
      <c r="E38">
        <f t="shared" ref="E38" ca="1" si="49">VLOOKUP(D38,OFFSET(INDIRECT("$A:$B"),0,MATCH(D$1&amp;"_Verify",INDIRECT("$1:$1"),0)-1),2,0)</f>
        <v>2</v>
      </c>
      <c r="F38">
        <v>3</v>
      </c>
      <c r="G38" t="s">
        <v>80</v>
      </c>
      <c r="H38">
        <f t="shared" si="41"/>
        <v>1</v>
      </c>
      <c r="I38" t="str">
        <f t="shared" ref="I38" si="50">"Shot_"&amp;G38</f>
        <v>Shot_ArsenalHammer</v>
      </c>
      <c r="J38" t="str">
        <f t="shared" ref="J38" si="51">"EquipName_"&amp;G38</f>
        <v>EquipName_ArsenalHammer</v>
      </c>
      <c r="K38">
        <v>1</v>
      </c>
      <c r="V38">
        <v>99</v>
      </c>
    </row>
    <row r="39" spans="1:22" x14ac:dyDescent="0.3">
      <c r="A39" t="str">
        <f t="shared" ca="1" si="40"/>
        <v>E5001</v>
      </c>
      <c r="B39" t="s">
        <v>43</v>
      </c>
      <c r="C39">
        <f t="shared" ref="C39:C48" ca="1" si="52">VLOOKUP(B39,OFFSET(INDIRECT("$A:$B"),0,MATCH(B$1&amp;"_Verify",INDIRECT("$1:$1"),0)-1),2,0)</f>
        <v>5</v>
      </c>
      <c r="D39" t="s">
        <v>19</v>
      </c>
      <c r="E39">
        <f t="shared" ref="E39:E48" ca="1" si="53">VLOOKUP(D39,OFFSET(INDIRECT("$A:$B"),0,MATCH(D$1&amp;"_Verify",INDIRECT("$1:$1"),0)-1),2,0)</f>
        <v>0</v>
      </c>
      <c r="F39">
        <v>1</v>
      </c>
      <c r="G39" t="s">
        <v>81</v>
      </c>
      <c r="H39">
        <f t="shared" si="41"/>
        <v>1</v>
      </c>
      <c r="I39" t="str">
        <f t="shared" si="42"/>
        <v>Shot_SciFantasyRapier</v>
      </c>
      <c r="J39" t="str">
        <f t="shared" si="43"/>
        <v>EquipName_SciFantasyRapier</v>
      </c>
      <c r="K39">
        <v>1</v>
      </c>
      <c r="V39">
        <v>0</v>
      </c>
    </row>
    <row r="40" spans="1:22" x14ac:dyDescent="0.3">
      <c r="A40" t="str">
        <f t="shared" ca="1" si="40"/>
        <v>E5002</v>
      </c>
      <c r="B40" t="s">
        <v>43</v>
      </c>
      <c r="C40">
        <f t="shared" ca="1" si="52"/>
        <v>5</v>
      </c>
      <c r="D40" t="s">
        <v>19</v>
      </c>
      <c r="E40">
        <f t="shared" ca="1" si="53"/>
        <v>0</v>
      </c>
      <c r="F40">
        <v>2</v>
      </c>
      <c r="G40" t="s">
        <v>82</v>
      </c>
      <c r="H40">
        <f t="shared" si="41"/>
        <v>1</v>
      </c>
      <c r="I40" t="str">
        <f t="shared" si="42"/>
        <v>Shot_JimHdAssassin12</v>
      </c>
      <c r="J40" t="str">
        <f t="shared" si="43"/>
        <v>EquipName_JimHdAssassin12</v>
      </c>
      <c r="K40">
        <v>1</v>
      </c>
      <c r="V40">
        <v>0</v>
      </c>
    </row>
    <row r="41" spans="1:22" x14ac:dyDescent="0.3">
      <c r="A41" t="str">
        <f t="shared" ca="1" si="40"/>
        <v>E5003</v>
      </c>
      <c r="B41" t="s">
        <v>43</v>
      </c>
      <c r="C41">
        <f t="shared" ca="1" si="52"/>
        <v>5</v>
      </c>
      <c r="D41" t="s">
        <v>19</v>
      </c>
      <c r="E41">
        <f t="shared" ca="1" si="53"/>
        <v>0</v>
      </c>
      <c r="F41">
        <v>3</v>
      </c>
      <c r="G41" t="s">
        <v>83</v>
      </c>
      <c r="H41">
        <f t="shared" si="41"/>
        <v>1</v>
      </c>
      <c r="I41" t="str">
        <f t="shared" si="42"/>
        <v>Shot_StylizedSword</v>
      </c>
      <c r="J41" t="str">
        <f t="shared" si="43"/>
        <v>EquipName_StylizedSword</v>
      </c>
      <c r="K41">
        <v>1</v>
      </c>
      <c r="V41">
        <v>0</v>
      </c>
    </row>
    <row r="42" spans="1:22" x14ac:dyDescent="0.3">
      <c r="A42" t="str">
        <f t="shared" ca="1" si="40"/>
        <v>E5101</v>
      </c>
      <c r="B42" t="s">
        <v>43</v>
      </c>
      <c r="C42">
        <f t="shared" ca="1" si="52"/>
        <v>5</v>
      </c>
      <c r="D42" t="s">
        <v>21</v>
      </c>
      <c r="E42">
        <f t="shared" ca="1" si="53"/>
        <v>1</v>
      </c>
      <c r="F42">
        <v>1</v>
      </c>
      <c r="G42" t="s">
        <v>84</v>
      </c>
      <c r="H42">
        <f t="shared" si="41"/>
        <v>1</v>
      </c>
      <c r="I42" t="str">
        <f t="shared" ref="I42:I51" si="54">"Shot_"&amp;G42</f>
        <v>Shot_JimHdAssassin11</v>
      </c>
      <c r="J42" t="str">
        <f t="shared" ref="J42:J51" si="55">"EquipName_"&amp;G42</f>
        <v>EquipName_JimHdAssassin11</v>
      </c>
      <c r="K42">
        <v>1</v>
      </c>
      <c r="V42">
        <v>0</v>
      </c>
    </row>
    <row r="43" spans="1:22" x14ac:dyDescent="0.3">
      <c r="A43" t="str">
        <f t="shared" ca="1" si="40"/>
        <v>E5102</v>
      </c>
      <c r="B43" t="s">
        <v>43</v>
      </c>
      <c r="C43">
        <f t="shared" ca="1" si="52"/>
        <v>5</v>
      </c>
      <c r="D43" t="s">
        <v>21</v>
      </c>
      <c r="E43">
        <f t="shared" ca="1" si="53"/>
        <v>1</v>
      </c>
      <c r="F43">
        <v>2</v>
      </c>
      <c r="G43" t="s">
        <v>85</v>
      </c>
      <c r="H43">
        <f t="shared" si="41"/>
        <v>1</v>
      </c>
      <c r="I43" t="str">
        <f t="shared" si="54"/>
        <v>Shot_FourMaker152</v>
      </c>
      <c r="J43" t="str">
        <f t="shared" si="55"/>
        <v>EquipName_FourMaker152</v>
      </c>
      <c r="K43">
        <v>1</v>
      </c>
      <c r="V43">
        <v>0</v>
      </c>
    </row>
    <row r="44" spans="1:22" x14ac:dyDescent="0.3">
      <c r="A44" t="str">
        <f t="shared" ca="1" si="40"/>
        <v>E5201</v>
      </c>
      <c r="B44" t="s">
        <v>43</v>
      </c>
      <c r="C44">
        <f t="shared" ca="1" si="52"/>
        <v>5</v>
      </c>
      <c r="D44" t="s">
        <v>23</v>
      </c>
      <c r="E44">
        <f t="shared" ca="1" si="53"/>
        <v>2</v>
      </c>
      <c r="F44">
        <v>1</v>
      </c>
      <c r="G44" t="s">
        <v>86</v>
      </c>
      <c r="H44">
        <f t="shared" si="41"/>
        <v>1</v>
      </c>
      <c r="I44" t="str">
        <f t="shared" si="54"/>
        <v>Shot_FourMaker140</v>
      </c>
      <c r="J44" t="str">
        <f t="shared" si="55"/>
        <v>EquipName_FourMaker140</v>
      </c>
      <c r="K44">
        <v>1</v>
      </c>
      <c r="V44">
        <v>0</v>
      </c>
    </row>
    <row r="45" spans="1:22" hidden="1" x14ac:dyDescent="0.3">
      <c r="A45" t="str">
        <f t="shared" ca="1" si="40"/>
        <v>E5202</v>
      </c>
      <c r="B45" t="s">
        <v>10</v>
      </c>
      <c r="C45">
        <f t="shared" ref="C45" ca="1" si="56">VLOOKUP(B45,OFFSET(INDIRECT("$A:$B"),0,MATCH(B$1&amp;"_Verify",INDIRECT("$1:$1"),0)-1),2,0)</f>
        <v>5</v>
      </c>
      <c r="D45" t="s">
        <v>23</v>
      </c>
      <c r="E45">
        <f t="shared" ref="E45" ca="1" si="57">VLOOKUP(D45,OFFSET(INDIRECT("$A:$B"),0,MATCH(D$1&amp;"_Verify",INDIRECT("$1:$1"),0)-1),2,0)</f>
        <v>2</v>
      </c>
      <c r="F45">
        <v>2</v>
      </c>
      <c r="G45" t="s">
        <v>87</v>
      </c>
      <c r="H45">
        <f t="shared" si="41"/>
        <v>1</v>
      </c>
      <c r="I45" t="str">
        <f t="shared" ref="I45" si="58">"Shot_"&amp;G45</f>
        <v>Shot_ArsenalSword</v>
      </c>
      <c r="J45" t="str">
        <f t="shared" ref="J45" si="59">"EquipName_"&amp;G45</f>
        <v>EquipName_ArsenalSword</v>
      </c>
      <c r="K45">
        <v>1</v>
      </c>
      <c r="V45">
        <v>99</v>
      </c>
    </row>
    <row r="46" spans="1:22" x14ac:dyDescent="0.3">
      <c r="A46" t="str">
        <f t="shared" ca="1" si="40"/>
        <v>E6001</v>
      </c>
      <c r="B46" t="s">
        <v>45</v>
      </c>
      <c r="C46">
        <f t="shared" ca="1" si="52"/>
        <v>6</v>
      </c>
      <c r="D46" t="s">
        <v>19</v>
      </c>
      <c r="E46">
        <f t="shared" ca="1" si="53"/>
        <v>0</v>
      </c>
      <c r="F46">
        <v>1</v>
      </c>
      <c r="G46" t="s">
        <v>88</v>
      </c>
      <c r="H46">
        <f t="shared" si="41"/>
        <v>1</v>
      </c>
      <c r="I46" t="str">
        <f t="shared" si="54"/>
        <v>Shot_SMG31</v>
      </c>
      <c r="J46" t="str">
        <f t="shared" si="55"/>
        <v>EquipName_SMG31</v>
      </c>
      <c r="K46">
        <v>1</v>
      </c>
      <c r="V46">
        <v>0</v>
      </c>
    </row>
    <row r="47" spans="1:22" x14ac:dyDescent="0.3">
      <c r="A47" t="str">
        <f t="shared" ca="1" si="40"/>
        <v>E6002</v>
      </c>
      <c r="B47" t="s">
        <v>45</v>
      </c>
      <c r="C47">
        <f t="shared" ca="1" si="52"/>
        <v>6</v>
      </c>
      <c r="D47" t="s">
        <v>19</v>
      </c>
      <c r="E47">
        <f t="shared" ca="1" si="53"/>
        <v>0</v>
      </c>
      <c r="F47">
        <v>2</v>
      </c>
      <c r="G47" t="s">
        <v>89</v>
      </c>
      <c r="H47">
        <f t="shared" si="41"/>
        <v>1</v>
      </c>
      <c r="I47" t="str">
        <f t="shared" si="54"/>
        <v>Shot_SciFiWarriorGun</v>
      </c>
      <c r="J47" t="str">
        <f t="shared" si="55"/>
        <v>EquipName_SciFiWarriorGun</v>
      </c>
      <c r="K47">
        <v>1</v>
      </c>
      <c r="V47">
        <v>0</v>
      </c>
    </row>
    <row r="48" spans="1:22" x14ac:dyDescent="0.3">
      <c r="A48" t="str">
        <f t="shared" ca="1" si="40"/>
        <v>E6003</v>
      </c>
      <c r="B48" t="s">
        <v>45</v>
      </c>
      <c r="C48">
        <f t="shared" ca="1" si="52"/>
        <v>6</v>
      </c>
      <c r="D48" t="s">
        <v>19</v>
      </c>
      <c r="E48">
        <f t="shared" ca="1" si="53"/>
        <v>0</v>
      </c>
      <c r="F48">
        <v>3</v>
      </c>
      <c r="G48" t="s">
        <v>90</v>
      </c>
      <c r="H48">
        <f t="shared" si="41"/>
        <v>1</v>
      </c>
      <c r="I48" t="str">
        <f t="shared" si="54"/>
        <v>Shot_SciFiGun</v>
      </c>
      <c r="J48" t="str">
        <f t="shared" si="55"/>
        <v>EquipName_SciFiGun</v>
      </c>
      <c r="K48">
        <v>1</v>
      </c>
      <c r="V48">
        <v>0</v>
      </c>
    </row>
    <row r="49" spans="1:22" x14ac:dyDescent="0.3">
      <c r="A49" t="str">
        <f t="shared" ca="1" si="40"/>
        <v>E6101</v>
      </c>
      <c r="B49" t="s">
        <v>45</v>
      </c>
      <c r="C49">
        <f t="shared" ref="C49:C58" ca="1" si="60">VLOOKUP(B49,OFFSET(INDIRECT("$A:$B"),0,MATCH(B$1&amp;"_Verify",INDIRECT("$1:$1"),0)-1),2,0)</f>
        <v>6</v>
      </c>
      <c r="D49" t="s">
        <v>21</v>
      </c>
      <c r="E49">
        <f t="shared" ref="E49:E58" ca="1" si="61">VLOOKUP(D49,OFFSET(INDIRECT("$A:$B"),0,MATCH(D$1&amp;"_Verify",INDIRECT("$1:$1"),0)-1),2,0)</f>
        <v>1</v>
      </c>
      <c r="F49">
        <v>1</v>
      </c>
      <c r="G49" t="s">
        <v>91</v>
      </c>
      <c r="H49">
        <f t="shared" si="41"/>
        <v>1</v>
      </c>
      <c r="I49" t="str">
        <f t="shared" si="54"/>
        <v>Shot_SciFiRifle3</v>
      </c>
      <c r="J49" t="str">
        <f t="shared" si="55"/>
        <v>EquipName_SciFiRifle3</v>
      </c>
      <c r="K49">
        <v>1</v>
      </c>
      <c r="V49">
        <v>0</v>
      </c>
    </row>
    <row r="50" spans="1:22" x14ac:dyDescent="0.3">
      <c r="A50" t="str">
        <f t="shared" ca="1" si="40"/>
        <v>E6102</v>
      </c>
      <c r="B50" t="s">
        <v>45</v>
      </c>
      <c r="C50">
        <f t="shared" ca="1" si="60"/>
        <v>6</v>
      </c>
      <c r="D50" t="s">
        <v>21</v>
      </c>
      <c r="E50">
        <f t="shared" ca="1" si="61"/>
        <v>1</v>
      </c>
      <c r="F50">
        <v>2</v>
      </c>
      <c r="G50" t="s">
        <v>92</v>
      </c>
      <c r="H50">
        <f t="shared" si="41"/>
        <v>1</v>
      </c>
      <c r="I50" t="str">
        <f t="shared" si="54"/>
        <v>Shot_SciFiRifle4</v>
      </c>
      <c r="J50" t="str">
        <f t="shared" si="55"/>
        <v>EquipName_SciFiRifle4</v>
      </c>
      <c r="K50">
        <v>1</v>
      </c>
      <c r="V50">
        <v>0</v>
      </c>
    </row>
    <row r="51" spans="1:22" x14ac:dyDescent="0.3">
      <c r="A51" t="str">
        <f t="shared" ca="1" si="40"/>
        <v>E6201</v>
      </c>
      <c r="B51" t="s">
        <v>45</v>
      </c>
      <c r="C51">
        <f t="shared" ca="1" si="60"/>
        <v>6</v>
      </c>
      <c r="D51" t="s">
        <v>23</v>
      </c>
      <c r="E51">
        <f t="shared" ca="1" si="61"/>
        <v>2</v>
      </c>
      <c r="F51">
        <v>1</v>
      </c>
      <c r="G51" t="s">
        <v>93</v>
      </c>
      <c r="H51">
        <f t="shared" si="41"/>
        <v>1</v>
      </c>
      <c r="I51" t="str">
        <f t="shared" si="54"/>
        <v>Shot_SciFiRocketLauncher</v>
      </c>
      <c r="J51" t="str">
        <f t="shared" si="55"/>
        <v>EquipName_SciFiRocketLauncher</v>
      </c>
      <c r="K51">
        <v>1</v>
      </c>
      <c r="V51">
        <v>0</v>
      </c>
    </row>
    <row r="52" spans="1:22" hidden="1" x14ac:dyDescent="0.3">
      <c r="A52" t="str">
        <f t="shared" ca="1" si="40"/>
        <v>E6202</v>
      </c>
      <c r="B52" t="s">
        <v>11</v>
      </c>
      <c r="C52">
        <f t="shared" ref="C52" ca="1" si="62">VLOOKUP(B52,OFFSET(INDIRECT("$A:$B"),0,MATCH(B$1&amp;"_Verify",INDIRECT("$1:$1"),0)-1),2,0)</f>
        <v>6</v>
      </c>
      <c r="D52" t="s">
        <v>23</v>
      </c>
      <c r="E52">
        <f t="shared" ref="E52" ca="1" si="63">VLOOKUP(D52,OFFSET(INDIRECT("$A:$B"),0,MATCH(D$1&amp;"_Verify",INDIRECT("$1:$1"),0)-1),2,0)</f>
        <v>2</v>
      </c>
      <c r="F52">
        <v>2</v>
      </c>
      <c r="G52" t="s">
        <v>94</v>
      </c>
      <c r="H52">
        <f t="shared" si="41"/>
        <v>1</v>
      </c>
      <c r="I52" t="str">
        <f t="shared" ref="I52" si="64">"Shot_"&amp;G52</f>
        <v>Shot_SciFiPlasmaRifle</v>
      </c>
      <c r="J52" t="str">
        <f t="shared" ref="J52" si="65">"EquipName_"&amp;G52</f>
        <v>EquipName_SciFiPlasmaRifle</v>
      </c>
      <c r="K52">
        <v>1</v>
      </c>
      <c r="V52">
        <v>99</v>
      </c>
    </row>
    <row r="53" spans="1:22" x14ac:dyDescent="0.3">
      <c r="A53" t="str">
        <f t="shared" ca="1" si="40"/>
        <v>E7001</v>
      </c>
      <c r="B53" t="s">
        <v>46</v>
      </c>
      <c r="C53">
        <f t="shared" ca="1" si="60"/>
        <v>7</v>
      </c>
      <c r="D53" t="s">
        <v>19</v>
      </c>
      <c r="E53">
        <f t="shared" ca="1" si="61"/>
        <v>0</v>
      </c>
      <c r="F53">
        <v>1</v>
      </c>
      <c r="G53" t="s">
        <v>95</v>
      </c>
      <c r="H53">
        <f t="shared" si="41"/>
        <v>1</v>
      </c>
      <c r="I53" t="str">
        <f t="shared" ref="I53:I58" si="66">"Shot_"&amp;G53</f>
        <v>Shot_ArmorySet53</v>
      </c>
      <c r="J53" t="str">
        <f t="shared" ref="J53:J58" si="67">"EquipName_"&amp;G53</f>
        <v>EquipName_ArmorySet53</v>
      </c>
      <c r="K53">
        <v>1</v>
      </c>
      <c r="V53">
        <v>0</v>
      </c>
    </row>
    <row r="54" spans="1:22" x14ac:dyDescent="0.3">
      <c r="A54" t="str">
        <f t="shared" ca="1" si="40"/>
        <v>E7002</v>
      </c>
      <c r="B54" t="s">
        <v>46</v>
      </c>
      <c r="C54">
        <f t="shared" ca="1" si="60"/>
        <v>7</v>
      </c>
      <c r="D54" t="s">
        <v>19</v>
      </c>
      <c r="E54">
        <f t="shared" ca="1" si="61"/>
        <v>0</v>
      </c>
      <c r="F54">
        <v>2</v>
      </c>
      <c r="G54" t="s">
        <v>96</v>
      </c>
      <c r="H54">
        <f t="shared" si="41"/>
        <v>1</v>
      </c>
      <c r="I54" t="str">
        <f t="shared" si="66"/>
        <v>Shot_CelticShield</v>
      </c>
      <c r="J54" t="str">
        <f t="shared" si="67"/>
        <v>EquipName_CelticShield</v>
      </c>
      <c r="K54">
        <v>1</v>
      </c>
      <c r="V54">
        <v>0</v>
      </c>
    </row>
    <row r="55" spans="1:22" x14ac:dyDescent="0.3">
      <c r="A55" t="str">
        <f t="shared" ca="1" si="40"/>
        <v>E7003</v>
      </c>
      <c r="B55" t="s">
        <v>46</v>
      </c>
      <c r="C55">
        <f t="shared" ca="1" si="60"/>
        <v>7</v>
      </c>
      <c r="D55" t="s">
        <v>19</v>
      </c>
      <c r="E55">
        <f t="shared" ca="1" si="61"/>
        <v>0</v>
      </c>
      <c r="F55">
        <v>3</v>
      </c>
      <c r="G55" t="s">
        <v>97</v>
      </c>
      <c r="H55">
        <f t="shared" si="41"/>
        <v>1</v>
      </c>
      <c r="I55" t="str">
        <f t="shared" si="66"/>
        <v>Shot_FantasyShield</v>
      </c>
      <c r="J55" t="str">
        <f t="shared" si="67"/>
        <v>EquipName_FantasyShield</v>
      </c>
      <c r="K55">
        <v>1</v>
      </c>
      <c r="V55">
        <v>0</v>
      </c>
    </row>
    <row r="56" spans="1:22" x14ac:dyDescent="0.3">
      <c r="A56" t="str">
        <f t="shared" ca="1" si="40"/>
        <v>E7101</v>
      </c>
      <c r="B56" t="s">
        <v>46</v>
      </c>
      <c r="C56">
        <f t="shared" ca="1" si="60"/>
        <v>7</v>
      </c>
      <c r="D56" t="s">
        <v>21</v>
      </c>
      <c r="E56">
        <f t="shared" ca="1" si="61"/>
        <v>1</v>
      </c>
      <c r="F56">
        <v>1</v>
      </c>
      <c r="G56" t="s">
        <v>98</v>
      </c>
      <c r="H56">
        <f t="shared" si="41"/>
        <v>1</v>
      </c>
      <c r="I56" t="str">
        <f t="shared" si="66"/>
        <v>Shot_ArsenalShield</v>
      </c>
      <c r="J56" t="str">
        <f t="shared" si="67"/>
        <v>EquipName_ArsenalShield</v>
      </c>
      <c r="K56">
        <v>1</v>
      </c>
      <c r="V56">
        <v>0</v>
      </c>
    </row>
    <row r="57" spans="1:22" x14ac:dyDescent="0.3">
      <c r="A57" t="str">
        <f t="shared" ca="1" si="40"/>
        <v>E7102</v>
      </c>
      <c r="B57" t="s">
        <v>46</v>
      </c>
      <c r="C57">
        <f t="shared" ca="1" si="60"/>
        <v>7</v>
      </c>
      <c r="D57" t="s">
        <v>21</v>
      </c>
      <c r="E57">
        <f t="shared" ca="1" si="61"/>
        <v>1</v>
      </c>
      <c r="F57">
        <v>2</v>
      </c>
      <c r="G57" t="s">
        <v>99</v>
      </c>
      <c r="H57">
        <f t="shared" si="41"/>
        <v>1</v>
      </c>
      <c r="I57" t="str">
        <f t="shared" si="66"/>
        <v>Shot_SpikeShield</v>
      </c>
      <c r="J57" t="str">
        <f t="shared" si="67"/>
        <v>EquipName_SpikeShield</v>
      </c>
      <c r="K57">
        <v>1</v>
      </c>
      <c r="V57">
        <v>0</v>
      </c>
    </row>
    <row r="58" spans="1:22" x14ac:dyDescent="0.3">
      <c r="A58" t="str">
        <f t="shared" ca="1" si="40"/>
        <v>E7201</v>
      </c>
      <c r="B58" t="s">
        <v>46</v>
      </c>
      <c r="C58">
        <f t="shared" ca="1" si="60"/>
        <v>7</v>
      </c>
      <c r="D58" t="s">
        <v>23</v>
      </c>
      <c r="E58">
        <f t="shared" ca="1" si="61"/>
        <v>2</v>
      </c>
      <c r="F58">
        <v>1</v>
      </c>
      <c r="G58" t="s">
        <v>100</v>
      </c>
      <c r="H58">
        <f t="shared" si="41"/>
        <v>1</v>
      </c>
      <c r="I58" t="str">
        <f t="shared" si="66"/>
        <v>Shot_ChainShield</v>
      </c>
      <c r="J58" t="str">
        <f t="shared" si="67"/>
        <v>EquipName_ChainShield</v>
      </c>
      <c r="K58">
        <v>1</v>
      </c>
      <c r="V58">
        <v>0</v>
      </c>
    </row>
    <row r="59" spans="1:22" hidden="1" x14ac:dyDescent="0.3">
      <c r="A59" t="str">
        <f t="shared" ca="1" si="40"/>
        <v>E7202</v>
      </c>
      <c r="B59" t="s">
        <v>12</v>
      </c>
      <c r="C59">
        <f t="shared" ref="C59" ca="1" si="68">VLOOKUP(B59,OFFSET(INDIRECT("$A:$B"),0,MATCH(B$1&amp;"_Verify",INDIRECT("$1:$1"),0)-1),2,0)</f>
        <v>7</v>
      </c>
      <c r="D59" t="s">
        <v>23</v>
      </c>
      <c r="E59">
        <f t="shared" ref="E59" ca="1" si="69">VLOOKUP(D59,OFFSET(INDIRECT("$A:$B"),0,MATCH(D$1&amp;"_Verify",INDIRECT("$1:$1"),0)-1),2,0)</f>
        <v>2</v>
      </c>
      <c r="F59">
        <v>2</v>
      </c>
      <c r="G59" t="s">
        <v>101</v>
      </c>
      <c r="H59">
        <f t="shared" si="41"/>
        <v>1</v>
      </c>
      <c r="I59" t="str">
        <f t="shared" ref="I59" si="70">"Shot_"&amp;G59</f>
        <v>Shot_OrcShield</v>
      </c>
      <c r="J59" t="str">
        <f t="shared" ref="J59" si="71">"EquipName_"&amp;G59</f>
        <v>EquipName_OrcShield</v>
      </c>
      <c r="K59">
        <v>1</v>
      </c>
      <c r="V59">
        <v>99</v>
      </c>
    </row>
    <row r="60" spans="1:22" hidden="1" x14ac:dyDescent="0.3">
      <c r="A60" t="str">
        <f t="shared" ca="1" si="40"/>
        <v>E7203</v>
      </c>
      <c r="B60" t="s">
        <v>12</v>
      </c>
      <c r="C60">
        <f t="shared" ref="C60" ca="1" si="72">VLOOKUP(B60,OFFSET(INDIRECT("$A:$B"),0,MATCH(B$1&amp;"_Verify",INDIRECT("$1:$1"),0)-1),2,0)</f>
        <v>7</v>
      </c>
      <c r="D60" t="s">
        <v>23</v>
      </c>
      <c r="E60">
        <f t="shared" ref="E60" ca="1" si="73">VLOOKUP(D60,OFFSET(INDIRECT("$A:$B"),0,MATCH(D$1&amp;"_Verify",INDIRECT("$1:$1"),0)-1),2,0)</f>
        <v>2</v>
      </c>
      <c r="F60">
        <v>3</v>
      </c>
      <c r="G60" t="s">
        <v>102</v>
      </c>
      <c r="H60">
        <f t="shared" si="41"/>
        <v>1</v>
      </c>
      <c r="I60" t="str">
        <f t="shared" ref="I60" si="74">"Shot_"&amp;G60</f>
        <v>Shot_ArsenalBigShield</v>
      </c>
      <c r="J60" t="str">
        <f t="shared" ref="J60" si="75">"EquipName_"&amp;G60</f>
        <v>EquipName_ArsenalBigShield</v>
      </c>
      <c r="K60">
        <v>1</v>
      </c>
      <c r="V60">
        <v>99</v>
      </c>
    </row>
    <row r="61" spans="1:22" x14ac:dyDescent="0.3">
      <c r="A61" t="str">
        <f t="shared" ca="1" si="40"/>
        <v>E8001</v>
      </c>
      <c r="B61" t="s">
        <v>13</v>
      </c>
      <c r="C61">
        <f t="shared" ref="C61:C66" ca="1" si="76">VLOOKUP(B61,OFFSET(INDIRECT("$A:$B"),0,MATCH(B$1&amp;"_Verify",INDIRECT("$1:$1"),0)-1),2,0)</f>
        <v>8</v>
      </c>
      <c r="D61" t="s">
        <v>19</v>
      </c>
      <c r="E61">
        <f t="shared" ref="E61:E66" ca="1" si="77">VLOOKUP(D61,OFFSET(INDIRECT("$A:$B"),0,MATCH(D$1&amp;"_Verify",INDIRECT("$1:$1"),0)-1),2,0)</f>
        <v>0</v>
      </c>
      <c r="F61">
        <v>1</v>
      </c>
      <c r="G61" t="s">
        <v>103</v>
      </c>
      <c r="H61">
        <f t="shared" si="41"/>
        <v>1</v>
      </c>
      <c r="I61" t="str">
        <f t="shared" ref="I61:I66" si="78">"Shot_"&amp;G61</f>
        <v>Shot_StylizedFantasySword</v>
      </c>
      <c r="J61" t="str">
        <f t="shared" ref="J61:J66" si="79">"EquipName_"&amp;G61</f>
        <v>EquipName_StylizedFantasySword</v>
      </c>
      <c r="K61">
        <v>1</v>
      </c>
      <c r="V61">
        <v>0</v>
      </c>
    </row>
    <row r="62" spans="1:22" x14ac:dyDescent="0.3">
      <c r="A62" t="str">
        <f t="shared" ca="1" si="40"/>
        <v>E8002</v>
      </c>
      <c r="B62" t="s">
        <v>13</v>
      </c>
      <c r="C62">
        <f t="shared" ca="1" si="76"/>
        <v>8</v>
      </c>
      <c r="D62" t="s">
        <v>19</v>
      </c>
      <c r="E62">
        <f t="shared" ca="1" si="77"/>
        <v>0</v>
      </c>
      <c r="F62">
        <v>2</v>
      </c>
      <c r="G62" t="s">
        <v>104</v>
      </c>
      <c r="H62">
        <f t="shared" si="41"/>
        <v>1</v>
      </c>
      <c r="I62" t="str">
        <f t="shared" si="78"/>
        <v>Shot_TwoHandSeven</v>
      </c>
      <c r="J62" t="str">
        <f t="shared" si="79"/>
        <v>EquipName_TwoHandSeven</v>
      </c>
      <c r="K62">
        <v>1</v>
      </c>
      <c r="V62">
        <v>0</v>
      </c>
    </row>
    <row r="63" spans="1:22" x14ac:dyDescent="0.3">
      <c r="A63" t="str">
        <f t="shared" ca="1" si="40"/>
        <v>E8003</v>
      </c>
      <c r="B63" t="s">
        <v>13</v>
      </c>
      <c r="C63">
        <f t="shared" ca="1" si="76"/>
        <v>8</v>
      </c>
      <c r="D63" t="s">
        <v>19</v>
      </c>
      <c r="E63">
        <f t="shared" ca="1" si="77"/>
        <v>0</v>
      </c>
      <c r="F63">
        <v>3</v>
      </c>
      <c r="G63" t="s">
        <v>110</v>
      </c>
      <c r="H63">
        <f t="shared" si="41"/>
        <v>1</v>
      </c>
      <c r="I63" t="str">
        <f t="shared" si="78"/>
        <v>Shot_FullMetalSword</v>
      </c>
      <c r="J63" t="str">
        <f t="shared" si="79"/>
        <v>EquipName_FullMetalSword</v>
      </c>
      <c r="K63">
        <v>1</v>
      </c>
      <c r="V63">
        <v>0</v>
      </c>
    </row>
    <row r="64" spans="1:22" x14ac:dyDescent="0.3">
      <c r="A64" t="str">
        <f t="shared" ca="1" si="40"/>
        <v>E8101</v>
      </c>
      <c r="B64" t="s">
        <v>13</v>
      </c>
      <c r="C64">
        <f t="shared" ca="1" si="76"/>
        <v>8</v>
      </c>
      <c r="D64" t="s">
        <v>21</v>
      </c>
      <c r="E64">
        <f t="shared" ca="1" si="77"/>
        <v>1</v>
      </c>
      <c r="F64">
        <v>1</v>
      </c>
      <c r="G64" t="s">
        <v>109</v>
      </c>
      <c r="H64">
        <f t="shared" si="41"/>
        <v>1</v>
      </c>
      <c r="I64" t="str">
        <f t="shared" si="78"/>
        <v>Shot_MorfusSword</v>
      </c>
      <c r="J64" t="str">
        <f t="shared" si="79"/>
        <v>EquipName_MorfusSword</v>
      </c>
      <c r="K64">
        <v>1</v>
      </c>
      <c r="V64">
        <v>0</v>
      </c>
    </row>
    <row r="65" spans="1:22" x14ac:dyDescent="0.3">
      <c r="A65" t="str">
        <f t="shared" ca="1" si="40"/>
        <v>E8102</v>
      </c>
      <c r="B65" t="s">
        <v>13</v>
      </c>
      <c r="C65">
        <f t="shared" ca="1" si="76"/>
        <v>8</v>
      </c>
      <c r="D65" t="s">
        <v>21</v>
      </c>
      <c r="E65">
        <f t="shared" ca="1" si="77"/>
        <v>1</v>
      </c>
      <c r="F65">
        <v>2</v>
      </c>
      <c r="G65" t="s">
        <v>111</v>
      </c>
      <c r="H65">
        <f t="shared" si="41"/>
        <v>1</v>
      </c>
      <c r="I65" t="str">
        <f t="shared" si="78"/>
        <v>Shot_DarkNpcSword</v>
      </c>
      <c r="J65" t="str">
        <f t="shared" si="79"/>
        <v>EquipName_DarkNpcSword</v>
      </c>
      <c r="K65">
        <v>1</v>
      </c>
      <c r="V65">
        <v>0</v>
      </c>
    </row>
    <row r="66" spans="1:22" x14ac:dyDescent="0.3">
      <c r="A66" t="str">
        <f t="shared" ca="1" si="40"/>
        <v>E8201</v>
      </c>
      <c r="B66" t="s">
        <v>13</v>
      </c>
      <c r="C66">
        <f t="shared" ca="1" si="76"/>
        <v>8</v>
      </c>
      <c r="D66" t="s">
        <v>23</v>
      </c>
      <c r="E66">
        <f t="shared" ca="1" si="77"/>
        <v>2</v>
      </c>
      <c r="F66">
        <v>1</v>
      </c>
      <c r="G66" t="s">
        <v>105</v>
      </c>
      <c r="H66">
        <f t="shared" ref="H66:H67" si="80">COUNTIF(G:G,G66)</f>
        <v>1</v>
      </c>
      <c r="I66" t="str">
        <f t="shared" si="78"/>
        <v>Shot_JimHdSword2</v>
      </c>
      <c r="J66" t="str">
        <f t="shared" si="79"/>
        <v>EquipName_JimHdSword2</v>
      </c>
      <c r="K66">
        <v>1</v>
      </c>
      <c r="V66">
        <v>0</v>
      </c>
    </row>
    <row r="67" spans="1:22" hidden="1" x14ac:dyDescent="0.3">
      <c r="A67" t="str">
        <f t="shared" ca="1" si="40"/>
        <v>E8202</v>
      </c>
      <c r="B67" t="s">
        <v>47</v>
      </c>
      <c r="C67">
        <f t="shared" ref="C67" ca="1" si="81">VLOOKUP(B67,OFFSET(INDIRECT("$A:$B"),0,MATCH(B$1&amp;"_Verify",INDIRECT("$1:$1"),0)-1),2,0)</f>
        <v>8</v>
      </c>
      <c r="D67" t="s">
        <v>23</v>
      </c>
      <c r="E67">
        <f t="shared" ref="E67" ca="1" si="82">VLOOKUP(D67,OFFSET(INDIRECT("$A:$B"),0,MATCH(D$1&amp;"_Verify",INDIRECT("$1:$1"),0)-1),2,0)</f>
        <v>2</v>
      </c>
      <c r="F67">
        <v>2</v>
      </c>
      <c r="G67" t="s">
        <v>106</v>
      </c>
      <c r="H67">
        <f t="shared" si="80"/>
        <v>1</v>
      </c>
      <c r="I67" t="str">
        <f t="shared" ref="I67" si="83">"Shot_"&amp;G67</f>
        <v>Shot_ArsenalBigSword</v>
      </c>
      <c r="J67" t="str">
        <f t="shared" ref="J67" si="84">"EquipName_"&amp;G67</f>
        <v>EquipName_ArsenalBigSword</v>
      </c>
      <c r="K67">
        <v>1</v>
      </c>
      <c r="V67">
        <v>99</v>
      </c>
    </row>
  </sheetData>
  <autoFilter ref="V1:V67" xr:uid="{BECD02AC-A572-4237-AAB5-CDCD8164017D}">
    <filterColumn colId="0">
      <filters>
        <filter val="0"/>
      </filters>
    </filterColumn>
  </autoFilter>
  <phoneticPr fontId="1" type="noConversion"/>
  <dataValidations count="1">
    <dataValidation type="list" allowBlank="1" showInputMessage="1" showErrorMessage="1" sqref="D2:D66 B2:B66" xr:uid="{5A0C6A56-06C4-409A-9688-67CF5E80A796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ABF49-53C7-4B32-8065-340AACB1F81C}">
  <sheetPr filterMode="1"/>
  <dimension ref="A1:P346"/>
  <sheetViews>
    <sheetView workbookViewId="0">
      <pane xSplit="1" ySplit="1" topLeftCell="B2" activePane="bottomRight" state="frozen"/>
      <selection activeCell="D2" sqref="D2"/>
      <selection pane="topRight" activeCell="D2" sqref="D2"/>
      <selection pane="bottomLeft" activeCell="D2" sqref="D2"/>
      <selection pane="bottomRight" activeCell="B2" sqref="B2"/>
    </sheetView>
  </sheetViews>
  <sheetFormatPr defaultRowHeight="16.5" outlineLevelCol="1" x14ac:dyDescent="0.3"/>
  <cols>
    <col min="1" max="1" width="13.875" bestFit="1" customWidth="1"/>
    <col min="4" max="4" width="11.875" customWidth="1" outlineLevel="1"/>
    <col min="5" max="6" width="9" customWidth="1" outlineLevel="1"/>
    <col min="7" max="7" width="32.75" bestFit="1" customWidth="1"/>
    <col min="8" max="16" width="9" customWidth="1" outlineLevel="1"/>
  </cols>
  <sheetData>
    <row r="1" spans="1:16" ht="27" customHeight="1" x14ac:dyDescent="0.3">
      <c r="A1" t="s">
        <v>0</v>
      </c>
      <c r="B1" t="s">
        <v>129</v>
      </c>
      <c r="C1" t="s">
        <v>114</v>
      </c>
      <c r="D1" t="s">
        <v>130</v>
      </c>
      <c r="E1" t="s">
        <v>131</v>
      </c>
      <c r="F1" t="s">
        <v>199</v>
      </c>
      <c r="G1" t="s">
        <v>126</v>
      </c>
      <c r="H1" t="s">
        <v>125</v>
      </c>
      <c r="I1" t="s">
        <v>120</v>
      </c>
      <c r="J1" t="s">
        <v>121</v>
      </c>
      <c r="K1" t="s">
        <v>122</v>
      </c>
      <c r="L1" t="s">
        <v>123</v>
      </c>
      <c r="M1" t="s">
        <v>124</v>
      </c>
      <c r="N1" t="s">
        <v>15</v>
      </c>
      <c r="O1" t="s">
        <v>200</v>
      </c>
      <c r="P1" t="s">
        <v>198</v>
      </c>
    </row>
    <row r="2" spans="1:16" x14ac:dyDescent="0.3">
      <c r="A2" t="str">
        <f t="shared" ref="A2:A65" ca="1" si="0">SUBSTITUTE(B2,"E","Equip"&amp;TEXT(C2,"00"))</f>
        <v>Equip000001</v>
      </c>
      <c r="B2" t="s">
        <v>132</v>
      </c>
      <c r="C2">
        <f t="shared" ref="C2:C65" ca="1" si="1">IF(B2&lt;&gt;OFFSET(B2,-1,0),
IF(E2="A",0,3),
OFFSET(C2,-1,0)+1)</f>
        <v>0</v>
      </c>
      <c r="D2" t="str">
        <f ca="1">VLOOKUP($B2,EquipTable!$A:$V,MATCH(SUBSTITUTE(D$1,"참고",""),EquipTable!$A$1:$V$1,0),0)</f>
        <v>Axe</v>
      </c>
      <c r="E2" t="str">
        <f ca="1">VLOOKUP($B2,EquipTable!$A:$V,MATCH(SUBSTITUTE(E$1,"참고",""),EquipTable!$A$1:$V$1,0),0)</f>
        <v>A</v>
      </c>
      <c r="F2">
        <f ca="1">VLOOKUP($B2,EquipTable!$A:$V,MATCH(SUBSTITUTE(F$1,"참고",""),EquipTable!$A$1:$V$1,0),0)</f>
        <v>1</v>
      </c>
      <c r="G2" t="str">
        <f t="shared" ref="G2:G65" ca="1" si="2">H2&amp;
IF(LEN(I2)=0,"",", "&amp;I2)&amp;
IF(LEN(J2)=0,"",", "&amp;J2)&amp;
IF(LEN(K2)=0,"",", "&amp;K2)&amp;
IF(LEN(L2)=0,"",", "&amp;L2)&amp;
IF(LEN(M2)=0,"",", "&amp;M2)</f>
        <v>100</v>
      </c>
      <c r="H2">
        <v>100</v>
      </c>
      <c r="I2" t="str">
        <f ca="1">IF($C2&lt;=2,"",
IF(AND($C2&gt;=3,INT(RIGHT(I$1,1))&gt;VLOOKUP($C2,EquipGradeTable!$A:$B,MATCH(EquipGradeTable!$B$1,EquipGradeTable!$A$1:$B$1,0),0)),"",
OFFSET(I2,0,-1)+20))</f>
        <v/>
      </c>
      <c r="J2" t="str">
        <f ca="1">IF($C2&lt;=2,"",
IF(AND($C2&gt;=3,INT(RIGHT(J$1,1))&gt;VLOOKUP($C2,EquipGradeTable!$A:$B,MATCH(EquipGradeTable!$B$1,EquipGradeTable!$A$1:$B$1,0),0)),"",
OFFSET(J2,0,-1)+20))</f>
        <v/>
      </c>
      <c r="K2" t="str">
        <f ca="1">IF($C2&lt;=2,"",
IF(AND($C2&gt;=3,INT(RIGHT(K$1,1))&gt;VLOOKUP($C2,EquipGradeTable!$A:$B,MATCH(EquipGradeTable!$B$1,EquipGradeTable!$A$1:$B$1,0),0)),"",
OFFSET(K2,0,-1)+20))</f>
        <v/>
      </c>
      <c r="L2" t="str">
        <f ca="1">IF($C2&lt;=2,"",
IF(AND($C2&gt;=3,INT(RIGHT(L$1,1))&gt;VLOOKUP($C2,EquipGradeTable!$A:$B,MATCH(EquipGradeTable!$B$1,EquipGradeTable!$A$1:$B$1,0),0)),"",
OFFSET(L2,0,-1)+20))</f>
        <v/>
      </c>
      <c r="M2" t="str">
        <f ca="1">IF($C2&lt;=2,"",
IF(AND($C2&gt;=3,INT(RIGHT(M$1,1))&gt;VLOOKUP($C2,EquipGradeTable!$A:$B,MATCH(EquipGradeTable!$B$1,EquipGradeTable!$A$1:$B$1,0),0)),"",
OFFSET(M2,0,-1)+20))</f>
        <v/>
      </c>
      <c r="N2">
        <f t="shared" ref="N2:N65" ca="1" si="3">COUNTIF(O:O,O2)</f>
        <v>7</v>
      </c>
      <c r="O2" t="str">
        <f ca="1">VLOOKUP($B2,EquipTable!$A:$V,MATCH(SUBSTITUTE(O$1,"참고",""),EquipTable!$A$1:$V$1,0),0)</f>
        <v>FairyAxe</v>
      </c>
      <c r="P2">
        <f ca="1">VLOOKUP($B2,EquipTable!$A:$V,MATCH(SUBSTITUTE(P$1,"참고",""),EquipTable!$A$1:$V$1,0),0)</f>
        <v>0</v>
      </c>
    </row>
    <row r="3" spans="1:16" x14ac:dyDescent="0.3">
      <c r="A3" t="str">
        <f t="shared" ca="1" si="0"/>
        <v>Equip010001</v>
      </c>
      <c r="B3" t="s">
        <v>132</v>
      </c>
      <c r="C3">
        <f t="shared" ca="1" si="1"/>
        <v>1</v>
      </c>
      <c r="D3" t="str">
        <f ca="1">VLOOKUP($B3,EquipTable!$A:$V,MATCH(SUBSTITUTE(D$1,"참고",""),EquipTable!$A$1:$V$1,0),0)</f>
        <v>Axe</v>
      </c>
      <c r="E3" t="str">
        <f ca="1">VLOOKUP($B3,EquipTable!$A:$V,MATCH(SUBSTITUTE(E$1,"참고",""),EquipTable!$A$1:$V$1,0),0)</f>
        <v>A</v>
      </c>
      <c r="F3">
        <f ca="1">VLOOKUP($B3,EquipTable!$A:$V,MATCH(SUBSTITUTE(F$1,"참고",""),EquipTable!$A$1:$V$1,0),0)</f>
        <v>1</v>
      </c>
      <c r="G3" t="str">
        <f t="shared" ca="1" si="2"/>
        <v>200</v>
      </c>
      <c r="H3">
        <v>200</v>
      </c>
      <c r="I3" t="str">
        <f ca="1">IF($C3&lt;=2,"",
IF(AND($C3&gt;=3,INT(RIGHT(I$1,1))&gt;VLOOKUP($C3,EquipGradeTable!$A:$B,MATCH(EquipGradeTable!$B$1,EquipGradeTable!$A$1:$B$1,0),0)),"",
OFFSET(I3,0,-1)+20))</f>
        <v/>
      </c>
      <c r="J3" t="str">
        <f ca="1">IF($C3&lt;=2,"",
IF(AND($C3&gt;=3,INT(RIGHT(J$1,1))&gt;VLOOKUP($C3,EquipGradeTable!$A:$B,MATCH(EquipGradeTable!$B$1,EquipGradeTable!$A$1:$B$1,0),0)),"",
OFFSET(J3,0,-1)+20))</f>
        <v/>
      </c>
      <c r="K3" t="str">
        <f ca="1">IF($C3&lt;=2,"",
IF(AND($C3&gt;=3,INT(RIGHT(K$1,1))&gt;VLOOKUP($C3,EquipGradeTable!$A:$B,MATCH(EquipGradeTable!$B$1,EquipGradeTable!$A$1:$B$1,0),0)),"",
OFFSET(K3,0,-1)+20))</f>
        <v/>
      </c>
      <c r="L3" t="str">
        <f ca="1">IF($C3&lt;=2,"",
IF(AND($C3&gt;=3,INT(RIGHT(L$1,1))&gt;VLOOKUP($C3,EquipGradeTable!$A:$B,MATCH(EquipGradeTable!$B$1,EquipGradeTable!$A$1:$B$1,0),0)),"",
OFFSET(L3,0,-1)+20))</f>
        <v/>
      </c>
      <c r="M3" t="str">
        <f ca="1">IF($C3&lt;=2,"",
IF(AND($C3&gt;=3,INT(RIGHT(M$1,1))&gt;VLOOKUP($C3,EquipGradeTable!$A:$B,MATCH(EquipGradeTable!$B$1,EquipGradeTable!$A$1:$B$1,0),0)),"",
OFFSET(M3,0,-1)+20))</f>
        <v/>
      </c>
      <c r="N3">
        <f t="shared" ca="1" si="3"/>
        <v>7</v>
      </c>
      <c r="O3" t="str">
        <f ca="1">VLOOKUP($B3,EquipTable!$A:$V,MATCH(SUBSTITUTE(O$1,"참고",""),EquipTable!$A$1:$V$1,0),0)</f>
        <v>FairyAxe</v>
      </c>
      <c r="P3">
        <f ca="1">VLOOKUP($B3,EquipTable!$A:$V,MATCH(SUBSTITUTE(P$1,"참고",""),EquipTable!$A$1:$V$1,0),0)</f>
        <v>0</v>
      </c>
    </row>
    <row r="4" spans="1:16" x14ac:dyDescent="0.3">
      <c r="A4" t="str">
        <f t="shared" ca="1" si="0"/>
        <v>Equip020001</v>
      </c>
      <c r="B4" t="s">
        <v>132</v>
      </c>
      <c r="C4">
        <f t="shared" ca="1" si="1"/>
        <v>2</v>
      </c>
      <c r="D4" t="str">
        <f ca="1">VLOOKUP($B4,EquipTable!$A:$V,MATCH(SUBSTITUTE(D$1,"참고",""),EquipTable!$A$1:$V$1,0),0)</f>
        <v>Axe</v>
      </c>
      <c r="E4" t="str">
        <f ca="1">VLOOKUP($B4,EquipTable!$A:$V,MATCH(SUBSTITUTE(E$1,"참고",""),EquipTable!$A$1:$V$1,0),0)</f>
        <v>A</v>
      </c>
      <c r="F4">
        <f ca="1">VLOOKUP($B4,EquipTable!$A:$V,MATCH(SUBSTITUTE(F$1,"참고",""),EquipTable!$A$1:$V$1,0),0)</f>
        <v>1</v>
      </c>
      <c r="G4" t="str">
        <f t="shared" ca="1" si="2"/>
        <v>300</v>
      </c>
      <c r="H4">
        <v>300</v>
      </c>
      <c r="I4" t="str">
        <f ca="1">IF($C4&lt;=2,"",
IF(AND($C4&gt;=3,INT(RIGHT(I$1,1))&gt;VLOOKUP($C4,EquipGradeTable!$A:$B,MATCH(EquipGradeTable!$B$1,EquipGradeTable!$A$1:$B$1,0),0)),"",
OFFSET(I4,0,-1)+20))</f>
        <v/>
      </c>
      <c r="J4" t="str">
        <f ca="1">IF($C4&lt;=2,"",
IF(AND($C4&gt;=3,INT(RIGHT(J$1,1))&gt;VLOOKUP($C4,EquipGradeTable!$A:$B,MATCH(EquipGradeTable!$B$1,EquipGradeTable!$A$1:$B$1,0),0)),"",
OFFSET(J4,0,-1)+20))</f>
        <v/>
      </c>
      <c r="K4" t="str">
        <f ca="1">IF($C4&lt;=2,"",
IF(AND($C4&gt;=3,INT(RIGHT(K$1,1))&gt;VLOOKUP($C4,EquipGradeTable!$A:$B,MATCH(EquipGradeTable!$B$1,EquipGradeTable!$A$1:$B$1,0),0)),"",
OFFSET(K4,0,-1)+20))</f>
        <v/>
      </c>
      <c r="L4" t="str">
        <f ca="1">IF($C4&lt;=2,"",
IF(AND($C4&gt;=3,INT(RIGHT(L$1,1))&gt;VLOOKUP($C4,EquipGradeTable!$A:$B,MATCH(EquipGradeTable!$B$1,EquipGradeTable!$A$1:$B$1,0),0)),"",
OFFSET(L4,0,-1)+20))</f>
        <v/>
      </c>
      <c r="M4" t="str">
        <f ca="1">IF($C4&lt;=2,"",
IF(AND($C4&gt;=3,INT(RIGHT(M$1,1))&gt;VLOOKUP($C4,EquipGradeTable!$A:$B,MATCH(EquipGradeTable!$B$1,EquipGradeTable!$A$1:$B$1,0),0)),"",
OFFSET(M4,0,-1)+20))</f>
        <v/>
      </c>
      <c r="N4">
        <f t="shared" ca="1" si="3"/>
        <v>7</v>
      </c>
      <c r="O4" t="str">
        <f ca="1">VLOOKUP($B4,EquipTable!$A:$V,MATCH(SUBSTITUTE(O$1,"참고",""),EquipTable!$A$1:$V$1,0),0)</f>
        <v>FairyAxe</v>
      </c>
      <c r="P4">
        <f ca="1">VLOOKUP($B4,EquipTable!$A:$V,MATCH(SUBSTITUTE(P$1,"참고",""),EquipTable!$A$1:$V$1,0),0)</f>
        <v>0</v>
      </c>
    </row>
    <row r="5" spans="1:16" x14ac:dyDescent="0.3">
      <c r="A5" t="str">
        <f t="shared" ca="1" si="0"/>
        <v>Equip030001</v>
      </c>
      <c r="B5" t="s">
        <v>132</v>
      </c>
      <c r="C5">
        <f t="shared" ca="1" si="1"/>
        <v>3</v>
      </c>
      <c r="D5" t="str">
        <f ca="1">VLOOKUP($B5,EquipTable!$A:$V,MATCH(SUBSTITUTE(D$1,"참고",""),EquipTable!$A$1:$V$1,0),0)</f>
        <v>Axe</v>
      </c>
      <c r="E5" t="str">
        <f ca="1">VLOOKUP($B5,EquipTable!$A:$V,MATCH(SUBSTITUTE(E$1,"참고",""),EquipTable!$A$1:$V$1,0),0)</f>
        <v>A</v>
      </c>
      <c r="F5">
        <f ca="1">VLOOKUP($B5,EquipTable!$A:$V,MATCH(SUBSTITUTE(F$1,"참고",""),EquipTable!$A$1:$V$1,0),0)</f>
        <v>1</v>
      </c>
      <c r="G5" t="str">
        <f t="shared" ca="1" si="2"/>
        <v>400, 420, 440</v>
      </c>
      <c r="H5">
        <v>400</v>
      </c>
      <c r="I5">
        <f ca="1">IF($C5&lt;=2,"",
IF(AND($C5&gt;=3,INT(RIGHT(I$1,1))&gt;VLOOKUP($C5,EquipGradeTable!$A:$B,MATCH(EquipGradeTable!$B$1,EquipGradeTable!$A$1:$B$1,0),0)),"",
OFFSET(I5,0,-1)+20))</f>
        <v>420</v>
      </c>
      <c r="J5">
        <f ca="1">IF($C5&lt;=2,"",
IF(AND($C5&gt;=3,INT(RIGHT(J$1,1))&gt;VLOOKUP($C5,EquipGradeTable!$A:$B,MATCH(EquipGradeTable!$B$1,EquipGradeTable!$A$1:$B$1,0),0)),"",
OFFSET(J5,0,-1)+20))</f>
        <v>440</v>
      </c>
      <c r="K5" t="str">
        <f ca="1">IF($C5&lt;=2,"",
IF(AND($C5&gt;=3,INT(RIGHT(K$1,1))&gt;VLOOKUP($C5,EquipGradeTable!$A:$B,MATCH(EquipGradeTable!$B$1,EquipGradeTable!$A$1:$B$1,0),0)),"",
OFFSET(K5,0,-1)+20))</f>
        <v/>
      </c>
      <c r="L5" t="str">
        <f ca="1">IF($C5&lt;=2,"",
IF(AND($C5&gt;=3,INT(RIGHT(L$1,1))&gt;VLOOKUP($C5,EquipGradeTable!$A:$B,MATCH(EquipGradeTable!$B$1,EquipGradeTable!$A$1:$B$1,0),0)),"",
OFFSET(L5,0,-1)+20))</f>
        <v/>
      </c>
      <c r="M5" t="str">
        <f ca="1">IF($C5&lt;=2,"",
IF(AND($C5&gt;=3,INT(RIGHT(M$1,1))&gt;VLOOKUP($C5,EquipGradeTable!$A:$B,MATCH(EquipGradeTable!$B$1,EquipGradeTable!$A$1:$B$1,0),0)),"",
OFFSET(M5,0,-1)+20))</f>
        <v/>
      </c>
      <c r="N5">
        <f t="shared" ca="1" si="3"/>
        <v>7</v>
      </c>
      <c r="O5" t="str">
        <f ca="1">VLOOKUP($B5,EquipTable!$A:$V,MATCH(SUBSTITUTE(O$1,"참고",""),EquipTable!$A$1:$V$1,0),0)</f>
        <v>FairyAxe</v>
      </c>
      <c r="P5">
        <f ca="1">VLOOKUP($B5,EquipTable!$A:$V,MATCH(SUBSTITUTE(P$1,"참고",""),EquipTable!$A$1:$V$1,0),0)</f>
        <v>0</v>
      </c>
    </row>
    <row r="6" spans="1:16" x14ac:dyDescent="0.3">
      <c r="A6" t="str">
        <f t="shared" ca="1" si="0"/>
        <v>Equip040001</v>
      </c>
      <c r="B6" t="s">
        <v>132</v>
      </c>
      <c r="C6">
        <f t="shared" ca="1" si="1"/>
        <v>4</v>
      </c>
      <c r="D6" t="str">
        <f ca="1">VLOOKUP($B6,EquipTable!$A:$V,MATCH(SUBSTITUTE(D$1,"참고",""),EquipTable!$A$1:$V$1,0),0)</f>
        <v>Axe</v>
      </c>
      <c r="E6" t="str">
        <f ca="1">VLOOKUP($B6,EquipTable!$A:$V,MATCH(SUBSTITUTE(E$1,"참고",""),EquipTable!$A$1:$V$1,0),0)</f>
        <v>A</v>
      </c>
      <c r="F6">
        <f ca="1">VLOOKUP($B6,EquipTable!$A:$V,MATCH(SUBSTITUTE(F$1,"참고",""),EquipTable!$A$1:$V$1,0),0)</f>
        <v>1</v>
      </c>
      <c r="G6" t="str">
        <f t="shared" ca="1" si="2"/>
        <v>500, 520, 540, 560</v>
      </c>
      <c r="H6">
        <v>500</v>
      </c>
      <c r="I6">
        <f ca="1">IF($C6&lt;=2,"",
IF(AND($C6&gt;=3,INT(RIGHT(I$1,1))&gt;VLOOKUP($C6,EquipGradeTable!$A:$B,MATCH(EquipGradeTable!$B$1,EquipGradeTable!$A$1:$B$1,0),0)),"",
OFFSET(I6,0,-1)+20))</f>
        <v>520</v>
      </c>
      <c r="J6">
        <f ca="1">IF($C6&lt;=2,"",
IF(AND($C6&gt;=3,INT(RIGHT(J$1,1))&gt;VLOOKUP($C6,EquipGradeTable!$A:$B,MATCH(EquipGradeTable!$B$1,EquipGradeTable!$A$1:$B$1,0),0)),"",
OFFSET(J6,0,-1)+20))</f>
        <v>540</v>
      </c>
      <c r="K6">
        <f ca="1">IF($C6&lt;=2,"",
IF(AND($C6&gt;=3,INT(RIGHT(K$1,1))&gt;VLOOKUP($C6,EquipGradeTable!$A:$B,MATCH(EquipGradeTable!$B$1,EquipGradeTable!$A$1:$B$1,0),0)),"",
OFFSET(K6,0,-1)+20))</f>
        <v>560</v>
      </c>
      <c r="L6" t="str">
        <f ca="1">IF($C6&lt;=2,"",
IF(AND($C6&gt;=3,INT(RIGHT(L$1,1))&gt;VLOOKUP($C6,EquipGradeTable!$A:$B,MATCH(EquipGradeTable!$B$1,EquipGradeTable!$A$1:$B$1,0),0)),"",
OFFSET(L6,0,-1)+20))</f>
        <v/>
      </c>
      <c r="M6" t="str">
        <f ca="1">IF($C6&lt;=2,"",
IF(AND($C6&gt;=3,INT(RIGHT(M$1,1))&gt;VLOOKUP($C6,EquipGradeTable!$A:$B,MATCH(EquipGradeTable!$B$1,EquipGradeTable!$A$1:$B$1,0),0)),"",
OFFSET(M6,0,-1)+20))</f>
        <v/>
      </c>
      <c r="N6">
        <f t="shared" ca="1" si="3"/>
        <v>7</v>
      </c>
      <c r="O6" t="str">
        <f ca="1">VLOOKUP($B6,EquipTable!$A:$V,MATCH(SUBSTITUTE(O$1,"참고",""),EquipTable!$A$1:$V$1,0),0)</f>
        <v>FairyAxe</v>
      </c>
      <c r="P6">
        <f ca="1">VLOOKUP($B6,EquipTable!$A:$V,MATCH(SUBSTITUTE(P$1,"참고",""),EquipTable!$A$1:$V$1,0),0)</f>
        <v>0</v>
      </c>
    </row>
    <row r="7" spans="1:16" x14ac:dyDescent="0.3">
      <c r="A7" t="str">
        <f t="shared" ca="1" si="0"/>
        <v>Equip050001</v>
      </c>
      <c r="B7" t="s">
        <v>132</v>
      </c>
      <c r="C7">
        <f t="shared" ca="1" si="1"/>
        <v>5</v>
      </c>
      <c r="D7" t="str">
        <f ca="1">VLOOKUP($B7,EquipTable!$A:$V,MATCH(SUBSTITUTE(D$1,"참고",""),EquipTable!$A$1:$V$1,0),0)</f>
        <v>Axe</v>
      </c>
      <c r="E7" t="str">
        <f ca="1">VLOOKUP($B7,EquipTable!$A:$V,MATCH(SUBSTITUTE(E$1,"참고",""),EquipTable!$A$1:$V$1,0),0)</f>
        <v>A</v>
      </c>
      <c r="F7">
        <f ca="1">VLOOKUP($B7,EquipTable!$A:$V,MATCH(SUBSTITUTE(F$1,"참고",""),EquipTable!$A$1:$V$1,0),0)</f>
        <v>1</v>
      </c>
      <c r="G7" t="str">
        <f t="shared" ca="1" si="2"/>
        <v>600, 620, 640, 660, 680</v>
      </c>
      <c r="H7">
        <v>600</v>
      </c>
      <c r="I7">
        <f ca="1">IF($C7&lt;=2,"",
IF(AND($C7&gt;=3,INT(RIGHT(I$1,1))&gt;VLOOKUP($C7,EquipGradeTable!$A:$B,MATCH(EquipGradeTable!$B$1,EquipGradeTable!$A$1:$B$1,0),0)),"",
OFFSET(I7,0,-1)+20))</f>
        <v>620</v>
      </c>
      <c r="J7">
        <f ca="1">IF($C7&lt;=2,"",
IF(AND($C7&gt;=3,INT(RIGHT(J$1,1))&gt;VLOOKUP($C7,EquipGradeTable!$A:$B,MATCH(EquipGradeTable!$B$1,EquipGradeTable!$A$1:$B$1,0),0)),"",
OFFSET(J7,0,-1)+20))</f>
        <v>640</v>
      </c>
      <c r="K7">
        <f ca="1">IF($C7&lt;=2,"",
IF(AND($C7&gt;=3,INT(RIGHT(K$1,1))&gt;VLOOKUP($C7,EquipGradeTable!$A:$B,MATCH(EquipGradeTable!$B$1,EquipGradeTable!$A$1:$B$1,0),0)),"",
OFFSET(K7,0,-1)+20))</f>
        <v>660</v>
      </c>
      <c r="L7">
        <f ca="1">IF($C7&lt;=2,"",
IF(AND($C7&gt;=3,INT(RIGHT(L$1,1))&gt;VLOOKUP($C7,EquipGradeTable!$A:$B,MATCH(EquipGradeTable!$B$1,EquipGradeTable!$A$1:$B$1,0),0)),"",
OFFSET(L7,0,-1)+20))</f>
        <v>680</v>
      </c>
      <c r="M7" t="str">
        <f ca="1">IF($C7&lt;=2,"",
IF(AND($C7&gt;=3,INT(RIGHT(M$1,1))&gt;VLOOKUP($C7,EquipGradeTable!$A:$B,MATCH(EquipGradeTable!$B$1,EquipGradeTable!$A$1:$B$1,0),0)),"",
OFFSET(M7,0,-1)+20))</f>
        <v/>
      </c>
      <c r="N7">
        <f t="shared" ca="1" si="3"/>
        <v>7</v>
      </c>
      <c r="O7" t="str">
        <f ca="1">VLOOKUP($B7,EquipTable!$A:$V,MATCH(SUBSTITUTE(O$1,"참고",""),EquipTable!$A$1:$V$1,0),0)</f>
        <v>FairyAxe</v>
      </c>
      <c r="P7">
        <f ca="1">VLOOKUP($B7,EquipTable!$A:$V,MATCH(SUBSTITUTE(P$1,"참고",""),EquipTable!$A$1:$V$1,0),0)</f>
        <v>0</v>
      </c>
    </row>
    <row r="8" spans="1:16" x14ac:dyDescent="0.3">
      <c r="A8" t="str">
        <f t="shared" ca="1" si="0"/>
        <v>Equip060001</v>
      </c>
      <c r="B8" t="s">
        <v>132</v>
      </c>
      <c r="C8">
        <f t="shared" ca="1" si="1"/>
        <v>6</v>
      </c>
      <c r="D8" t="str">
        <f ca="1">VLOOKUP($B8,EquipTable!$A:$V,MATCH(SUBSTITUTE(D$1,"참고",""),EquipTable!$A$1:$V$1,0),0)</f>
        <v>Axe</v>
      </c>
      <c r="E8" t="str">
        <f ca="1">VLOOKUP($B8,EquipTable!$A:$V,MATCH(SUBSTITUTE(E$1,"참고",""),EquipTable!$A$1:$V$1,0),0)</f>
        <v>A</v>
      </c>
      <c r="F8">
        <f ca="1">VLOOKUP($B8,EquipTable!$A:$V,MATCH(SUBSTITUTE(F$1,"참고",""),EquipTable!$A$1:$V$1,0),0)</f>
        <v>1</v>
      </c>
      <c r="G8" t="str">
        <f t="shared" ca="1" si="2"/>
        <v>700, 720, 740, 760, 780, 800</v>
      </c>
      <c r="H8">
        <v>700</v>
      </c>
      <c r="I8">
        <f ca="1">IF($C8&lt;=2,"",
IF(AND($C8&gt;=3,INT(RIGHT(I$1,1))&gt;VLOOKUP($C8,EquipGradeTable!$A:$B,MATCH(EquipGradeTable!$B$1,EquipGradeTable!$A$1:$B$1,0),0)),"",
OFFSET(I8,0,-1)+20))</f>
        <v>720</v>
      </c>
      <c r="J8">
        <f ca="1">IF($C8&lt;=2,"",
IF(AND($C8&gt;=3,INT(RIGHT(J$1,1))&gt;VLOOKUP($C8,EquipGradeTable!$A:$B,MATCH(EquipGradeTable!$B$1,EquipGradeTable!$A$1:$B$1,0),0)),"",
OFFSET(J8,0,-1)+20))</f>
        <v>740</v>
      </c>
      <c r="K8">
        <f ca="1">IF($C8&lt;=2,"",
IF(AND($C8&gt;=3,INT(RIGHT(K$1,1))&gt;VLOOKUP($C8,EquipGradeTable!$A:$B,MATCH(EquipGradeTable!$B$1,EquipGradeTable!$A$1:$B$1,0),0)),"",
OFFSET(K8,0,-1)+20))</f>
        <v>760</v>
      </c>
      <c r="L8">
        <f ca="1">IF($C8&lt;=2,"",
IF(AND($C8&gt;=3,INT(RIGHT(L$1,1))&gt;VLOOKUP($C8,EquipGradeTable!$A:$B,MATCH(EquipGradeTable!$B$1,EquipGradeTable!$A$1:$B$1,0),0)),"",
OFFSET(L8,0,-1)+20))</f>
        <v>780</v>
      </c>
      <c r="M8">
        <f ca="1">IF($C8&lt;=2,"",
IF(AND($C8&gt;=3,INT(RIGHT(M$1,1))&gt;VLOOKUP($C8,EquipGradeTable!$A:$B,MATCH(EquipGradeTable!$B$1,EquipGradeTable!$A$1:$B$1,0),0)),"",
OFFSET(M8,0,-1)+20))</f>
        <v>800</v>
      </c>
      <c r="N8">
        <f t="shared" ca="1" si="3"/>
        <v>7</v>
      </c>
      <c r="O8" t="str">
        <f ca="1">VLOOKUP($B8,EquipTable!$A:$V,MATCH(SUBSTITUTE(O$1,"참고",""),EquipTable!$A$1:$V$1,0),0)</f>
        <v>FairyAxe</v>
      </c>
      <c r="P8">
        <f ca="1">VLOOKUP($B8,EquipTable!$A:$V,MATCH(SUBSTITUTE(P$1,"참고",""),EquipTable!$A$1:$V$1,0),0)</f>
        <v>0</v>
      </c>
    </row>
    <row r="9" spans="1:16" x14ac:dyDescent="0.3">
      <c r="A9" t="str">
        <f t="shared" ca="1" si="0"/>
        <v>Equip000002</v>
      </c>
      <c r="B9" t="s">
        <v>133</v>
      </c>
      <c r="C9">
        <f t="shared" ca="1" si="1"/>
        <v>0</v>
      </c>
      <c r="D9" t="str">
        <f ca="1">VLOOKUP($B9,EquipTable!$A:$V,MATCH(SUBSTITUTE(D$1,"참고",""),EquipTable!$A$1:$V$1,0),0)</f>
        <v>Axe</v>
      </c>
      <c r="E9" t="str">
        <f ca="1">VLOOKUP($B9,EquipTable!$A:$V,MATCH(SUBSTITUTE(E$1,"참고",""),EquipTable!$A$1:$V$1,0),0)</f>
        <v>A</v>
      </c>
      <c r="F9">
        <f ca="1">VLOOKUP($B9,EquipTable!$A:$V,MATCH(SUBSTITUTE(F$1,"참고",""),EquipTable!$A$1:$V$1,0),0)</f>
        <v>2</v>
      </c>
      <c r="G9" t="str">
        <f t="shared" ca="1" si="2"/>
        <v>101</v>
      </c>
      <c r="H9">
        <v>101</v>
      </c>
      <c r="I9" t="str">
        <f ca="1">IF($C9&lt;=2,"",
IF(AND($C9&gt;=3,INT(RIGHT(I$1,1))&gt;VLOOKUP($C9,EquipGradeTable!$A:$B,MATCH(EquipGradeTable!$B$1,EquipGradeTable!$A$1:$B$1,0),0)),"",
OFFSET(I9,0,-1)+20))</f>
        <v/>
      </c>
      <c r="J9" t="str">
        <f ca="1">IF($C9&lt;=2,"",
IF(AND($C9&gt;=3,INT(RIGHT(J$1,1))&gt;VLOOKUP($C9,EquipGradeTable!$A:$B,MATCH(EquipGradeTable!$B$1,EquipGradeTable!$A$1:$B$1,0),0)),"",
OFFSET(J9,0,-1)+20))</f>
        <v/>
      </c>
      <c r="K9" t="str">
        <f ca="1">IF($C9&lt;=2,"",
IF(AND($C9&gt;=3,INT(RIGHT(K$1,1))&gt;VLOOKUP($C9,EquipGradeTable!$A:$B,MATCH(EquipGradeTable!$B$1,EquipGradeTable!$A$1:$B$1,0),0)),"",
OFFSET(K9,0,-1)+20))</f>
        <v/>
      </c>
      <c r="L9" t="str">
        <f ca="1">IF($C9&lt;=2,"",
IF(AND($C9&gt;=3,INT(RIGHT(L$1,1))&gt;VLOOKUP($C9,EquipGradeTable!$A:$B,MATCH(EquipGradeTable!$B$1,EquipGradeTable!$A$1:$B$1,0),0)),"",
OFFSET(L9,0,-1)+20))</f>
        <v/>
      </c>
      <c r="M9" t="str">
        <f ca="1">IF($C9&lt;=2,"",
IF(AND($C9&gt;=3,INT(RIGHT(M$1,1))&gt;VLOOKUP($C9,EquipGradeTable!$A:$B,MATCH(EquipGradeTable!$B$1,EquipGradeTable!$A$1:$B$1,0),0)),"",
OFFSET(M9,0,-1)+20))</f>
        <v/>
      </c>
      <c r="N9">
        <f t="shared" ca="1" si="3"/>
        <v>7</v>
      </c>
      <c r="O9" t="str">
        <f ca="1">VLOOKUP($B9,EquipTable!$A:$V,MATCH(SUBSTITUTE(O$1,"참고",""),EquipTable!$A$1:$V$1,0),0)</f>
        <v>StAxe</v>
      </c>
      <c r="P9">
        <f ca="1">VLOOKUP($B9,EquipTable!$A:$V,MATCH(SUBSTITUTE(P$1,"참고",""),EquipTable!$A$1:$V$1,0),0)</f>
        <v>0</v>
      </c>
    </row>
    <row r="10" spans="1:16" x14ac:dyDescent="0.3">
      <c r="A10" t="str">
        <f t="shared" ca="1" si="0"/>
        <v>Equip010002</v>
      </c>
      <c r="B10" t="s">
        <v>133</v>
      </c>
      <c r="C10">
        <f t="shared" ca="1" si="1"/>
        <v>1</v>
      </c>
      <c r="D10" t="str">
        <f ca="1">VLOOKUP($B10,EquipTable!$A:$V,MATCH(SUBSTITUTE(D$1,"참고",""),EquipTable!$A$1:$V$1,0),0)</f>
        <v>Axe</v>
      </c>
      <c r="E10" t="str">
        <f ca="1">VLOOKUP($B10,EquipTable!$A:$V,MATCH(SUBSTITUTE(E$1,"참고",""),EquipTable!$A$1:$V$1,0),0)</f>
        <v>A</v>
      </c>
      <c r="F10">
        <f ca="1">VLOOKUP($B10,EquipTable!$A:$V,MATCH(SUBSTITUTE(F$1,"참고",""),EquipTable!$A$1:$V$1,0),0)</f>
        <v>2</v>
      </c>
      <c r="G10" t="str">
        <f t="shared" ca="1" si="2"/>
        <v>201</v>
      </c>
      <c r="H10">
        <v>201</v>
      </c>
      <c r="I10" t="str">
        <f ca="1">IF($C10&lt;=2,"",
IF(AND($C10&gt;=3,INT(RIGHT(I$1,1))&gt;VLOOKUP($C10,EquipGradeTable!$A:$B,MATCH(EquipGradeTable!$B$1,EquipGradeTable!$A$1:$B$1,0),0)),"",
OFFSET(I10,0,-1)+20))</f>
        <v/>
      </c>
      <c r="J10" t="str">
        <f ca="1">IF($C10&lt;=2,"",
IF(AND($C10&gt;=3,INT(RIGHT(J$1,1))&gt;VLOOKUP($C10,EquipGradeTable!$A:$B,MATCH(EquipGradeTable!$B$1,EquipGradeTable!$A$1:$B$1,0),0)),"",
OFFSET(J10,0,-1)+20))</f>
        <v/>
      </c>
      <c r="K10" t="str">
        <f ca="1">IF($C10&lt;=2,"",
IF(AND($C10&gt;=3,INT(RIGHT(K$1,1))&gt;VLOOKUP($C10,EquipGradeTable!$A:$B,MATCH(EquipGradeTable!$B$1,EquipGradeTable!$A$1:$B$1,0),0)),"",
OFFSET(K10,0,-1)+20))</f>
        <v/>
      </c>
      <c r="L10" t="str">
        <f ca="1">IF($C10&lt;=2,"",
IF(AND($C10&gt;=3,INT(RIGHT(L$1,1))&gt;VLOOKUP($C10,EquipGradeTable!$A:$B,MATCH(EquipGradeTable!$B$1,EquipGradeTable!$A$1:$B$1,0),0)),"",
OFFSET(L10,0,-1)+20))</f>
        <v/>
      </c>
      <c r="M10" t="str">
        <f ca="1">IF($C10&lt;=2,"",
IF(AND($C10&gt;=3,INT(RIGHT(M$1,1))&gt;VLOOKUP($C10,EquipGradeTable!$A:$B,MATCH(EquipGradeTable!$B$1,EquipGradeTable!$A$1:$B$1,0),0)),"",
OFFSET(M10,0,-1)+20))</f>
        <v/>
      </c>
      <c r="N10">
        <f t="shared" ca="1" si="3"/>
        <v>7</v>
      </c>
      <c r="O10" t="str">
        <f ca="1">VLOOKUP($B10,EquipTable!$A:$V,MATCH(SUBSTITUTE(O$1,"참고",""),EquipTable!$A$1:$V$1,0),0)</f>
        <v>StAxe</v>
      </c>
      <c r="P10">
        <f ca="1">VLOOKUP($B10,EquipTable!$A:$V,MATCH(SUBSTITUTE(P$1,"참고",""),EquipTable!$A$1:$V$1,0),0)</f>
        <v>0</v>
      </c>
    </row>
    <row r="11" spans="1:16" x14ac:dyDescent="0.3">
      <c r="A11" t="str">
        <f t="shared" ca="1" si="0"/>
        <v>Equip020002</v>
      </c>
      <c r="B11" t="s">
        <v>133</v>
      </c>
      <c r="C11">
        <f t="shared" ca="1" si="1"/>
        <v>2</v>
      </c>
      <c r="D11" t="str">
        <f ca="1">VLOOKUP($B11,EquipTable!$A:$V,MATCH(SUBSTITUTE(D$1,"참고",""),EquipTable!$A$1:$V$1,0),0)</f>
        <v>Axe</v>
      </c>
      <c r="E11" t="str">
        <f ca="1">VLOOKUP($B11,EquipTable!$A:$V,MATCH(SUBSTITUTE(E$1,"참고",""),EquipTable!$A$1:$V$1,0),0)</f>
        <v>A</v>
      </c>
      <c r="F11">
        <f ca="1">VLOOKUP($B11,EquipTable!$A:$V,MATCH(SUBSTITUTE(F$1,"참고",""),EquipTable!$A$1:$V$1,0),0)</f>
        <v>2</v>
      </c>
      <c r="G11" t="str">
        <f t="shared" ca="1" si="2"/>
        <v>301</v>
      </c>
      <c r="H11">
        <v>301</v>
      </c>
      <c r="I11" t="str">
        <f ca="1">IF($C11&lt;=2,"",
IF(AND($C11&gt;=3,INT(RIGHT(I$1,1))&gt;VLOOKUP($C11,EquipGradeTable!$A:$B,MATCH(EquipGradeTable!$B$1,EquipGradeTable!$A$1:$B$1,0),0)),"",
OFFSET(I11,0,-1)+20))</f>
        <v/>
      </c>
      <c r="J11" t="str">
        <f ca="1">IF($C11&lt;=2,"",
IF(AND($C11&gt;=3,INT(RIGHT(J$1,1))&gt;VLOOKUP($C11,EquipGradeTable!$A:$B,MATCH(EquipGradeTable!$B$1,EquipGradeTable!$A$1:$B$1,0),0)),"",
OFFSET(J11,0,-1)+20))</f>
        <v/>
      </c>
      <c r="K11" t="str">
        <f ca="1">IF($C11&lt;=2,"",
IF(AND($C11&gt;=3,INT(RIGHT(K$1,1))&gt;VLOOKUP($C11,EquipGradeTable!$A:$B,MATCH(EquipGradeTable!$B$1,EquipGradeTable!$A$1:$B$1,0),0)),"",
OFFSET(K11,0,-1)+20))</f>
        <v/>
      </c>
      <c r="L11" t="str">
        <f ca="1">IF($C11&lt;=2,"",
IF(AND($C11&gt;=3,INT(RIGHT(L$1,1))&gt;VLOOKUP($C11,EquipGradeTable!$A:$B,MATCH(EquipGradeTable!$B$1,EquipGradeTable!$A$1:$B$1,0),0)),"",
OFFSET(L11,0,-1)+20))</f>
        <v/>
      </c>
      <c r="M11" t="str">
        <f ca="1">IF($C11&lt;=2,"",
IF(AND($C11&gt;=3,INT(RIGHT(M$1,1))&gt;VLOOKUP($C11,EquipGradeTable!$A:$B,MATCH(EquipGradeTable!$B$1,EquipGradeTable!$A$1:$B$1,0),0)),"",
OFFSET(M11,0,-1)+20))</f>
        <v/>
      </c>
      <c r="N11">
        <f t="shared" ca="1" si="3"/>
        <v>7</v>
      </c>
      <c r="O11" t="str">
        <f ca="1">VLOOKUP($B11,EquipTable!$A:$V,MATCH(SUBSTITUTE(O$1,"참고",""),EquipTable!$A$1:$V$1,0),0)</f>
        <v>StAxe</v>
      </c>
      <c r="P11">
        <f ca="1">VLOOKUP($B11,EquipTable!$A:$V,MATCH(SUBSTITUTE(P$1,"참고",""),EquipTable!$A$1:$V$1,0),0)</f>
        <v>0</v>
      </c>
    </row>
    <row r="12" spans="1:16" x14ac:dyDescent="0.3">
      <c r="A12" t="str">
        <f t="shared" ca="1" si="0"/>
        <v>Equip030002</v>
      </c>
      <c r="B12" t="s">
        <v>133</v>
      </c>
      <c r="C12">
        <f t="shared" ca="1" si="1"/>
        <v>3</v>
      </c>
      <c r="D12" t="str">
        <f ca="1">VLOOKUP($B12,EquipTable!$A:$V,MATCH(SUBSTITUTE(D$1,"참고",""),EquipTable!$A$1:$V$1,0),0)</f>
        <v>Axe</v>
      </c>
      <c r="E12" t="str">
        <f ca="1">VLOOKUP($B12,EquipTable!$A:$V,MATCH(SUBSTITUTE(E$1,"참고",""),EquipTable!$A$1:$V$1,0),0)</f>
        <v>A</v>
      </c>
      <c r="F12">
        <f ca="1">VLOOKUP($B12,EquipTable!$A:$V,MATCH(SUBSTITUTE(F$1,"참고",""),EquipTable!$A$1:$V$1,0),0)</f>
        <v>2</v>
      </c>
      <c r="G12" t="str">
        <f t="shared" ca="1" si="2"/>
        <v>401, 421, 441</v>
      </c>
      <c r="H12">
        <v>401</v>
      </c>
      <c r="I12">
        <f ca="1">IF($C12&lt;=2,"",
IF(AND($C12&gt;=3,INT(RIGHT(I$1,1))&gt;VLOOKUP($C12,EquipGradeTable!$A:$B,MATCH(EquipGradeTable!$B$1,EquipGradeTable!$A$1:$B$1,0),0)),"",
OFFSET(I12,0,-1)+20))</f>
        <v>421</v>
      </c>
      <c r="J12">
        <f ca="1">IF($C12&lt;=2,"",
IF(AND($C12&gt;=3,INT(RIGHT(J$1,1))&gt;VLOOKUP($C12,EquipGradeTable!$A:$B,MATCH(EquipGradeTable!$B$1,EquipGradeTable!$A$1:$B$1,0),0)),"",
OFFSET(J12,0,-1)+20))</f>
        <v>441</v>
      </c>
      <c r="K12" t="str">
        <f ca="1">IF($C12&lt;=2,"",
IF(AND($C12&gt;=3,INT(RIGHT(K$1,1))&gt;VLOOKUP($C12,EquipGradeTable!$A:$B,MATCH(EquipGradeTable!$B$1,EquipGradeTable!$A$1:$B$1,0),0)),"",
OFFSET(K12,0,-1)+20))</f>
        <v/>
      </c>
      <c r="L12" t="str">
        <f ca="1">IF($C12&lt;=2,"",
IF(AND($C12&gt;=3,INT(RIGHT(L$1,1))&gt;VLOOKUP($C12,EquipGradeTable!$A:$B,MATCH(EquipGradeTable!$B$1,EquipGradeTable!$A$1:$B$1,0),0)),"",
OFFSET(L12,0,-1)+20))</f>
        <v/>
      </c>
      <c r="M12" t="str">
        <f ca="1">IF($C12&lt;=2,"",
IF(AND($C12&gt;=3,INT(RIGHT(M$1,1))&gt;VLOOKUP($C12,EquipGradeTable!$A:$B,MATCH(EquipGradeTable!$B$1,EquipGradeTable!$A$1:$B$1,0),0)),"",
OFFSET(M12,0,-1)+20))</f>
        <v/>
      </c>
      <c r="N12">
        <f t="shared" ca="1" si="3"/>
        <v>7</v>
      </c>
      <c r="O12" t="str">
        <f ca="1">VLOOKUP($B12,EquipTable!$A:$V,MATCH(SUBSTITUTE(O$1,"참고",""),EquipTable!$A$1:$V$1,0),0)</f>
        <v>StAxe</v>
      </c>
      <c r="P12">
        <f ca="1">VLOOKUP($B12,EquipTable!$A:$V,MATCH(SUBSTITUTE(P$1,"참고",""),EquipTable!$A$1:$V$1,0),0)</f>
        <v>0</v>
      </c>
    </row>
    <row r="13" spans="1:16" x14ac:dyDescent="0.3">
      <c r="A13" t="str">
        <f t="shared" ca="1" si="0"/>
        <v>Equip040002</v>
      </c>
      <c r="B13" t="s">
        <v>133</v>
      </c>
      <c r="C13">
        <f t="shared" ca="1" si="1"/>
        <v>4</v>
      </c>
      <c r="D13" t="str">
        <f ca="1">VLOOKUP($B13,EquipTable!$A:$V,MATCH(SUBSTITUTE(D$1,"참고",""),EquipTable!$A$1:$V$1,0),0)</f>
        <v>Axe</v>
      </c>
      <c r="E13" t="str">
        <f ca="1">VLOOKUP($B13,EquipTable!$A:$V,MATCH(SUBSTITUTE(E$1,"참고",""),EquipTable!$A$1:$V$1,0),0)</f>
        <v>A</v>
      </c>
      <c r="F13">
        <f ca="1">VLOOKUP($B13,EquipTable!$A:$V,MATCH(SUBSTITUTE(F$1,"참고",""),EquipTable!$A$1:$V$1,0),0)</f>
        <v>2</v>
      </c>
      <c r="G13" t="str">
        <f t="shared" ca="1" si="2"/>
        <v>501, 521, 541, 561</v>
      </c>
      <c r="H13">
        <v>501</v>
      </c>
      <c r="I13">
        <f ca="1">IF($C13&lt;=2,"",
IF(AND($C13&gt;=3,INT(RIGHT(I$1,1))&gt;VLOOKUP($C13,EquipGradeTable!$A:$B,MATCH(EquipGradeTable!$B$1,EquipGradeTable!$A$1:$B$1,0),0)),"",
OFFSET(I13,0,-1)+20))</f>
        <v>521</v>
      </c>
      <c r="J13">
        <f ca="1">IF($C13&lt;=2,"",
IF(AND($C13&gt;=3,INT(RIGHT(J$1,1))&gt;VLOOKUP($C13,EquipGradeTable!$A:$B,MATCH(EquipGradeTable!$B$1,EquipGradeTable!$A$1:$B$1,0),0)),"",
OFFSET(J13,0,-1)+20))</f>
        <v>541</v>
      </c>
      <c r="K13">
        <f ca="1">IF($C13&lt;=2,"",
IF(AND($C13&gt;=3,INT(RIGHT(K$1,1))&gt;VLOOKUP($C13,EquipGradeTable!$A:$B,MATCH(EquipGradeTable!$B$1,EquipGradeTable!$A$1:$B$1,0),0)),"",
OFFSET(K13,0,-1)+20))</f>
        <v>561</v>
      </c>
      <c r="L13" t="str">
        <f ca="1">IF($C13&lt;=2,"",
IF(AND($C13&gt;=3,INT(RIGHT(L$1,1))&gt;VLOOKUP($C13,EquipGradeTable!$A:$B,MATCH(EquipGradeTable!$B$1,EquipGradeTable!$A$1:$B$1,0),0)),"",
OFFSET(L13,0,-1)+20))</f>
        <v/>
      </c>
      <c r="M13" t="str">
        <f ca="1">IF($C13&lt;=2,"",
IF(AND($C13&gt;=3,INT(RIGHT(M$1,1))&gt;VLOOKUP($C13,EquipGradeTable!$A:$B,MATCH(EquipGradeTable!$B$1,EquipGradeTable!$A$1:$B$1,0),0)),"",
OFFSET(M13,0,-1)+20))</f>
        <v/>
      </c>
      <c r="N13">
        <f t="shared" ca="1" si="3"/>
        <v>7</v>
      </c>
      <c r="O13" t="str">
        <f ca="1">VLOOKUP($B13,EquipTable!$A:$V,MATCH(SUBSTITUTE(O$1,"참고",""),EquipTable!$A$1:$V$1,0),0)</f>
        <v>StAxe</v>
      </c>
      <c r="P13">
        <f ca="1">VLOOKUP($B13,EquipTable!$A:$V,MATCH(SUBSTITUTE(P$1,"참고",""),EquipTable!$A$1:$V$1,0),0)</f>
        <v>0</v>
      </c>
    </row>
    <row r="14" spans="1:16" x14ac:dyDescent="0.3">
      <c r="A14" t="str">
        <f t="shared" ca="1" si="0"/>
        <v>Equip050002</v>
      </c>
      <c r="B14" t="s">
        <v>133</v>
      </c>
      <c r="C14">
        <f t="shared" ca="1" si="1"/>
        <v>5</v>
      </c>
      <c r="D14" t="str">
        <f ca="1">VLOOKUP($B14,EquipTable!$A:$V,MATCH(SUBSTITUTE(D$1,"참고",""),EquipTable!$A$1:$V$1,0),0)</f>
        <v>Axe</v>
      </c>
      <c r="E14" t="str">
        <f ca="1">VLOOKUP($B14,EquipTable!$A:$V,MATCH(SUBSTITUTE(E$1,"참고",""),EquipTable!$A$1:$V$1,0),0)</f>
        <v>A</v>
      </c>
      <c r="F14">
        <f ca="1">VLOOKUP($B14,EquipTable!$A:$V,MATCH(SUBSTITUTE(F$1,"참고",""),EquipTable!$A$1:$V$1,0),0)</f>
        <v>2</v>
      </c>
      <c r="G14" t="str">
        <f t="shared" ca="1" si="2"/>
        <v>601, 621, 641, 661, 681</v>
      </c>
      <c r="H14">
        <v>601</v>
      </c>
      <c r="I14">
        <f ca="1">IF($C14&lt;=2,"",
IF(AND($C14&gt;=3,INT(RIGHT(I$1,1))&gt;VLOOKUP($C14,EquipGradeTable!$A:$B,MATCH(EquipGradeTable!$B$1,EquipGradeTable!$A$1:$B$1,0),0)),"",
OFFSET(I14,0,-1)+20))</f>
        <v>621</v>
      </c>
      <c r="J14">
        <f ca="1">IF($C14&lt;=2,"",
IF(AND($C14&gt;=3,INT(RIGHT(J$1,1))&gt;VLOOKUP($C14,EquipGradeTable!$A:$B,MATCH(EquipGradeTable!$B$1,EquipGradeTable!$A$1:$B$1,0),0)),"",
OFFSET(J14,0,-1)+20))</f>
        <v>641</v>
      </c>
      <c r="K14">
        <f ca="1">IF($C14&lt;=2,"",
IF(AND($C14&gt;=3,INT(RIGHT(K$1,1))&gt;VLOOKUP($C14,EquipGradeTable!$A:$B,MATCH(EquipGradeTable!$B$1,EquipGradeTable!$A$1:$B$1,0),0)),"",
OFFSET(K14,0,-1)+20))</f>
        <v>661</v>
      </c>
      <c r="L14">
        <f ca="1">IF($C14&lt;=2,"",
IF(AND($C14&gt;=3,INT(RIGHT(L$1,1))&gt;VLOOKUP($C14,EquipGradeTable!$A:$B,MATCH(EquipGradeTable!$B$1,EquipGradeTable!$A$1:$B$1,0),0)),"",
OFFSET(L14,0,-1)+20))</f>
        <v>681</v>
      </c>
      <c r="M14" t="str">
        <f ca="1">IF($C14&lt;=2,"",
IF(AND($C14&gt;=3,INT(RIGHT(M$1,1))&gt;VLOOKUP($C14,EquipGradeTable!$A:$B,MATCH(EquipGradeTable!$B$1,EquipGradeTable!$A$1:$B$1,0),0)),"",
OFFSET(M14,0,-1)+20))</f>
        <v/>
      </c>
      <c r="N14">
        <f t="shared" ca="1" si="3"/>
        <v>7</v>
      </c>
      <c r="O14" t="str">
        <f ca="1">VLOOKUP($B14,EquipTable!$A:$V,MATCH(SUBSTITUTE(O$1,"참고",""),EquipTable!$A$1:$V$1,0),0)</f>
        <v>StAxe</v>
      </c>
      <c r="P14">
        <f ca="1">VLOOKUP($B14,EquipTable!$A:$V,MATCH(SUBSTITUTE(P$1,"참고",""),EquipTable!$A$1:$V$1,0),0)</f>
        <v>0</v>
      </c>
    </row>
    <row r="15" spans="1:16" x14ac:dyDescent="0.3">
      <c r="A15" t="str">
        <f t="shared" ca="1" si="0"/>
        <v>Equip060002</v>
      </c>
      <c r="B15" t="s">
        <v>133</v>
      </c>
      <c r="C15">
        <f t="shared" ca="1" si="1"/>
        <v>6</v>
      </c>
      <c r="D15" t="str">
        <f ca="1">VLOOKUP($B15,EquipTable!$A:$V,MATCH(SUBSTITUTE(D$1,"참고",""),EquipTable!$A$1:$V$1,0),0)</f>
        <v>Axe</v>
      </c>
      <c r="E15" t="str">
        <f ca="1">VLOOKUP($B15,EquipTable!$A:$V,MATCH(SUBSTITUTE(E$1,"참고",""),EquipTable!$A$1:$V$1,0),0)</f>
        <v>A</v>
      </c>
      <c r="F15">
        <f ca="1">VLOOKUP($B15,EquipTable!$A:$V,MATCH(SUBSTITUTE(F$1,"참고",""),EquipTable!$A$1:$V$1,0),0)</f>
        <v>2</v>
      </c>
      <c r="G15" t="str">
        <f t="shared" ca="1" si="2"/>
        <v>701, 721, 741, 761, 781, 801</v>
      </c>
      <c r="H15">
        <v>701</v>
      </c>
      <c r="I15">
        <f ca="1">IF($C15&lt;=2,"",
IF(AND($C15&gt;=3,INT(RIGHT(I$1,1))&gt;VLOOKUP($C15,EquipGradeTable!$A:$B,MATCH(EquipGradeTable!$B$1,EquipGradeTable!$A$1:$B$1,0),0)),"",
OFFSET(I15,0,-1)+20))</f>
        <v>721</v>
      </c>
      <c r="J15">
        <f ca="1">IF($C15&lt;=2,"",
IF(AND($C15&gt;=3,INT(RIGHT(J$1,1))&gt;VLOOKUP($C15,EquipGradeTable!$A:$B,MATCH(EquipGradeTable!$B$1,EquipGradeTable!$A$1:$B$1,0),0)),"",
OFFSET(J15,0,-1)+20))</f>
        <v>741</v>
      </c>
      <c r="K15">
        <f ca="1">IF($C15&lt;=2,"",
IF(AND($C15&gt;=3,INT(RIGHT(K$1,1))&gt;VLOOKUP($C15,EquipGradeTable!$A:$B,MATCH(EquipGradeTable!$B$1,EquipGradeTable!$A$1:$B$1,0),0)),"",
OFFSET(K15,0,-1)+20))</f>
        <v>761</v>
      </c>
      <c r="L15">
        <f ca="1">IF($C15&lt;=2,"",
IF(AND($C15&gt;=3,INT(RIGHT(L$1,1))&gt;VLOOKUP($C15,EquipGradeTable!$A:$B,MATCH(EquipGradeTable!$B$1,EquipGradeTable!$A$1:$B$1,0),0)),"",
OFFSET(L15,0,-1)+20))</f>
        <v>781</v>
      </c>
      <c r="M15">
        <f ca="1">IF($C15&lt;=2,"",
IF(AND($C15&gt;=3,INT(RIGHT(M$1,1))&gt;VLOOKUP($C15,EquipGradeTable!$A:$B,MATCH(EquipGradeTable!$B$1,EquipGradeTable!$A$1:$B$1,0),0)),"",
OFFSET(M15,0,-1)+20))</f>
        <v>801</v>
      </c>
      <c r="N15">
        <f t="shared" ca="1" si="3"/>
        <v>7</v>
      </c>
      <c r="O15" t="str">
        <f ca="1">VLOOKUP($B15,EquipTable!$A:$V,MATCH(SUBSTITUTE(O$1,"참고",""),EquipTable!$A$1:$V$1,0),0)</f>
        <v>StAxe</v>
      </c>
      <c r="P15">
        <f ca="1">VLOOKUP($B15,EquipTable!$A:$V,MATCH(SUBSTITUTE(P$1,"참고",""),EquipTable!$A$1:$V$1,0),0)</f>
        <v>0</v>
      </c>
    </row>
    <row r="16" spans="1:16" x14ac:dyDescent="0.3">
      <c r="A16" t="str">
        <f t="shared" ca="1" si="0"/>
        <v>Equip000003</v>
      </c>
      <c r="B16" t="s">
        <v>134</v>
      </c>
      <c r="C16">
        <f t="shared" ca="1" si="1"/>
        <v>0</v>
      </c>
      <c r="D16" t="str">
        <f ca="1">VLOOKUP($B16,EquipTable!$A:$V,MATCH(SUBSTITUTE(D$1,"참고",""),EquipTable!$A$1:$V$1,0),0)</f>
        <v>Axe</v>
      </c>
      <c r="E16" t="str">
        <f ca="1">VLOOKUP($B16,EquipTable!$A:$V,MATCH(SUBSTITUTE(E$1,"참고",""),EquipTable!$A$1:$V$1,0),0)</f>
        <v>A</v>
      </c>
      <c r="F16">
        <f ca="1">VLOOKUP($B16,EquipTable!$A:$V,MATCH(SUBSTITUTE(F$1,"참고",""),EquipTable!$A$1:$V$1,0),0)</f>
        <v>3</v>
      </c>
      <c r="G16" t="str">
        <f t="shared" ca="1" si="2"/>
        <v>102</v>
      </c>
      <c r="H16">
        <v>102</v>
      </c>
      <c r="I16" t="str">
        <f ca="1">IF($C16&lt;=2,"",
IF(AND($C16&gt;=3,INT(RIGHT(I$1,1))&gt;VLOOKUP($C16,EquipGradeTable!$A:$B,MATCH(EquipGradeTable!$B$1,EquipGradeTable!$A$1:$B$1,0),0)),"",
OFFSET(I16,0,-1)+20))</f>
        <v/>
      </c>
      <c r="J16" t="str">
        <f ca="1">IF($C16&lt;=2,"",
IF(AND($C16&gt;=3,INT(RIGHT(J$1,1))&gt;VLOOKUP($C16,EquipGradeTable!$A:$B,MATCH(EquipGradeTable!$B$1,EquipGradeTable!$A$1:$B$1,0),0)),"",
OFFSET(J16,0,-1)+20))</f>
        <v/>
      </c>
      <c r="K16" t="str">
        <f ca="1">IF($C16&lt;=2,"",
IF(AND($C16&gt;=3,INT(RIGHT(K$1,1))&gt;VLOOKUP($C16,EquipGradeTable!$A:$B,MATCH(EquipGradeTable!$B$1,EquipGradeTable!$A$1:$B$1,0),0)),"",
OFFSET(K16,0,-1)+20))</f>
        <v/>
      </c>
      <c r="L16" t="str">
        <f ca="1">IF($C16&lt;=2,"",
IF(AND($C16&gt;=3,INT(RIGHT(L$1,1))&gt;VLOOKUP($C16,EquipGradeTable!$A:$B,MATCH(EquipGradeTable!$B$1,EquipGradeTable!$A$1:$B$1,0),0)),"",
OFFSET(L16,0,-1)+20))</f>
        <v/>
      </c>
      <c r="M16" t="str">
        <f ca="1">IF($C16&lt;=2,"",
IF(AND($C16&gt;=3,INT(RIGHT(M$1,1))&gt;VLOOKUP($C16,EquipGradeTable!$A:$B,MATCH(EquipGradeTable!$B$1,EquipGradeTable!$A$1:$B$1,0),0)),"",
OFFSET(M16,0,-1)+20))</f>
        <v/>
      </c>
      <c r="N16">
        <f t="shared" ca="1" si="3"/>
        <v>7</v>
      </c>
      <c r="O16" t="str">
        <f ca="1">VLOOKUP($B16,EquipTable!$A:$V,MATCH(SUBSTITUTE(O$1,"참고",""),EquipTable!$A$1:$V$1,0),0)</f>
        <v>SlicerAxe</v>
      </c>
      <c r="P16">
        <f ca="1">VLOOKUP($B16,EquipTable!$A:$V,MATCH(SUBSTITUTE(P$1,"참고",""),EquipTable!$A$1:$V$1,0),0)</f>
        <v>0</v>
      </c>
    </row>
    <row r="17" spans="1:16" x14ac:dyDescent="0.3">
      <c r="A17" t="str">
        <f t="shared" ca="1" si="0"/>
        <v>Equip010003</v>
      </c>
      <c r="B17" t="s">
        <v>134</v>
      </c>
      <c r="C17">
        <f t="shared" ca="1" si="1"/>
        <v>1</v>
      </c>
      <c r="D17" t="str">
        <f ca="1">VLOOKUP($B17,EquipTable!$A:$V,MATCH(SUBSTITUTE(D$1,"참고",""),EquipTable!$A$1:$V$1,0),0)</f>
        <v>Axe</v>
      </c>
      <c r="E17" t="str">
        <f ca="1">VLOOKUP($B17,EquipTable!$A:$V,MATCH(SUBSTITUTE(E$1,"참고",""),EquipTable!$A$1:$V$1,0),0)</f>
        <v>A</v>
      </c>
      <c r="F17">
        <f ca="1">VLOOKUP($B17,EquipTable!$A:$V,MATCH(SUBSTITUTE(F$1,"참고",""),EquipTable!$A$1:$V$1,0),0)</f>
        <v>3</v>
      </c>
      <c r="G17" t="str">
        <f t="shared" ca="1" si="2"/>
        <v>202</v>
      </c>
      <c r="H17">
        <v>202</v>
      </c>
      <c r="I17" t="str">
        <f ca="1">IF($C17&lt;=2,"",
IF(AND($C17&gt;=3,INT(RIGHT(I$1,1))&gt;VLOOKUP($C17,EquipGradeTable!$A:$B,MATCH(EquipGradeTable!$B$1,EquipGradeTable!$A$1:$B$1,0),0)),"",
OFFSET(I17,0,-1)+20))</f>
        <v/>
      </c>
      <c r="J17" t="str">
        <f ca="1">IF($C17&lt;=2,"",
IF(AND($C17&gt;=3,INT(RIGHT(J$1,1))&gt;VLOOKUP($C17,EquipGradeTable!$A:$B,MATCH(EquipGradeTable!$B$1,EquipGradeTable!$A$1:$B$1,0),0)),"",
OFFSET(J17,0,-1)+20))</f>
        <v/>
      </c>
      <c r="K17" t="str">
        <f ca="1">IF($C17&lt;=2,"",
IF(AND($C17&gt;=3,INT(RIGHT(K$1,1))&gt;VLOOKUP($C17,EquipGradeTable!$A:$B,MATCH(EquipGradeTable!$B$1,EquipGradeTable!$A$1:$B$1,0),0)),"",
OFFSET(K17,0,-1)+20))</f>
        <v/>
      </c>
      <c r="L17" t="str">
        <f ca="1">IF($C17&lt;=2,"",
IF(AND($C17&gt;=3,INT(RIGHT(L$1,1))&gt;VLOOKUP($C17,EquipGradeTable!$A:$B,MATCH(EquipGradeTable!$B$1,EquipGradeTable!$A$1:$B$1,0),0)),"",
OFFSET(L17,0,-1)+20))</f>
        <v/>
      </c>
      <c r="M17" t="str">
        <f ca="1">IF($C17&lt;=2,"",
IF(AND($C17&gt;=3,INT(RIGHT(M$1,1))&gt;VLOOKUP($C17,EquipGradeTable!$A:$B,MATCH(EquipGradeTable!$B$1,EquipGradeTable!$A$1:$B$1,0),0)),"",
OFFSET(M17,0,-1)+20))</f>
        <v/>
      </c>
      <c r="N17">
        <f t="shared" ca="1" si="3"/>
        <v>7</v>
      </c>
      <c r="O17" t="str">
        <f ca="1">VLOOKUP($B17,EquipTable!$A:$V,MATCH(SUBSTITUTE(O$1,"참고",""),EquipTable!$A$1:$V$1,0),0)</f>
        <v>SlicerAxe</v>
      </c>
      <c r="P17">
        <f ca="1">VLOOKUP($B17,EquipTable!$A:$V,MATCH(SUBSTITUTE(P$1,"참고",""),EquipTable!$A$1:$V$1,0),0)</f>
        <v>0</v>
      </c>
    </row>
    <row r="18" spans="1:16" x14ac:dyDescent="0.3">
      <c r="A18" t="str">
        <f t="shared" ca="1" si="0"/>
        <v>Equip020003</v>
      </c>
      <c r="B18" t="s">
        <v>134</v>
      </c>
      <c r="C18">
        <f t="shared" ca="1" si="1"/>
        <v>2</v>
      </c>
      <c r="D18" t="str">
        <f ca="1">VLOOKUP($B18,EquipTable!$A:$V,MATCH(SUBSTITUTE(D$1,"참고",""),EquipTable!$A$1:$V$1,0),0)</f>
        <v>Axe</v>
      </c>
      <c r="E18" t="str">
        <f ca="1">VLOOKUP($B18,EquipTable!$A:$V,MATCH(SUBSTITUTE(E$1,"참고",""),EquipTable!$A$1:$V$1,0),0)</f>
        <v>A</v>
      </c>
      <c r="F18">
        <f ca="1">VLOOKUP($B18,EquipTable!$A:$V,MATCH(SUBSTITUTE(F$1,"참고",""),EquipTable!$A$1:$V$1,0),0)</f>
        <v>3</v>
      </c>
      <c r="G18" t="str">
        <f t="shared" ca="1" si="2"/>
        <v>302</v>
      </c>
      <c r="H18">
        <v>302</v>
      </c>
      <c r="I18" t="str">
        <f ca="1">IF($C18&lt;=2,"",
IF(AND($C18&gt;=3,INT(RIGHT(I$1,1))&gt;VLOOKUP($C18,EquipGradeTable!$A:$B,MATCH(EquipGradeTable!$B$1,EquipGradeTable!$A$1:$B$1,0),0)),"",
OFFSET(I18,0,-1)+20))</f>
        <v/>
      </c>
      <c r="J18" t="str">
        <f ca="1">IF($C18&lt;=2,"",
IF(AND($C18&gt;=3,INT(RIGHT(J$1,1))&gt;VLOOKUP($C18,EquipGradeTable!$A:$B,MATCH(EquipGradeTable!$B$1,EquipGradeTable!$A$1:$B$1,0),0)),"",
OFFSET(J18,0,-1)+20))</f>
        <v/>
      </c>
      <c r="K18" t="str">
        <f ca="1">IF($C18&lt;=2,"",
IF(AND($C18&gt;=3,INT(RIGHT(K$1,1))&gt;VLOOKUP($C18,EquipGradeTable!$A:$B,MATCH(EquipGradeTable!$B$1,EquipGradeTable!$A$1:$B$1,0),0)),"",
OFFSET(K18,0,-1)+20))</f>
        <v/>
      </c>
      <c r="L18" t="str">
        <f ca="1">IF($C18&lt;=2,"",
IF(AND($C18&gt;=3,INT(RIGHT(L$1,1))&gt;VLOOKUP($C18,EquipGradeTable!$A:$B,MATCH(EquipGradeTable!$B$1,EquipGradeTable!$A$1:$B$1,0),0)),"",
OFFSET(L18,0,-1)+20))</f>
        <v/>
      </c>
      <c r="M18" t="str">
        <f ca="1">IF($C18&lt;=2,"",
IF(AND($C18&gt;=3,INT(RIGHT(M$1,1))&gt;VLOOKUP($C18,EquipGradeTable!$A:$B,MATCH(EquipGradeTable!$B$1,EquipGradeTable!$A$1:$B$1,0),0)),"",
OFFSET(M18,0,-1)+20))</f>
        <v/>
      </c>
      <c r="N18">
        <f t="shared" ca="1" si="3"/>
        <v>7</v>
      </c>
      <c r="O18" t="str">
        <f ca="1">VLOOKUP($B18,EquipTable!$A:$V,MATCH(SUBSTITUTE(O$1,"참고",""),EquipTable!$A$1:$V$1,0),0)</f>
        <v>SlicerAxe</v>
      </c>
      <c r="P18">
        <f ca="1">VLOOKUP($B18,EquipTable!$A:$V,MATCH(SUBSTITUTE(P$1,"참고",""),EquipTable!$A$1:$V$1,0),0)</f>
        <v>0</v>
      </c>
    </row>
    <row r="19" spans="1:16" x14ac:dyDescent="0.3">
      <c r="A19" t="str">
        <f t="shared" ca="1" si="0"/>
        <v>Equip030003</v>
      </c>
      <c r="B19" t="s">
        <v>134</v>
      </c>
      <c r="C19">
        <f t="shared" ca="1" si="1"/>
        <v>3</v>
      </c>
      <c r="D19" t="str">
        <f ca="1">VLOOKUP($B19,EquipTable!$A:$V,MATCH(SUBSTITUTE(D$1,"참고",""),EquipTable!$A$1:$V$1,0),0)</f>
        <v>Axe</v>
      </c>
      <c r="E19" t="str">
        <f ca="1">VLOOKUP($B19,EquipTable!$A:$V,MATCH(SUBSTITUTE(E$1,"참고",""),EquipTable!$A$1:$V$1,0),0)</f>
        <v>A</v>
      </c>
      <c r="F19">
        <f ca="1">VLOOKUP($B19,EquipTable!$A:$V,MATCH(SUBSTITUTE(F$1,"참고",""),EquipTable!$A$1:$V$1,0),0)</f>
        <v>3</v>
      </c>
      <c r="G19" t="str">
        <f t="shared" ca="1" si="2"/>
        <v>402, 422, 442</v>
      </c>
      <c r="H19">
        <v>402</v>
      </c>
      <c r="I19">
        <f ca="1">IF($C19&lt;=2,"",
IF(AND($C19&gt;=3,INT(RIGHT(I$1,1))&gt;VLOOKUP($C19,EquipGradeTable!$A:$B,MATCH(EquipGradeTable!$B$1,EquipGradeTable!$A$1:$B$1,0),0)),"",
OFFSET(I19,0,-1)+20))</f>
        <v>422</v>
      </c>
      <c r="J19">
        <f ca="1">IF($C19&lt;=2,"",
IF(AND($C19&gt;=3,INT(RIGHT(J$1,1))&gt;VLOOKUP($C19,EquipGradeTable!$A:$B,MATCH(EquipGradeTable!$B$1,EquipGradeTable!$A$1:$B$1,0),0)),"",
OFFSET(J19,0,-1)+20))</f>
        <v>442</v>
      </c>
      <c r="K19" t="str">
        <f ca="1">IF($C19&lt;=2,"",
IF(AND($C19&gt;=3,INT(RIGHT(K$1,1))&gt;VLOOKUP($C19,EquipGradeTable!$A:$B,MATCH(EquipGradeTable!$B$1,EquipGradeTable!$A$1:$B$1,0),0)),"",
OFFSET(K19,0,-1)+20))</f>
        <v/>
      </c>
      <c r="L19" t="str">
        <f ca="1">IF($C19&lt;=2,"",
IF(AND($C19&gt;=3,INT(RIGHT(L$1,1))&gt;VLOOKUP($C19,EquipGradeTable!$A:$B,MATCH(EquipGradeTable!$B$1,EquipGradeTable!$A$1:$B$1,0),0)),"",
OFFSET(L19,0,-1)+20))</f>
        <v/>
      </c>
      <c r="M19" t="str">
        <f ca="1">IF($C19&lt;=2,"",
IF(AND($C19&gt;=3,INT(RIGHT(M$1,1))&gt;VLOOKUP($C19,EquipGradeTable!$A:$B,MATCH(EquipGradeTable!$B$1,EquipGradeTable!$A$1:$B$1,0),0)),"",
OFFSET(M19,0,-1)+20))</f>
        <v/>
      </c>
      <c r="N19">
        <f t="shared" ca="1" si="3"/>
        <v>7</v>
      </c>
      <c r="O19" t="str">
        <f ca="1">VLOOKUP($B19,EquipTable!$A:$V,MATCH(SUBSTITUTE(O$1,"참고",""),EquipTable!$A$1:$V$1,0),0)</f>
        <v>SlicerAxe</v>
      </c>
      <c r="P19">
        <f ca="1">VLOOKUP($B19,EquipTable!$A:$V,MATCH(SUBSTITUTE(P$1,"참고",""),EquipTable!$A$1:$V$1,0),0)</f>
        <v>0</v>
      </c>
    </row>
    <row r="20" spans="1:16" x14ac:dyDescent="0.3">
      <c r="A20" t="str">
        <f t="shared" ca="1" si="0"/>
        <v>Equip040003</v>
      </c>
      <c r="B20" t="s">
        <v>134</v>
      </c>
      <c r="C20">
        <f t="shared" ca="1" si="1"/>
        <v>4</v>
      </c>
      <c r="D20" t="str">
        <f ca="1">VLOOKUP($B20,EquipTable!$A:$V,MATCH(SUBSTITUTE(D$1,"참고",""),EquipTable!$A$1:$V$1,0),0)</f>
        <v>Axe</v>
      </c>
      <c r="E20" t="str">
        <f ca="1">VLOOKUP($B20,EquipTable!$A:$V,MATCH(SUBSTITUTE(E$1,"참고",""),EquipTable!$A$1:$V$1,0),0)</f>
        <v>A</v>
      </c>
      <c r="F20">
        <f ca="1">VLOOKUP($B20,EquipTable!$A:$V,MATCH(SUBSTITUTE(F$1,"참고",""),EquipTable!$A$1:$V$1,0),0)</f>
        <v>3</v>
      </c>
      <c r="G20" t="str">
        <f t="shared" ca="1" si="2"/>
        <v>502, 522, 542, 562</v>
      </c>
      <c r="H20">
        <v>502</v>
      </c>
      <c r="I20">
        <f ca="1">IF($C20&lt;=2,"",
IF(AND($C20&gt;=3,INT(RIGHT(I$1,1))&gt;VLOOKUP($C20,EquipGradeTable!$A:$B,MATCH(EquipGradeTable!$B$1,EquipGradeTable!$A$1:$B$1,0),0)),"",
OFFSET(I20,0,-1)+20))</f>
        <v>522</v>
      </c>
      <c r="J20">
        <f ca="1">IF($C20&lt;=2,"",
IF(AND($C20&gt;=3,INT(RIGHT(J$1,1))&gt;VLOOKUP($C20,EquipGradeTable!$A:$B,MATCH(EquipGradeTable!$B$1,EquipGradeTable!$A$1:$B$1,0),0)),"",
OFFSET(J20,0,-1)+20))</f>
        <v>542</v>
      </c>
      <c r="K20">
        <f ca="1">IF($C20&lt;=2,"",
IF(AND($C20&gt;=3,INT(RIGHT(K$1,1))&gt;VLOOKUP($C20,EquipGradeTable!$A:$B,MATCH(EquipGradeTable!$B$1,EquipGradeTable!$A$1:$B$1,0),0)),"",
OFFSET(K20,0,-1)+20))</f>
        <v>562</v>
      </c>
      <c r="L20" t="str">
        <f ca="1">IF($C20&lt;=2,"",
IF(AND($C20&gt;=3,INT(RIGHT(L$1,1))&gt;VLOOKUP($C20,EquipGradeTable!$A:$B,MATCH(EquipGradeTable!$B$1,EquipGradeTable!$A$1:$B$1,0),0)),"",
OFFSET(L20,0,-1)+20))</f>
        <v/>
      </c>
      <c r="M20" t="str">
        <f ca="1">IF($C20&lt;=2,"",
IF(AND($C20&gt;=3,INT(RIGHT(M$1,1))&gt;VLOOKUP($C20,EquipGradeTable!$A:$B,MATCH(EquipGradeTable!$B$1,EquipGradeTable!$A$1:$B$1,0),0)),"",
OFFSET(M20,0,-1)+20))</f>
        <v/>
      </c>
      <c r="N20">
        <f t="shared" ca="1" si="3"/>
        <v>7</v>
      </c>
      <c r="O20" t="str">
        <f ca="1">VLOOKUP($B20,EquipTable!$A:$V,MATCH(SUBSTITUTE(O$1,"참고",""),EquipTable!$A$1:$V$1,0),0)</f>
        <v>SlicerAxe</v>
      </c>
      <c r="P20">
        <f ca="1">VLOOKUP($B20,EquipTable!$A:$V,MATCH(SUBSTITUTE(P$1,"참고",""),EquipTable!$A$1:$V$1,0),0)</f>
        <v>0</v>
      </c>
    </row>
    <row r="21" spans="1:16" x14ac:dyDescent="0.3">
      <c r="A21" t="str">
        <f t="shared" ca="1" si="0"/>
        <v>Equip050003</v>
      </c>
      <c r="B21" t="s">
        <v>134</v>
      </c>
      <c r="C21">
        <f t="shared" ca="1" si="1"/>
        <v>5</v>
      </c>
      <c r="D21" t="str">
        <f ca="1">VLOOKUP($B21,EquipTable!$A:$V,MATCH(SUBSTITUTE(D$1,"참고",""),EquipTable!$A$1:$V$1,0),0)</f>
        <v>Axe</v>
      </c>
      <c r="E21" t="str">
        <f ca="1">VLOOKUP($B21,EquipTable!$A:$V,MATCH(SUBSTITUTE(E$1,"참고",""),EquipTable!$A$1:$V$1,0),0)</f>
        <v>A</v>
      </c>
      <c r="F21">
        <f ca="1">VLOOKUP($B21,EquipTable!$A:$V,MATCH(SUBSTITUTE(F$1,"참고",""),EquipTable!$A$1:$V$1,0),0)</f>
        <v>3</v>
      </c>
      <c r="G21" t="str">
        <f t="shared" ca="1" si="2"/>
        <v>602, 622, 642, 662, 682</v>
      </c>
      <c r="H21">
        <v>602</v>
      </c>
      <c r="I21">
        <f ca="1">IF($C21&lt;=2,"",
IF(AND($C21&gt;=3,INT(RIGHT(I$1,1))&gt;VLOOKUP($C21,EquipGradeTable!$A:$B,MATCH(EquipGradeTable!$B$1,EquipGradeTable!$A$1:$B$1,0),0)),"",
OFFSET(I21,0,-1)+20))</f>
        <v>622</v>
      </c>
      <c r="J21">
        <f ca="1">IF($C21&lt;=2,"",
IF(AND($C21&gt;=3,INT(RIGHT(J$1,1))&gt;VLOOKUP($C21,EquipGradeTable!$A:$B,MATCH(EquipGradeTable!$B$1,EquipGradeTable!$A$1:$B$1,0),0)),"",
OFFSET(J21,0,-1)+20))</f>
        <v>642</v>
      </c>
      <c r="K21">
        <f ca="1">IF($C21&lt;=2,"",
IF(AND($C21&gt;=3,INT(RIGHT(K$1,1))&gt;VLOOKUP($C21,EquipGradeTable!$A:$B,MATCH(EquipGradeTable!$B$1,EquipGradeTable!$A$1:$B$1,0),0)),"",
OFFSET(K21,0,-1)+20))</f>
        <v>662</v>
      </c>
      <c r="L21">
        <f ca="1">IF($C21&lt;=2,"",
IF(AND($C21&gt;=3,INT(RIGHT(L$1,1))&gt;VLOOKUP($C21,EquipGradeTable!$A:$B,MATCH(EquipGradeTable!$B$1,EquipGradeTable!$A$1:$B$1,0),0)),"",
OFFSET(L21,0,-1)+20))</f>
        <v>682</v>
      </c>
      <c r="M21" t="str">
        <f ca="1">IF($C21&lt;=2,"",
IF(AND($C21&gt;=3,INT(RIGHT(M$1,1))&gt;VLOOKUP($C21,EquipGradeTable!$A:$B,MATCH(EquipGradeTable!$B$1,EquipGradeTable!$A$1:$B$1,0),0)),"",
OFFSET(M21,0,-1)+20))</f>
        <v/>
      </c>
      <c r="N21">
        <f t="shared" ca="1" si="3"/>
        <v>7</v>
      </c>
      <c r="O21" t="str">
        <f ca="1">VLOOKUP($B21,EquipTable!$A:$V,MATCH(SUBSTITUTE(O$1,"참고",""),EquipTable!$A$1:$V$1,0),0)</f>
        <v>SlicerAxe</v>
      </c>
      <c r="P21">
        <f ca="1">VLOOKUP($B21,EquipTable!$A:$V,MATCH(SUBSTITUTE(P$1,"참고",""),EquipTable!$A$1:$V$1,0),0)</f>
        <v>0</v>
      </c>
    </row>
    <row r="22" spans="1:16" x14ac:dyDescent="0.3">
      <c r="A22" t="str">
        <f t="shared" ca="1" si="0"/>
        <v>Equip060003</v>
      </c>
      <c r="B22" t="s">
        <v>134</v>
      </c>
      <c r="C22">
        <f t="shared" ca="1" si="1"/>
        <v>6</v>
      </c>
      <c r="D22" t="str">
        <f ca="1">VLOOKUP($B22,EquipTable!$A:$V,MATCH(SUBSTITUTE(D$1,"참고",""),EquipTable!$A$1:$V$1,0),0)</f>
        <v>Axe</v>
      </c>
      <c r="E22" t="str">
        <f ca="1">VLOOKUP($B22,EquipTable!$A:$V,MATCH(SUBSTITUTE(E$1,"참고",""),EquipTable!$A$1:$V$1,0),0)</f>
        <v>A</v>
      </c>
      <c r="F22">
        <f ca="1">VLOOKUP($B22,EquipTable!$A:$V,MATCH(SUBSTITUTE(F$1,"참고",""),EquipTable!$A$1:$V$1,0),0)</f>
        <v>3</v>
      </c>
      <c r="G22" t="str">
        <f t="shared" ca="1" si="2"/>
        <v>702, 722, 742, 762, 782, 802</v>
      </c>
      <c r="H22">
        <v>702</v>
      </c>
      <c r="I22">
        <f ca="1">IF($C22&lt;=2,"",
IF(AND($C22&gt;=3,INT(RIGHT(I$1,1))&gt;VLOOKUP($C22,EquipGradeTable!$A:$B,MATCH(EquipGradeTable!$B$1,EquipGradeTable!$A$1:$B$1,0),0)),"",
OFFSET(I22,0,-1)+20))</f>
        <v>722</v>
      </c>
      <c r="J22">
        <f ca="1">IF($C22&lt;=2,"",
IF(AND($C22&gt;=3,INT(RIGHT(J$1,1))&gt;VLOOKUP($C22,EquipGradeTable!$A:$B,MATCH(EquipGradeTable!$B$1,EquipGradeTable!$A$1:$B$1,0),0)),"",
OFFSET(J22,0,-1)+20))</f>
        <v>742</v>
      </c>
      <c r="K22">
        <f ca="1">IF($C22&lt;=2,"",
IF(AND($C22&gt;=3,INT(RIGHT(K$1,1))&gt;VLOOKUP($C22,EquipGradeTable!$A:$B,MATCH(EquipGradeTable!$B$1,EquipGradeTable!$A$1:$B$1,0),0)),"",
OFFSET(K22,0,-1)+20))</f>
        <v>762</v>
      </c>
      <c r="L22">
        <f ca="1">IF($C22&lt;=2,"",
IF(AND($C22&gt;=3,INT(RIGHT(L$1,1))&gt;VLOOKUP($C22,EquipGradeTable!$A:$B,MATCH(EquipGradeTable!$B$1,EquipGradeTable!$A$1:$B$1,0),0)),"",
OFFSET(L22,0,-1)+20))</f>
        <v>782</v>
      </c>
      <c r="M22">
        <f ca="1">IF($C22&lt;=2,"",
IF(AND($C22&gt;=3,INT(RIGHT(M$1,1))&gt;VLOOKUP($C22,EquipGradeTable!$A:$B,MATCH(EquipGradeTable!$B$1,EquipGradeTable!$A$1:$B$1,0),0)),"",
OFFSET(M22,0,-1)+20))</f>
        <v>802</v>
      </c>
      <c r="N22">
        <f t="shared" ca="1" si="3"/>
        <v>7</v>
      </c>
      <c r="O22" t="str">
        <f ca="1">VLOOKUP($B22,EquipTable!$A:$V,MATCH(SUBSTITUTE(O$1,"참고",""),EquipTable!$A$1:$V$1,0),0)</f>
        <v>SlicerAxe</v>
      </c>
      <c r="P22">
        <f ca="1">VLOOKUP($B22,EquipTable!$A:$V,MATCH(SUBSTITUTE(P$1,"참고",""),EquipTable!$A$1:$V$1,0),0)</f>
        <v>0</v>
      </c>
    </row>
    <row r="23" spans="1:16" x14ac:dyDescent="0.3">
      <c r="A23" t="str">
        <f t="shared" ca="1" si="0"/>
        <v>Equip030101</v>
      </c>
      <c r="B23" t="s">
        <v>135</v>
      </c>
      <c r="C23">
        <f t="shared" ca="1" si="1"/>
        <v>3</v>
      </c>
      <c r="D23" t="str">
        <f ca="1">VLOOKUP($B23,EquipTable!$A:$V,MATCH(SUBSTITUTE(D$1,"참고",""),EquipTable!$A$1:$V$1,0),0)</f>
        <v>Axe</v>
      </c>
      <c r="E23" t="str">
        <f ca="1">VLOOKUP($B23,EquipTable!$A:$V,MATCH(SUBSTITUTE(E$1,"참고",""),EquipTable!$A$1:$V$1,0),0)</f>
        <v>S</v>
      </c>
      <c r="F23">
        <f ca="1">VLOOKUP($B23,EquipTable!$A:$V,MATCH(SUBSTITUTE(F$1,"참고",""),EquipTable!$A$1:$V$1,0),0)</f>
        <v>1</v>
      </c>
      <c r="G23" t="str">
        <f t="shared" ca="1" si="2"/>
        <v>600, 620, 640</v>
      </c>
      <c r="H23">
        <v>600</v>
      </c>
      <c r="I23">
        <f ca="1">IF($C23&lt;=2,"",
IF(AND($C23&gt;=3,INT(RIGHT(I$1,1))&gt;VLOOKUP($C23,EquipGradeTable!$A:$B,MATCH(EquipGradeTable!$B$1,EquipGradeTable!$A$1:$B$1,0),0)),"",
OFFSET(I23,0,-1)+20))</f>
        <v>620</v>
      </c>
      <c r="J23">
        <f ca="1">IF($C23&lt;=2,"",
IF(AND($C23&gt;=3,INT(RIGHT(J$1,1))&gt;VLOOKUP($C23,EquipGradeTable!$A:$B,MATCH(EquipGradeTable!$B$1,EquipGradeTable!$A$1:$B$1,0),0)),"",
OFFSET(J23,0,-1)+20))</f>
        <v>640</v>
      </c>
      <c r="K23" t="str">
        <f ca="1">IF($C23&lt;=2,"",
IF(AND($C23&gt;=3,INT(RIGHT(K$1,1))&gt;VLOOKUP($C23,EquipGradeTable!$A:$B,MATCH(EquipGradeTable!$B$1,EquipGradeTable!$A$1:$B$1,0),0)),"",
OFFSET(K23,0,-1)+20))</f>
        <v/>
      </c>
      <c r="L23" t="str">
        <f ca="1">IF($C23&lt;=2,"",
IF(AND($C23&gt;=3,INT(RIGHT(L$1,1))&gt;VLOOKUP($C23,EquipGradeTable!$A:$B,MATCH(EquipGradeTable!$B$1,EquipGradeTable!$A$1:$B$1,0),0)),"",
OFFSET(L23,0,-1)+20))</f>
        <v/>
      </c>
      <c r="M23" t="str">
        <f ca="1">IF($C23&lt;=2,"",
IF(AND($C23&gt;=3,INT(RIGHT(M$1,1))&gt;VLOOKUP($C23,EquipGradeTable!$A:$B,MATCH(EquipGradeTable!$B$1,EquipGradeTable!$A$1:$B$1,0),0)),"",
OFFSET(M23,0,-1)+20))</f>
        <v/>
      </c>
      <c r="N23">
        <f t="shared" ca="1" si="3"/>
        <v>4</v>
      </c>
      <c r="O23" t="str">
        <f ca="1">VLOOKUP($B23,EquipTable!$A:$V,MATCH(SUBSTITUTE(O$1,"참고",""),EquipTable!$A$1:$V$1,0),0)</f>
        <v>StylizedAxe</v>
      </c>
      <c r="P23">
        <f ca="1">VLOOKUP($B23,EquipTable!$A:$V,MATCH(SUBSTITUTE(P$1,"참고",""),EquipTable!$A$1:$V$1,0),0)</f>
        <v>0</v>
      </c>
    </row>
    <row r="24" spans="1:16" x14ac:dyDescent="0.3">
      <c r="A24" t="str">
        <f t="shared" ca="1" si="0"/>
        <v>Equip040101</v>
      </c>
      <c r="B24" t="s">
        <v>135</v>
      </c>
      <c r="C24">
        <f t="shared" ca="1" si="1"/>
        <v>4</v>
      </c>
      <c r="D24" t="str">
        <f ca="1">VLOOKUP($B24,EquipTable!$A:$V,MATCH(SUBSTITUTE(D$1,"참고",""),EquipTable!$A$1:$V$1,0),0)</f>
        <v>Axe</v>
      </c>
      <c r="E24" t="str">
        <f ca="1">VLOOKUP($B24,EquipTable!$A:$V,MATCH(SUBSTITUTE(E$1,"참고",""),EquipTable!$A$1:$V$1,0),0)</f>
        <v>S</v>
      </c>
      <c r="F24">
        <f ca="1">VLOOKUP($B24,EquipTable!$A:$V,MATCH(SUBSTITUTE(F$1,"참고",""),EquipTable!$A$1:$V$1,0),0)</f>
        <v>1</v>
      </c>
      <c r="G24" t="str">
        <f t="shared" ca="1" si="2"/>
        <v>750, 770, 790, 810</v>
      </c>
      <c r="H24">
        <v>750</v>
      </c>
      <c r="I24">
        <f ca="1">IF($C24&lt;=2,"",
IF(AND($C24&gt;=3,INT(RIGHT(I$1,1))&gt;VLOOKUP($C24,EquipGradeTable!$A:$B,MATCH(EquipGradeTable!$B$1,EquipGradeTable!$A$1:$B$1,0),0)),"",
OFFSET(I24,0,-1)+20))</f>
        <v>770</v>
      </c>
      <c r="J24">
        <f ca="1">IF($C24&lt;=2,"",
IF(AND($C24&gt;=3,INT(RIGHT(J$1,1))&gt;VLOOKUP($C24,EquipGradeTable!$A:$B,MATCH(EquipGradeTable!$B$1,EquipGradeTable!$A$1:$B$1,0),0)),"",
OFFSET(J24,0,-1)+20))</f>
        <v>790</v>
      </c>
      <c r="K24">
        <f ca="1">IF($C24&lt;=2,"",
IF(AND($C24&gt;=3,INT(RIGHT(K$1,1))&gt;VLOOKUP($C24,EquipGradeTable!$A:$B,MATCH(EquipGradeTable!$B$1,EquipGradeTable!$A$1:$B$1,0),0)),"",
OFFSET(K24,0,-1)+20))</f>
        <v>810</v>
      </c>
      <c r="L24" t="str">
        <f ca="1">IF($C24&lt;=2,"",
IF(AND($C24&gt;=3,INT(RIGHT(L$1,1))&gt;VLOOKUP($C24,EquipGradeTable!$A:$B,MATCH(EquipGradeTable!$B$1,EquipGradeTable!$A$1:$B$1,0),0)),"",
OFFSET(L24,0,-1)+20))</f>
        <v/>
      </c>
      <c r="M24" t="str">
        <f ca="1">IF($C24&lt;=2,"",
IF(AND($C24&gt;=3,INT(RIGHT(M$1,1))&gt;VLOOKUP($C24,EquipGradeTable!$A:$B,MATCH(EquipGradeTable!$B$1,EquipGradeTable!$A$1:$B$1,0),0)),"",
OFFSET(M24,0,-1)+20))</f>
        <v/>
      </c>
      <c r="N24">
        <f t="shared" ca="1" si="3"/>
        <v>4</v>
      </c>
      <c r="O24" t="str">
        <f ca="1">VLOOKUP($B24,EquipTable!$A:$V,MATCH(SUBSTITUTE(O$1,"참고",""),EquipTable!$A$1:$V$1,0),0)</f>
        <v>StylizedAxe</v>
      </c>
      <c r="P24">
        <f ca="1">VLOOKUP($B24,EquipTable!$A:$V,MATCH(SUBSTITUTE(P$1,"참고",""),EquipTable!$A$1:$V$1,0),0)</f>
        <v>0</v>
      </c>
    </row>
    <row r="25" spans="1:16" x14ac:dyDescent="0.3">
      <c r="A25" t="str">
        <f t="shared" ca="1" si="0"/>
        <v>Equip050101</v>
      </c>
      <c r="B25" t="s">
        <v>135</v>
      </c>
      <c r="C25">
        <f t="shared" ca="1" si="1"/>
        <v>5</v>
      </c>
      <c r="D25" t="str">
        <f ca="1">VLOOKUP($B25,EquipTable!$A:$V,MATCH(SUBSTITUTE(D$1,"참고",""),EquipTable!$A$1:$V$1,0),0)</f>
        <v>Axe</v>
      </c>
      <c r="E25" t="str">
        <f ca="1">VLOOKUP($B25,EquipTable!$A:$V,MATCH(SUBSTITUTE(E$1,"참고",""),EquipTable!$A$1:$V$1,0),0)</f>
        <v>S</v>
      </c>
      <c r="F25">
        <f ca="1">VLOOKUP($B25,EquipTable!$A:$V,MATCH(SUBSTITUTE(F$1,"참고",""),EquipTable!$A$1:$V$1,0),0)</f>
        <v>1</v>
      </c>
      <c r="G25" t="str">
        <f t="shared" ca="1" si="2"/>
        <v>900, 920, 940, 960, 980</v>
      </c>
      <c r="H25">
        <v>900</v>
      </c>
      <c r="I25">
        <f ca="1">IF($C25&lt;=2,"",
IF(AND($C25&gt;=3,INT(RIGHT(I$1,1))&gt;VLOOKUP($C25,EquipGradeTable!$A:$B,MATCH(EquipGradeTable!$B$1,EquipGradeTable!$A$1:$B$1,0),0)),"",
OFFSET(I25,0,-1)+20))</f>
        <v>920</v>
      </c>
      <c r="J25">
        <f ca="1">IF($C25&lt;=2,"",
IF(AND($C25&gt;=3,INT(RIGHT(J$1,1))&gt;VLOOKUP($C25,EquipGradeTable!$A:$B,MATCH(EquipGradeTable!$B$1,EquipGradeTable!$A$1:$B$1,0),0)),"",
OFFSET(J25,0,-1)+20))</f>
        <v>940</v>
      </c>
      <c r="K25">
        <f ca="1">IF($C25&lt;=2,"",
IF(AND($C25&gt;=3,INT(RIGHT(K$1,1))&gt;VLOOKUP($C25,EquipGradeTable!$A:$B,MATCH(EquipGradeTable!$B$1,EquipGradeTable!$A$1:$B$1,0),0)),"",
OFFSET(K25,0,-1)+20))</f>
        <v>960</v>
      </c>
      <c r="L25">
        <f ca="1">IF($C25&lt;=2,"",
IF(AND($C25&gt;=3,INT(RIGHT(L$1,1))&gt;VLOOKUP($C25,EquipGradeTable!$A:$B,MATCH(EquipGradeTable!$B$1,EquipGradeTable!$A$1:$B$1,0),0)),"",
OFFSET(L25,0,-1)+20))</f>
        <v>980</v>
      </c>
      <c r="M25" t="str">
        <f ca="1">IF($C25&lt;=2,"",
IF(AND($C25&gt;=3,INT(RIGHT(M$1,1))&gt;VLOOKUP($C25,EquipGradeTable!$A:$B,MATCH(EquipGradeTable!$B$1,EquipGradeTable!$A$1:$B$1,0),0)),"",
OFFSET(M25,0,-1)+20))</f>
        <v/>
      </c>
      <c r="N25">
        <f t="shared" ca="1" si="3"/>
        <v>4</v>
      </c>
      <c r="O25" t="str">
        <f ca="1">VLOOKUP($B25,EquipTable!$A:$V,MATCH(SUBSTITUTE(O$1,"참고",""),EquipTable!$A$1:$V$1,0),0)</f>
        <v>StylizedAxe</v>
      </c>
      <c r="P25">
        <f ca="1">VLOOKUP($B25,EquipTable!$A:$V,MATCH(SUBSTITUTE(P$1,"참고",""),EquipTable!$A$1:$V$1,0),0)</f>
        <v>0</v>
      </c>
    </row>
    <row r="26" spans="1:16" x14ac:dyDescent="0.3">
      <c r="A26" t="str">
        <f t="shared" ca="1" si="0"/>
        <v>Equip060101</v>
      </c>
      <c r="B26" t="s">
        <v>135</v>
      </c>
      <c r="C26">
        <f t="shared" ca="1" si="1"/>
        <v>6</v>
      </c>
      <c r="D26" t="str">
        <f ca="1">VLOOKUP($B26,EquipTable!$A:$V,MATCH(SUBSTITUTE(D$1,"참고",""),EquipTable!$A$1:$V$1,0),0)</f>
        <v>Axe</v>
      </c>
      <c r="E26" t="str">
        <f ca="1">VLOOKUP($B26,EquipTable!$A:$V,MATCH(SUBSTITUTE(E$1,"참고",""),EquipTable!$A$1:$V$1,0),0)</f>
        <v>S</v>
      </c>
      <c r="F26">
        <f ca="1">VLOOKUP($B26,EquipTable!$A:$V,MATCH(SUBSTITUTE(F$1,"참고",""),EquipTable!$A$1:$V$1,0),0)</f>
        <v>1</v>
      </c>
      <c r="G26" t="str">
        <f t="shared" ca="1" si="2"/>
        <v>1050, 1070, 1090, 1110, 1130, 1150</v>
      </c>
      <c r="H26">
        <v>1050</v>
      </c>
      <c r="I26">
        <f ca="1">IF($C26&lt;=2,"",
IF(AND($C26&gt;=3,INT(RIGHT(I$1,1))&gt;VLOOKUP($C26,EquipGradeTable!$A:$B,MATCH(EquipGradeTable!$B$1,EquipGradeTable!$A$1:$B$1,0),0)),"",
OFFSET(I26,0,-1)+20))</f>
        <v>1070</v>
      </c>
      <c r="J26">
        <f ca="1">IF($C26&lt;=2,"",
IF(AND($C26&gt;=3,INT(RIGHT(J$1,1))&gt;VLOOKUP($C26,EquipGradeTable!$A:$B,MATCH(EquipGradeTable!$B$1,EquipGradeTable!$A$1:$B$1,0),0)),"",
OFFSET(J26,0,-1)+20))</f>
        <v>1090</v>
      </c>
      <c r="K26">
        <f ca="1">IF($C26&lt;=2,"",
IF(AND($C26&gt;=3,INT(RIGHT(K$1,1))&gt;VLOOKUP($C26,EquipGradeTable!$A:$B,MATCH(EquipGradeTable!$B$1,EquipGradeTable!$A$1:$B$1,0),0)),"",
OFFSET(K26,0,-1)+20))</f>
        <v>1110</v>
      </c>
      <c r="L26">
        <f ca="1">IF($C26&lt;=2,"",
IF(AND($C26&gt;=3,INT(RIGHT(L$1,1))&gt;VLOOKUP($C26,EquipGradeTable!$A:$B,MATCH(EquipGradeTable!$B$1,EquipGradeTable!$A$1:$B$1,0),0)),"",
OFFSET(L26,0,-1)+20))</f>
        <v>1130</v>
      </c>
      <c r="M26">
        <f ca="1">IF($C26&lt;=2,"",
IF(AND($C26&gt;=3,INT(RIGHT(M$1,1))&gt;VLOOKUP($C26,EquipGradeTable!$A:$B,MATCH(EquipGradeTable!$B$1,EquipGradeTable!$A$1:$B$1,0),0)),"",
OFFSET(M26,0,-1)+20))</f>
        <v>1150</v>
      </c>
      <c r="N26">
        <f t="shared" ca="1" si="3"/>
        <v>4</v>
      </c>
      <c r="O26" t="str">
        <f ca="1">VLOOKUP($B26,EquipTable!$A:$V,MATCH(SUBSTITUTE(O$1,"참고",""),EquipTable!$A$1:$V$1,0),0)</f>
        <v>StylizedAxe</v>
      </c>
      <c r="P26">
        <f ca="1">VLOOKUP($B26,EquipTable!$A:$V,MATCH(SUBSTITUTE(P$1,"참고",""),EquipTable!$A$1:$V$1,0),0)</f>
        <v>0</v>
      </c>
    </row>
    <row r="27" spans="1:16" x14ac:dyDescent="0.3">
      <c r="A27" t="str">
        <f t="shared" ca="1" si="0"/>
        <v>Equip030102</v>
      </c>
      <c r="B27" t="s">
        <v>136</v>
      </c>
      <c r="C27">
        <f t="shared" ca="1" si="1"/>
        <v>3</v>
      </c>
      <c r="D27" t="str">
        <f ca="1">VLOOKUP($B27,EquipTable!$A:$V,MATCH(SUBSTITUTE(D$1,"참고",""),EquipTable!$A$1:$V$1,0),0)</f>
        <v>Axe</v>
      </c>
      <c r="E27" t="str">
        <f ca="1">VLOOKUP($B27,EquipTable!$A:$V,MATCH(SUBSTITUTE(E$1,"참고",""),EquipTable!$A$1:$V$1,0),0)</f>
        <v>S</v>
      </c>
      <c r="F27">
        <f ca="1">VLOOKUP($B27,EquipTable!$A:$V,MATCH(SUBSTITUTE(F$1,"참고",""),EquipTable!$A$1:$V$1,0),0)</f>
        <v>2</v>
      </c>
      <c r="G27" t="str">
        <f t="shared" ca="1" si="2"/>
        <v>601, 621, 641</v>
      </c>
      <c r="H27">
        <v>601</v>
      </c>
      <c r="I27">
        <f ca="1">IF($C27&lt;=2,"",
IF(AND($C27&gt;=3,INT(RIGHT(I$1,1))&gt;VLOOKUP($C27,EquipGradeTable!$A:$B,MATCH(EquipGradeTable!$B$1,EquipGradeTable!$A$1:$B$1,0),0)),"",
OFFSET(I27,0,-1)+20))</f>
        <v>621</v>
      </c>
      <c r="J27">
        <f ca="1">IF($C27&lt;=2,"",
IF(AND($C27&gt;=3,INT(RIGHT(J$1,1))&gt;VLOOKUP($C27,EquipGradeTable!$A:$B,MATCH(EquipGradeTable!$B$1,EquipGradeTable!$A$1:$B$1,0),0)),"",
OFFSET(J27,0,-1)+20))</f>
        <v>641</v>
      </c>
      <c r="K27" t="str">
        <f ca="1">IF($C27&lt;=2,"",
IF(AND($C27&gt;=3,INT(RIGHT(K$1,1))&gt;VLOOKUP($C27,EquipGradeTable!$A:$B,MATCH(EquipGradeTable!$B$1,EquipGradeTable!$A$1:$B$1,0),0)),"",
OFFSET(K27,0,-1)+20))</f>
        <v/>
      </c>
      <c r="L27" t="str">
        <f ca="1">IF($C27&lt;=2,"",
IF(AND($C27&gt;=3,INT(RIGHT(L$1,1))&gt;VLOOKUP($C27,EquipGradeTable!$A:$B,MATCH(EquipGradeTable!$B$1,EquipGradeTable!$A$1:$B$1,0),0)),"",
OFFSET(L27,0,-1)+20))</f>
        <v/>
      </c>
      <c r="M27" t="str">
        <f ca="1">IF($C27&lt;=2,"",
IF(AND($C27&gt;=3,INT(RIGHT(M$1,1))&gt;VLOOKUP($C27,EquipGradeTable!$A:$B,MATCH(EquipGradeTable!$B$1,EquipGradeTable!$A$1:$B$1,0),0)),"",
OFFSET(M27,0,-1)+20))</f>
        <v/>
      </c>
      <c r="N27">
        <f t="shared" ca="1" si="3"/>
        <v>4</v>
      </c>
      <c r="O27" t="str">
        <f ca="1">VLOOKUP($B27,EquipTable!$A:$V,MATCH(SUBSTITUTE(O$1,"참고",""),EquipTable!$A$1:$V$1,0),0)</f>
        <v>RunicAxe</v>
      </c>
      <c r="P27">
        <f ca="1">VLOOKUP($B27,EquipTable!$A:$V,MATCH(SUBSTITUTE(P$1,"참고",""),EquipTable!$A$1:$V$1,0),0)</f>
        <v>0</v>
      </c>
    </row>
    <row r="28" spans="1:16" x14ac:dyDescent="0.3">
      <c r="A28" t="str">
        <f t="shared" ca="1" si="0"/>
        <v>Equip040102</v>
      </c>
      <c r="B28" t="s">
        <v>136</v>
      </c>
      <c r="C28">
        <f t="shared" ca="1" si="1"/>
        <v>4</v>
      </c>
      <c r="D28" t="str">
        <f ca="1">VLOOKUP($B28,EquipTable!$A:$V,MATCH(SUBSTITUTE(D$1,"참고",""),EquipTable!$A$1:$V$1,0),0)</f>
        <v>Axe</v>
      </c>
      <c r="E28" t="str">
        <f ca="1">VLOOKUP($B28,EquipTable!$A:$V,MATCH(SUBSTITUTE(E$1,"참고",""),EquipTable!$A$1:$V$1,0),0)</f>
        <v>S</v>
      </c>
      <c r="F28">
        <f ca="1">VLOOKUP($B28,EquipTable!$A:$V,MATCH(SUBSTITUTE(F$1,"참고",""),EquipTable!$A$1:$V$1,0),0)</f>
        <v>2</v>
      </c>
      <c r="G28" t="str">
        <f t="shared" ca="1" si="2"/>
        <v>751, 771, 791, 811</v>
      </c>
      <c r="H28">
        <v>751</v>
      </c>
      <c r="I28">
        <f ca="1">IF($C28&lt;=2,"",
IF(AND($C28&gt;=3,INT(RIGHT(I$1,1))&gt;VLOOKUP($C28,EquipGradeTable!$A:$B,MATCH(EquipGradeTable!$B$1,EquipGradeTable!$A$1:$B$1,0),0)),"",
OFFSET(I28,0,-1)+20))</f>
        <v>771</v>
      </c>
      <c r="J28">
        <f ca="1">IF($C28&lt;=2,"",
IF(AND($C28&gt;=3,INT(RIGHT(J$1,1))&gt;VLOOKUP($C28,EquipGradeTable!$A:$B,MATCH(EquipGradeTable!$B$1,EquipGradeTable!$A$1:$B$1,0),0)),"",
OFFSET(J28,0,-1)+20))</f>
        <v>791</v>
      </c>
      <c r="K28">
        <f ca="1">IF($C28&lt;=2,"",
IF(AND($C28&gt;=3,INT(RIGHT(K$1,1))&gt;VLOOKUP($C28,EquipGradeTable!$A:$B,MATCH(EquipGradeTable!$B$1,EquipGradeTable!$A$1:$B$1,0),0)),"",
OFFSET(K28,0,-1)+20))</f>
        <v>811</v>
      </c>
      <c r="L28" t="str">
        <f ca="1">IF($C28&lt;=2,"",
IF(AND($C28&gt;=3,INT(RIGHT(L$1,1))&gt;VLOOKUP($C28,EquipGradeTable!$A:$B,MATCH(EquipGradeTable!$B$1,EquipGradeTable!$A$1:$B$1,0),0)),"",
OFFSET(L28,0,-1)+20))</f>
        <v/>
      </c>
      <c r="M28" t="str">
        <f ca="1">IF($C28&lt;=2,"",
IF(AND($C28&gt;=3,INT(RIGHT(M$1,1))&gt;VLOOKUP($C28,EquipGradeTable!$A:$B,MATCH(EquipGradeTable!$B$1,EquipGradeTable!$A$1:$B$1,0),0)),"",
OFFSET(M28,0,-1)+20))</f>
        <v/>
      </c>
      <c r="N28">
        <f t="shared" ca="1" si="3"/>
        <v>4</v>
      </c>
      <c r="O28" t="str">
        <f ca="1">VLOOKUP($B28,EquipTable!$A:$V,MATCH(SUBSTITUTE(O$1,"참고",""),EquipTable!$A$1:$V$1,0),0)</f>
        <v>RunicAxe</v>
      </c>
      <c r="P28">
        <f ca="1">VLOOKUP($B28,EquipTable!$A:$V,MATCH(SUBSTITUTE(P$1,"참고",""),EquipTable!$A$1:$V$1,0),0)</f>
        <v>0</v>
      </c>
    </row>
    <row r="29" spans="1:16" x14ac:dyDescent="0.3">
      <c r="A29" t="str">
        <f t="shared" ca="1" si="0"/>
        <v>Equip050102</v>
      </c>
      <c r="B29" t="s">
        <v>136</v>
      </c>
      <c r="C29">
        <f t="shared" ca="1" si="1"/>
        <v>5</v>
      </c>
      <c r="D29" t="str">
        <f ca="1">VLOOKUP($B29,EquipTable!$A:$V,MATCH(SUBSTITUTE(D$1,"참고",""),EquipTable!$A$1:$V$1,0),0)</f>
        <v>Axe</v>
      </c>
      <c r="E29" t="str">
        <f ca="1">VLOOKUP($B29,EquipTable!$A:$V,MATCH(SUBSTITUTE(E$1,"참고",""),EquipTable!$A$1:$V$1,0),0)</f>
        <v>S</v>
      </c>
      <c r="F29">
        <f ca="1">VLOOKUP($B29,EquipTable!$A:$V,MATCH(SUBSTITUTE(F$1,"참고",""),EquipTable!$A$1:$V$1,0),0)</f>
        <v>2</v>
      </c>
      <c r="G29" t="str">
        <f t="shared" ca="1" si="2"/>
        <v>901, 921, 941, 961, 981</v>
      </c>
      <c r="H29">
        <v>901</v>
      </c>
      <c r="I29">
        <f ca="1">IF($C29&lt;=2,"",
IF(AND($C29&gt;=3,INT(RIGHT(I$1,1))&gt;VLOOKUP($C29,EquipGradeTable!$A:$B,MATCH(EquipGradeTable!$B$1,EquipGradeTable!$A$1:$B$1,0),0)),"",
OFFSET(I29,0,-1)+20))</f>
        <v>921</v>
      </c>
      <c r="J29">
        <f ca="1">IF($C29&lt;=2,"",
IF(AND($C29&gt;=3,INT(RIGHT(J$1,1))&gt;VLOOKUP($C29,EquipGradeTable!$A:$B,MATCH(EquipGradeTable!$B$1,EquipGradeTable!$A$1:$B$1,0),0)),"",
OFFSET(J29,0,-1)+20))</f>
        <v>941</v>
      </c>
      <c r="K29">
        <f ca="1">IF($C29&lt;=2,"",
IF(AND($C29&gt;=3,INT(RIGHT(K$1,1))&gt;VLOOKUP($C29,EquipGradeTable!$A:$B,MATCH(EquipGradeTable!$B$1,EquipGradeTable!$A$1:$B$1,0),0)),"",
OFFSET(K29,0,-1)+20))</f>
        <v>961</v>
      </c>
      <c r="L29">
        <f ca="1">IF($C29&lt;=2,"",
IF(AND($C29&gt;=3,INT(RIGHT(L$1,1))&gt;VLOOKUP($C29,EquipGradeTable!$A:$B,MATCH(EquipGradeTable!$B$1,EquipGradeTable!$A$1:$B$1,0),0)),"",
OFFSET(L29,0,-1)+20))</f>
        <v>981</v>
      </c>
      <c r="M29" t="str">
        <f ca="1">IF($C29&lt;=2,"",
IF(AND($C29&gt;=3,INT(RIGHT(M$1,1))&gt;VLOOKUP($C29,EquipGradeTable!$A:$B,MATCH(EquipGradeTable!$B$1,EquipGradeTable!$A$1:$B$1,0),0)),"",
OFFSET(M29,0,-1)+20))</f>
        <v/>
      </c>
      <c r="N29">
        <f t="shared" ca="1" si="3"/>
        <v>4</v>
      </c>
      <c r="O29" t="str">
        <f ca="1">VLOOKUP($B29,EquipTable!$A:$V,MATCH(SUBSTITUTE(O$1,"참고",""),EquipTable!$A$1:$V$1,0),0)</f>
        <v>RunicAxe</v>
      </c>
      <c r="P29">
        <f ca="1">VLOOKUP($B29,EquipTable!$A:$V,MATCH(SUBSTITUTE(P$1,"참고",""),EquipTable!$A$1:$V$1,0),0)</f>
        <v>0</v>
      </c>
    </row>
    <row r="30" spans="1:16" x14ac:dyDescent="0.3">
      <c r="A30" t="str">
        <f t="shared" ca="1" si="0"/>
        <v>Equip060102</v>
      </c>
      <c r="B30" t="s">
        <v>136</v>
      </c>
      <c r="C30">
        <f t="shared" ca="1" si="1"/>
        <v>6</v>
      </c>
      <c r="D30" t="str">
        <f ca="1">VLOOKUP($B30,EquipTable!$A:$V,MATCH(SUBSTITUTE(D$1,"참고",""),EquipTable!$A$1:$V$1,0),0)</f>
        <v>Axe</v>
      </c>
      <c r="E30" t="str">
        <f ca="1">VLOOKUP($B30,EquipTable!$A:$V,MATCH(SUBSTITUTE(E$1,"참고",""),EquipTable!$A$1:$V$1,0),0)</f>
        <v>S</v>
      </c>
      <c r="F30">
        <f ca="1">VLOOKUP($B30,EquipTable!$A:$V,MATCH(SUBSTITUTE(F$1,"참고",""),EquipTable!$A$1:$V$1,0),0)</f>
        <v>2</v>
      </c>
      <c r="G30" t="str">
        <f t="shared" ca="1" si="2"/>
        <v>1051, 1071, 1091, 1111, 1131, 1151</v>
      </c>
      <c r="H30">
        <v>1051</v>
      </c>
      <c r="I30">
        <f ca="1">IF($C30&lt;=2,"",
IF(AND($C30&gt;=3,INT(RIGHT(I$1,1))&gt;VLOOKUP($C30,EquipGradeTable!$A:$B,MATCH(EquipGradeTable!$B$1,EquipGradeTable!$A$1:$B$1,0),0)),"",
OFFSET(I30,0,-1)+20))</f>
        <v>1071</v>
      </c>
      <c r="J30">
        <f ca="1">IF($C30&lt;=2,"",
IF(AND($C30&gt;=3,INT(RIGHT(J$1,1))&gt;VLOOKUP($C30,EquipGradeTable!$A:$B,MATCH(EquipGradeTable!$B$1,EquipGradeTable!$A$1:$B$1,0),0)),"",
OFFSET(J30,0,-1)+20))</f>
        <v>1091</v>
      </c>
      <c r="K30">
        <f ca="1">IF($C30&lt;=2,"",
IF(AND($C30&gt;=3,INT(RIGHT(K$1,1))&gt;VLOOKUP($C30,EquipGradeTable!$A:$B,MATCH(EquipGradeTable!$B$1,EquipGradeTable!$A$1:$B$1,0),0)),"",
OFFSET(K30,0,-1)+20))</f>
        <v>1111</v>
      </c>
      <c r="L30">
        <f ca="1">IF($C30&lt;=2,"",
IF(AND($C30&gt;=3,INT(RIGHT(L$1,1))&gt;VLOOKUP($C30,EquipGradeTable!$A:$B,MATCH(EquipGradeTable!$B$1,EquipGradeTable!$A$1:$B$1,0),0)),"",
OFFSET(L30,0,-1)+20))</f>
        <v>1131</v>
      </c>
      <c r="M30">
        <f ca="1">IF($C30&lt;=2,"",
IF(AND($C30&gt;=3,INT(RIGHT(M$1,1))&gt;VLOOKUP($C30,EquipGradeTable!$A:$B,MATCH(EquipGradeTable!$B$1,EquipGradeTable!$A$1:$B$1,0),0)),"",
OFFSET(M30,0,-1)+20))</f>
        <v>1151</v>
      </c>
      <c r="N30">
        <f t="shared" ca="1" si="3"/>
        <v>4</v>
      </c>
      <c r="O30" t="str">
        <f ca="1">VLOOKUP($B30,EquipTable!$A:$V,MATCH(SUBSTITUTE(O$1,"참고",""),EquipTable!$A$1:$V$1,0),0)</f>
        <v>RunicAxe</v>
      </c>
      <c r="P30">
        <f ca="1">VLOOKUP($B30,EquipTable!$A:$V,MATCH(SUBSTITUTE(P$1,"참고",""),EquipTable!$A$1:$V$1,0),0)</f>
        <v>0</v>
      </c>
    </row>
    <row r="31" spans="1:16" x14ac:dyDescent="0.3">
      <c r="A31" t="str">
        <f t="shared" ca="1" si="0"/>
        <v>Equip030201</v>
      </c>
      <c r="B31" t="s">
        <v>137</v>
      </c>
      <c r="C31">
        <f t="shared" ca="1" si="1"/>
        <v>3</v>
      </c>
      <c r="D31" t="str">
        <f ca="1">VLOOKUP($B31,EquipTable!$A:$V,MATCH(SUBSTITUTE(D$1,"참고",""),EquipTable!$A$1:$V$1,0),0)</f>
        <v>Axe</v>
      </c>
      <c r="E31" t="str">
        <f ca="1">VLOOKUP($B31,EquipTable!$A:$V,MATCH(SUBSTITUTE(E$1,"참고",""),EquipTable!$A$1:$V$1,0),0)</f>
        <v>SS</v>
      </c>
      <c r="F31">
        <f ca="1">VLOOKUP($B31,EquipTable!$A:$V,MATCH(SUBSTITUTE(F$1,"참고",""),EquipTable!$A$1:$V$1,0),0)</f>
        <v>1</v>
      </c>
      <c r="G31" t="str">
        <f t="shared" ca="1" si="2"/>
        <v>800, 820, 840</v>
      </c>
      <c r="H31">
        <v>800</v>
      </c>
      <c r="I31">
        <f ca="1">IF($C31&lt;=2,"",
IF(AND($C31&gt;=3,INT(RIGHT(I$1,1))&gt;VLOOKUP($C31,EquipGradeTable!$A:$B,MATCH(EquipGradeTable!$B$1,EquipGradeTable!$A$1:$B$1,0),0)),"",
OFFSET(I31,0,-1)+20))</f>
        <v>820</v>
      </c>
      <c r="J31">
        <f ca="1">IF($C31&lt;=2,"",
IF(AND($C31&gt;=3,INT(RIGHT(J$1,1))&gt;VLOOKUP($C31,EquipGradeTable!$A:$B,MATCH(EquipGradeTable!$B$1,EquipGradeTable!$A$1:$B$1,0),0)),"",
OFFSET(J31,0,-1)+20))</f>
        <v>840</v>
      </c>
      <c r="K31" t="str">
        <f ca="1">IF($C31&lt;=2,"",
IF(AND($C31&gt;=3,INT(RIGHT(K$1,1))&gt;VLOOKUP($C31,EquipGradeTable!$A:$B,MATCH(EquipGradeTable!$B$1,EquipGradeTable!$A$1:$B$1,0),0)),"",
OFFSET(K31,0,-1)+20))</f>
        <v/>
      </c>
      <c r="L31" t="str">
        <f ca="1">IF($C31&lt;=2,"",
IF(AND($C31&gt;=3,INT(RIGHT(L$1,1))&gt;VLOOKUP($C31,EquipGradeTable!$A:$B,MATCH(EquipGradeTable!$B$1,EquipGradeTable!$A$1:$B$1,0),0)),"",
OFFSET(L31,0,-1)+20))</f>
        <v/>
      </c>
      <c r="M31" t="str">
        <f ca="1">IF($C31&lt;=2,"",
IF(AND($C31&gt;=3,INT(RIGHT(M$1,1))&gt;VLOOKUP($C31,EquipGradeTable!$A:$B,MATCH(EquipGradeTable!$B$1,EquipGradeTable!$A$1:$B$1,0),0)),"",
OFFSET(M31,0,-1)+20))</f>
        <v/>
      </c>
      <c r="N31">
        <f t="shared" ca="1" si="3"/>
        <v>4</v>
      </c>
      <c r="O31" t="str">
        <f ca="1">VLOOKUP($B31,EquipTable!$A:$V,MATCH(SUBSTITUTE(O$1,"참고",""),EquipTable!$A$1:$V$1,0),0)</f>
        <v>ElvenAxe</v>
      </c>
      <c r="P31">
        <f ca="1">VLOOKUP($B31,EquipTable!$A:$V,MATCH(SUBSTITUTE(P$1,"참고",""),EquipTable!$A$1:$V$1,0),0)</f>
        <v>0</v>
      </c>
    </row>
    <row r="32" spans="1:16" x14ac:dyDescent="0.3">
      <c r="A32" t="str">
        <f t="shared" ca="1" si="0"/>
        <v>Equip040201</v>
      </c>
      <c r="B32" t="s">
        <v>137</v>
      </c>
      <c r="C32">
        <f t="shared" ca="1" si="1"/>
        <v>4</v>
      </c>
      <c r="D32" t="str">
        <f ca="1">VLOOKUP($B32,EquipTable!$A:$V,MATCH(SUBSTITUTE(D$1,"참고",""),EquipTable!$A$1:$V$1,0),0)</f>
        <v>Axe</v>
      </c>
      <c r="E32" t="str">
        <f ca="1">VLOOKUP($B32,EquipTable!$A:$V,MATCH(SUBSTITUTE(E$1,"참고",""),EquipTable!$A$1:$V$1,0),0)</f>
        <v>SS</v>
      </c>
      <c r="F32">
        <f ca="1">VLOOKUP($B32,EquipTable!$A:$V,MATCH(SUBSTITUTE(F$1,"참고",""),EquipTable!$A$1:$V$1,0),0)</f>
        <v>1</v>
      </c>
      <c r="G32" t="str">
        <f t="shared" ca="1" si="2"/>
        <v>1000, 1020, 1040, 1060</v>
      </c>
      <c r="H32">
        <v>1000</v>
      </c>
      <c r="I32">
        <f ca="1">IF($C32&lt;=2,"",
IF(AND($C32&gt;=3,INT(RIGHT(I$1,1))&gt;VLOOKUP($C32,EquipGradeTable!$A:$B,MATCH(EquipGradeTable!$B$1,EquipGradeTable!$A$1:$B$1,0),0)),"",
OFFSET(I32,0,-1)+20))</f>
        <v>1020</v>
      </c>
      <c r="J32">
        <f ca="1">IF($C32&lt;=2,"",
IF(AND($C32&gt;=3,INT(RIGHT(J$1,1))&gt;VLOOKUP($C32,EquipGradeTable!$A:$B,MATCH(EquipGradeTable!$B$1,EquipGradeTable!$A$1:$B$1,0),0)),"",
OFFSET(J32,0,-1)+20))</f>
        <v>1040</v>
      </c>
      <c r="K32">
        <f ca="1">IF($C32&lt;=2,"",
IF(AND($C32&gt;=3,INT(RIGHT(K$1,1))&gt;VLOOKUP($C32,EquipGradeTable!$A:$B,MATCH(EquipGradeTable!$B$1,EquipGradeTable!$A$1:$B$1,0),0)),"",
OFFSET(K32,0,-1)+20))</f>
        <v>1060</v>
      </c>
      <c r="L32" t="str">
        <f ca="1">IF($C32&lt;=2,"",
IF(AND($C32&gt;=3,INT(RIGHT(L$1,1))&gt;VLOOKUP($C32,EquipGradeTable!$A:$B,MATCH(EquipGradeTable!$B$1,EquipGradeTable!$A$1:$B$1,0),0)),"",
OFFSET(L32,0,-1)+20))</f>
        <v/>
      </c>
      <c r="M32" t="str">
        <f ca="1">IF($C32&lt;=2,"",
IF(AND($C32&gt;=3,INT(RIGHT(M$1,1))&gt;VLOOKUP($C32,EquipGradeTable!$A:$B,MATCH(EquipGradeTable!$B$1,EquipGradeTable!$A$1:$B$1,0),0)),"",
OFFSET(M32,0,-1)+20))</f>
        <v/>
      </c>
      <c r="N32">
        <f t="shared" ca="1" si="3"/>
        <v>4</v>
      </c>
      <c r="O32" t="str">
        <f ca="1">VLOOKUP($B32,EquipTable!$A:$V,MATCH(SUBSTITUTE(O$1,"참고",""),EquipTable!$A$1:$V$1,0),0)</f>
        <v>ElvenAxe</v>
      </c>
      <c r="P32">
        <f ca="1">VLOOKUP($B32,EquipTable!$A:$V,MATCH(SUBSTITUTE(P$1,"참고",""),EquipTable!$A$1:$V$1,0),0)</f>
        <v>0</v>
      </c>
    </row>
    <row r="33" spans="1:16" x14ac:dyDescent="0.3">
      <c r="A33" t="str">
        <f t="shared" ca="1" si="0"/>
        <v>Equip050201</v>
      </c>
      <c r="B33" t="s">
        <v>137</v>
      </c>
      <c r="C33">
        <f t="shared" ca="1" si="1"/>
        <v>5</v>
      </c>
      <c r="D33" t="str">
        <f ca="1">VLOOKUP($B33,EquipTable!$A:$V,MATCH(SUBSTITUTE(D$1,"참고",""),EquipTable!$A$1:$V$1,0),0)</f>
        <v>Axe</v>
      </c>
      <c r="E33" t="str">
        <f ca="1">VLOOKUP($B33,EquipTable!$A:$V,MATCH(SUBSTITUTE(E$1,"참고",""),EquipTable!$A$1:$V$1,0),0)</f>
        <v>SS</v>
      </c>
      <c r="F33">
        <f ca="1">VLOOKUP($B33,EquipTable!$A:$V,MATCH(SUBSTITUTE(F$1,"참고",""),EquipTable!$A$1:$V$1,0),0)</f>
        <v>1</v>
      </c>
      <c r="G33" t="str">
        <f t="shared" ca="1" si="2"/>
        <v>1200, 1220, 1240, 1260, 1280</v>
      </c>
      <c r="H33">
        <v>1200</v>
      </c>
      <c r="I33">
        <f ca="1">IF($C33&lt;=2,"",
IF(AND($C33&gt;=3,INT(RIGHT(I$1,1))&gt;VLOOKUP($C33,EquipGradeTable!$A:$B,MATCH(EquipGradeTable!$B$1,EquipGradeTable!$A$1:$B$1,0),0)),"",
OFFSET(I33,0,-1)+20))</f>
        <v>1220</v>
      </c>
      <c r="J33">
        <f ca="1">IF($C33&lt;=2,"",
IF(AND($C33&gt;=3,INT(RIGHT(J$1,1))&gt;VLOOKUP($C33,EquipGradeTable!$A:$B,MATCH(EquipGradeTable!$B$1,EquipGradeTable!$A$1:$B$1,0),0)),"",
OFFSET(J33,0,-1)+20))</f>
        <v>1240</v>
      </c>
      <c r="K33">
        <f ca="1">IF($C33&lt;=2,"",
IF(AND($C33&gt;=3,INT(RIGHT(K$1,1))&gt;VLOOKUP($C33,EquipGradeTable!$A:$B,MATCH(EquipGradeTable!$B$1,EquipGradeTable!$A$1:$B$1,0),0)),"",
OFFSET(K33,0,-1)+20))</f>
        <v>1260</v>
      </c>
      <c r="L33">
        <f ca="1">IF($C33&lt;=2,"",
IF(AND($C33&gt;=3,INT(RIGHT(L$1,1))&gt;VLOOKUP($C33,EquipGradeTable!$A:$B,MATCH(EquipGradeTable!$B$1,EquipGradeTable!$A$1:$B$1,0),0)),"",
OFFSET(L33,0,-1)+20))</f>
        <v>1280</v>
      </c>
      <c r="M33" t="str">
        <f ca="1">IF($C33&lt;=2,"",
IF(AND($C33&gt;=3,INT(RIGHT(M$1,1))&gt;VLOOKUP($C33,EquipGradeTable!$A:$B,MATCH(EquipGradeTable!$B$1,EquipGradeTable!$A$1:$B$1,0),0)),"",
OFFSET(M33,0,-1)+20))</f>
        <v/>
      </c>
      <c r="N33">
        <f t="shared" ca="1" si="3"/>
        <v>4</v>
      </c>
      <c r="O33" t="str">
        <f ca="1">VLOOKUP($B33,EquipTable!$A:$V,MATCH(SUBSTITUTE(O$1,"참고",""),EquipTable!$A$1:$V$1,0),0)</f>
        <v>ElvenAxe</v>
      </c>
      <c r="P33">
        <f ca="1">VLOOKUP($B33,EquipTable!$A:$V,MATCH(SUBSTITUTE(P$1,"참고",""),EquipTable!$A$1:$V$1,0),0)</f>
        <v>0</v>
      </c>
    </row>
    <row r="34" spans="1:16" x14ac:dyDescent="0.3">
      <c r="A34" t="str">
        <f t="shared" ca="1" si="0"/>
        <v>Equip060201</v>
      </c>
      <c r="B34" t="s">
        <v>137</v>
      </c>
      <c r="C34">
        <f t="shared" ca="1" si="1"/>
        <v>6</v>
      </c>
      <c r="D34" t="str">
        <f ca="1">VLOOKUP($B34,EquipTable!$A:$V,MATCH(SUBSTITUTE(D$1,"참고",""),EquipTable!$A$1:$V$1,0),0)</f>
        <v>Axe</v>
      </c>
      <c r="E34" t="str">
        <f ca="1">VLOOKUP($B34,EquipTable!$A:$V,MATCH(SUBSTITUTE(E$1,"참고",""),EquipTable!$A$1:$V$1,0),0)</f>
        <v>SS</v>
      </c>
      <c r="F34">
        <f ca="1">VLOOKUP($B34,EquipTable!$A:$V,MATCH(SUBSTITUTE(F$1,"참고",""),EquipTable!$A$1:$V$1,0),0)</f>
        <v>1</v>
      </c>
      <c r="G34" t="str">
        <f t="shared" ca="1" si="2"/>
        <v>1400, 1420, 1440, 1460, 1480, 1500</v>
      </c>
      <c r="H34">
        <v>1400</v>
      </c>
      <c r="I34">
        <f ca="1">IF($C34&lt;=2,"",
IF(AND($C34&gt;=3,INT(RIGHT(I$1,1))&gt;VLOOKUP($C34,EquipGradeTable!$A:$B,MATCH(EquipGradeTable!$B$1,EquipGradeTable!$A$1:$B$1,0),0)),"",
OFFSET(I34,0,-1)+20))</f>
        <v>1420</v>
      </c>
      <c r="J34">
        <f ca="1">IF($C34&lt;=2,"",
IF(AND($C34&gt;=3,INT(RIGHT(J$1,1))&gt;VLOOKUP($C34,EquipGradeTable!$A:$B,MATCH(EquipGradeTable!$B$1,EquipGradeTable!$A$1:$B$1,0),0)),"",
OFFSET(J34,0,-1)+20))</f>
        <v>1440</v>
      </c>
      <c r="K34">
        <f ca="1">IF($C34&lt;=2,"",
IF(AND($C34&gt;=3,INT(RIGHT(K$1,1))&gt;VLOOKUP($C34,EquipGradeTable!$A:$B,MATCH(EquipGradeTable!$B$1,EquipGradeTable!$A$1:$B$1,0),0)),"",
OFFSET(K34,0,-1)+20))</f>
        <v>1460</v>
      </c>
      <c r="L34">
        <f ca="1">IF($C34&lt;=2,"",
IF(AND($C34&gt;=3,INT(RIGHT(L$1,1))&gt;VLOOKUP($C34,EquipGradeTable!$A:$B,MATCH(EquipGradeTable!$B$1,EquipGradeTable!$A$1:$B$1,0),0)),"",
OFFSET(L34,0,-1)+20))</f>
        <v>1480</v>
      </c>
      <c r="M34">
        <f ca="1">IF($C34&lt;=2,"",
IF(AND($C34&gt;=3,INT(RIGHT(M$1,1))&gt;VLOOKUP($C34,EquipGradeTable!$A:$B,MATCH(EquipGradeTable!$B$1,EquipGradeTable!$A$1:$B$1,0),0)),"",
OFFSET(M34,0,-1)+20))</f>
        <v>1500</v>
      </c>
      <c r="N34">
        <f t="shared" ca="1" si="3"/>
        <v>4</v>
      </c>
      <c r="O34" t="str">
        <f ca="1">VLOOKUP($B34,EquipTable!$A:$V,MATCH(SUBSTITUTE(O$1,"참고",""),EquipTable!$A$1:$V$1,0),0)</f>
        <v>ElvenAxe</v>
      </c>
      <c r="P34">
        <f ca="1">VLOOKUP($B34,EquipTable!$A:$V,MATCH(SUBSTITUTE(P$1,"참고",""),EquipTable!$A$1:$V$1,0),0)</f>
        <v>0</v>
      </c>
    </row>
    <row r="35" spans="1:16" hidden="1" x14ac:dyDescent="0.3">
      <c r="A35" t="str">
        <f t="shared" ca="1" si="0"/>
        <v>Equip030202</v>
      </c>
      <c r="B35" t="s">
        <v>138</v>
      </c>
      <c r="C35">
        <f t="shared" ca="1" si="1"/>
        <v>3</v>
      </c>
      <c r="D35" t="str">
        <f ca="1">VLOOKUP($B35,EquipTable!$A:$V,MATCH(SUBSTITUTE(D$1,"참고",""),EquipTable!$A$1:$V$1,0),0)</f>
        <v>Axe</v>
      </c>
      <c r="E35" t="str">
        <f ca="1">VLOOKUP($B35,EquipTable!$A:$V,MATCH(SUBSTITUTE(E$1,"참고",""),EquipTable!$A$1:$V$1,0),0)</f>
        <v>SS</v>
      </c>
      <c r="F35">
        <f ca="1">VLOOKUP($B35,EquipTable!$A:$V,MATCH(SUBSTITUTE(F$1,"참고",""),EquipTable!$A$1:$V$1,0),0)</f>
        <v>2</v>
      </c>
      <c r="G35" t="str">
        <f t="shared" ca="1" si="2"/>
        <v>801, 821, 841</v>
      </c>
      <c r="H35">
        <v>801</v>
      </c>
      <c r="I35">
        <f ca="1">IF($C35&lt;=2,"",
IF(AND($C35&gt;=3,INT(RIGHT(I$1,1))&gt;VLOOKUP($C35,EquipGradeTable!$A:$B,MATCH(EquipGradeTable!$B$1,EquipGradeTable!$A$1:$B$1,0),0)),"",
OFFSET(I35,0,-1)+20))</f>
        <v>821</v>
      </c>
      <c r="J35">
        <f ca="1">IF($C35&lt;=2,"",
IF(AND($C35&gt;=3,INT(RIGHT(J$1,1))&gt;VLOOKUP($C35,EquipGradeTable!$A:$B,MATCH(EquipGradeTable!$B$1,EquipGradeTable!$A$1:$B$1,0),0)),"",
OFFSET(J35,0,-1)+20))</f>
        <v>841</v>
      </c>
      <c r="K35" t="str">
        <f ca="1">IF($C35&lt;=2,"",
IF(AND($C35&gt;=3,INT(RIGHT(K$1,1))&gt;VLOOKUP($C35,EquipGradeTable!$A:$B,MATCH(EquipGradeTable!$B$1,EquipGradeTable!$A$1:$B$1,0),0)),"",
OFFSET(K35,0,-1)+20))</f>
        <v/>
      </c>
      <c r="L35" t="str">
        <f ca="1">IF($C35&lt;=2,"",
IF(AND($C35&gt;=3,INT(RIGHT(L$1,1))&gt;VLOOKUP($C35,EquipGradeTable!$A:$B,MATCH(EquipGradeTable!$B$1,EquipGradeTable!$A$1:$B$1,0),0)),"",
OFFSET(L35,0,-1)+20))</f>
        <v/>
      </c>
      <c r="M35" t="str">
        <f ca="1">IF($C35&lt;=2,"",
IF(AND($C35&gt;=3,INT(RIGHT(M$1,1))&gt;VLOOKUP($C35,EquipGradeTable!$A:$B,MATCH(EquipGradeTable!$B$1,EquipGradeTable!$A$1:$B$1,0),0)),"",
OFFSET(M35,0,-1)+20))</f>
        <v/>
      </c>
      <c r="N35">
        <f t="shared" ca="1" si="3"/>
        <v>4</v>
      </c>
      <c r="O35" t="str">
        <f ca="1">VLOOKUP($B35,EquipTable!$A:$V,MATCH(SUBSTITUTE(O$1,"참고",""),EquipTable!$A$1:$V$1,0),0)</f>
        <v>ArsenalAxe</v>
      </c>
      <c r="P35">
        <f ca="1">VLOOKUP($B35,EquipTable!$A:$V,MATCH(SUBSTITUTE(P$1,"참고",""),EquipTable!$A$1:$V$1,0),0)</f>
        <v>99</v>
      </c>
    </row>
    <row r="36" spans="1:16" hidden="1" x14ac:dyDescent="0.3">
      <c r="A36" t="str">
        <f t="shared" ca="1" si="0"/>
        <v>Equip040202</v>
      </c>
      <c r="B36" t="s">
        <v>138</v>
      </c>
      <c r="C36">
        <f t="shared" ca="1" si="1"/>
        <v>4</v>
      </c>
      <c r="D36" t="str">
        <f ca="1">VLOOKUP($B36,EquipTable!$A:$V,MATCH(SUBSTITUTE(D$1,"참고",""),EquipTable!$A$1:$V$1,0),0)</f>
        <v>Axe</v>
      </c>
      <c r="E36" t="str">
        <f ca="1">VLOOKUP($B36,EquipTable!$A:$V,MATCH(SUBSTITUTE(E$1,"참고",""),EquipTable!$A$1:$V$1,0),0)</f>
        <v>SS</v>
      </c>
      <c r="F36">
        <f ca="1">VLOOKUP($B36,EquipTable!$A:$V,MATCH(SUBSTITUTE(F$1,"참고",""),EquipTable!$A$1:$V$1,0),0)</f>
        <v>2</v>
      </c>
      <c r="G36" t="str">
        <f t="shared" ca="1" si="2"/>
        <v>1001, 1021, 1041, 1061</v>
      </c>
      <c r="H36">
        <v>1001</v>
      </c>
      <c r="I36">
        <f ca="1">IF($C36&lt;=2,"",
IF(AND($C36&gt;=3,INT(RIGHT(I$1,1))&gt;VLOOKUP($C36,EquipGradeTable!$A:$B,MATCH(EquipGradeTable!$B$1,EquipGradeTable!$A$1:$B$1,0),0)),"",
OFFSET(I36,0,-1)+20))</f>
        <v>1021</v>
      </c>
      <c r="J36">
        <f ca="1">IF($C36&lt;=2,"",
IF(AND($C36&gt;=3,INT(RIGHT(J$1,1))&gt;VLOOKUP($C36,EquipGradeTable!$A:$B,MATCH(EquipGradeTable!$B$1,EquipGradeTable!$A$1:$B$1,0),0)),"",
OFFSET(J36,0,-1)+20))</f>
        <v>1041</v>
      </c>
      <c r="K36">
        <f ca="1">IF($C36&lt;=2,"",
IF(AND($C36&gt;=3,INT(RIGHT(K$1,1))&gt;VLOOKUP($C36,EquipGradeTable!$A:$B,MATCH(EquipGradeTable!$B$1,EquipGradeTable!$A$1:$B$1,0),0)),"",
OFFSET(K36,0,-1)+20))</f>
        <v>1061</v>
      </c>
      <c r="L36" t="str">
        <f ca="1">IF($C36&lt;=2,"",
IF(AND($C36&gt;=3,INT(RIGHT(L$1,1))&gt;VLOOKUP($C36,EquipGradeTable!$A:$B,MATCH(EquipGradeTable!$B$1,EquipGradeTable!$A$1:$B$1,0),0)),"",
OFFSET(L36,0,-1)+20))</f>
        <v/>
      </c>
      <c r="M36" t="str">
        <f ca="1">IF($C36&lt;=2,"",
IF(AND($C36&gt;=3,INT(RIGHT(M$1,1))&gt;VLOOKUP($C36,EquipGradeTable!$A:$B,MATCH(EquipGradeTable!$B$1,EquipGradeTable!$A$1:$B$1,0),0)),"",
OFFSET(M36,0,-1)+20))</f>
        <v/>
      </c>
      <c r="N36">
        <f t="shared" ca="1" si="3"/>
        <v>4</v>
      </c>
      <c r="O36" t="str">
        <f ca="1">VLOOKUP($B36,EquipTable!$A:$V,MATCH(SUBSTITUTE(O$1,"참고",""),EquipTable!$A$1:$V$1,0),0)</f>
        <v>ArsenalAxe</v>
      </c>
      <c r="P36">
        <f ca="1">VLOOKUP($B36,EquipTable!$A:$V,MATCH(SUBSTITUTE(P$1,"참고",""),EquipTable!$A$1:$V$1,0),0)</f>
        <v>99</v>
      </c>
    </row>
    <row r="37" spans="1:16" hidden="1" x14ac:dyDescent="0.3">
      <c r="A37" t="str">
        <f t="shared" ca="1" si="0"/>
        <v>Equip050202</v>
      </c>
      <c r="B37" t="s">
        <v>138</v>
      </c>
      <c r="C37">
        <f t="shared" ca="1" si="1"/>
        <v>5</v>
      </c>
      <c r="D37" t="str">
        <f ca="1">VLOOKUP($B37,EquipTable!$A:$V,MATCH(SUBSTITUTE(D$1,"참고",""),EquipTable!$A$1:$V$1,0),0)</f>
        <v>Axe</v>
      </c>
      <c r="E37" t="str">
        <f ca="1">VLOOKUP($B37,EquipTable!$A:$V,MATCH(SUBSTITUTE(E$1,"참고",""),EquipTable!$A$1:$V$1,0),0)</f>
        <v>SS</v>
      </c>
      <c r="F37">
        <f ca="1">VLOOKUP($B37,EquipTable!$A:$V,MATCH(SUBSTITUTE(F$1,"참고",""),EquipTable!$A$1:$V$1,0),0)</f>
        <v>2</v>
      </c>
      <c r="G37" t="str">
        <f t="shared" ca="1" si="2"/>
        <v>1201, 1221, 1241, 1261, 1281</v>
      </c>
      <c r="H37">
        <v>1201</v>
      </c>
      <c r="I37">
        <f ca="1">IF($C37&lt;=2,"",
IF(AND($C37&gt;=3,INT(RIGHT(I$1,1))&gt;VLOOKUP($C37,EquipGradeTable!$A:$B,MATCH(EquipGradeTable!$B$1,EquipGradeTable!$A$1:$B$1,0),0)),"",
OFFSET(I37,0,-1)+20))</f>
        <v>1221</v>
      </c>
      <c r="J37">
        <f ca="1">IF($C37&lt;=2,"",
IF(AND($C37&gt;=3,INT(RIGHT(J$1,1))&gt;VLOOKUP($C37,EquipGradeTable!$A:$B,MATCH(EquipGradeTable!$B$1,EquipGradeTable!$A$1:$B$1,0),0)),"",
OFFSET(J37,0,-1)+20))</f>
        <v>1241</v>
      </c>
      <c r="K37">
        <f ca="1">IF($C37&lt;=2,"",
IF(AND($C37&gt;=3,INT(RIGHT(K$1,1))&gt;VLOOKUP($C37,EquipGradeTable!$A:$B,MATCH(EquipGradeTable!$B$1,EquipGradeTable!$A$1:$B$1,0),0)),"",
OFFSET(K37,0,-1)+20))</f>
        <v>1261</v>
      </c>
      <c r="L37">
        <f ca="1">IF($C37&lt;=2,"",
IF(AND($C37&gt;=3,INT(RIGHT(L$1,1))&gt;VLOOKUP($C37,EquipGradeTable!$A:$B,MATCH(EquipGradeTable!$B$1,EquipGradeTable!$A$1:$B$1,0),0)),"",
OFFSET(L37,0,-1)+20))</f>
        <v>1281</v>
      </c>
      <c r="M37" t="str">
        <f ca="1">IF($C37&lt;=2,"",
IF(AND($C37&gt;=3,INT(RIGHT(M$1,1))&gt;VLOOKUP($C37,EquipGradeTable!$A:$B,MATCH(EquipGradeTable!$B$1,EquipGradeTable!$A$1:$B$1,0),0)),"",
OFFSET(M37,0,-1)+20))</f>
        <v/>
      </c>
      <c r="N37">
        <f t="shared" ca="1" si="3"/>
        <v>4</v>
      </c>
      <c r="O37" t="str">
        <f ca="1">VLOOKUP($B37,EquipTable!$A:$V,MATCH(SUBSTITUTE(O$1,"참고",""),EquipTable!$A$1:$V$1,0),0)</f>
        <v>ArsenalAxe</v>
      </c>
      <c r="P37">
        <f ca="1">VLOOKUP($B37,EquipTable!$A:$V,MATCH(SUBSTITUTE(P$1,"참고",""),EquipTable!$A$1:$V$1,0),0)</f>
        <v>99</v>
      </c>
    </row>
    <row r="38" spans="1:16" hidden="1" x14ac:dyDescent="0.3">
      <c r="A38" t="str">
        <f t="shared" ca="1" si="0"/>
        <v>Equip060202</v>
      </c>
      <c r="B38" t="s">
        <v>138</v>
      </c>
      <c r="C38">
        <f t="shared" ca="1" si="1"/>
        <v>6</v>
      </c>
      <c r="D38" t="str">
        <f ca="1">VLOOKUP($B38,EquipTable!$A:$V,MATCH(SUBSTITUTE(D$1,"참고",""),EquipTable!$A$1:$V$1,0),0)</f>
        <v>Axe</v>
      </c>
      <c r="E38" t="str">
        <f ca="1">VLOOKUP($B38,EquipTable!$A:$V,MATCH(SUBSTITUTE(E$1,"참고",""),EquipTable!$A$1:$V$1,0),0)</f>
        <v>SS</v>
      </c>
      <c r="F38">
        <f ca="1">VLOOKUP($B38,EquipTable!$A:$V,MATCH(SUBSTITUTE(F$1,"참고",""),EquipTable!$A$1:$V$1,0),0)</f>
        <v>2</v>
      </c>
      <c r="G38" t="str">
        <f t="shared" ca="1" si="2"/>
        <v>1401, 1421, 1441, 1461, 1481, 1501</v>
      </c>
      <c r="H38">
        <v>1401</v>
      </c>
      <c r="I38">
        <f ca="1">IF($C38&lt;=2,"",
IF(AND($C38&gt;=3,INT(RIGHT(I$1,1))&gt;VLOOKUP($C38,EquipGradeTable!$A:$B,MATCH(EquipGradeTable!$B$1,EquipGradeTable!$A$1:$B$1,0),0)),"",
OFFSET(I38,0,-1)+20))</f>
        <v>1421</v>
      </c>
      <c r="J38">
        <f ca="1">IF($C38&lt;=2,"",
IF(AND($C38&gt;=3,INT(RIGHT(J$1,1))&gt;VLOOKUP($C38,EquipGradeTable!$A:$B,MATCH(EquipGradeTable!$B$1,EquipGradeTable!$A$1:$B$1,0),0)),"",
OFFSET(J38,0,-1)+20))</f>
        <v>1441</v>
      </c>
      <c r="K38">
        <f ca="1">IF($C38&lt;=2,"",
IF(AND($C38&gt;=3,INT(RIGHT(K$1,1))&gt;VLOOKUP($C38,EquipGradeTable!$A:$B,MATCH(EquipGradeTable!$B$1,EquipGradeTable!$A$1:$B$1,0),0)),"",
OFFSET(K38,0,-1)+20))</f>
        <v>1461</v>
      </c>
      <c r="L38">
        <f ca="1">IF($C38&lt;=2,"",
IF(AND($C38&gt;=3,INT(RIGHT(L$1,1))&gt;VLOOKUP($C38,EquipGradeTable!$A:$B,MATCH(EquipGradeTable!$B$1,EquipGradeTable!$A$1:$B$1,0),0)),"",
OFFSET(L38,0,-1)+20))</f>
        <v>1481</v>
      </c>
      <c r="M38">
        <f ca="1">IF($C38&lt;=2,"",
IF(AND($C38&gt;=3,INT(RIGHT(M$1,1))&gt;VLOOKUP($C38,EquipGradeTable!$A:$B,MATCH(EquipGradeTable!$B$1,EquipGradeTable!$A$1:$B$1,0),0)),"",
OFFSET(M38,0,-1)+20))</f>
        <v>1501</v>
      </c>
      <c r="N38">
        <f t="shared" ca="1" si="3"/>
        <v>4</v>
      </c>
      <c r="O38" t="str">
        <f ca="1">VLOOKUP($B38,EquipTable!$A:$V,MATCH(SUBSTITUTE(O$1,"참고",""),EquipTable!$A$1:$V$1,0),0)</f>
        <v>ArsenalAxe</v>
      </c>
      <c r="P38">
        <f ca="1">VLOOKUP($B38,EquipTable!$A:$V,MATCH(SUBSTITUTE(P$1,"참고",""),EquipTable!$A$1:$V$1,0),0)</f>
        <v>99</v>
      </c>
    </row>
    <row r="39" spans="1:16" x14ac:dyDescent="0.3">
      <c r="A39" t="str">
        <f t="shared" ca="1" si="0"/>
        <v>Equip001001</v>
      </c>
      <c r="B39" t="s">
        <v>139</v>
      </c>
      <c r="C39">
        <f t="shared" ca="1" si="1"/>
        <v>0</v>
      </c>
      <c r="D39" t="str">
        <f ca="1">VLOOKUP($B39,EquipTable!$A:$V,MATCH(SUBSTITUTE(D$1,"참고",""),EquipTable!$A$1:$V$1,0),0)</f>
        <v>Dagger</v>
      </c>
      <c r="E39" t="str">
        <f ca="1">VLOOKUP($B39,EquipTable!$A:$V,MATCH(SUBSTITUTE(E$1,"참고",""),EquipTable!$A$1:$V$1,0),0)</f>
        <v>A</v>
      </c>
      <c r="F39">
        <f ca="1">VLOOKUP($B39,EquipTable!$A:$V,MATCH(SUBSTITUTE(F$1,"참고",""),EquipTable!$A$1:$V$1,0),0)</f>
        <v>1</v>
      </c>
      <c r="G39" t="str">
        <f t="shared" ca="1" si="2"/>
        <v>100</v>
      </c>
      <c r="H39">
        <v>100</v>
      </c>
      <c r="I39" t="str">
        <f ca="1">IF($C39&lt;=2,"",
IF(AND($C39&gt;=3,INT(RIGHT(I$1,1))&gt;VLOOKUP($C39,EquipGradeTable!$A:$B,MATCH(EquipGradeTable!$B$1,EquipGradeTable!$A$1:$B$1,0),0)),"",
OFFSET(I39,0,-1)+20))</f>
        <v/>
      </c>
      <c r="J39" t="str">
        <f ca="1">IF($C39&lt;=2,"",
IF(AND($C39&gt;=3,INT(RIGHT(J$1,1))&gt;VLOOKUP($C39,EquipGradeTable!$A:$B,MATCH(EquipGradeTable!$B$1,EquipGradeTable!$A$1:$B$1,0),0)),"",
OFFSET(J39,0,-1)+20))</f>
        <v/>
      </c>
      <c r="K39" t="str">
        <f ca="1">IF($C39&lt;=2,"",
IF(AND($C39&gt;=3,INT(RIGHT(K$1,1))&gt;VLOOKUP($C39,EquipGradeTable!$A:$B,MATCH(EquipGradeTable!$B$1,EquipGradeTable!$A$1:$B$1,0),0)),"",
OFFSET(K39,0,-1)+20))</f>
        <v/>
      </c>
      <c r="L39" t="str">
        <f ca="1">IF($C39&lt;=2,"",
IF(AND($C39&gt;=3,INT(RIGHT(L$1,1))&gt;VLOOKUP($C39,EquipGradeTable!$A:$B,MATCH(EquipGradeTable!$B$1,EquipGradeTable!$A$1:$B$1,0),0)),"",
OFFSET(L39,0,-1)+20))</f>
        <v/>
      </c>
      <c r="M39" t="str">
        <f ca="1">IF($C39&lt;=2,"",
IF(AND($C39&gt;=3,INT(RIGHT(M$1,1))&gt;VLOOKUP($C39,EquipGradeTable!$A:$B,MATCH(EquipGradeTable!$B$1,EquipGradeTable!$A$1:$B$1,0),0)),"",
OFFSET(M39,0,-1)+20))</f>
        <v/>
      </c>
      <c r="N39">
        <f t="shared" ca="1" si="3"/>
        <v>7</v>
      </c>
      <c r="O39" t="str">
        <f ca="1">VLOOKUP($B39,EquipTable!$A:$V,MATCH(SUBSTITUTE(O$1,"참고",""),EquipTable!$A$1:$V$1,0),0)</f>
        <v>FourMaker31</v>
      </c>
      <c r="P39">
        <f ca="1">VLOOKUP($B39,EquipTable!$A:$V,MATCH(SUBSTITUTE(P$1,"참고",""),EquipTable!$A$1:$V$1,0),0)</f>
        <v>0</v>
      </c>
    </row>
    <row r="40" spans="1:16" x14ac:dyDescent="0.3">
      <c r="A40" t="str">
        <f t="shared" ca="1" si="0"/>
        <v>Equip011001</v>
      </c>
      <c r="B40" t="s">
        <v>139</v>
      </c>
      <c r="C40">
        <f t="shared" ca="1" si="1"/>
        <v>1</v>
      </c>
      <c r="D40" t="str">
        <f ca="1">VLOOKUP($B40,EquipTable!$A:$V,MATCH(SUBSTITUTE(D$1,"참고",""),EquipTable!$A$1:$V$1,0),0)</f>
        <v>Dagger</v>
      </c>
      <c r="E40" t="str">
        <f ca="1">VLOOKUP($B40,EquipTable!$A:$V,MATCH(SUBSTITUTE(E$1,"참고",""),EquipTable!$A$1:$V$1,0),0)</f>
        <v>A</v>
      </c>
      <c r="F40">
        <f ca="1">VLOOKUP($B40,EquipTable!$A:$V,MATCH(SUBSTITUTE(F$1,"참고",""),EquipTable!$A$1:$V$1,0),0)</f>
        <v>1</v>
      </c>
      <c r="G40" t="str">
        <f t="shared" ca="1" si="2"/>
        <v>200</v>
      </c>
      <c r="H40">
        <v>200</v>
      </c>
      <c r="I40" t="str">
        <f ca="1">IF($C40&lt;=2,"",
IF(AND($C40&gt;=3,INT(RIGHT(I$1,1))&gt;VLOOKUP($C40,EquipGradeTable!$A:$B,MATCH(EquipGradeTable!$B$1,EquipGradeTable!$A$1:$B$1,0),0)),"",
OFFSET(I40,0,-1)+20))</f>
        <v/>
      </c>
      <c r="J40" t="str">
        <f ca="1">IF($C40&lt;=2,"",
IF(AND($C40&gt;=3,INT(RIGHT(J$1,1))&gt;VLOOKUP($C40,EquipGradeTable!$A:$B,MATCH(EquipGradeTable!$B$1,EquipGradeTable!$A$1:$B$1,0),0)),"",
OFFSET(J40,0,-1)+20))</f>
        <v/>
      </c>
      <c r="K40" t="str">
        <f ca="1">IF($C40&lt;=2,"",
IF(AND($C40&gt;=3,INT(RIGHT(K$1,1))&gt;VLOOKUP($C40,EquipGradeTable!$A:$B,MATCH(EquipGradeTable!$B$1,EquipGradeTable!$A$1:$B$1,0),0)),"",
OFFSET(K40,0,-1)+20))</f>
        <v/>
      </c>
      <c r="L40" t="str">
        <f ca="1">IF($C40&lt;=2,"",
IF(AND($C40&gt;=3,INT(RIGHT(L$1,1))&gt;VLOOKUP($C40,EquipGradeTable!$A:$B,MATCH(EquipGradeTable!$B$1,EquipGradeTable!$A$1:$B$1,0),0)),"",
OFFSET(L40,0,-1)+20))</f>
        <v/>
      </c>
      <c r="M40" t="str">
        <f ca="1">IF($C40&lt;=2,"",
IF(AND($C40&gt;=3,INT(RIGHT(M$1,1))&gt;VLOOKUP($C40,EquipGradeTable!$A:$B,MATCH(EquipGradeTable!$B$1,EquipGradeTable!$A$1:$B$1,0),0)),"",
OFFSET(M40,0,-1)+20))</f>
        <v/>
      </c>
      <c r="N40">
        <f t="shared" ca="1" si="3"/>
        <v>7</v>
      </c>
      <c r="O40" t="str">
        <f ca="1">VLOOKUP($B40,EquipTable!$A:$V,MATCH(SUBSTITUTE(O$1,"참고",""),EquipTable!$A$1:$V$1,0),0)</f>
        <v>FourMaker31</v>
      </c>
      <c r="P40">
        <f ca="1">VLOOKUP($B40,EquipTable!$A:$V,MATCH(SUBSTITUTE(P$1,"참고",""),EquipTable!$A$1:$V$1,0),0)</f>
        <v>0</v>
      </c>
    </row>
    <row r="41" spans="1:16" x14ac:dyDescent="0.3">
      <c r="A41" t="str">
        <f t="shared" ca="1" si="0"/>
        <v>Equip021001</v>
      </c>
      <c r="B41" t="s">
        <v>139</v>
      </c>
      <c r="C41">
        <f t="shared" ca="1" si="1"/>
        <v>2</v>
      </c>
      <c r="D41" t="str">
        <f ca="1">VLOOKUP($B41,EquipTable!$A:$V,MATCH(SUBSTITUTE(D$1,"참고",""),EquipTable!$A$1:$V$1,0),0)</f>
        <v>Dagger</v>
      </c>
      <c r="E41" t="str">
        <f ca="1">VLOOKUP($B41,EquipTable!$A:$V,MATCH(SUBSTITUTE(E$1,"참고",""),EquipTable!$A$1:$V$1,0),0)</f>
        <v>A</v>
      </c>
      <c r="F41">
        <f ca="1">VLOOKUP($B41,EquipTable!$A:$V,MATCH(SUBSTITUTE(F$1,"참고",""),EquipTable!$A$1:$V$1,0),0)</f>
        <v>1</v>
      </c>
      <c r="G41" t="str">
        <f t="shared" ca="1" si="2"/>
        <v>300</v>
      </c>
      <c r="H41">
        <v>300</v>
      </c>
      <c r="I41" t="str">
        <f ca="1">IF($C41&lt;=2,"",
IF(AND($C41&gt;=3,INT(RIGHT(I$1,1))&gt;VLOOKUP($C41,EquipGradeTable!$A:$B,MATCH(EquipGradeTable!$B$1,EquipGradeTable!$A$1:$B$1,0),0)),"",
OFFSET(I41,0,-1)+20))</f>
        <v/>
      </c>
      <c r="J41" t="str">
        <f ca="1">IF($C41&lt;=2,"",
IF(AND($C41&gt;=3,INT(RIGHT(J$1,1))&gt;VLOOKUP($C41,EquipGradeTable!$A:$B,MATCH(EquipGradeTable!$B$1,EquipGradeTable!$A$1:$B$1,0),0)),"",
OFFSET(J41,0,-1)+20))</f>
        <v/>
      </c>
      <c r="K41" t="str">
        <f ca="1">IF($C41&lt;=2,"",
IF(AND($C41&gt;=3,INT(RIGHT(K$1,1))&gt;VLOOKUP($C41,EquipGradeTable!$A:$B,MATCH(EquipGradeTable!$B$1,EquipGradeTable!$A$1:$B$1,0),0)),"",
OFFSET(K41,0,-1)+20))</f>
        <v/>
      </c>
      <c r="L41" t="str">
        <f ca="1">IF($C41&lt;=2,"",
IF(AND($C41&gt;=3,INT(RIGHT(L$1,1))&gt;VLOOKUP($C41,EquipGradeTable!$A:$B,MATCH(EquipGradeTable!$B$1,EquipGradeTable!$A$1:$B$1,0),0)),"",
OFFSET(L41,0,-1)+20))</f>
        <v/>
      </c>
      <c r="M41" t="str">
        <f ca="1">IF($C41&lt;=2,"",
IF(AND($C41&gt;=3,INT(RIGHT(M$1,1))&gt;VLOOKUP($C41,EquipGradeTable!$A:$B,MATCH(EquipGradeTable!$B$1,EquipGradeTable!$A$1:$B$1,0),0)),"",
OFFSET(M41,0,-1)+20))</f>
        <v/>
      </c>
      <c r="N41">
        <f t="shared" ca="1" si="3"/>
        <v>7</v>
      </c>
      <c r="O41" t="str">
        <f ca="1">VLOOKUP($B41,EquipTable!$A:$V,MATCH(SUBSTITUTE(O$1,"참고",""),EquipTable!$A$1:$V$1,0),0)</f>
        <v>FourMaker31</v>
      </c>
      <c r="P41">
        <f ca="1">VLOOKUP($B41,EquipTable!$A:$V,MATCH(SUBSTITUTE(P$1,"참고",""),EquipTable!$A$1:$V$1,0),0)</f>
        <v>0</v>
      </c>
    </row>
    <row r="42" spans="1:16" x14ac:dyDescent="0.3">
      <c r="A42" t="str">
        <f t="shared" ca="1" si="0"/>
        <v>Equip031001</v>
      </c>
      <c r="B42" t="s">
        <v>139</v>
      </c>
      <c r="C42">
        <f t="shared" ca="1" si="1"/>
        <v>3</v>
      </c>
      <c r="D42" t="str">
        <f ca="1">VLOOKUP($B42,EquipTable!$A:$V,MATCH(SUBSTITUTE(D$1,"참고",""),EquipTable!$A$1:$V$1,0),0)</f>
        <v>Dagger</v>
      </c>
      <c r="E42" t="str">
        <f ca="1">VLOOKUP($B42,EquipTable!$A:$V,MATCH(SUBSTITUTE(E$1,"참고",""),EquipTable!$A$1:$V$1,0),0)</f>
        <v>A</v>
      </c>
      <c r="F42">
        <f ca="1">VLOOKUP($B42,EquipTable!$A:$V,MATCH(SUBSTITUTE(F$1,"참고",""),EquipTable!$A$1:$V$1,0),0)</f>
        <v>1</v>
      </c>
      <c r="G42" t="str">
        <f t="shared" ca="1" si="2"/>
        <v>400, 420, 440</v>
      </c>
      <c r="H42">
        <v>400</v>
      </c>
      <c r="I42">
        <f ca="1">IF($C42&lt;=2,"",
IF(AND($C42&gt;=3,INT(RIGHT(I$1,1))&gt;VLOOKUP($C42,EquipGradeTable!$A:$B,MATCH(EquipGradeTable!$B$1,EquipGradeTable!$A$1:$B$1,0),0)),"",
OFFSET(I42,0,-1)+20))</f>
        <v>420</v>
      </c>
      <c r="J42">
        <f ca="1">IF($C42&lt;=2,"",
IF(AND($C42&gt;=3,INT(RIGHT(J$1,1))&gt;VLOOKUP($C42,EquipGradeTable!$A:$B,MATCH(EquipGradeTable!$B$1,EquipGradeTable!$A$1:$B$1,0),0)),"",
OFFSET(J42,0,-1)+20))</f>
        <v>440</v>
      </c>
      <c r="K42" t="str">
        <f ca="1">IF($C42&lt;=2,"",
IF(AND($C42&gt;=3,INT(RIGHT(K$1,1))&gt;VLOOKUP($C42,EquipGradeTable!$A:$B,MATCH(EquipGradeTable!$B$1,EquipGradeTable!$A$1:$B$1,0),0)),"",
OFFSET(K42,0,-1)+20))</f>
        <v/>
      </c>
      <c r="L42" t="str">
        <f ca="1">IF($C42&lt;=2,"",
IF(AND($C42&gt;=3,INT(RIGHT(L$1,1))&gt;VLOOKUP($C42,EquipGradeTable!$A:$B,MATCH(EquipGradeTable!$B$1,EquipGradeTable!$A$1:$B$1,0),0)),"",
OFFSET(L42,0,-1)+20))</f>
        <v/>
      </c>
      <c r="M42" t="str">
        <f ca="1">IF($C42&lt;=2,"",
IF(AND($C42&gt;=3,INT(RIGHT(M$1,1))&gt;VLOOKUP($C42,EquipGradeTable!$A:$B,MATCH(EquipGradeTable!$B$1,EquipGradeTable!$A$1:$B$1,0),0)),"",
OFFSET(M42,0,-1)+20))</f>
        <v/>
      </c>
      <c r="N42">
        <f t="shared" ca="1" si="3"/>
        <v>7</v>
      </c>
      <c r="O42" t="str">
        <f ca="1">VLOOKUP($B42,EquipTable!$A:$V,MATCH(SUBSTITUTE(O$1,"참고",""),EquipTable!$A$1:$V$1,0),0)</f>
        <v>FourMaker31</v>
      </c>
      <c r="P42">
        <f ca="1">VLOOKUP($B42,EquipTable!$A:$V,MATCH(SUBSTITUTE(P$1,"참고",""),EquipTable!$A$1:$V$1,0),0)</f>
        <v>0</v>
      </c>
    </row>
    <row r="43" spans="1:16" x14ac:dyDescent="0.3">
      <c r="A43" t="str">
        <f t="shared" ca="1" si="0"/>
        <v>Equip041001</v>
      </c>
      <c r="B43" t="s">
        <v>139</v>
      </c>
      <c r="C43">
        <f t="shared" ca="1" si="1"/>
        <v>4</v>
      </c>
      <c r="D43" t="str">
        <f ca="1">VLOOKUP($B43,EquipTable!$A:$V,MATCH(SUBSTITUTE(D$1,"참고",""),EquipTable!$A$1:$V$1,0),0)</f>
        <v>Dagger</v>
      </c>
      <c r="E43" t="str">
        <f ca="1">VLOOKUP($B43,EquipTable!$A:$V,MATCH(SUBSTITUTE(E$1,"참고",""),EquipTable!$A$1:$V$1,0),0)</f>
        <v>A</v>
      </c>
      <c r="F43">
        <f ca="1">VLOOKUP($B43,EquipTable!$A:$V,MATCH(SUBSTITUTE(F$1,"참고",""),EquipTable!$A$1:$V$1,0),0)</f>
        <v>1</v>
      </c>
      <c r="G43" t="str">
        <f t="shared" ca="1" si="2"/>
        <v>500, 520, 540, 560</v>
      </c>
      <c r="H43">
        <v>500</v>
      </c>
      <c r="I43">
        <f ca="1">IF($C43&lt;=2,"",
IF(AND($C43&gt;=3,INT(RIGHT(I$1,1))&gt;VLOOKUP($C43,EquipGradeTable!$A:$B,MATCH(EquipGradeTable!$B$1,EquipGradeTable!$A$1:$B$1,0),0)),"",
OFFSET(I43,0,-1)+20))</f>
        <v>520</v>
      </c>
      <c r="J43">
        <f ca="1">IF($C43&lt;=2,"",
IF(AND($C43&gt;=3,INT(RIGHT(J$1,1))&gt;VLOOKUP($C43,EquipGradeTable!$A:$B,MATCH(EquipGradeTable!$B$1,EquipGradeTable!$A$1:$B$1,0),0)),"",
OFFSET(J43,0,-1)+20))</f>
        <v>540</v>
      </c>
      <c r="K43">
        <f ca="1">IF($C43&lt;=2,"",
IF(AND($C43&gt;=3,INT(RIGHT(K$1,1))&gt;VLOOKUP($C43,EquipGradeTable!$A:$B,MATCH(EquipGradeTable!$B$1,EquipGradeTable!$A$1:$B$1,0),0)),"",
OFFSET(K43,0,-1)+20))</f>
        <v>560</v>
      </c>
      <c r="L43" t="str">
        <f ca="1">IF($C43&lt;=2,"",
IF(AND($C43&gt;=3,INT(RIGHT(L$1,1))&gt;VLOOKUP($C43,EquipGradeTable!$A:$B,MATCH(EquipGradeTable!$B$1,EquipGradeTable!$A$1:$B$1,0),0)),"",
OFFSET(L43,0,-1)+20))</f>
        <v/>
      </c>
      <c r="M43" t="str">
        <f ca="1">IF($C43&lt;=2,"",
IF(AND($C43&gt;=3,INT(RIGHT(M$1,1))&gt;VLOOKUP($C43,EquipGradeTable!$A:$B,MATCH(EquipGradeTable!$B$1,EquipGradeTable!$A$1:$B$1,0),0)),"",
OFFSET(M43,0,-1)+20))</f>
        <v/>
      </c>
      <c r="N43">
        <f t="shared" ca="1" si="3"/>
        <v>7</v>
      </c>
      <c r="O43" t="str">
        <f ca="1">VLOOKUP($B43,EquipTable!$A:$V,MATCH(SUBSTITUTE(O$1,"참고",""),EquipTable!$A$1:$V$1,0),0)</f>
        <v>FourMaker31</v>
      </c>
      <c r="P43">
        <f ca="1">VLOOKUP($B43,EquipTable!$A:$V,MATCH(SUBSTITUTE(P$1,"참고",""),EquipTable!$A$1:$V$1,0),0)</f>
        <v>0</v>
      </c>
    </row>
    <row r="44" spans="1:16" x14ac:dyDescent="0.3">
      <c r="A44" t="str">
        <f t="shared" ca="1" si="0"/>
        <v>Equip051001</v>
      </c>
      <c r="B44" t="s">
        <v>139</v>
      </c>
      <c r="C44">
        <f t="shared" ca="1" si="1"/>
        <v>5</v>
      </c>
      <c r="D44" t="str">
        <f ca="1">VLOOKUP($B44,EquipTable!$A:$V,MATCH(SUBSTITUTE(D$1,"참고",""),EquipTable!$A$1:$V$1,0),0)</f>
        <v>Dagger</v>
      </c>
      <c r="E44" t="str">
        <f ca="1">VLOOKUP($B44,EquipTable!$A:$V,MATCH(SUBSTITUTE(E$1,"참고",""),EquipTable!$A$1:$V$1,0),0)</f>
        <v>A</v>
      </c>
      <c r="F44">
        <f ca="1">VLOOKUP($B44,EquipTable!$A:$V,MATCH(SUBSTITUTE(F$1,"참고",""),EquipTable!$A$1:$V$1,0),0)</f>
        <v>1</v>
      </c>
      <c r="G44" t="str">
        <f t="shared" ca="1" si="2"/>
        <v>600, 620, 640, 660, 680</v>
      </c>
      <c r="H44">
        <v>600</v>
      </c>
      <c r="I44">
        <f ca="1">IF($C44&lt;=2,"",
IF(AND($C44&gt;=3,INT(RIGHT(I$1,1))&gt;VLOOKUP($C44,EquipGradeTable!$A:$B,MATCH(EquipGradeTable!$B$1,EquipGradeTable!$A$1:$B$1,0),0)),"",
OFFSET(I44,0,-1)+20))</f>
        <v>620</v>
      </c>
      <c r="J44">
        <f ca="1">IF($C44&lt;=2,"",
IF(AND($C44&gt;=3,INT(RIGHT(J$1,1))&gt;VLOOKUP($C44,EquipGradeTable!$A:$B,MATCH(EquipGradeTable!$B$1,EquipGradeTable!$A$1:$B$1,0),0)),"",
OFFSET(J44,0,-1)+20))</f>
        <v>640</v>
      </c>
      <c r="K44">
        <f ca="1">IF($C44&lt;=2,"",
IF(AND($C44&gt;=3,INT(RIGHT(K$1,1))&gt;VLOOKUP($C44,EquipGradeTable!$A:$B,MATCH(EquipGradeTable!$B$1,EquipGradeTable!$A$1:$B$1,0),0)),"",
OFFSET(K44,0,-1)+20))</f>
        <v>660</v>
      </c>
      <c r="L44">
        <f ca="1">IF($C44&lt;=2,"",
IF(AND($C44&gt;=3,INT(RIGHT(L$1,1))&gt;VLOOKUP($C44,EquipGradeTable!$A:$B,MATCH(EquipGradeTable!$B$1,EquipGradeTable!$A$1:$B$1,0),0)),"",
OFFSET(L44,0,-1)+20))</f>
        <v>680</v>
      </c>
      <c r="M44" t="str">
        <f ca="1">IF($C44&lt;=2,"",
IF(AND($C44&gt;=3,INT(RIGHT(M$1,1))&gt;VLOOKUP($C44,EquipGradeTable!$A:$B,MATCH(EquipGradeTable!$B$1,EquipGradeTable!$A$1:$B$1,0),0)),"",
OFFSET(M44,0,-1)+20))</f>
        <v/>
      </c>
      <c r="N44">
        <f t="shared" ca="1" si="3"/>
        <v>7</v>
      </c>
      <c r="O44" t="str">
        <f ca="1">VLOOKUP($B44,EquipTable!$A:$V,MATCH(SUBSTITUTE(O$1,"참고",""),EquipTable!$A$1:$V$1,0),0)</f>
        <v>FourMaker31</v>
      </c>
      <c r="P44">
        <f ca="1">VLOOKUP($B44,EquipTable!$A:$V,MATCH(SUBSTITUTE(P$1,"참고",""),EquipTable!$A$1:$V$1,0),0)</f>
        <v>0</v>
      </c>
    </row>
    <row r="45" spans="1:16" x14ac:dyDescent="0.3">
      <c r="A45" t="str">
        <f t="shared" ca="1" si="0"/>
        <v>Equip061001</v>
      </c>
      <c r="B45" t="s">
        <v>139</v>
      </c>
      <c r="C45">
        <f t="shared" ca="1" si="1"/>
        <v>6</v>
      </c>
      <c r="D45" t="str">
        <f ca="1">VLOOKUP($B45,EquipTable!$A:$V,MATCH(SUBSTITUTE(D$1,"참고",""),EquipTable!$A$1:$V$1,0),0)</f>
        <v>Dagger</v>
      </c>
      <c r="E45" t="str">
        <f ca="1">VLOOKUP($B45,EquipTable!$A:$V,MATCH(SUBSTITUTE(E$1,"참고",""),EquipTable!$A$1:$V$1,0),0)</f>
        <v>A</v>
      </c>
      <c r="F45">
        <f ca="1">VLOOKUP($B45,EquipTable!$A:$V,MATCH(SUBSTITUTE(F$1,"참고",""),EquipTable!$A$1:$V$1,0),0)</f>
        <v>1</v>
      </c>
      <c r="G45" t="str">
        <f t="shared" ca="1" si="2"/>
        <v>700, 720, 740, 760, 780, 800</v>
      </c>
      <c r="H45">
        <v>700</v>
      </c>
      <c r="I45">
        <f ca="1">IF($C45&lt;=2,"",
IF(AND($C45&gt;=3,INT(RIGHT(I$1,1))&gt;VLOOKUP($C45,EquipGradeTable!$A:$B,MATCH(EquipGradeTable!$B$1,EquipGradeTable!$A$1:$B$1,0),0)),"",
OFFSET(I45,0,-1)+20))</f>
        <v>720</v>
      </c>
      <c r="J45">
        <f ca="1">IF($C45&lt;=2,"",
IF(AND($C45&gt;=3,INT(RIGHT(J$1,1))&gt;VLOOKUP($C45,EquipGradeTable!$A:$B,MATCH(EquipGradeTable!$B$1,EquipGradeTable!$A$1:$B$1,0),0)),"",
OFFSET(J45,0,-1)+20))</f>
        <v>740</v>
      </c>
      <c r="K45">
        <f ca="1">IF($C45&lt;=2,"",
IF(AND($C45&gt;=3,INT(RIGHT(K$1,1))&gt;VLOOKUP($C45,EquipGradeTable!$A:$B,MATCH(EquipGradeTable!$B$1,EquipGradeTable!$A$1:$B$1,0),0)),"",
OFFSET(K45,0,-1)+20))</f>
        <v>760</v>
      </c>
      <c r="L45">
        <f ca="1">IF($C45&lt;=2,"",
IF(AND($C45&gt;=3,INT(RIGHT(L$1,1))&gt;VLOOKUP($C45,EquipGradeTable!$A:$B,MATCH(EquipGradeTable!$B$1,EquipGradeTable!$A$1:$B$1,0),0)),"",
OFFSET(L45,0,-1)+20))</f>
        <v>780</v>
      </c>
      <c r="M45">
        <f ca="1">IF($C45&lt;=2,"",
IF(AND($C45&gt;=3,INT(RIGHT(M$1,1))&gt;VLOOKUP($C45,EquipGradeTable!$A:$B,MATCH(EquipGradeTable!$B$1,EquipGradeTable!$A$1:$B$1,0),0)),"",
OFFSET(M45,0,-1)+20))</f>
        <v>800</v>
      </c>
      <c r="N45">
        <f t="shared" ca="1" si="3"/>
        <v>7</v>
      </c>
      <c r="O45" t="str">
        <f ca="1">VLOOKUP($B45,EquipTable!$A:$V,MATCH(SUBSTITUTE(O$1,"참고",""),EquipTable!$A$1:$V$1,0),0)</f>
        <v>FourMaker31</v>
      </c>
      <c r="P45">
        <f ca="1">VLOOKUP($B45,EquipTable!$A:$V,MATCH(SUBSTITUTE(P$1,"참고",""),EquipTable!$A$1:$V$1,0),0)</f>
        <v>0</v>
      </c>
    </row>
    <row r="46" spans="1:16" x14ac:dyDescent="0.3">
      <c r="A46" t="str">
        <f t="shared" ca="1" si="0"/>
        <v>Equip001002</v>
      </c>
      <c r="B46" t="s">
        <v>140</v>
      </c>
      <c r="C46">
        <f t="shared" ca="1" si="1"/>
        <v>0</v>
      </c>
      <c r="D46" t="str">
        <f ca="1">VLOOKUP($B46,EquipTable!$A:$V,MATCH(SUBSTITUTE(D$1,"참고",""),EquipTable!$A$1:$V$1,0),0)</f>
        <v>Dagger</v>
      </c>
      <c r="E46" t="str">
        <f ca="1">VLOOKUP($B46,EquipTable!$A:$V,MATCH(SUBSTITUTE(E$1,"참고",""),EquipTable!$A$1:$V$1,0),0)</f>
        <v>A</v>
      </c>
      <c r="F46">
        <f ca="1">VLOOKUP($B46,EquipTable!$A:$V,MATCH(SUBSTITUTE(F$1,"참고",""),EquipTable!$A$1:$V$1,0),0)</f>
        <v>2</v>
      </c>
      <c r="G46" t="str">
        <f t="shared" ca="1" si="2"/>
        <v>101</v>
      </c>
      <c r="H46">
        <v>101</v>
      </c>
      <c r="I46" t="str">
        <f ca="1">IF($C46&lt;=2,"",
IF(AND($C46&gt;=3,INT(RIGHT(I$1,1))&gt;VLOOKUP($C46,EquipGradeTable!$A:$B,MATCH(EquipGradeTable!$B$1,EquipGradeTable!$A$1:$B$1,0),0)),"",
OFFSET(I46,0,-1)+20))</f>
        <v/>
      </c>
      <c r="J46" t="str">
        <f ca="1">IF($C46&lt;=2,"",
IF(AND($C46&gt;=3,INT(RIGHT(J$1,1))&gt;VLOOKUP($C46,EquipGradeTable!$A:$B,MATCH(EquipGradeTable!$B$1,EquipGradeTable!$A$1:$B$1,0),0)),"",
OFFSET(J46,0,-1)+20))</f>
        <v/>
      </c>
      <c r="K46" t="str">
        <f ca="1">IF($C46&lt;=2,"",
IF(AND($C46&gt;=3,INT(RIGHT(K$1,1))&gt;VLOOKUP($C46,EquipGradeTable!$A:$B,MATCH(EquipGradeTable!$B$1,EquipGradeTable!$A$1:$B$1,0),0)),"",
OFFSET(K46,0,-1)+20))</f>
        <v/>
      </c>
      <c r="L46" t="str">
        <f ca="1">IF($C46&lt;=2,"",
IF(AND($C46&gt;=3,INT(RIGHT(L$1,1))&gt;VLOOKUP($C46,EquipGradeTable!$A:$B,MATCH(EquipGradeTable!$B$1,EquipGradeTable!$A$1:$B$1,0),0)),"",
OFFSET(L46,0,-1)+20))</f>
        <v/>
      </c>
      <c r="M46" t="str">
        <f ca="1">IF($C46&lt;=2,"",
IF(AND($C46&gt;=3,INT(RIGHT(M$1,1))&gt;VLOOKUP($C46,EquipGradeTable!$A:$B,MATCH(EquipGradeTable!$B$1,EquipGradeTable!$A$1:$B$1,0),0)),"",
OFFSET(M46,0,-1)+20))</f>
        <v/>
      </c>
      <c r="N46">
        <f t="shared" ca="1" si="3"/>
        <v>7</v>
      </c>
      <c r="O46" t="str">
        <f ca="1">VLOOKUP($B46,EquipTable!$A:$V,MATCH(SUBSTITUTE(O$1,"참고",""),EquipTable!$A$1:$V$1,0),0)</f>
        <v>FourMaker84</v>
      </c>
      <c r="P46">
        <f ca="1">VLOOKUP($B46,EquipTable!$A:$V,MATCH(SUBSTITUTE(P$1,"참고",""),EquipTable!$A$1:$V$1,0),0)</f>
        <v>0</v>
      </c>
    </row>
    <row r="47" spans="1:16" x14ac:dyDescent="0.3">
      <c r="A47" t="str">
        <f t="shared" ca="1" si="0"/>
        <v>Equip011002</v>
      </c>
      <c r="B47" t="s">
        <v>140</v>
      </c>
      <c r="C47">
        <f t="shared" ca="1" si="1"/>
        <v>1</v>
      </c>
      <c r="D47" t="str">
        <f ca="1">VLOOKUP($B47,EquipTable!$A:$V,MATCH(SUBSTITUTE(D$1,"참고",""),EquipTable!$A$1:$V$1,0),0)</f>
        <v>Dagger</v>
      </c>
      <c r="E47" t="str">
        <f ca="1">VLOOKUP($B47,EquipTable!$A:$V,MATCH(SUBSTITUTE(E$1,"참고",""),EquipTable!$A$1:$V$1,0),0)</f>
        <v>A</v>
      </c>
      <c r="F47">
        <f ca="1">VLOOKUP($B47,EquipTable!$A:$V,MATCH(SUBSTITUTE(F$1,"참고",""),EquipTable!$A$1:$V$1,0),0)</f>
        <v>2</v>
      </c>
      <c r="G47" t="str">
        <f t="shared" ca="1" si="2"/>
        <v>201</v>
      </c>
      <c r="H47">
        <v>201</v>
      </c>
      <c r="I47" t="str">
        <f ca="1">IF($C47&lt;=2,"",
IF(AND($C47&gt;=3,INT(RIGHT(I$1,1))&gt;VLOOKUP($C47,EquipGradeTable!$A:$B,MATCH(EquipGradeTable!$B$1,EquipGradeTable!$A$1:$B$1,0),0)),"",
OFFSET(I47,0,-1)+20))</f>
        <v/>
      </c>
      <c r="J47" t="str">
        <f ca="1">IF($C47&lt;=2,"",
IF(AND($C47&gt;=3,INT(RIGHT(J$1,1))&gt;VLOOKUP($C47,EquipGradeTable!$A:$B,MATCH(EquipGradeTable!$B$1,EquipGradeTable!$A$1:$B$1,0),0)),"",
OFFSET(J47,0,-1)+20))</f>
        <v/>
      </c>
      <c r="K47" t="str">
        <f ca="1">IF($C47&lt;=2,"",
IF(AND($C47&gt;=3,INT(RIGHT(K$1,1))&gt;VLOOKUP($C47,EquipGradeTable!$A:$B,MATCH(EquipGradeTable!$B$1,EquipGradeTable!$A$1:$B$1,0),0)),"",
OFFSET(K47,0,-1)+20))</f>
        <v/>
      </c>
      <c r="L47" t="str">
        <f ca="1">IF($C47&lt;=2,"",
IF(AND($C47&gt;=3,INT(RIGHT(L$1,1))&gt;VLOOKUP($C47,EquipGradeTable!$A:$B,MATCH(EquipGradeTable!$B$1,EquipGradeTable!$A$1:$B$1,0),0)),"",
OFFSET(L47,0,-1)+20))</f>
        <v/>
      </c>
      <c r="M47" t="str">
        <f ca="1">IF($C47&lt;=2,"",
IF(AND($C47&gt;=3,INT(RIGHT(M$1,1))&gt;VLOOKUP($C47,EquipGradeTable!$A:$B,MATCH(EquipGradeTable!$B$1,EquipGradeTable!$A$1:$B$1,0),0)),"",
OFFSET(M47,0,-1)+20))</f>
        <v/>
      </c>
      <c r="N47">
        <f t="shared" ca="1" si="3"/>
        <v>7</v>
      </c>
      <c r="O47" t="str">
        <f ca="1">VLOOKUP($B47,EquipTable!$A:$V,MATCH(SUBSTITUTE(O$1,"참고",""),EquipTable!$A$1:$V$1,0),0)</f>
        <v>FourMaker84</v>
      </c>
      <c r="P47">
        <f ca="1">VLOOKUP($B47,EquipTable!$A:$V,MATCH(SUBSTITUTE(P$1,"참고",""),EquipTable!$A$1:$V$1,0),0)</f>
        <v>0</v>
      </c>
    </row>
    <row r="48" spans="1:16" x14ac:dyDescent="0.3">
      <c r="A48" t="str">
        <f t="shared" ca="1" si="0"/>
        <v>Equip021002</v>
      </c>
      <c r="B48" t="s">
        <v>140</v>
      </c>
      <c r="C48">
        <f t="shared" ca="1" si="1"/>
        <v>2</v>
      </c>
      <c r="D48" t="str">
        <f ca="1">VLOOKUP($B48,EquipTable!$A:$V,MATCH(SUBSTITUTE(D$1,"참고",""),EquipTable!$A$1:$V$1,0),0)</f>
        <v>Dagger</v>
      </c>
      <c r="E48" t="str">
        <f ca="1">VLOOKUP($B48,EquipTable!$A:$V,MATCH(SUBSTITUTE(E$1,"참고",""),EquipTable!$A$1:$V$1,0),0)</f>
        <v>A</v>
      </c>
      <c r="F48">
        <f ca="1">VLOOKUP($B48,EquipTable!$A:$V,MATCH(SUBSTITUTE(F$1,"참고",""),EquipTable!$A$1:$V$1,0),0)</f>
        <v>2</v>
      </c>
      <c r="G48" t="str">
        <f t="shared" ca="1" si="2"/>
        <v>301</v>
      </c>
      <c r="H48">
        <v>301</v>
      </c>
      <c r="I48" t="str">
        <f ca="1">IF($C48&lt;=2,"",
IF(AND($C48&gt;=3,INT(RIGHT(I$1,1))&gt;VLOOKUP($C48,EquipGradeTable!$A:$B,MATCH(EquipGradeTable!$B$1,EquipGradeTable!$A$1:$B$1,0),0)),"",
OFFSET(I48,0,-1)+20))</f>
        <v/>
      </c>
      <c r="J48" t="str">
        <f ca="1">IF($C48&lt;=2,"",
IF(AND($C48&gt;=3,INT(RIGHT(J$1,1))&gt;VLOOKUP($C48,EquipGradeTable!$A:$B,MATCH(EquipGradeTable!$B$1,EquipGradeTable!$A$1:$B$1,0),0)),"",
OFFSET(J48,0,-1)+20))</f>
        <v/>
      </c>
      <c r="K48" t="str">
        <f ca="1">IF($C48&lt;=2,"",
IF(AND($C48&gt;=3,INT(RIGHT(K$1,1))&gt;VLOOKUP($C48,EquipGradeTable!$A:$B,MATCH(EquipGradeTable!$B$1,EquipGradeTable!$A$1:$B$1,0),0)),"",
OFFSET(K48,0,-1)+20))</f>
        <v/>
      </c>
      <c r="L48" t="str">
        <f ca="1">IF($C48&lt;=2,"",
IF(AND($C48&gt;=3,INT(RIGHT(L$1,1))&gt;VLOOKUP($C48,EquipGradeTable!$A:$B,MATCH(EquipGradeTable!$B$1,EquipGradeTable!$A$1:$B$1,0),0)),"",
OFFSET(L48,0,-1)+20))</f>
        <v/>
      </c>
      <c r="M48" t="str">
        <f ca="1">IF($C48&lt;=2,"",
IF(AND($C48&gt;=3,INT(RIGHT(M$1,1))&gt;VLOOKUP($C48,EquipGradeTable!$A:$B,MATCH(EquipGradeTable!$B$1,EquipGradeTable!$A$1:$B$1,0),0)),"",
OFFSET(M48,0,-1)+20))</f>
        <v/>
      </c>
      <c r="N48">
        <f t="shared" ca="1" si="3"/>
        <v>7</v>
      </c>
      <c r="O48" t="str">
        <f ca="1">VLOOKUP($B48,EquipTable!$A:$V,MATCH(SUBSTITUTE(O$1,"참고",""),EquipTable!$A$1:$V$1,0),0)</f>
        <v>FourMaker84</v>
      </c>
      <c r="P48">
        <f ca="1">VLOOKUP($B48,EquipTable!$A:$V,MATCH(SUBSTITUTE(P$1,"참고",""),EquipTable!$A$1:$V$1,0),0)</f>
        <v>0</v>
      </c>
    </row>
    <row r="49" spans="1:16" x14ac:dyDescent="0.3">
      <c r="A49" t="str">
        <f t="shared" ca="1" si="0"/>
        <v>Equip031002</v>
      </c>
      <c r="B49" t="s">
        <v>140</v>
      </c>
      <c r="C49">
        <f t="shared" ca="1" si="1"/>
        <v>3</v>
      </c>
      <c r="D49" t="str">
        <f ca="1">VLOOKUP($B49,EquipTable!$A:$V,MATCH(SUBSTITUTE(D$1,"참고",""),EquipTable!$A$1:$V$1,0),0)</f>
        <v>Dagger</v>
      </c>
      <c r="E49" t="str">
        <f ca="1">VLOOKUP($B49,EquipTable!$A:$V,MATCH(SUBSTITUTE(E$1,"참고",""),EquipTable!$A$1:$V$1,0),0)</f>
        <v>A</v>
      </c>
      <c r="F49">
        <f ca="1">VLOOKUP($B49,EquipTable!$A:$V,MATCH(SUBSTITUTE(F$1,"참고",""),EquipTable!$A$1:$V$1,0),0)</f>
        <v>2</v>
      </c>
      <c r="G49" t="str">
        <f t="shared" ca="1" si="2"/>
        <v>401, 421, 441</v>
      </c>
      <c r="H49">
        <v>401</v>
      </c>
      <c r="I49">
        <f ca="1">IF($C49&lt;=2,"",
IF(AND($C49&gt;=3,INT(RIGHT(I$1,1))&gt;VLOOKUP($C49,EquipGradeTable!$A:$B,MATCH(EquipGradeTable!$B$1,EquipGradeTable!$A$1:$B$1,0),0)),"",
OFFSET(I49,0,-1)+20))</f>
        <v>421</v>
      </c>
      <c r="J49">
        <f ca="1">IF($C49&lt;=2,"",
IF(AND($C49&gt;=3,INT(RIGHT(J$1,1))&gt;VLOOKUP($C49,EquipGradeTable!$A:$B,MATCH(EquipGradeTable!$B$1,EquipGradeTable!$A$1:$B$1,0),0)),"",
OFFSET(J49,0,-1)+20))</f>
        <v>441</v>
      </c>
      <c r="K49" t="str">
        <f ca="1">IF($C49&lt;=2,"",
IF(AND($C49&gt;=3,INT(RIGHT(K$1,1))&gt;VLOOKUP($C49,EquipGradeTable!$A:$B,MATCH(EquipGradeTable!$B$1,EquipGradeTable!$A$1:$B$1,0),0)),"",
OFFSET(K49,0,-1)+20))</f>
        <v/>
      </c>
      <c r="L49" t="str">
        <f ca="1">IF($C49&lt;=2,"",
IF(AND($C49&gt;=3,INT(RIGHT(L$1,1))&gt;VLOOKUP($C49,EquipGradeTable!$A:$B,MATCH(EquipGradeTable!$B$1,EquipGradeTable!$A$1:$B$1,0),0)),"",
OFFSET(L49,0,-1)+20))</f>
        <v/>
      </c>
      <c r="M49" t="str">
        <f ca="1">IF($C49&lt;=2,"",
IF(AND($C49&gt;=3,INT(RIGHT(M$1,1))&gt;VLOOKUP($C49,EquipGradeTable!$A:$B,MATCH(EquipGradeTable!$B$1,EquipGradeTable!$A$1:$B$1,0),0)),"",
OFFSET(M49,0,-1)+20))</f>
        <v/>
      </c>
      <c r="N49">
        <f t="shared" ca="1" si="3"/>
        <v>7</v>
      </c>
      <c r="O49" t="str">
        <f ca="1">VLOOKUP($B49,EquipTable!$A:$V,MATCH(SUBSTITUTE(O$1,"참고",""),EquipTable!$A$1:$V$1,0),0)</f>
        <v>FourMaker84</v>
      </c>
      <c r="P49">
        <f ca="1">VLOOKUP($B49,EquipTable!$A:$V,MATCH(SUBSTITUTE(P$1,"참고",""),EquipTable!$A$1:$V$1,0),0)</f>
        <v>0</v>
      </c>
    </row>
    <row r="50" spans="1:16" x14ac:dyDescent="0.3">
      <c r="A50" t="str">
        <f t="shared" ca="1" si="0"/>
        <v>Equip041002</v>
      </c>
      <c r="B50" t="s">
        <v>140</v>
      </c>
      <c r="C50">
        <f t="shared" ca="1" si="1"/>
        <v>4</v>
      </c>
      <c r="D50" t="str">
        <f ca="1">VLOOKUP($B50,EquipTable!$A:$V,MATCH(SUBSTITUTE(D$1,"참고",""),EquipTable!$A$1:$V$1,0),0)</f>
        <v>Dagger</v>
      </c>
      <c r="E50" t="str">
        <f ca="1">VLOOKUP($B50,EquipTable!$A:$V,MATCH(SUBSTITUTE(E$1,"참고",""),EquipTable!$A$1:$V$1,0),0)</f>
        <v>A</v>
      </c>
      <c r="F50">
        <f ca="1">VLOOKUP($B50,EquipTable!$A:$V,MATCH(SUBSTITUTE(F$1,"참고",""),EquipTable!$A$1:$V$1,0),0)</f>
        <v>2</v>
      </c>
      <c r="G50" t="str">
        <f t="shared" ca="1" si="2"/>
        <v>501, 521, 541, 561</v>
      </c>
      <c r="H50">
        <v>501</v>
      </c>
      <c r="I50">
        <f ca="1">IF($C50&lt;=2,"",
IF(AND($C50&gt;=3,INT(RIGHT(I$1,1))&gt;VLOOKUP($C50,EquipGradeTable!$A:$B,MATCH(EquipGradeTable!$B$1,EquipGradeTable!$A$1:$B$1,0),0)),"",
OFFSET(I50,0,-1)+20))</f>
        <v>521</v>
      </c>
      <c r="J50">
        <f ca="1">IF($C50&lt;=2,"",
IF(AND($C50&gt;=3,INT(RIGHT(J$1,1))&gt;VLOOKUP($C50,EquipGradeTable!$A:$B,MATCH(EquipGradeTable!$B$1,EquipGradeTable!$A$1:$B$1,0),0)),"",
OFFSET(J50,0,-1)+20))</f>
        <v>541</v>
      </c>
      <c r="K50">
        <f ca="1">IF($C50&lt;=2,"",
IF(AND($C50&gt;=3,INT(RIGHT(K$1,1))&gt;VLOOKUP($C50,EquipGradeTable!$A:$B,MATCH(EquipGradeTable!$B$1,EquipGradeTable!$A$1:$B$1,0),0)),"",
OFFSET(K50,0,-1)+20))</f>
        <v>561</v>
      </c>
      <c r="L50" t="str">
        <f ca="1">IF($C50&lt;=2,"",
IF(AND($C50&gt;=3,INT(RIGHT(L$1,1))&gt;VLOOKUP($C50,EquipGradeTable!$A:$B,MATCH(EquipGradeTable!$B$1,EquipGradeTable!$A$1:$B$1,0),0)),"",
OFFSET(L50,0,-1)+20))</f>
        <v/>
      </c>
      <c r="M50" t="str">
        <f ca="1">IF($C50&lt;=2,"",
IF(AND($C50&gt;=3,INT(RIGHT(M$1,1))&gt;VLOOKUP($C50,EquipGradeTable!$A:$B,MATCH(EquipGradeTable!$B$1,EquipGradeTable!$A$1:$B$1,0),0)),"",
OFFSET(M50,0,-1)+20))</f>
        <v/>
      </c>
      <c r="N50">
        <f t="shared" ca="1" si="3"/>
        <v>7</v>
      </c>
      <c r="O50" t="str">
        <f ca="1">VLOOKUP($B50,EquipTable!$A:$V,MATCH(SUBSTITUTE(O$1,"참고",""),EquipTable!$A$1:$V$1,0),0)</f>
        <v>FourMaker84</v>
      </c>
      <c r="P50">
        <f ca="1">VLOOKUP($B50,EquipTable!$A:$V,MATCH(SUBSTITUTE(P$1,"참고",""),EquipTable!$A$1:$V$1,0),0)</f>
        <v>0</v>
      </c>
    </row>
    <row r="51" spans="1:16" x14ac:dyDescent="0.3">
      <c r="A51" t="str">
        <f t="shared" ca="1" si="0"/>
        <v>Equip051002</v>
      </c>
      <c r="B51" t="s">
        <v>140</v>
      </c>
      <c r="C51">
        <f t="shared" ca="1" si="1"/>
        <v>5</v>
      </c>
      <c r="D51" t="str">
        <f ca="1">VLOOKUP($B51,EquipTable!$A:$V,MATCH(SUBSTITUTE(D$1,"참고",""),EquipTable!$A$1:$V$1,0),0)</f>
        <v>Dagger</v>
      </c>
      <c r="E51" t="str">
        <f ca="1">VLOOKUP($B51,EquipTable!$A:$V,MATCH(SUBSTITUTE(E$1,"참고",""),EquipTable!$A$1:$V$1,0),0)</f>
        <v>A</v>
      </c>
      <c r="F51">
        <f ca="1">VLOOKUP($B51,EquipTable!$A:$V,MATCH(SUBSTITUTE(F$1,"참고",""),EquipTable!$A$1:$V$1,0),0)</f>
        <v>2</v>
      </c>
      <c r="G51" t="str">
        <f t="shared" ca="1" si="2"/>
        <v>601, 621, 641, 661, 681</v>
      </c>
      <c r="H51">
        <v>601</v>
      </c>
      <c r="I51">
        <f ca="1">IF($C51&lt;=2,"",
IF(AND($C51&gt;=3,INT(RIGHT(I$1,1))&gt;VLOOKUP($C51,EquipGradeTable!$A:$B,MATCH(EquipGradeTable!$B$1,EquipGradeTable!$A$1:$B$1,0),0)),"",
OFFSET(I51,0,-1)+20))</f>
        <v>621</v>
      </c>
      <c r="J51">
        <f ca="1">IF($C51&lt;=2,"",
IF(AND($C51&gt;=3,INT(RIGHT(J$1,1))&gt;VLOOKUP($C51,EquipGradeTable!$A:$B,MATCH(EquipGradeTable!$B$1,EquipGradeTable!$A$1:$B$1,0),0)),"",
OFFSET(J51,0,-1)+20))</f>
        <v>641</v>
      </c>
      <c r="K51">
        <f ca="1">IF($C51&lt;=2,"",
IF(AND($C51&gt;=3,INT(RIGHT(K$1,1))&gt;VLOOKUP($C51,EquipGradeTable!$A:$B,MATCH(EquipGradeTable!$B$1,EquipGradeTable!$A$1:$B$1,0),0)),"",
OFFSET(K51,0,-1)+20))</f>
        <v>661</v>
      </c>
      <c r="L51">
        <f ca="1">IF($C51&lt;=2,"",
IF(AND($C51&gt;=3,INT(RIGHT(L$1,1))&gt;VLOOKUP($C51,EquipGradeTable!$A:$B,MATCH(EquipGradeTable!$B$1,EquipGradeTable!$A$1:$B$1,0),0)),"",
OFFSET(L51,0,-1)+20))</f>
        <v>681</v>
      </c>
      <c r="M51" t="str">
        <f ca="1">IF($C51&lt;=2,"",
IF(AND($C51&gt;=3,INT(RIGHT(M$1,1))&gt;VLOOKUP($C51,EquipGradeTable!$A:$B,MATCH(EquipGradeTable!$B$1,EquipGradeTable!$A$1:$B$1,0),0)),"",
OFFSET(M51,0,-1)+20))</f>
        <v/>
      </c>
      <c r="N51">
        <f t="shared" ca="1" si="3"/>
        <v>7</v>
      </c>
      <c r="O51" t="str">
        <f ca="1">VLOOKUP($B51,EquipTable!$A:$V,MATCH(SUBSTITUTE(O$1,"참고",""),EquipTable!$A$1:$V$1,0),0)</f>
        <v>FourMaker84</v>
      </c>
      <c r="P51">
        <f ca="1">VLOOKUP($B51,EquipTable!$A:$V,MATCH(SUBSTITUTE(P$1,"참고",""),EquipTable!$A$1:$V$1,0),0)</f>
        <v>0</v>
      </c>
    </row>
    <row r="52" spans="1:16" x14ac:dyDescent="0.3">
      <c r="A52" t="str">
        <f t="shared" ca="1" si="0"/>
        <v>Equip061002</v>
      </c>
      <c r="B52" t="s">
        <v>140</v>
      </c>
      <c r="C52">
        <f t="shared" ca="1" si="1"/>
        <v>6</v>
      </c>
      <c r="D52" t="str">
        <f ca="1">VLOOKUP($B52,EquipTable!$A:$V,MATCH(SUBSTITUTE(D$1,"참고",""),EquipTable!$A$1:$V$1,0),0)</f>
        <v>Dagger</v>
      </c>
      <c r="E52" t="str">
        <f ca="1">VLOOKUP($B52,EquipTable!$A:$V,MATCH(SUBSTITUTE(E$1,"참고",""),EquipTable!$A$1:$V$1,0),0)</f>
        <v>A</v>
      </c>
      <c r="F52">
        <f ca="1">VLOOKUP($B52,EquipTable!$A:$V,MATCH(SUBSTITUTE(F$1,"참고",""),EquipTable!$A$1:$V$1,0),0)</f>
        <v>2</v>
      </c>
      <c r="G52" t="str">
        <f t="shared" ca="1" si="2"/>
        <v>701, 721, 741, 761, 781, 801</v>
      </c>
      <c r="H52">
        <v>701</v>
      </c>
      <c r="I52">
        <f ca="1">IF($C52&lt;=2,"",
IF(AND($C52&gt;=3,INT(RIGHT(I$1,1))&gt;VLOOKUP($C52,EquipGradeTable!$A:$B,MATCH(EquipGradeTable!$B$1,EquipGradeTable!$A$1:$B$1,0),0)),"",
OFFSET(I52,0,-1)+20))</f>
        <v>721</v>
      </c>
      <c r="J52">
        <f ca="1">IF($C52&lt;=2,"",
IF(AND($C52&gt;=3,INT(RIGHT(J$1,1))&gt;VLOOKUP($C52,EquipGradeTable!$A:$B,MATCH(EquipGradeTable!$B$1,EquipGradeTable!$A$1:$B$1,0),0)),"",
OFFSET(J52,0,-1)+20))</f>
        <v>741</v>
      </c>
      <c r="K52">
        <f ca="1">IF($C52&lt;=2,"",
IF(AND($C52&gt;=3,INT(RIGHT(K$1,1))&gt;VLOOKUP($C52,EquipGradeTable!$A:$B,MATCH(EquipGradeTable!$B$1,EquipGradeTable!$A$1:$B$1,0),0)),"",
OFFSET(K52,0,-1)+20))</f>
        <v>761</v>
      </c>
      <c r="L52">
        <f ca="1">IF($C52&lt;=2,"",
IF(AND($C52&gt;=3,INT(RIGHT(L$1,1))&gt;VLOOKUP($C52,EquipGradeTable!$A:$B,MATCH(EquipGradeTable!$B$1,EquipGradeTable!$A$1:$B$1,0),0)),"",
OFFSET(L52,0,-1)+20))</f>
        <v>781</v>
      </c>
      <c r="M52">
        <f ca="1">IF($C52&lt;=2,"",
IF(AND($C52&gt;=3,INT(RIGHT(M$1,1))&gt;VLOOKUP($C52,EquipGradeTable!$A:$B,MATCH(EquipGradeTable!$B$1,EquipGradeTable!$A$1:$B$1,0),0)),"",
OFFSET(M52,0,-1)+20))</f>
        <v>801</v>
      </c>
      <c r="N52">
        <f t="shared" ca="1" si="3"/>
        <v>7</v>
      </c>
      <c r="O52" t="str">
        <f ca="1">VLOOKUP($B52,EquipTable!$A:$V,MATCH(SUBSTITUTE(O$1,"참고",""),EquipTable!$A$1:$V$1,0),0)</f>
        <v>FourMaker84</v>
      </c>
      <c r="P52">
        <f ca="1">VLOOKUP($B52,EquipTable!$A:$V,MATCH(SUBSTITUTE(P$1,"참고",""),EquipTable!$A$1:$V$1,0),0)</f>
        <v>0</v>
      </c>
    </row>
    <row r="53" spans="1:16" x14ac:dyDescent="0.3">
      <c r="A53" t="str">
        <f t="shared" ca="1" si="0"/>
        <v>Equip001003</v>
      </c>
      <c r="B53" t="s">
        <v>141</v>
      </c>
      <c r="C53">
        <f t="shared" ca="1" si="1"/>
        <v>0</v>
      </c>
      <c r="D53" t="str">
        <f ca="1">VLOOKUP($B53,EquipTable!$A:$V,MATCH(SUBSTITUTE(D$1,"참고",""),EquipTable!$A$1:$V$1,0),0)</f>
        <v>Dagger</v>
      </c>
      <c r="E53" t="str">
        <f ca="1">VLOOKUP($B53,EquipTable!$A:$V,MATCH(SUBSTITUTE(E$1,"참고",""),EquipTable!$A$1:$V$1,0),0)</f>
        <v>A</v>
      </c>
      <c r="F53">
        <f ca="1">VLOOKUP($B53,EquipTable!$A:$V,MATCH(SUBSTITUTE(F$1,"참고",""),EquipTable!$A$1:$V$1,0),0)</f>
        <v>3</v>
      </c>
      <c r="G53" t="str">
        <f t="shared" ca="1" si="2"/>
        <v>102</v>
      </c>
      <c r="H53">
        <v>102</v>
      </c>
      <c r="I53" t="str">
        <f ca="1">IF($C53&lt;=2,"",
IF(AND($C53&gt;=3,INT(RIGHT(I$1,1))&gt;VLOOKUP($C53,EquipGradeTable!$A:$B,MATCH(EquipGradeTable!$B$1,EquipGradeTable!$A$1:$B$1,0),0)),"",
OFFSET(I53,0,-1)+20))</f>
        <v/>
      </c>
      <c r="J53" t="str">
        <f ca="1">IF($C53&lt;=2,"",
IF(AND($C53&gt;=3,INT(RIGHT(J$1,1))&gt;VLOOKUP($C53,EquipGradeTable!$A:$B,MATCH(EquipGradeTable!$B$1,EquipGradeTable!$A$1:$B$1,0),0)),"",
OFFSET(J53,0,-1)+20))</f>
        <v/>
      </c>
      <c r="K53" t="str">
        <f ca="1">IF($C53&lt;=2,"",
IF(AND($C53&gt;=3,INT(RIGHT(K$1,1))&gt;VLOOKUP($C53,EquipGradeTable!$A:$B,MATCH(EquipGradeTable!$B$1,EquipGradeTable!$A$1:$B$1,0),0)),"",
OFFSET(K53,0,-1)+20))</f>
        <v/>
      </c>
      <c r="L53" t="str">
        <f ca="1">IF($C53&lt;=2,"",
IF(AND($C53&gt;=3,INT(RIGHT(L$1,1))&gt;VLOOKUP($C53,EquipGradeTable!$A:$B,MATCH(EquipGradeTable!$B$1,EquipGradeTable!$A$1:$B$1,0),0)),"",
OFFSET(L53,0,-1)+20))</f>
        <v/>
      </c>
      <c r="M53" t="str">
        <f ca="1">IF($C53&lt;=2,"",
IF(AND($C53&gt;=3,INT(RIGHT(M$1,1))&gt;VLOOKUP($C53,EquipGradeTable!$A:$B,MATCH(EquipGradeTable!$B$1,EquipGradeTable!$A$1:$B$1,0),0)),"",
OFFSET(M53,0,-1)+20))</f>
        <v/>
      </c>
      <c r="N53">
        <f t="shared" ca="1" si="3"/>
        <v>7</v>
      </c>
      <c r="O53" t="str">
        <f ca="1">VLOOKUP($B53,EquipTable!$A:$V,MATCH(SUBSTITUTE(O$1,"참고",""),EquipTable!$A$1:$V$1,0),0)</f>
        <v>FourMaker97</v>
      </c>
      <c r="P53">
        <f ca="1">VLOOKUP($B53,EquipTable!$A:$V,MATCH(SUBSTITUTE(P$1,"참고",""),EquipTable!$A$1:$V$1,0),0)</f>
        <v>0</v>
      </c>
    </row>
    <row r="54" spans="1:16" x14ac:dyDescent="0.3">
      <c r="A54" t="str">
        <f t="shared" ca="1" si="0"/>
        <v>Equip011003</v>
      </c>
      <c r="B54" t="s">
        <v>141</v>
      </c>
      <c r="C54">
        <f t="shared" ca="1" si="1"/>
        <v>1</v>
      </c>
      <c r="D54" t="str">
        <f ca="1">VLOOKUP($B54,EquipTable!$A:$V,MATCH(SUBSTITUTE(D$1,"참고",""),EquipTable!$A$1:$V$1,0),0)</f>
        <v>Dagger</v>
      </c>
      <c r="E54" t="str">
        <f ca="1">VLOOKUP($B54,EquipTable!$A:$V,MATCH(SUBSTITUTE(E$1,"참고",""),EquipTable!$A$1:$V$1,0),0)</f>
        <v>A</v>
      </c>
      <c r="F54">
        <f ca="1">VLOOKUP($B54,EquipTable!$A:$V,MATCH(SUBSTITUTE(F$1,"참고",""),EquipTable!$A$1:$V$1,0),0)</f>
        <v>3</v>
      </c>
      <c r="G54" t="str">
        <f t="shared" ca="1" si="2"/>
        <v>202</v>
      </c>
      <c r="H54">
        <v>202</v>
      </c>
      <c r="I54" t="str">
        <f ca="1">IF($C54&lt;=2,"",
IF(AND($C54&gt;=3,INT(RIGHT(I$1,1))&gt;VLOOKUP($C54,EquipGradeTable!$A:$B,MATCH(EquipGradeTable!$B$1,EquipGradeTable!$A$1:$B$1,0),0)),"",
OFFSET(I54,0,-1)+20))</f>
        <v/>
      </c>
      <c r="J54" t="str">
        <f ca="1">IF($C54&lt;=2,"",
IF(AND($C54&gt;=3,INT(RIGHT(J$1,1))&gt;VLOOKUP($C54,EquipGradeTable!$A:$B,MATCH(EquipGradeTable!$B$1,EquipGradeTable!$A$1:$B$1,0),0)),"",
OFFSET(J54,0,-1)+20))</f>
        <v/>
      </c>
      <c r="K54" t="str">
        <f ca="1">IF($C54&lt;=2,"",
IF(AND($C54&gt;=3,INT(RIGHT(K$1,1))&gt;VLOOKUP($C54,EquipGradeTable!$A:$B,MATCH(EquipGradeTable!$B$1,EquipGradeTable!$A$1:$B$1,0),0)),"",
OFFSET(K54,0,-1)+20))</f>
        <v/>
      </c>
      <c r="L54" t="str">
        <f ca="1">IF($C54&lt;=2,"",
IF(AND($C54&gt;=3,INT(RIGHT(L$1,1))&gt;VLOOKUP($C54,EquipGradeTable!$A:$B,MATCH(EquipGradeTable!$B$1,EquipGradeTable!$A$1:$B$1,0),0)),"",
OFFSET(L54,0,-1)+20))</f>
        <v/>
      </c>
      <c r="M54" t="str">
        <f ca="1">IF($C54&lt;=2,"",
IF(AND($C54&gt;=3,INT(RIGHT(M$1,1))&gt;VLOOKUP($C54,EquipGradeTable!$A:$B,MATCH(EquipGradeTable!$B$1,EquipGradeTable!$A$1:$B$1,0),0)),"",
OFFSET(M54,0,-1)+20))</f>
        <v/>
      </c>
      <c r="N54">
        <f t="shared" ca="1" si="3"/>
        <v>7</v>
      </c>
      <c r="O54" t="str">
        <f ca="1">VLOOKUP($B54,EquipTable!$A:$V,MATCH(SUBSTITUTE(O$1,"참고",""),EquipTable!$A$1:$V$1,0),0)</f>
        <v>FourMaker97</v>
      </c>
      <c r="P54">
        <f ca="1">VLOOKUP($B54,EquipTable!$A:$V,MATCH(SUBSTITUTE(P$1,"참고",""),EquipTable!$A$1:$V$1,0),0)</f>
        <v>0</v>
      </c>
    </row>
    <row r="55" spans="1:16" x14ac:dyDescent="0.3">
      <c r="A55" t="str">
        <f t="shared" ca="1" si="0"/>
        <v>Equip021003</v>
      </c>
      <c r="B55" t="s">
        <v>141</v>
      </c>
      <c r="C55">
        <f t="shared" ca="1" si="1"/>
        <v>2</v>
      </c>
      <c r="D55" t="str">
        <f ca="1">VLOOKUP($B55,EquipTable!$A:$V,MATCH(SUBSTITUTE(D$1,"참고",""),EquipTable!$A$1:$V$1,0),0)</f>
        <v>Dagger</v>
      </c>
      <c r="E55" t="str">
        <f ca="1">VLOOKUP($B55,EquipTable!$A:$V,MATCH(SUBSTITUTE(E$1,"참고",""),EquipTable!$A$1:$V$1,0),0)</f>
        <v>A</v>
      </c>
      <c r="F55">
        <f ca="1">VLOOKUP($B55,EquipTable!$A:$V,MATCH(SUBSTITUTE(F$1,"참고",""),EquipTable!$A$1:$V$1,0),0)</f>
        <v>3</v>
      </c>
      <c r="G55" t="str">
        <f t="shared" ca="1" si="2"/>
        <v>302</v>
      </c>
      <c r="H55">
        <v>302</v>
      </c>
      <c r="I55" t="str">
        <f ca="1">IF($C55&lt;=2,"",
IF(AND($C55&gt;=3,INT(RIGHT(I$1,1))&gt;VLOOKUP($C55,EquipGradeTable!$A:$B,MATCH(EquipGradeTable!$B$1,EquipGradeTable!$A$1:$B$1,0),0)),"",
OFFSET(I55,0,-1)+20))</f>
        <v/>
      </c>
      <c r="J55" t="str">
        <f ca="1">IF($C55&lt;=2,"",
IF(AND($C55&gt;=3,INT(RIGHT(J$1,1))&gt;VLOOKUP($C55,EquipGradeTable!$A:$B,MATCH(EquipGradeTable!$B$1,EquipGradeTable!$A$1:$B$1,0),0)),"",
OFFSET(J55,0,-1)+20))</f>
        <v/>
      </c>
      <c r="K55" t="str">
        <f ca="1">IF($C55&lt;=2,"",
IF(AND($C55&gt;=3,INT(RIGHT(K$1,1))&gt;VLOOKUP($C55,EquipGradeTable!$A:$B,MATCH(EquipGradeTable!$B$1,EquipGradeTable!$A$1:$B$1,0),0)),"",
OFFSET(K55,0,-1)+20))</f>
        <v/>
      </c>
      <c r="L55" t="str">
        <f ca="1">IF($C55&lt;=2,"",
IF(AND($C55&gt;=3,INT(RIGHT(L$1,1))&gt;VLOOKUP($C55,EquipGradeTable!$A:$B,MATCH(EquipGradeTable!$B$1,EquipGradeTable!$A$1:$B$1,0),0)),"",
OFFSET(L55,0,-1)+20))</f>
        <v/>
      </c>
      <c r="M55" t="str">
        <f ca="1">IF($C55&lt;=2,"",
IF(AND($C55&gt;=3,INT(RIGHT(M$1,1))&gt;VLOOKUP($C55,EquipGradeTable!$A:$B,MATCH(EquipGradeTable!$B$1,EquipGradeTable!$A$1:$B$1,0),0)),"",
OFFSET(M55,0,-1)+20))</f>
        <v/>
      </c>
      <c r="N55">
        <f t="shared" ca="1" si="3"/>
        <v>7</v>
      </c>
      <c r="O55" t="str">
        <f ca="1">VLOOKUP($B55,EquipTable!$A:$V,MATCH(SUBSTITUTE(O$1,"참고",""),EquipTable!$A$1:$V$1,0),0)</f>
        <v>FourMaker97</v>
      </c>
      <c r="P55">
        <f ca="1">VLOOKUP($B55,EquipTable!$A:$V,MATCH(SUBSTITUTE(P$1,"참고",""),EquipTable!$A$1:$V$1,0),0)</f>
        <v>0</v>
      </c>
    </row>
    <row r="56" spans="1:16" x14ac:dyDescent="0.3">
      <c r="A56" t="str">
        <f t="shared" ca="1" si="0"/>
        <v>Equip031003</v>
      </c>
      <c r="B56" t="s">
        <v>141</v>
      </c>
      <c r="C56">
        <f t="shared" ca="1" si="1"/>
        <v>3</v>
      </c>
      <c r="D56" t="str">
        <f ca="1">VLOOKUP($B56,EquipTable!$A:$V,MATCH(SUBSTITUTE(D$1,"참고",""),EquipTable!$A$1:$V$1,0),0)</f>
        <v>Dagger</v>
      </c>
      <c r="E56" t="str">
        <f ca="1">VLOOKUP($B56,EquipTable!$A:$V,MATCH(SUBSTITUTE(E$1,"참고",""),EquipTable!$A$1:$V$1,0),0)</f>
        <v>A</v>
      </c>
      <c r="F56">
        <f ca="1">VLOOKUP($B56,EquipTable!$A:$V,MATCH(SUBSTITUTE(F$1,"참고",""),EquipTable!$A$1:$V$1,0),0)</f>
        <v>3</v>
      </c>
      <c r="G56" t="str">
        <f t="shared" ca="1" si="2"/>
        <v>402, 422, 442</v>
      </c>
      <c r="H56">
        <v>402</v>
      </c>
      <c r="I56">
        <f ca="1">IF($C56&lt;=2,"",
IF(AND($C56&gt;=3,INT(RIGHT(I$1,1))&gt;VLOOKUP($C56,EquipGradeTable!$A:$B,MATCH(EquipGradeTable!$B$1,EquipGradeTable!$A$1:$B$1,0),0)),"",
OFFSET(I56,0,-1)+20))</f>
        <v>422</v>
      </c>
      <c r="J56">
        <f ca="1">IF($C56&lt;=2,"",
IF(AND($C56&gt;=3,INT(RIGHT(J$1,1))&gt;VLOOKUP($C56,EquipGradeTable!$A:$B,MATCH(EquipGradeTable!$B$1,EquipGradeTable!$A$1:$B$1,0),0)),"",
OFFSET(J56,0,-1)+20))</f>
        <v>442</v>
      </c>
      <c r="K56" t="str">
        <f ca="1">IF($C56&lt;=2,"",
IF(AND($C56&gt;=3,INT(RIGHT(K$1,1))&gt;VLOOKUP($C56,EquipGradeTable!$A:$B,MATCH(EquipGradeTable!$B$1,EquipGradeTable!$A$1:$B$1,0),0)),"",
OFFSET(K56,0,-1)+20))</f>
        <v/>
      </c>
      <c r="L56" t="str">
        <f ca="1">IF($C56&lt;=2,"",
IF(AND($C56&gt;=3,INT(RIGHT(L$1,1))&gt;VLOOKUP($C56,EquipGradeTable!$A:$B,MATCH(EquipGradeTable!$B$1,EquipGradeTable!$A$1:$B$1,0),0)),"",
OFFSET(L56,0,-1)+20))</f>
        <v/>
      </c>
      <c r="M56" t="str">
        <f ca="1">IF($C56&lt;=2,"",
IF(AND($C56&gt;=3,INT(RIGHT(M$1,1))&gt;VLOOKUP($C56,EquipGradeTable!$A:$B,MATCH(EquipGradeTable!$B$1,EquipGradeTable!$A$1:$B$1,0),0)),"",
OFFSET(M56,0,-1)+20))</f>
        <v/>
      </c>
      <c r="N56">
        <f t="shared" ca="1" si="3"/>
        <v>7</v>
      </c>
      <c r="O56" t="str">
        <f ca="1">VLOOKUP($B56,EquipTable!$A:$V,MATCH(SUBSTITUTE(O$1,"참고",""),EquipTable!$A$1:$V$1,0),0)</f>
        <v>FourMaker97</v>
      </c>
      <c r="P56">
        <f ca="1">VLOOKUP($B56,EquipTable!$A:$V,MATCH(SUBSTITUTE(P$1,"참고",""),EquipTable!$A$1:$V$1,0),0)</f>
        <v>0</v>
      </c>
    </row>
    <row r="57" spans="1:16" x14ac:dyDescent="0.3">
      <c r="A57" t="str">
        <f t="shared" ca="1" si="0"/>
        <v>Equip041003</v>
      </c>
      <c r="B57" t="s">
        <v>141</v>
      </c>
      <c r="C57">
        <f t="shared" ca="1" si="1"/>
        <v>4</v>
      </c>
      <c r="D57" t="str">
        <f ca="1">VLOOKUP($B57,EquipTable!$A:$V,MATCH(SUBSTITUTE(D$1,"참고",""),EquipTable!$A$1:$V$1,0),0)</f>
        <v>Dagger</v>
      </c>
      <c r="E57" t="str">
        <f ca="1">VLOOKUP($B57,EquipTable!$A:$V,MATCH(SUBSTITUTE(E$1,"참고",""),EquipTable!$A$1:$V$1,0),0)</f>
        <v>A</v>
      </c>
      <c r="F57">
        <f ca="1">VLOOKUP($B57,EquipTable!$A:$V,MATCH(SUBSTITUTE(F$1,"참고",""),EquipTable!$A$1:$V$1,0),0)</f>
        <v>3</v>
      </c>
      <c r="G57" t="str">
        <f t="shared" ca="1" si="2"/>
        <v>502, 522, 542, 562</v>
      </c>
      <c r="H57">
        <v>502</v>
      </c>
      <c r="I57">
        <f ca="1">IF($C57&lt;=2,"",
IF(AND($C57&gt;=3,INT(RIGHT(I$1,1))&gt;VLOOKUP($C57,EquipGradeTable!$A:$B,MATCH(EquipGradeTable!$B$1,EquipGradeTable!$A$1:$B$1,0),0)),"",
OFFSET(I57,0,-1)+20))</f>
        <v>522</v>
      </c>
      <c r="J57">
        <f ca="1">IF($C57&lt;=2,"",
IF(AND($C57&gt;=3,INT(RIGHT(J$1,1))&gt;VLOOKUP($C57,EquipGradeTable!$A:$B,MATCH(EquipGradeTable!$B$1,EquipGradeTable!$A$1:$B$1,0),0)),"",
OFFSET(J57,0,-1)+20))</f>
        <v>542</v>
      </c>
      <c r="K57">
        <f ca="1">IF($C57&lt;=2,"",
IF(AND($C57&gt;=3,INT(RIGHT(K$1,1))&gt;VLOOKUP($C57,EquipGradeTable!$A:$B,MATCH(EquipGradeTable!$B$1,EquipGradeTable!$A$1:$B$1,0),0)),"",
OFFSET(K57,0,-1)+20))</f>
        <v>562</v>
      </c>
      <c r="L57" t="str">
        <f ca="1">IF($C57&lt;=2,"",
IF(AND($C57&gt;=3,INT(RIGHT(L$1,1))&gt;VLOOKUP($C57,EquipGradeTable!$A:$B,MATCH(EquipGradeTable!$B$1,EquipGradeTable!$A$1:$B$1,0),0)),"",
OFFSET(L57,0,-1)+20))</f>
        <v/>
      </c>
      <c r="M57" t="str">
        <f ca="1">IF($C57&lt;=2,"",
IF(AND($C57&gt;=3,INT(RIGHT(M$1,1))&gt;VLOOKUP($C57,EquipGradeTable!$A:$B,MATCH(EquipGradeTable!$B$1,EquipGradeTable!$A$1:$B$1,0),0)),"",
OFFSET(M57,0,-1)+20))</f>
        <v/>
      </c>
      <c r="N57">
        <f t="shared" ca="1" si="3"/>
        <v>7</v>
      </c>
      <c r="O57" t="str">
        <f ca="1">VLOOKUP($B57,EquipTable!$A:$V,MATCH(SUBSTITUTE(O$1,"참고",""),EquipTable!$A$1:$V$1,0),0)</f>
        <v>FourMaker97</v>
      </c>
      <c r="P57">
        <f ca="1">VLOOKUP($B57,EquipTable!$A:$V,MATCH(SUBSTITUTE(P$1,"참고",""),EquipTable!$A$1:$V$1,0),0)</f>
        <v>0</v>
      </c>
    </row>
    <row r="58" spans="1:16" x14ac:dyDescent="0.3">
      <c r="A58" t="str">
        <f t="shared" ca="1" si="0"/>
        <v>Equip051003</v>
      </c>
      <c r="B58" t="s">
        <v>141</v>
      </c>
      <c r="C58">
        <f t="shared" ca="1" si="1"/>
        <v>5</v>
      </c>
      <c r="D58" t="str">
        <f ca="1">VLOOKUP($B58,EquipTable!$A:$V,MATCH(SUBSTITUTE(D$1,"참고",""),EquipTable!$A$1:$V$1,0),0)</f>
        <v>Dagger</v>
      </c>
      <c r="E58" t="str">
        <f ca="1">VLOOKUP($B58,EquipTable!$A:$V,MATCH(SUBSTITUTE(E$1,"참고",""),EquipTable!$A$1:$V$1,0),0)</f>
        <v>A</v>
      </c>
      <c r="F58">
        <f ca="1">VLOOKUP($B58,EquipTable!$A:$V,MATCH(SUBSTITUTE(F$1,"참고",""),EquipTable!$A$1:$V$1,0),0)</f>
        <v>3</v>
      </c>
      <c r="G58" t="str">
        <f t="shared" ca="1" si="2"/>
        <v>602, 622, 642, 662, 682</v>
      </c>
      <c r="H58">
        <v>602</v>
      </c>
      <c r="I58">
        <f ca="1">IF($C58&lt;=2,"",
IF(AND($C58&gt;=3,INT(RIGHT(I$1,1))&gt;VLOOKUP($C58,EquipGradeTable!$A:$B,MATCH(EquipGradeTable!$B$1,EquipGradeTable!$A$1:$B$1,0),0)),"",
OFFSET(I58,0,-1)+20))</f>
        <v>622</v>
      </c>
      <c r="J58">
        <f ca="1">IF($C58&lt;=2,"",
IF(AND($C58&gt;=3,INT(RIGHT(J$1,1))&gt;VLOOKUP($C58,EquipGradeTable!$A:$B,MATCH(EquipGradeTable!$B$1,EquipGradeTable!$A$1:$B$1,0),0)),"",
OFFSET(J58,0,-1)+20))</f>
        <v>642</v>
      </c>
      <c r="K58">
        <f ca="1">IF($C58&lt;=2,"",
IF(AND($C58&gt;=3,INT(RIGHT(K$1,1))&gt;VLOOKUP($C58,EquipGradeTable!$A:$B,MATCH(EquipGradeTable!$B$1,EquipGradeTable!$A$1:$B$1,0),0)),"",
OFFSET(K58,0,-1)+20))</f>
        <v>662</v>
      </c>
      <c r="L58">
        <f ca="1">IF($C58&lt;=2,"",
IF(AND($C58&gt;=3,INT(RIGHT(L$1,1))&gt;VLOOKUP($C58,EquipGradeTable!$A:$B,MATCH(EquipGradeTable!$B$1,EquipGradeTable!$A$1:$B$1,0),0)),"",
OFFSET(L58,0,-1)+20))</f>
        <v>682</v>
      </c>
      <c r="M58" t="str">
        <f ca="1">IF($C58&lt;=2,"",
IF(AND($C58&gt;=3,INT(RIGHT(M$1,1))&gt;VLOOKUP($C58,EquipGradeTable!$A:$B,MATCH(EquipGradeTable!$B$1,EquipGradeTable!$A$1:$B$1,0),0)),"",
OFFSET(M58,0,-1)+20))</f>
        <v/>
      </c>
      <c r="N58">
        <f t="shared" ca="1" si="3"/>
        <v>7</v>
      </c>
      <c r="O58" t="str">
        <f ca="1">VLOOKUP($B58,EquipTable!$A:$V,MATCH(SUBSTITUTE(O$1,"참고",""),EquipTable!$A$1:$V$1,0),0)</f>
        <v>FourMaker97</v>
      </c>
      <c r="P58">
        <f ca="1">VLOOKUP($B58,EquipTable!$A:$V,MATCH(SUBSTITUTE(P$1,"참고",""),EquipTable!$A$1:$V$1,0),0)</f>
        <v>0</v>
      </c>
    </row>
    <row r="59" spans="1:16" x14ac:dyDescent="0.3">
      <c r="A59" t="str">
        <f t="shared" ca="1" si="0"/>
        <v>Equip061003</v>
      </c>
      <c r="B59" t="s">
        <v>141</v>
      </c>
      <c r="C59">
        <f t="shared" ca="1" si="1"/>
        <v>6</v>
      </c>
      <c r="D59" t="str">
        <f ca="1">VLOOKUP($B59,EquipTable!$A:$V,MATCH(SUBSTITUTE(D$1,"참고",""),EquipTable!$A$1:$V$1,0),0)</f>
        <v>Dagger</v>
      </c>
      <c r="E59" t="str">
        <f ca="1">VLOOKUP($B59,EquipTable!$A:$V,MATCH(SUBSTITUTE(E$1,"참고",""),EquipTable!$A$1:$V$1,0),0)</f>
        <v>A</v>
      </c>
      <c r="F59">
        <f ca="1">VLOOKUP($B59,EquipTable!$A:$V,MATCH(SUBSTITUTE(F$1,"참고",""),EquipTable!$A$1:$V$1,0),0)</f>
        <v>3</v>
      </c>
      <c r="G59" t="str">
        <f t="shared" ca="1" si="2"/>
        <v>702, 722, 742, 762, 782, 802</v>
      </c>
      <c r="H59">
        <v>702</v>
      </c>
      <c r="I59">
        <f ca="1">IF($C59&lt;=2,"",
IF(AND($C59&gt;=3,INT(RIGHT(I$1,1))&gt;VLOOKUP($C59,EquipGradeTable!$A:$B,MATCH(EquipGradeTable!$B$1,EquipGradeTable!$A$1:$B$1,0),0)),"",
OFFSET(I59,0,-1)+20))</f>
        <v>722</v>
      </c>
      <c r="J59">
        <f ca="1">IF($C59&lt;=2,"",
IF(AND($C59&gt;=3,INT(RIGHT(J$1,1))&gt;VLOOKUP($C59,EquipGradeTable!$A:$B,MATCH(EquipGradeTable!$B$1,EquipGradeTable!$A$1:$B$1,0),0)),"",
OFFSET(J59,0,-1)+20))</f>
        <v>742</v>
      </c>
      <c r="K59">
        <f ca="1">IF($C59&lt;=2,"",
IF(AND($C59&gt;=3,INT(RIGHT(K$1,1))&gt;VLOOKUP($C59,EquipGradeTable!$A:$B,MATCH(EquipGradeTable!$B$1,EquipGradeTable!$A$1:$B$1,0),0)),"",
OFFSET(K59,0,-1)+20))</f>
        <v>762</v>
      </c>
      <c r="L59">
        <f ca="1">IF($C59&lt;=2,"",
IF(AND($C59&gt;=3,INT(RIGHT(L$1,1))&gt;VLOOKUP($C59,EquipGradeTable!$A:$B,MATCH(EquipGradeTable!$B$1,EquipGradeTable!$A$1:$B$1,0),0)),"",
OFFSET(L59,0,-1)+20))</f>
        <v>782</v>
      </c>
      <c r="M59">
        <f ca="1">IF($C59&lt;=2,"",
IF(AND($C59&gt;=3,INT(RIGHT(M$1,1))&gt;VLOOKUP($C59,EquipGradeTable!$A:$B,MATCH(EquipGradeTable!$B$1,EquipGradeTable!$A$1:$B$1,0),0)),"",
OFFSET(M59,0,-1)+20))</f>
        <v>802</v>
      </c>
      <c r="N59">
        <f t="shared" ca="1" si="3"/>
        <v>7</v>
      </c>
      <c r="O59" t="str">
        <f ca="1">VLOOKUP($B59,EquipTable!$A:$V,MATCH(SUBSTITUTE(O$1,"참고",""),EquipTable!$A$1:$V$1,0),0)</f>
        <v>FourMaker97</v>
      </c>
      <c r="P59">
        <f ca="1">VLOOKUP($B59,EquipTable!$A:$V,MATCH(SUBSTITUTE(P$1,"참고",""),EquipTable!$A$1:$V$1,0),0)</f>
        <v>0</v>
      </c>
    </row>
    <row r="60" spans="1:16" x14ac:dyDescent="0.3">
      <c r="A60" t="str">
        <f t="shared" ca="1" si="0"/>
        <v>Equip031101</v>
      </c>
      <c r="B60" t="s">
        <v>142</v>
      </c>
      <c r="C60">
        <f t="shared" ca="1" si="1"/>
        <v>3</v>
      </c>
      <c r="D60" t="str">
        <f ca="1">VLOOKUP($B60,EquipTable!$A:$V,MATCH(SUBSTITUTE(D$1,"참고",""),EquipTable!$A$1:$V$1,0),0)</f>
        <v>Dagger</v>
      </c>
      <c r="E60" t="str">
        <f ca="1">VLOOKUP($B60,EquipTable!$A:$V,MATCH(SUBSTITUTE(E$1,"참고",""),EquipTable!$A$1:$V$1,0),0)</f>
        <v>S</v>
      </c>
      <c r="F60">
        <f ca="1">VLOOKUP($B60,EquipTable!$A:$V,MATCH(SUBSTITUTE(F$1,"참고",""),EquipTable!$A$1:$V$1,0),0)</f>
        <v>1</v>
      </c>
      <c r="G60" t="str">
        <f t="shared" ca="1" si="2"/>
        <v>600, 620, 640</v>
      </c>
      <c r="H60">
        <v>600</v>
      </c>
      <c r="I60">
        <f ca="1">IF($C60&lt;=2,"",
IF(AND($C60&gt;=3,INT(RIGHT(I$1,1))&gt;VLOOKUP($C60,EquipGradeTable!$A:$B,MATCH(EquipGradeTable!$B$1,EquipGradeTable!$A$1:$B$1,0),0)),"",
OFFSET(I60,0,-1)+20))</f>
        <v>620</v>
      </c>
      <c r="J60">
        <f ca="1">IF($C60&lt;=2,"",
IF(AND($C60&gt;=3,INT(RIGHT(J$1,1))&gt;VLOOKUP($C60,EquipGradeTable!$A:$B,MATCH(EquipGradeTable!$B$1,EquipGradeTable!$A$1:$B$1,0),0)),"",
OFFSET(J60,0,-1)+20))</f>
        <v>640</v>
      </c>
      <c r="K60" t="str">
        <f ca="1">IF($C60&lt;=2,"",
IF(AND($C60&gt;=3,INT(RIGHT(K$1,1))&gt;VLOOKUP($C60,EquipGradeTable!$A:$B,MATCH(EquipGradeTable!$B$1,EquipGradeTable!$A$1:$B$1,0),0)),"",
OFFSET(K60,0,-1)+20))</f>
        <v/>
      </c>
      <c r="L60" t="str">
        <f ca="1">IF($C60&lt;=2,"",
IF(AND($C60&gt;=3,INT(RIGHT(L$1,1))&gt;VLOOKUP($C60,EquipGradeTable!$A:$B,MATCH(EquipGradeTable!$B$1,EquipGradeTable!$A$1:$B$1,0),0)),"",
OFFSET(L60,0,-1)+20))</f>
        <v/>
      </c>
      <c r="M60" t="str">
        <f ca="1">IF($C60&lt;=2,"",
IF(AND($C60&gt;=3,INT(RIGHT(M$1,1))&gt;VLOOKUP($C60,EquipGradeTable!$A:$B,MATCH(EquipGradeTable!$B$1,EquipGradeTable!$A$1:$B$1,0),0)),"",
OFFSET(M60,0,-1)+20))</f>
        <v/>
      </c>
      <c r="N60">
        <f t="shared" ca="1" si="3"/>
        <v>4</v>
      </c>
      <c r="O60" t="str">
        <f ca="1">VLOOKUP($B60,EquipTable!$A:$V,MATCH(SUBSTITUTE(O$1,"참고",""),EquipTable!$A$1:$V$1,0),0)</f>
        <v>FourMaker83</v>
      </c>
      <c r="P60">
        <f ca="1">VLOOKUP($B60,EquipTable!$A:$V,MATCH(SUBSTITUTE(P$1,"참고",""),EquipTable!$A$1:$V$1,0),0)</f>
        <v>0</v>
      </c>
    </row>
    <row r="61" spans="1:16" x14ac:dyDescent="0.3">
      <c r="A61" t="str">
        <f t="shared" ca="1" si="0"/>
        <v>Equip041101</v>
      </c>
      <c r="B61" t="s">
        <v>142</v>
      </c>
      <c r="C61">
        <f t="shared" ca="1" si="1"/>
        <v>4</v>
      </c>
      <c r="D61" t="str">
        <f ca="1">VLOOKUP($B61,EquipTable!$A:$V,MATCH(SUBSTITUTE(D$1,"참고",""),EquipTable!$A$1:$V$1,0),0)</f>
        <v>Dagger</v>
      </c>
      <c r="E61" t="str">
        <f ca="1">VLOOKUP($B61,EquipTable!$A:$V,MATCH(SUBSTITUTE(E$1,"참고",""),EquipTable!$A$1:$V$1,0),0)</f>
        <v>S</v>
      </c>
      <c r="F61">
        <f ca="1">VLOOKUP($B61,EquipTable!$A:$V,MATCH(SUBSTITUTE(F$1,"참고",""),EquipTable!$A$1:$V$1,0),0)</f>
        <v>1</v>
      </c>
      <c r="G61" t="str">
        <f t="shared" ca="1" si="2"/>
        <v>750, 770, 790, 810</v>
      </c>
      <c r="H61">
        <v>750</v>
      </c>
      <c r="I61">
        <f ca="1">IF($C61&lt;=2,"",
IF(AND($C61&gt;=3,INT(RIGHT(I$1,1))&gt;VLOOKUP($C61,EquipGradeTable!$A:$B,MATCH(EquipGradeTable!$B$1,EquipGradeTable!$A$1:$B$1,0),0)),"",
OFFSET(I61,0,-1)+20))</f>
        <v>770</v>
      </c>
      <c r="J61">
        <f ca="1">IF($C61&lt;=2,"",
IF(AND($C61&gt;=3,INT(RIGHT(J$1,1))&gt;VLOOKUP($C61,EquipGradeTable!$A:$B,MATCH(EquipGradeTable!$B$1,EquipGradeTable!$A$1:$B$1,0),0)),"",
OFFSET(J61,0,-1)+20))</f>
        <v>790</v>
      </c>
      <c r="K61">
        <f ca="1">IF($C61&lt;=2,"",
IF(AND($C61&gt;=3,INT(RIGHT(K$1,1))&gt;VLOOKUP($C61,EquipGradeTable!$A:$B,MATCH(EquipGradeTable!$B$1,EquipGradeTable!$A$1:$B$1,0),0)),"",
OFFSET(K61,0,-1)+20))</f>
        <v>810</v>
      </c>
      <c r="L61" t="str">
        <f ca="1">IF($C61&lt;=2,"",
IF(AND($C61&gt;=3,INT(RIGHT(L$1,1))&gt;VLOOKUP($C61,EquipGradeTable!$A:$B,MATCH(EquipGradeTable!$B$1,EquipGradeTable!$A$1:$B$1,0),0)),"",
OFFSET(L61,0,-1)+20))</f>
        <v/>
      </c>
      <c r="M61" t="str">
        <f ca="1">IF($C61&lt;=2,"",
IF(AND($C61&gt;=3,INT(RIGHT(M$1,1))&gt;VLOOKUP($C61,EquipGradeTable!$A:$B,MATCH(EquipGradeTable!$B$1,EquipGradeTable!$A$1:$B$1,0),0)),"",
OFFSET(M61,0,-1)+20))</f>
        <v/>
      </c>
      <c r="N61">
        <f t="shared" ca="1" si="3"/>
        <v>4</v>
      </c>
      <c r="O61" t="str">
        <f ca="1">VLOOKUP($B61,EquipTable!$A:$V,MATCH(SUBSTITUTE(O$1,"참고",""),EquipTable!$A$1:$V$1,0),0)</f>
        <v>FourMaker83</v>
      </c>
      <c r="P61">
        <f ca="1">VLOOKUP($B61,EquipTable!$A:$V,MATCH(SUBSTITUTE(P$1,"참고",""),EquipTable!$A$1:$V$1,0),0)</f>
        <v>0</v>
      </c>
    </row>
    <row r="62" spans="1:16" x14ac:dyDescent="0.3">
      <c r="A62" t="str">
        <f t="shared" ca="1" si="0"/>
        <v>Equip051101</v>
      </c>
      <c r="B62" t="s">
        <v>142</v>
      </c>
      <c r="C62">
        <f t="shared" ca="1" si="1"/>
        <v>5</v>
      </c>
      <c r="D62" t="str">
        <f ca="1">VLOOKUP($B62,EquipTable!$A:$V,MATCH(SUBSTITUTE(D$1,"참고",""),EquipTable!$A$1:$V$1,0),0)</f>
        <v>Dagger</v>
      </c>
      <c r="E62" t="str">
        <f ca="1">VLOOKUP($B62,EquipTable!$A:$V,MATCH(SUBSTITUTE(E$1,"참고",""),EquipTable!$A$1:$V$1,0),0)</f>
        <v>S</v>
      </c>
      <c r="F62">
        <f ca="1">VLOOKUP($B62,EquipTable!$A:$V,MATCH(SUBSTITUTE(F$1,"참고",""),EquipTable!$A$1:$V$1,0),0)</f>
        <v>1</v>
      </c>
      <c r="G62" t="str">
        <f t="shared" ca="1" si="2"/>
        <v>900, 920, 940, 960, 980</v>
      </c>
      <c r="H62">
        <v>900</v>
      </c>
      <c r="I62">
        <f ca="1">IF($C62&lt;=2,"",
IF(AND($C62&gt;=3,INT(RIGHT(I$1,1))&gt;VLOOKUP($C62,EquipGradeTable!$A:$B,MATCH(EquipGradeTable!$B$1,EquipGradeTable!$A$1:$B$1,0),0)),"",
OFFSET(I62,0,-1)+20))</f>
        <v>920</v>
      </c>
      <c r="J62">
        <f ca="1">IF($C62&lt;=2,"",
IF(AND($C62&gt;=3,INT(RIGHT(J$1,1))&gt;VLOOKUP($C62,EquipGradeTable!$A:$B,MATCH(EquipGradeTable!$B$1,EquipGradeTable!$A$1:$B$1,0),0)),"",
OFFSET(J62,0,-1)+20))</f>
        <v>940</v>
      </c>
      <c r="K62">
        <f ca="1">IF($C62&lt;=2,"",
IF(AND($C62&gt;=3,INT(RIGHT(K$1,1))&gt;VLOOKUP($C62,EquipGradeTable!$A:$B,MATCH(EquipGradeTable!$B$1,EquipGradeTable!$A$1:$B$1,0),0)),"",
OFFSET(K62,0,-1)+20))</f>
        <v>960</v>
      </c>
      <c r="L62">
        <f ca="1">IF($C62&lt;=2,"",
IF(AND($C62&gt;=3,INT(RIGHT(L$1,1))&gt;VLOOKUP($C62,EquipGradeTable!$A:$B,MATCH(EquipGradeTable!$B$1,EquipGradeTable!$A$1:$B$1,0),0)),"",
OFFSET(L62,0,-1)+20))</f>
        <v>980</v>
      </c>
      <c r="M62" t="str">
        <f ca="1">IF($C62&lt;=2,"",
IF(AND($C62&gt;=3,INT(RIGHT(M$1,1))&gt;VLOOKUP($C62,EquipGradeTable!$A:$B,MATCH(EquipGradeTable!$B$1,EquipGradeTable!$A$1:$B$1,0),0)),"",
OFFSET(M62,0,-1)+20))</f>
        <v/>
      </c>
      <c r="N62">
        <f t="shared" ca="1" si="3"/>
        <v>4</v>
      </c>
      <c r="O62" t="str">
        <f ca="1">VLOOKUP($B62,EquipTable!$A:$V,MATCH(SUBSTITUTE(O$1,"참고",""),EquipTable!$A$1:$V$1,0),0)</f>
        <v>FourMaker83</v>
      </c>
      <c r="P62">
        <f ca="1">VLOOKUP($B62,EquipTable!$A:$V,MATCH(SUBSTITUTE(P$1,"참고",""),EquipTable!$A$1:$V$1,0),0)</f>
        <v>0</v>
      </c>
    </row>
    <row r="63" spans="1:16" x14ac:dyDescent="0.3">
      <c r="A63" t="str">
        <f t="shared" ca="1" si="0"/>
        <v>Equip061101</v>
      </c>
      <c r="B63" t="s">
        <v>142</v>
      </c>
      <c r="C63">
        <f t="shared" ca="1" si="1"/>
        <v>6</v>
      </c>
      <c r="D63" t="str">
        <f ca="1">VLOOKUP($B63,EquipTable!$A:$V,MATCH(SUBSTITUTE(D$1,"참고",""),EquipTable!$A$1:$V$1,0),0)</f>
        <v>Dagger</v>
      </c>
      <c r="E63" t="str">
        <f ca="1">VLOOKUP($B63,EquipTable!$A:$V,MATCH(SUBSTITUTE(E$1,"참고",""),EquipTable!$A$1:$V$1,0),0)</f>
        <v>S</v>
      </c>
      <c r="F63">
        <f ca="1">VLOOKUP($B63,EquipTable!$A:$V,MATCH(SUBSTITUTE(F$1,"참고",""),EquipTable!$A$1:$V$1,0),0)</f>
        <v>1</v>
      </c>
      <c r="G63" t="str">
        <f t="shared" ca="1" si="2"/>
        <v>1050, 1070, 1090, 1110, 1130, 1150</v>
      </c>
      <c r="H63">
        <v>1050</v>
      </c>
      <c r="I63">
        <f ca="1">IF($C63&lt;=2,"",
IF(AND($C63&gt;=3,INT(RIGHT(I$1,1))&gt;VLOOKUP($C63,EquipGradeTable!$A:$B,MATCH(EquipGradeTable!$B$1,EquipGradeTable!$A$1:$B$1,0),0)),"",
OFFSET(I63,0,-1)+20))</f>
        <v>1070</v>
      </c>
      <c r="J63">
        <f ca="1">IF($C63&lt;=2,"",
IF(AND($C63&gt;=3,INT(RIGHT(J$1,1))&gt;VLOOKUP($C63,EquipGradeTable!$A:$B,MATCH(EquipGradeTable!$B$1,EquipGradeTable!$A$1:$B$1,0),0)),"",
OFFSET(J63,0,-1)+20))</f>
        <v>1090</v>
      </c>
      <c r="K63">
        <f ca="1">IF($C63&lt;=2,"",
IF(AND($C63&gt;=3,INT(RIGHT(K$1,1))&gt;VLOOKUP($C63,EquipGradeTable!$A:$B,MATCH(EquipGradeTable!$B$1,EquipGradeTable!$A$1:$B$1,0),0)),"",
OFFSET(K63,0,-1)+20))</f>
        <v>1110</v>
      </c>
      <c r="L63">
        <f ca="1">IF($C63&lt;=2,"",
IF(AND($C63&gt;=3,INT(RIGHT(L$1,1))&gt;VLOOKUP($C63,EquipGradeTable!$A:$B,MATCH(EquipGradeTable!$B$1,EquipGradeTable!$A$1:$B$1,0),0)),"",
OFFSET(L63,0,-1)+20))</f>
        <v>1130</v>
      </c>
      <c r="M63">
        <f ca="1">IF($C63&lt;=2,"",
IF(AND($C63&gt;=3,INT(RIGHT(M$1,1))&gt;VLOOKUP($C63,EquipGradeTable!$A:$B,MATCH(EquipGradeTable!$B$1,EquipGradeTable!$A$1:$B$1,0),0)),"",
OFFSET(M63,0,-1)+20))</f>
        <v>1150</v>
      </c>
      <c r="N63">
        <f t="shared" ca="1" si="3"/>
        <v>4</v>
      </c>
      <c r="O63" t="str">
        <f ca="1">VLOOKUP($B63,EquipTable!$A:$V,MATCH(SUBSTITUTE(O$1,"참고",""),EquipTable!$A$1:$V$1,0),0)</f>
        <v>FourMaker83</v>
      </c>
      <c r="P63">
        <f ca="1">VLOOKUP($B63,EquipTable!$A:$V,MATCH(SUBSTITUTE(P$1,"참고",""),EquipTable!$A$1:$V$1,0),0)</f>
        <v>0</v>
      </c>
    </row>
    <row r="64" spans="1:16" x14ac:dyDescent="0.3">
      <c r="A64" t="str">
        <f t="shared" ca="1" si="0"/>
        <v>Equip031102</v>
      </c>
      <c r="B64" t="s">
        <v>143</v>
      </c>
      <c r="C64">
        <f t="shared" ca="1" si="1"/>
        <v>3</v>
      </c>
      <c r="D64" t="str">
        <f ca="1">VLOOKUP($B64,EquipTable!$A:$V,MATCH(SUBSTITUTE(D$1,"참고",""),EquipTable!$A$1:$V$1,0),0)</f>
        <v>Dagger</v>
      </c>
      <c r="E64" t="str">
        <f ca="1">VLOOKUP($B64,EquipTable!$A:$V,MATCH(SUBSTITUTE(E$1,"참고",""),EquipTable!$A$1:$V$1,0),0)</f>
        <v>S</v>
      </c>
      <c r="F64">
        <f ca="1">VLOOKUP($B64,EquipTable!$A:$V,MATCH(SUBSTITUTE(F$1,"참고",""),EquipTable!$A$1:$V$1,0),0)</f>
        <v>2</v>
      </c>
      <c r="G64" t="str">
        <f t="shared" ca="1" si="2"/>
        <v>601, 621, 641</v>
      </c>
      <c r="H64">
        <v>601</v>
      </c>
      <c r="I64">
        <f ca="1">IF($C64&lt;=2,"",
IF(AND($C64&gt;=3,INT(RIGHT(I$1,1))&gt;VLOOKUP($C64,EquipGradeTable!$A:$B,MATCH(EquipGradeTable!$B$1,EquipGradeTable!$A$1:$B$1,0),0)),"",
OFFSET(I64,0,-1)+20))</f>
        <v>621</v>
      </c>
      <c r="J64">
        <f ca="1">IF($C64&lt;=2,"",
IF(AND($C64&gt;=3,INT(RIGHT(J$1,1))&gt;VLOOKUP($C64,EquipGradeTable!$A:$B,MATCH(EquipGradeTable!$B$1,EquipGradeTable!$A$1:$B$1,0),0)),"",
OFFSET(J64,0,-1)+20))</f>
        <v>641</v>
      </c>
      <c r="K64" t="str">
        <f ca="1">IF($C64&lt;=2,"",
IF(AND($C64&gt;=3,INT(RIGHT(K$1,1))&gt;VLOOKUP($C64,EquipGradeTable!$A:$B,MATCH(EquipGradeTable!$B$1,EquipGradeTable!$A$1:$B$1,0),0)),"",
OFFSET(K64,0,-1)+20))</f>
        <v/>
      </c>
      <c r="L64" t="str">
        <f ca="1">IF($C64&lt;=2,"",
IF(AND($C64&gt;=3,INT(RIGHT(L$1,1))&gt;VLOOKUP($C64,EquipGradeTable!$A:$B,MATCH(EquipGradeTable!$B$1,EquipGradeTable!$A$1:$B$1,0),0)),"",
OFFSET(L64,0,-1)+20))</f>
        <v/>
      </c>
      <c r="M64" t="str">
        <f ca="1">IF($C64&lt;=2,"",
IF(AND($C64&gt;=3,INT(RIGHT(M$1,1))&gt;VLOOKUP($C64,EquipGradeTable!$A:$B,MATCH(EquipGradeTable!$B$1,EquipGradeTable!$A$1:$B$1,0),0)),"",
OFFSET(M64,0,-1)+20))</f>
        <v/>
      </c>
      <c r="N64">
        <f t="shared" ca="1" si="3"/>
        <v>4</v>
      </c>
      <c r="O64" t="str">
        <f ca="1">VLOOKUP($B64,EquipTable!$A:$V,MATCH(SUBSTITUTE(O$1,"참고",""),EquipTable!$A$1:$V$1,0),0)</f>
        <v>FourMaker94</v>
      </c>
      <c r="P64">
        <f ca="1">VLOOKUP($B64,EquipTable!$A:$V,MATCH(SUBSTITUTE(P$1,"참고",""),EquipTable!$A$1:$V$1,0),0)</f>
        <v>0</v>
      </c>
    </row>
    <row r="65" spans="1:16" x14ac:dyDescent="0.3">
      <c r="A65" t="str">
        <f t="shared" ca="1" si="0"/>
        <v>Equip041102</v>
      </c>
      <c r="B65" t="s">
        <v>143</v>
      </c>
      <c r="C65">
        <f t="shared" ca="1" si="1"/>
        <v>4</v>
      </c>
      <c r="D65" t="str">
        <f ca="1">VLOOKUP($B65,EquipTable!$A:$V,MATCH(SUBSTITUTE(D$1,"참고",""),EquipTable!$A$1:$V$1,0),0)</f>
        <v>Dagger</v>
      </c>
      <c r="E65" t="str">
        <f ca="1">VLOOKUP($B65,EquipTable!$A:$V,MATCH(SUBSTITUTE(E$1,"참고",""),EquipTable!$A$1:$V$1,0),0)</f>
        <v>S</v>
      </c>
      <c r="F65">
        <f ca="1">VLOOKUP($B65,EquipTable!$A:$V,MATCH(SUBSTITUTE(F$1,"참고",""),EquipTable!$A$1:$V$1,0),0)</f>
        <v>2</v>
      </c>
      <c r="G65" t="str">
        <f t="shared" ca="1" si="2"/>
        <v>751, 771, 791, 811</v>
      </c>
      <c r="H65">
        <v>751</v>
      </c>
      <c r="I65">
        <f ca="1">IF($C65&lt;=2,"",
IF(AND($C65&gt;=3,INT(RIGHT(I$1,1))&gt;VLOOKUP($C65,EquipGradeTable!$A:$B,MATCH(EquipGradeTable!$B$1,EquipGradeTable!$A$1:$B$1,0),0)),"",
OFFSET(I65,0,-1)+20))</f>
        <v>771</v>
      </c>
      <c r="J65">
        <f ca="1">IF($C65&lt;=2,"",
IF(AND($C65&gt;=3,INT(RIGHT(J$1,1))&gt;VLOOKUP($C65,EquipGradeTable!$A:$B,MATCH(EquipGradeTable!$B$1,EquipGradeTable!$A$1:$B$1,0),0)),"",
OFFSET(J65,0,-1)+20))</f>
        <v>791</v>
      </c>
      <c r="K65">
        <f ca="1">IF($C65&lt;=2,"",
IF(AND($C65&gt;=3,INT(RIGHT(K$1,1))&gt;VLOOKUP($C65,EquipGradeTable!$A:$B,MATCH(EquipGradeTable!$B$1,EquipGradeTable!$A$1:$B$1,0),0)),"",
OFFSET(K65,0,-1)+20))</f>
        <v>811</v>
      </c>
      <c r="L65" t="str">
        <f ca="1">IF($C65&lt;=2,"",
IF(AND($C65&gt;=3,INT(RIGHT(L$1,1))&gt;VLOOKUP($C65,EquipGradeTable!$A:$B,MATCH(EquipGradeTable!$B$1,EquipGradeTable!$A$1:$B$1,0),0)),"",
OFFSET(L65,0,-1)+20))</f>
        <v/>
      </c>
      <c r="M65" t="str">
        <f ca="1">IF($C65&lt;=2,"",
IF(AND($C65&gt;=3,INT(RIGHT(M$1,1))&gt;VLOOKUP($C65,EquipGradeTable!$A:$B,MATCH(EquipGradeTable!$B$1,EquipGradeTable!$A$1:$B$1,0),0)),"",
OFFSET(M65,0,-1)+20))</f>
        <v/>
      </c>
      <c r="N65">
        <f t="shared" ca="1" si="3"/>
        <v>4</v>
      </c>
      <c r="O65" t="str">
        <f ca="1">VLOOKUP($B65,EquipTable!$A:$V,MATCH(SUBSTITUTE(O$1,"참고",""),EquipTable!$A$1:$V$1,0),0)</f>
        <v>FourMaker94</v>
      </c>
      <c r="P65">
        <f ca="1">VLOOKUP($B65,EquipTable!$A:$V,MATCH(SUBSTITUTE(P$1,"참고",""),EquipTable!$A$1:$V$1,0),0)</f>
        <v>0</v>
      </c>
    </row>
    <row r="66" spans="1:16" x14ac:dyDescent="0.3">
      <c r="A66" t="str">
        <f t="shared" ref="A66:A129" ca="1" si="4">SUBSTITUTE(B66,"E","Equip"&amp;TEXT(C66,"00"))</f>
        <v>Equip051102</v>
      </c>
      <c r="B66" t="s">
        <v>143</v>
      </c>
      <c r="C66">
        <f t="shared" ref="C66:C129" ca="1" si="5">IF(B66&lt;&gt;OFFSET(B66,-1,0),
IF(E66="A",0,3),
OFFSET(C66,-1,0)+1)</f>
        <v>5</v>
      </c>
      <c r="D66" t="str">
        <f ca="1">VLOOKUP($B66,EquipTable!$A:$V,MATCH(SUBSTITUTE(D$1,"참고",""),EquipTable!$A$1:$V$1,0),0)</f>
        <v>Dagger</v>
      </c>
      <c r="E66" t="str">
        <f ca="1">VLOOKUP($B66,EquipTable!$A:$V,MATCH(SUBSTITUTE(E$1,"참고",""),EquipTable!$A$1:$V$1,0),0)</f>
        <v>S</v>
      </c>
      <c r="F66">
        <f ca="1">VLOOKUP($B66,EquipTable!$A:$V,MATCH(SUBSTITUTE(F$1,"참고",""),EquipTable!$A$1:$V$1,0),0)</f>
        <v>2</v>
      </c>
      <c r="G66" t="str">
        <f t="shared" ref="G66:G129" ca="1" si="6">H66&amp;
IF(LEN(I66)=0,"",", "&amp;I66)&amp;
IF(LEN(J66)=0,"",", "&amp;J66)&amp;
IF(LEN(K66)=0,"",", "&amp;K66)&amp;
IF(LEN(L66)=0,"",", "&amp;L66)&amp;
IF(LEN(M66)=0,"",", "&amp;M66)</f>
        <v>901, 921, 941, 961, 981</v>
      </c>
      <c r="H66">
        <v>901</v>
      </c>
      <c r="I66">
        <f ca="1">IF($C66&lt;=2,"",
IF(AND($C66&gt;=3,INT(RIGHT(I$1,1))&gt;VLOOKUP($C66,EquipGradeTable!$A:$B,MATCH(EquipGradeTable!$B$1,EquipGradeTable!$A$1:$B$1,0),0)),"",
OFFSET(I66,0,-1)+20))</f>
        <v>921</v>
      </c>
      <c r="J66">
        <f ca="1">IF($C66&lt;=2,"",
IF(AND($C66&gt;=3,INT(RIGHT(J$1,1))&gt;VLOOKUP($C66,EquipGradeTable!$A:$B,MATCH(EquipGradeTable!$B$1,EquipGradeTable!$A$1:$B$1,0),0)),"",
OFFSET(J66,0,-1)+20))</f>
        <v>941</v>
      </c>
      <c r="K66">
        <f ca="1">IF($C66&lt;=2,"",
IF(AND($C66&gt;=3,INT(RIGHT(K$1,1))&gt;VLOOKUP($C66,EquipGradeTable!$A:$B,MATCH(EquipGradeTable!$B$1,EquipGradeTable!$A$1:$B$1,0),0)),"",
OFFSET(K66,0,-1)+20))</f>
        <v>961</v>
      </c>
      <c r="L66">
        <f ca="1">IF($C66&lt;=2,"",
IF(AND($C66&gt;=3,INT(RIGHT(L$1,1))&gt;VLOOKUP($C66,EquipGradeTable!$A:$B,MATCH(EquipGradeTable!$B$1,EquipGradeTable!$A$1:$B$1,0),0)),"",
OFFSET(L66,0,-1)+20))</f>
        <v>981</v>
      </c>
      <c r="M66" t="str">
        <f ca="1">IF($C66&lt;=2,"",
IF(AND($C66&gt;=3,INT(RIGHT(M$1,1))&gt;VLOOKUP($C66,EquipGradeTable!$A:$B,MATCH(EquipGradeTable!$B$1,EquipGradeTable!$A$1:$B$1,0),0)),"",
OFFSET(M66,0,-1)+20))</f>
        <v/>
      </c>
      <c r="N66">
        <f t="shared" ref="N66:N129" ca="1" si="7">COUNTIF(O:O,O66)</f>
        <v>4</v>
      </c>
      <c r="O66" t="str">
        <f ca="1">VLOOKUP($B66,EquipTable!$A:$V,MATCH(SUBSTITUTE(O$1,"참고",""),EquipTable!$A$1:$V$1,0),0)</f>
        <v>FourMaker94</v>
      </c>
      <c r="P66">
        <f ca="1">VLOOKUP($B66,EquipTable!$A:$V,MATCH(SUBSTITUTE(P$1,"참고",""),EquipTable!$A$1:$V$1,0),0)</f>
        <v>0</v>
      </c>
    </row>
    <row r="67" spans="1:16" x14ac:dyDescent="0.3">
      <c r="A67" t="str">
        <f t="shared" ca="1" si="4"/>
        <v>Equip061102</v>
      </c>
      <c r="B67" t="s">
        <v>143</v>
      </c>
      <c r="C67">
        <f t="shared" ca="1" si="5"/>
        <v>6</v>
      </c>
      <c r="D67" t="str">
        <f ca="1">VLOOKUP($B67,EquipTable!$A:$V,MATCH(SUBSTITUTE(D$1,"참고",""),EquipTable!$A$1:$V$1,0),0)</f>
        <v>Dagger</v>
      </c>
      <c r="E67" t="str">
        <f ca="1">VLOOKUP($B67,EquipTable!$A:$V,MATCH(SUBSTITUTE(E$1,"참고",""),EquipTable!$A$1:$V$1,0),0)</f>
        <v>S</v>
      </c>
      <c r="F67">
        <f ca="1">VLOOKUP($B67,EquipTable!$A:$V,MATCH(SUBSTITUTE(F$1,"참고",""),EquipTable!$A$1:$V$1,0),0)</f>
        <v>2</v>
      </c>
      <c r="G67" t="str">
        <f t="shared" ca="1" si="6"/>
        <v>1051, 1071, 1091, 1111, 1131, 1151</v>
      </c>
      <c r="H67">
        <v>1051</v>
      </c>
      <c r="I67">
        <f ca="1">IF($C67&lt;=2,"",
IF(AND($C67&gt;=3,INT(RIGHT(I$1,1))&gt;VLOOKUP($C67,EquipGradeTable!$A:$B,MATCH(EquipGradeTable!$B$1,EquipGradeTable!$A$1:$B$1,0),0)),"",
OFFSET(I67,0,-1)+20))</f>
        <v>1071</v>
      </c>
      <c r="J67">
        <f ca="1">IF($C67&lt;=2,"",
IF(AND($C67&gt;=3,INT(RIGHT(J$1,1))&gt;VLOOKUP($C67,EquipGradeTable!$A:$B,MATCH(EquipGradeTable!$B$1,EquipGradeTable!$A$1:$B$1,0),0)),"",
OFFSET(J67,0,-1)+20))</f>
        <v>1091</v>
      </c>
      <c r="K67">
        <f ca="1">IF($C67&lt;=2,"",
IF(AND($C67&gt;=3,INT(RIGHT(K$1,1))&gt;VLOOKUP($C67,EquipGradeTable!$A:$B,MATCH(EquipGradeTable!$B$1,EquipGradeTable!$A$1:$B$1,0),0)),"",
OFFSET(K67,0,-1)+20))</f>
        <v>1111</v>
      </c>
      <c r="L67">
        <f ca="1">IF($C67&lt;=2,"",
IF(AND($C67&gt;=3,INT(RIGHT(L$1,1))&gt;VLOOKUP($C67,EquipGradeTable!$A:$B,MATCH(EquipGradeTable!$B$1,EquipGradeTable!$A$1:$B$1,0),0)),"",
OFFSET(L67,0,-1)+20))</f>
        <v>1131</v>
      </c>
      <c r="M67">
        <f ca="1">IF($C67&lt;=2,"",
IF(AND($C67&gt;=3,INT(RIGHT(M$1,1))&gt;VLOOKUP($C67,EquipGradeTable!$A:$B,MATCH(EquipGradeTable!$B$1,EquipGradeTable!$A$1:$B$1,0),0)),"",
OFFSET(M67,0,-1)+20))</f>
        <v>1151</v>
      </c>
      <c r="N67">
        <f t="shared" ca="1" si="7"/>
        <v>4</v>
      </c>
      <c r="O67" t="str">
        <f ca="1">VLOOKUP($B67,EquipTable!$A:$V,MATCH(SUBSTITUTE(O$1,"참고",""),EquipTable!$A$1:$V$1,0),0)</f>
        <v>FourMaker94</v>
      </c>
      <c r="P67">
        <f ca="1">VLOOKUP($B67,EquipTable!$A:$V,MATCH(SUBSTITUTE(P$1,"참고",""),EquipTable!$A$1:$V$1,0),0)</f>
        <v>0</v>
      </c>
    </row>
    <row r="68" spans="1:16" x14ac:dyDescent="0.3">
      <c r="A68" t="str">
        <f t="shared" ca="1" si="4"/>
        <v>Equip031201</v>
      </c>
      <c r="B68" t="s">
        <v>144</v>
      </c>
      <c r="C68">
        <f t="shared" ca="1" si="5"/>
        <v>3</v>
      </c>
      <c r="D68" t="str">
        <f ca="1">VLOOKUP($B68,EquipTable!$A:$V,MATCH(SUBSTITUTE(D$1,"참고",""),EquipTable!$A$1:$V$1,0),0)</f>
        <v>Dagger</v>
      </c>
      <c r="E68" t="str">
        <f ca="1">VLOOKUP($B68,EquipTable!$A:$V,MATCH(SUBSTITUTE(E$1,"참고",""),EquipTable!$A$1:$V$1,0),0)</f>
        <v>SS</v>
      </c>
      <c r="F68">
        <f ca="1">VLOOKUP($B68,EquipTable!$A:$V,MATCH(SUBSTITUTE(F$1,"참고",""),EquipTable!$A$1:$V$1,0),0)</f>
        <v>1</v>
      </c>
      <c r="G68" t="str">
        <f t="shared" ca="1" si="6"/>
        <v>800, 820, 840</v>
      </c>
      <c r="H68">
        <v>800</v>
      </c>
      <c r="I68">
        <f ca="1">IF($C68&lt;=2,"",
IF(AND($C68&gt;=3,INT(RIGHT(I$1,1))&gt;VLOOKUP($C68,EquipGradeTable!$A:$B,MATCH(EquipGradeTable!$B$1,EquipGradeTable!$A$1:$B$1,0),0)),"",
OFFSET(I68,0,-1)+20))</f>
        <v>820</v>
      </c>
      <c r="J68">
        <f ca="1">IF($C68&lt;=2,"",
IF(AND($C68&gt;=3,INT(RIGHT(J$1,1))&gt;VLOOKUP($C68,EquipGradeTable!$A:$B,MATCH(EquipGradeTable!$B$1,EquipGradeTable!$A$1:$B$1,0),0)),"",
OFFSET(J68,0,-1)+20))</f>
        <v>840</v>
      </c>
      <c r="K68" t="str">
        <f ca="1">IF($C68&lt;=2,"",
IF(AND($C68&gt;=3,INT(RIGHT(K$1,1))&gt;VLOOKUP($C68,EquipGradeTable!$A:$B,MATCH(EquipGradeTable!$B$1,EquipGradeTable!$A$1:$B$1,0),0)),"",
OFFSET(K68,0,-1)+20))</f>
        <v/>
      </c>
      <c r="L68" t="str">
        <f ca="1">IF($C68&lt;=2,"",
IF(AND($C68&gt;=3,INT(RIGHT(L$1,1))&gt;VLOOKUP($C68,EquipGradeTable!$A:$B,MATCH(EquipGradeTable!$B$1,EquipGradeTable!$A$1:$B$1,0),0)),"",
OFFSET(L68,0,-1)+20))</f>
        <v/>
      </c>
      <c r="M68" t="str">
        <f ca="1">IF($C68&lt;=2,"",
IF(AND($C68&gt;=3,INT(RIGHT(M$1,1))&gt;VLOOKUP($C68,EquipGradeTable!$A:$B,MATCH(EquipGradeTable!$B$1,EquipGradeTable!$A$1:$B$1,0),0)),"",
OFFSET(M68,0,-1)+20))</f>
        <v/>
      </c>
      <c r="N68">
        <f t="shared" ca="1" si="7"/>
        <v>4</v>
      </c>
      <c r="O68" t="str">
        <f ca="1">VLOOKUP($B68,EquipTable!$A:$V,MATCH(SUBSTITUTE(O$1,"참고",""),EquipTable!$A$1:$V$1,0),0)</f>
        <v>FourMaker129</v>
      </c>
      <c r="P68">
        <f ca="1">VLOOKUP($B68,EquipTable!$A:$V,MATCH(SUBSTITUTE(P$1,"참고",""),EquipTable!$A$1:$V$1,0),0)</f>
        <v>0</v>
      </c>
    </row>
    <row r="69" spans="1:16" x14ac:dyDescent="0.3">
      <c r="A69" t="str">
        <f t="shared" ca="1" si="4"/>
        <v>Equip041201</v>
      </c>
      <c r="B69" t="s">
        <v>144</v>
      </c>
      <c r="C69">
        <f t="shared" ca="1" si="5"/>
        <v>4</v>
      </c>
      <c r="D69" t="str">
        <f ca="1">VLOOKUP($B69,EquipTable!$A:$V,MATCH(SUBSTITUTE(D$1,"참고",""),EquipTable!$A$1:$V$1,0),0)</f>
        <v>Dagger</v>
      </c>
      <c r="E69" t="str">
        <f ca="1">VLOOKUP($B69,EquipTable!$A:$V,MATCH(SUBSTITUTE(E$1,"참고",""),EquipTable!$A$1:$V$1,0),0)</f>
        <v>SS</v>
      </c>
      <c r="F69">
        <f ca="1">VLOOKUP($B69,EquipTable!$A:$V,MATCH(SUBSTITUTE(F$1,"참고",""),EquipTable!$A$1:$V$1,0),0)</f>
        <v>1</v>
      </c>
      <c r="G69" t="str">
        <f t="shared" ca="1" si="6"/>
        <v>1000, 1020, 1040, 1060</v>
      </c>
      <c r="H69">
        <v>1000</v>
      </c>
      <c r="I69">
        <f ca="1">IF($C69&lt;=2,"",
IF(AND($C69&gt;=3,INT(RIGHT(I$1,1))&gt;VLOOKUP($C69,EquipGradeTable!$A:$B,MATCH(EquipGradeTable!$B$1,EquipGradeTable!$A$1:$B$1,0),0)),"",
OFFSET(I69,0,-1)+20))</f>
        <v>1020</v>
      </c>
      <c r="J69">
        <f ca="1">IF($C69&lt;=2,"",
IF(AND($C69&gt;=3,INT(RIGHT(J$1,1))&gt;VLOOKUP($C69,EquipGradeTable!$A:$B,MATCH(EquipGradeTable!$B$1,EquipGradeTable!$A$1:$B$1,0),0)),"",
OFFSET(J69,0,-1)+20))</f>
        <v>1040</v>
      </c>
      <c r="K69">
        <f ca="1">IF($C69&lt;=2,"",
IF(AND($C69&gt;=3,INT(RIGHT(K$1,1))&gt;VLOOKUP($C69,EquipGradeTable!$A:$B,MATCH(EquipGradeTable!$B$1,EquipGradeTable!$A$1:$B$1,0),0)),"",
OFFSET(K69,0,-1)+20))</f>
        <v>1060</v>
      </c>
      <c r="L69" t="str">
        <f ca="1">IF($C69&lt;=2,"",
IF(AND($C69&gt;=3,INT(RIGHT(L$1,1))&gt;VLOOKUP($C69,EquipGradeTable!$A:$B,MATCH(EquipGradeTable!$B$1,EquipGradeTable!$A$1:$B$1,0),0)),"",
OFFSET(L69,0,-1)+20))</f>
        <v/>
      </c>
      <c r="M69" t="str">
        <f ca="1">IF($C69&lt;=2,"",
IF(AND($C69&gt;=3,INT(RIGHT(M$1,1))&gt;VLOOKUP($C69,EquipGradeTable!$A:$B,MATCH(EquipGradeTable!$B$1,EquipGradeTable!$A$1:$B$1,0),0)),"",
OFFSET(M69,0,-1)+20))</f>
        <v/>
      </c>
      <c r="N69">
        <f t="shared" ca="1" si="7"/>
        <v>4</v>
      </c>
      <c r="O69" t="str">
        <f ca="1">VLOOKUP($B69,EquipTable!$A:$V,MATCH(SUBSTITUTE(O$1,"참고",""),EquipTable!$A$1:$V$1,0),0)</f>
        <v>FourMaker129</v>
      </c>
      <c r="P69">
        <f ca="1">VLOOKUP($B69,EquipTable!$A:$V,MATCH(SUBSTITUTE(P$1,"참고",""),EquipTable!$A$1:$V$1,0),0)</f>
        <v>0</v>
      </c>
    </row>
    <row r="70" spans="1:16" x14ac:dyDescent="0.3">
      <c r="A70" t="str">
        <f t="shared" ca="1" si="4"/>
        <v>Equip051201</v>
      </c>
      <c r="B70" t="s">
        <v>144</v>
      </c>
      <c r="C70">
        <f t="shared" ca="1" si="5"/>
        <v>5</v>
      </c>
      <c r="D70" t="str">
        <f ca="1">VLOOKUP($B70,EquipTable!$A:$V,MATCH(SUBSTITUTE(D$1,"참고",""),EquipTable!$A$1:$V$1,0),0)</f>
        <v>Dagger</v>
      </c>
      <c r="E70" t="str">
        <f ca="1">VLOOKUP($B70,EquipTable!$A:$V,MATCH(SUBSTITUTE(E$1,"참고",""),EquipTable!$A$1:$V$1,0),0)</f>
        <v>SS</v>
      </c>
      <c r="F70">
        <f ca="1">VLOOKUP($B70,EquipTable!$A:$V,MATCH(SUBSTITUTE(F$1,"참고",""),EquipTable!$A$1:$V$1,0),0)</f>
        <v>1</v>
      </c>
      <c r="G70" t="str">
        <f t="shared" ca="1" si="6"/>
        <v>1200, 1220, 1240, 1260, 1280</v>
      </c>
      <c r="H70">
        <v>1200</v>
      </c>
      <c r="I70">
        <f ca="1">IF($C70&lt;=2,"",
IF(AND($C70&gt;=3,INT(RIGHT(I$1,1))&gt;VLOOKUP($C70,EquipGradeTable!$A:$B,MATCH(EquipGradeTable!$B$1,EquipGradeTable!$A$1:$B$1,0),0)),"",
OFFSET(I70,0,-1)+20))</f>
        <v>1220</v>
      </c>
      <c r="J70">
        <f ca="1">IF($C70&lt;=2,"",
IF(AND($C70&gt;=3,INT(RIGHT(J$1,1))&gt;VLOOKUP($C70,EquipGradeTable!$A:$B,MATCH(EquipGradeTable!$B$1,EquipGradeTable!$A$1:$B$1,0),0)),"",
OFFSET(J70,0,-1)+20))</f>
        <v>1240</v>
      </c>
      <c r="K70">
        <f ca="1">IF($C70&lt;=2,"",
IF(AND($C70&gt;=3,INT(RIGHT(K$1,1))&gt;VLOOKUP($C70,EquipGradeTable!$A:$B,MATCH(EquipGradeTable!$B$1,EquipGradeTable!$A$1:$B$1,0),0)),"",
OFFSET(K70,0,-1)+20))</f>
        <v>1260</v>
      </c>
      <c r="L70">
        <f ca="1">IF($C70&lt;=2,"",
IF(AND($C70&gt;=3,INT(RIGHT(L$1,1))&gt;VLOOKUP($C70,EquipGradeTable!$A:$B,MATCH(EquipGradeTable!$B$1,EquipGradeTable!$A$1:$B$1,0),0)),"",
OFFSET(L70,0,-1)+20))</f>
        <v>1280</v>
      </c>
      <c r="M70" t="str">
        <f ca="1">IF($C70&lt;=2,"",
IF(AND($C70&gt;=3,INT(RIGHT(M$1,1))&gt;VLOOKUP($C70,EquipGradeTable!$A:$B,MATCH(EquipGradeTable!$B$1,EquipGradeTable!$A$1:$B$1,0),0)),"",
OFFSET(M70,0,-1)+20))</f>
        <v/>
      </c>
      <c r="N70">
        <f t="shared" ca="1" si="7"/>
        <v>4</v>
      </c>
      <c r="O70" t="str">
        <f ca="1">VLOOKUP($B70,EquipTable!$A:$V,MATCH(SUBSTITUTE(O$1,"참고",""),EquipTable!$A$1:$V$1,0),0)</f>
        <v>FourMaker129</v>
      </c>
      <c r="P70">
        <f ca="1">VLOOKUP($B70,EquipTable!$A:$V,MATCH(SUBSTITUTE(P$1,"참고",""),EquipTable!$A$1:$V$1,0),0)</f>
        <v>0</v>
      </c>
    </row>
    <row r="71" spans="1:16" x14ac:dyDescent="0.3">
      <c r="A71" t="str">
        <f t="shared" ca="1" si="4"/>
        <v>Equip061201</v>
      </c>
      <c r="B71" t="s">
        <v>144</v>
      </c>
      <c r="C71">
        <f t="shared" ca="1" si="5"/>
        <v>6</v>
      </c>
      <c r="D71" t="str">
        <f ca="1">VLOOKUP($B71,EquipTable!$A:$V,MATCH(SUBSTITUTE(D$1,"참고",""),EquipTable!$A$1:$V$1,0),0)</f>
        <v>Dagger</v>
      </c>
      <c r="E71" t="str">
        <f ca="1">VLOOKUP($B71,EquipTable!$A:$V,MATCH(SUBSTITUTE(E$1,"참고",""),EquipTable!$A$1:$V$1,0),0)</f>
        <v>SS</v>
      </c>
      <c r="F71">
        <f ca="1">VLOOKUP($B71,EquipTable!$A:$V,MATCH(SUBSTITUTE(F$1,"참고",""),EquipTable!$A$1:$V$1,0),0)</f>
        <v>1</v>
      </c>
      <c r="G71" t="str">
        <f t="shared" ca="1" si="6"/>
        <v>1400, 1420, 1440, 1460, 1480, 1500</v>
      </c>
      <c r="H71">
        <v>1400</v>
      </c>
      <c r="I71">
        <f ca="1">IF($C71&lt;=2,"",
IF(AND($C71&gt;=3,INT(RIGHT(I$1,1))&gt;VLOOKUP($C71,EquipGradeTable!$A:$B,MATCH(EquipGradeTable!$B$1,EquipGradeTable!$A$1:$B$1,0),0)),"",
OFFSET(I71,0,-1)+20))</f>
        <v>1420</v>
      </c>
      <c r="J71">
        <f ca="1">IF($C71&lt;=2,"",
IF(AND($C71&gt;=3,INT(RIGHT(J$1,1))&gt;VLOOKUP($C71,EquipGradeTable!$A:$B,MATCH(EquipGradeTable!$B$1,EquipGradeTable!$A$1:$B$1,0),0)),"",
OFFSET(J71,0,-1)+20))</f>
        <v>1440</v>
      </c>
      <c r="K71">
        <f ca="1">IF($C71&lt;=2,"",
IF(AND($C71&gt;=3,INT(RIGHT(K$1,1))&gt;VLOOKUP($C71,EquipGradeTable!$A:$B,MATCH(EquipGradeTable!$B$1,EquipGradeTable!$A$1:$B$1,0),0)),"",
OFFSET(K71,0,-1)+20))</f>
        <v>1460</v>
      </c>
      <c r="L71">
        <f ca="1">IF($C71&lt;=2,"",
IF(AND($C71&gt;=3,INT(RIGHT(L$1,1))&gt;VLOOKUP($C71,EquipGradeTable!$A:$B,MATCH(EquipGradeTable!$B$1,EquipGradeTable!$A$1:$B$1,0),0)),"",
OFFSET(L71,0,-1)+20))</f>
        <v>1480</v>
      </c>
      <c r="M71">
        <f ca="1">IF($C71&lt;=2,"",
IF(AND($C71&gt;=3,INT(RIGHT(M$1,1))&gt;VLOOKUP($C71,EquipGradeTable!$A:$B,MATCH(EquipGradeTable!$B$1,EquipGradeTable!$A$1:$B$1,0),0)),"",
OFFSET(M71,0,-1)+20))</f>
        <v>1500</v>
      </c>
      <c r="N71">
        <f t="shared" ca="1" si="7"/>
        <v>4</v>
      </c>
      <c r="O71" t="str">
        <f ca="1">VLOOKUP($B71,EquipTable!$A:$V,MATCH(SUBSTITUTE(O$1,"참고",""),EquipTable!$A$1:$V$1,0),0)</f>
        <v>FourMaker129</v>
      </c>
      <c r="P71">
        <f ca="1">VLOOKUP($B71,EquipTable!$A:$V,MATCH(SUBSTITUTE(P$1,"참고",""),EquipTable!$A$1:$V$1,0),0)</f>
        <v>0</v>
      </c>
    </row>
    <row r="72" spans="1:16" hidden="1" x14ac:dyDescent="0.3">
      <c r="A72" t="str">
        <f t="shared" ca="1" si="4"/>
        <v>Equip031202</v>
      </c>
      <c r="B72" t="s">
        <v>145</v>
      </c>
      <c r="C72">
        <f t="shared" ca="1" si="5"/>
        <v>3</v>
      </c>
      <c r="D72" t="str">
        <f ca="1">VLOOKUP($B72,EquipTable!$A:$V,MATCH(SUBSTITUTE(D$1,"참고",""),EquipTable!$A$1:$V$1,0),0)</f>
        <v>Dagger</v>
      </c>
      <c r="E72" t="str">
        <f ca="1">VLOOKUP($B72,EquipTable!$A:$V,MATCH(SUBSTITUTE(E$1,"참고",""),EquipTable!$A$1:$V$1,0),0)</f>
        <v>SS</v>
      </c>
      <c r="F72">
        <f ca="1">VLOOKUP($B72,EquipTable!$A:$V,MATCH(SUBSTITUTE(F$1,"참고",""),EquipTable!$A$1:$V$1,0),0)</f>
        <v>2</v>
      </c>
      <c r="G72" t="str">
        <f t="shared" ca="1" si="6"/>
        <v>801, 821, 841</v>
      </c>
      <c r="H72">
        <v>801</v>
      </c>
      <c r="I72">
        <f ca="1">IF($C72&lt;=2,"",
IF(AND($C72&gt;=3,INT(RIGHT(I$1,1))&gt;VLOOKUP($C72,EquipGradeTable!$A:$B,MATCH(EquipGradeTable!$B$1,EquipGradeTable!$A$1:$B$1,0),0)),"",
OFFSET(I72,0,-1)+20))</f>
        <v>821</v>
      </c>
      <c r="J72">
        <f ca="1">IF($C72&lt;=2,"",
IF(AND($C72&gt;=3,INT(RIGHT(J$1,1))&gt;VLOOKUP($C72,EquipGradeTable!$A:$B,MATCH(EquipGradeTable!$B$1,EquipGradeTable!$A$1:$B$1,0),0)),"",
OFFSET(J72,0,-1)+20))</f>
        <v>841</v>
      </c>
      <c r="K72" t="str">
        <f ca="1">IF($C72&lt;=2,"",
IF(AND($C72&gt;=3,INT(RIGHT(K$1,1))&gt;VLOOKUP($C72,EquipGradeTable!$A:$B,MATCH(EquipGradeTable!$B$1,EquipGradeTable!$A$1:$B$1,0),0)),"",
OFFSET(K72,0,-1)+20))</f>
        <v/>
      </c>
      <c r="L72" t="str">
        <f ca="1">IF($C72&lt;=2,"",
IF(AND($C72&gt;=3,INT(RIGHT(L$1,1))&gt;VLOOKUP($C72,EquipGradeTable!$A:$B,MATCH(EquipGradeTable!$B$1,EquipGradeTable!$A$1:$B$1,0),0)),"",
OFFSET(L72,0,-1)+20))</f>
        <v/>
      </c>
      <c r="M72" t="str">
        <f ca="1">IF($C72&lt;=2,"",
IF(AND($C72&gt;=3,INT(RIGHT(M$1,1))&gt;VLOOKUP($C72,EquipGradeTable!$A:$B,MATCH(EquipGradeTable!$B$1,EquipGradeTable!$A$1:$B$1,0),0)),"",
OFFSET(M72,0,-1)+20))</f>
        <v/>
      </c>
      <c r="N72">
        <f t="shared" ca="1" si="7"/>
        <v>4</v>
      </c>
      <c r="O72" t="str">
        <f ca="1">VLOOKUP($B72,EquipTable!$A:$V,MATCH(SUBSTITUTE(O$1,"참고",""),EquipTable!$A$1:$V$1,0),0)</f>
        <v>FourMaker22</v>
      </c>
      <c r="P72">
        <f ca="1">VLOOKUP($B72,EquipTable!$A:$V,MATCH(SUBSTITUTE(P$1,"참고",""),EquipTable!$A$1:$V$1,0),0)</f>
        <v>99</v>
      </c>
    </row>
    <row r="73" spans="1:16" hidden="1" x14ac:dyDescent="0.3">
      <c r="A73" t="str">
        <f t="shared" ca="1" si="4"/>
        <v>Equip041202</v>
      </c>
      <c r="B73" t="s">
        <v>145</v>
      </c>
      <c r="C73">
        <f t="shared" ca="1" si="5"/>
        <v>4</v>
      </c>
      <c r="D73" t="str">
        <f ca="1">VLOOKUP($B73,EquipTable!$A:$V,MATCH(SUBSTITUTE(D$1,"참고",""),EquipTable!$A$1:$V$1,0),0)</f>
        <v>Dagger</v>
      </c>
      <c r="E73" t="str">
        <f ca="1">VLOOKUP($B73,EquipTable!$A:$V,MATCH(SUBSTITUTE(E$1,"참고",""),EquipTable!$A$1:$V$1,0),0)</f>
        <v>SS</v>
      </c>
      <c r="F73">
        <f ca="1">VLOOKUP($B73,EquipTable!$A:$V,MATCH(SUBSTITUTE(F$1,"참고",""),EquipTable!$A$1:$V$1,0),0)</f>
        <v>2</v>
      </c>
      <c r="G73" t="str">
        <f t="shared" ca="1" si="6"/>
        <v>1001, 1021, 1041, 1061</v>
      </c>
      <c r="H73">
        <v>1001</v>
      </c>
      <c r="I73">
        <f ca="1">IF($C73&lt;=2,"",
IF(AND($C73&gt;=3,INT(RIGHT(I$1,1))&gt;VLOOKUP($C73,EquipGradeTable!$A:$B,MATCH(EquipGradeTable!$B$1,EquipGradeTable!$A$1:$B$1,0),0)),"",
OFFSET(I73,0,-1)+20))</f>
        <v>1021</v>
      </c>
      <c r="J73">
        <f ca="1">IF($C73&lt;=2,"",
IF(AND($C73&gt;=3,INT(RIGHT(J$1,1))&gt;VLOOKUP($C73,EquipGradeTable!$A:$B,MATCH(EquipGradeTable!$B$1,EquipGradeTable!$A$1:$B$1,0),0)),"",
OFFSET(J73,0,-1)+20))</f>
        <v>1041</v>
      </c>
      <c r="K73">
        <f ca="1">IF($C73&lt;=2,"",
IF(AND($C73&gt;=3,INT(RIGHT(K$1,1))&gt;VLOOKUP($C73,EquipGradeTable!$A:$B,MATCH(EquipGradeTable!$B$1,EquipGradeTable!$A$1:$B$1,0),0)),"",
OFFSET(K73,0,-1)+20))</f>
        <v>1061</v>
      </c>
      <c r="L73" t="str">
        <f ca="1">IF($C73&lt;=2,"",
IF(AND($C73&gt;=3,INT(RIGHT(L$1,1))&gt;VLOOKUP($C73,EquipGradeTable!$A:$B,MATCH(EquipGradeTable!$B$1,EquipGradeTable!$A$1:$B$1,0),0)),"",
OFFSET(L73,0,-1)+20))</f>
        <v/>
      </c>
      <c r="M73" t="str">
        <f ca="1">IF($C73&lt;=2,"",
IF(AND($C73&gt;=3,INT(RIGHT(M$1,1))&gt;VLOOKUP($C73,EquipGradeTable!$A:$B,MATCH(EquipGradeTable!$B$1,EquipGradeTable!$A$1:$B$1,0),0)),"",
OFFSET(M73,0,-1)+20))</f>
        <v/>
      </c>
      <c r="N73">
        <f t="shared" ca="1" si="7"/>
        <v>4</v>
      </c>
      <c r="O73" t="str">
        <f ca="1">VLOOKUP($B73,EquipTable!$A:$V,MATCH(SUBSTITUTE(O$1,"참고",""),EquipTable!$A$1:$V$1,0),0)</f>
        <v>FourMaker22</v>
      </c>
      <c r="P73">
        <f ca="1">VLOOKUP($B73,EquipTable!$A:$V,MATCH(SUBSTITUTE(P$1,"참고",""),EquipTable!$A$1:$V$1,0),0)</f>
        <v>99</v>
      </c>
    </row>
    <row r="74" spans="1:16" hidden="1" x14ac:dyDescent="0.3">
      <c r="A74" t="str">
        <f t="shared" ca="1" si="4"/>
        <v>Equip051202</v>
      </c>
      <c r="B74" t="s">
        <v>145</v>
      </c>
      <c r="C74">
        <f t="shared" ca="1" si="5"/>
        <v>5</v>
      </c>
      <c r="D74" t="str">
        <f ca="1">VLOOKUP($B74,EquipTable!$A:$V,MATCH(SUBSTITUTE(D$1,"참고",""),EquipTable!$A$1:$V$1,0),0)</f>
        <v>Dagger</v>
      </c>
      <c r="E74" t="str">
        <f ca="1">VLOOKUP($B74,EquipTable!$A:$V,MATCH(SUBSTITUTE(E$1,"참고",""),EquipTable!$A$1:$V$1,0),0)</f>
        <v>SS</v>
      </c>
      <c r="F74">
        <f ca="1">VLOOKUP($B74,EquipTable!$A:$V,MATCH(SUBSTITUTE(F$1,"참고",""),EquipTable!$A$1:$V$1,0),0)</f>
        <v>2</v>
      </c>
      <c r="G74" t="str">
        <f t="shared" ca="1" si="6"/>
        <v>1201, 1221, 1241, 1261, 1281</v>
      </c>
      <c r="H74">
        <v>1201</v>
      </c>
      <c r="I74">
        <f ca="1">IF($C74&lt;=2,"",
IF(AND($C74&gt;=3,INT(RIGHT(I$1,1))&gt;VLOOKUP($C74,EquipGradeTable!$A:$B,MATCH(EquipGradeTable!$B$1,EquipGradeTable!$A$1:$B$1,0),0)),"",
OFFSET(I74,0,-1)+20))</f>
        <v>1221</v>
      </c>
      <c r="J74">
        <f ca="1">IF($C74&lt;=2,"",
IF(AND($C74&gt;=3,INT(RIGHT(J$1,1))&gt;VLOOKUP($C74,EquipGradeTable!$A:$B,MATCH(EquipGradeTable!$B$1,EquipGradeTable!$A$1:$B$1,0),0)),"",
OFFSET(J74,0,-1)+20))</f>
        <v>1241</v>
      </c>
      <c r="K74">
        <f ca="1">IF($C74&lt;=2,"",
IF(AND($C74&gt;=3,INT(RIGHT(K$1,1))&gt;VLOOKUP($C74,EquipGradeTable!$A:$B,MATCH(EquipGradeTable!$B$1,EquipGradeTable!$A$1:$B$1,0),0)),"",
OFFSET(K74,0,-1)+20))</f>
        <v>1261</v>
      </c>
      <c r="L74">
        <f ca="1">IF($C74&lt;=2,"",
IF(AND($C74&gt;=3,INT(RIGHT(L$1,1))&gt;VLOOKUP($C74,EquipGradeTable!$A:$B,MATCH(EquipGradeTable!$B$1,EquipGradeTable!$A$1:$B$1,0),0)),"",
OFFSET(L74,0,-1)+20))</f>
        <v>1281</v>
      </c>
      <c r="M74" t="str">
        <f ca="1">IF($C74&lt;=2,"",
IF(AND($C74&gt;=3,INT(RIGHT(M$1,1))&gt;VLOOKUP($C74,EquipGradeTable!$A:$B,MATCH(EquipGradeTable!$B$1,EquipGradeTable!$A$1:$B$1,0),0)),"",
OFFSET(M74,0,-1)+20))</f>
        <v/>
      </c>
      <c r="N74">
        <f t="shared" ca="1" si="7"/>
        <v>4</v>
      </c>
      <c r="O74" t="str">
        <f ca="1">VLOOKUP($B74,EquipTable!$A:$V,MATCH(SUBSTITUTE(O$1,"참고",""),EquipTable!$A$1:$V$1,0),0)</f>
        <v>FourMaker22</v>
      </c>
      <c r="P74">
        <f ca="1">VLOOKUP($B74,EquipTable!$A:$V,MATCH(SUBSTITUTE(P$1,"참고",""),EquipTable!$A$1:$V$1,0),0)</f>
        <v>99</v>
      </c>
    </row>
    <row r="75" spans="1:16" hidden="1" x14ac:dyDescent="0.3">
      <c r="A75" t="str">
        <f t="shared" ca="1" si="4"/>
        <v>Equip061202</v>
      </c>
      <c r="B75" t="s">
        <v>145</v>
      </c>
      <c r="C75">
        <f t="shared" ca="1" si="5"/>
        <v>6</v>
      </c>
      <c r="D75" t="str">
        <f ca="1">VLOOKUP($B75,EquipTable!$A:$V,MATCH(SUBSTITUTE(D$1,"참고",""),EquipTable!$A$1:$V$1,0),0)</f>
        <v>Dagger</v>
      </c>
      <c r="E75" t="str">
        <f ca="1">VLOOKUP($B75,EquipTable!$A:$V,MATCH(SUBSTITUTE(E$1,"참고",""),EquipTable!$A$1:$V$1,0),0)</f>
        <v>SS</v>
      </c>
      <c r="F75">
        <f ca="1">VLOOKUP($B75,EquipTable!$A:$V,MATCH(SUBSTITUTE(F$1,"참고",""),EquipTable!$A$1:$V$1,0),0)</f>
        <v>2</v>
      </c>
      <c r="G75" t="str">
        <f t="shared" ca="1" si="6"/>
        <v>1401, 1421, 1441, 1461, 1481, 1501</v>
      </c>
      <c r="H75">
        <v>1401</v>
      </c>
      <c r="I75">
        <f ca="1">IF($C75&lt;=2,"",
IF(AND($C75&gt;=3,INT(RIGHT(I$1,1))&gt;VLOOKUP($C75,EquipGradeTable!$A:$B,MATCH(EquipGradeTable!$B$1,EquipGradeTable!$A$1:$B$1,0),0)),"",
OFFSET(I75,0,-1)+20))</f>
        <v>1421</v>
      </c>
      <c r="J75">
        <f ca="1">IF($C75&lt;=2,"",
IF(AND($C75&gt;=3,INT(RIGHT(J$1,1))&gt;VLOOKUP($C75,EquipGradeTable!$A:$B,MATCH(EquipGradeTable!$B$1,EquipGradeTable!$A$1:$B$1,0),0)),"",
OFFSET(J75,0,-1)+20))</f>
        <v>1441</v>
      </c>
      <c r="K75">
        <f ca="1">IF($C75&lt;=2,"",
IF(AND($C75&gt;=3,INT(RIGHT(K$1,1))&gt;VLOOKUP($C75,EquipGradeTable!$A:$B,MATCH(EquipGradeTable!$B$1,EquipGradeTable!$A$1:$B$1,0),0)),"",
OFFSET(K75,0,-1)+20))</f>
        <v>1461</v>
      </c>
      <c r="L75">
        <f ca="1">IF($C75&lt;=2,"",
IF(AND($C75&gt;=3,INT(RIGHT(L$1,1))&gt;VLOOKUP($C75,EquipGradeTable!$A:$B,MATCH(EquipGradeTable!$B$1,EquipGradeTable!$A$1:$B$1,0),0)),"",
OFFSET(L75,0,-1)+20))</f>
        <v>1481</v>
      </c>
      <c r="M75">
        <f ca="1">IF($C75&lt;=2,"",
IF(AND($C75&gt;=3,INT(RIGHT(M$1,1))&gt;VLOOKUP($C75,EquipGradeTable!$A:$B,MATCH(EquipGradeTable!$B$1,EquipGradeTable!$A$1:$B$1,0),0)),"",
OFFSET(M75,0,-1)+20))</f>
        <v>1501</v>
      </c>
      <c r="N75">
        <f t="shared" ca="1" si="7"/>
        <v>4</v>
      </c>
      <c r="O75" t="str">
        <f ca="1">VLOOKUP($B75,EquipTable!$A:$V,MATCH(SUBSTITUTE(O$1,"참고",""),EquipTable!$A$1:$V$1,0),0)</f>
        <v>FourMaker22</v>
      </c>
      <c r="P75">
        <f ca="1">VLOOKUP($B75,EquipTable!$A:$V,MATCH(SUBSTITUTE(P$1,"참고",""),EquipTable!$A$1:$V$1,0),0)</f>
        <v>99</v>
      </c>
    </row>
    <row r="76" spans="1:16" hidden="1" x14ac:dyDescent="0.3">
      <c r="A76" t="str">
        <f t="shared" ca="1" si="4"/>
        <v>Equip031203</v>
      </c>
      <c r="B76" t="s">
        <v>146</v>
      </c>
      <c r="C76">
        <f t="shared" ca="1" si="5"/>
        <v>3</v>
      </c>
      <c r="D76" t="str">
        <f ca="1">VLOOKUP($B76,EquipTable!$A:$V,MATCH(SUBSTITUTE(D$1,"참고",""),EquipTable!$A$1:$V$1,0),0)</f>
        <v>Dagger</v>
      </c>
      <c r="E76" t="str">
        <f ca="1">VLOOKUP($B76,EquipTable!$A:$V,MATCH(SUBSTITUTE(E$1,"참고",""),EquipTable!$A$1:$V$1,0),0)</f>
        <v>SS</v>
      </c>
      <c r="F76">
        <f ca="1">VLOOKUP($B76,EquipTable!$A:$V,MATCH(SUBSTITUTE(F$1,"참고",""),EquipTable!$A$1:$V$1,0),0)</f>
        <v>3</v>
      </c>
      <c r="G76" t="str">
        <f t="shared" ca="1" si="6"/>
        <v>802, 822, 842</v>
      </c>
      <c r="H76">
        <v>802</v>
      </c>
      <c r="I76">
        <f ca="1">IF($C76&lt;=2,"",
IF(AND($C76&gt;=3,INT(RIGHT(I$1,1))&gt;VLOOKUP($C76,EquipGradeTable!$A:$B,MATCH(EquipGradeTable!$B$1,EquipGradeTable!$A$1:$B$1,0),0)),"",
OFFSET(I76,0,-1)+20))</f>
        <v>822</v>
      </c>
      <c r="J76">
        <f ca="1">IF($C76&lt;=2,"",
IF(AND($C76&gt;=3,INT(RIGHT(J$1,1))&gt;VLOOKUP($C76,EquipGradeTable!$A:$B,MATCH(EquipGradeTable!$B$1,EquipGradeTable!$A$1:$B$1,0),0)),"",
OFFSET(J76,0,-1)+20))</f>
        <v>842</v>
      </c>
      <c r="K76" t="str">
        <f ca="1">IF($C76&lt;=2,"",
IF(AND($C76&gt;=3,INT(RIGHT(K$1,1))&gt;VLOOKUP($C76,EquipGradeTable!$A:$B,MATCH(EquipGradeTable!$B$1,EquipGradeTable!$A$1:$B$1,0),0)),"",
OFFSET(K76,0,-1)+20))</f>
        <v/>
      </c>
      <c r="L76" t="str">
        <f ca="1">IF($C76&lt;=2,"",
IF(AND($C76&gt;=3,INT(RIGHT(L$1,1))&gt;VLOOKUP($C76,EquipGradeTable!$A:$B,MATCH(EquipGradeTable!$B$1,EquipGradeTable!$A$1:$B$1,0),0)),"",
OFFSET(L76,0,-1)+20))</f>
        <v/>
      </c>
      <c r="M76" t="str">
        <f ca="1">IF($C76&lt;=2,"",
IF(AND($C76&gt;=3,INT(RIGHT(M$1,1))&gt;VLOOKUP($C76,EquipGradeTable!$A:$B,MATCH(EquipGradeTable!$B$1,EquipGradeTable!$A$1:$B$1,0),0)),"",
OFFSET(M76,0,-1)+20))</f>
        <v/>
      </c>
      <c r="N76">
        <f t="shared" ca="1" si="7"/>
        <v>4</v>
      </c>
      <c r="O76" t="str">
        <f ca="1">VLOOKUP($B76,EquipTable!$A:$V,MATCH(SUBSTITUTE(O$1,"참고",""),EquipTable!$A$1:$V$1,0),0)</f>
        <v>FourMaker75</v>
      </c>
      <c r="P76">
        <f ca="1">VLOOKUP($B76,EquipTable!$A:$V,MATCH(SUBSTITUTE(P$1,"참고",""),EquipTable!$A$1:$V$1,0),0)</f>
        <v>99</v>
      </c>
    </row>
    <row r="77" spans="1:16" hidden="1" x14ac:dyDescent="0.3">
      <c r="A77" t="str">
        <f t="shared" ca="1" si="4"/>
        <v>Equip041203</v>
      </c>
      <c r="B77" t="s">
        <v>146</v>
      </c>
      <c r="C77">
        <f t="shared" ca="1" si="5"/>
        <v>4</v>
      </c>
      <c r="D77" t="str">
        <f ca="1">VLOOKUP($B77,EquipTable!$A:$V,MATCH(SUBSTITUTE(D$1,"참고",""),EquipTable!$A$1:$V$1,0),0)</f>
        <v>Dagger</v>
      </c>
      <c r="E77" t="str">
        <f ca="1">VLOOKUP($B77,EquipTable!$A:$V,MATCH(SUBSTITUTE(E$1,"참고",""),EquipTable!$A$1:$V$1,0),0)</f>
        <v>SS</v>
      </c>
      <c r="F77">
        <f ca="1">VLOOKUP($B77,EquipTable!$A:$V,MATCH(SUBSTITUTE(F$1,"참고",""),EquipTable!$A$1:$V$1,0),0)</f>
        <v>3</v>
      </c>
      <c r="G77" t="str">
        <f t="shared" ca="1" si="6"/>
        <v>1002, 1022, 1042, 1062</v>
      </c>
      <c r="H77">
        <v>1002</v>
      </c>
      <c r="I77">
        <f ca="1">IF($C77&lt;=2,"",
IF(AND($C77&gt;=3,INT(RIGHT(I$1,1))&gt;VLOOKUP($C77,EquipGradeTable!$A:$B,MATCH(EquipGradeTable!$B$1,EquipGradeTable!$A$1:$B$1,0),0)),"",
OFFSET(I77,0,-1)+20))</f>
        <v>1022</v>
      </c>
      <c r="J77">
        <f ca="1">IF($C77&lt;=2,"",
IF(AND($C77&gt;=3,INT(RIGHT(J$1,1))&gt;VLOOKUP($C77,EquipGradeTable!$A:$B,MATCH(EquipGradeTable!$B$1,EquipGradeTable!$A$1:$B$1,0),0)),"",
OFFSET(J77,0,-1)+20))</f>
        <v>1042</v>
      </c>
      <c r="K77">
        <f ca="1">IF($C77&lt;=2,"",
IF(AND($C77&gt;=3,INT(RIGHT(K$1,1))&gt;VLOOKUP($C77,EquipGradeTable!$A:$B,MATCH(EquipGradeTable!$B$1,EquipGradeTable!$A$1:$B$1,0),0)),"",
OFFSET(K77,0,-1)+20))</f>
        <v>1062</v>
      </c>
      <c r="L77" t="str">
        <f ca="1">IF($C77&lt;=2,"",
IF(AND($C77&gt;=3,INT(RIGHT(L$1,1))&gt;VLOOKUP($C77,EquipGradeTable!$A:$B,MATCH(EquipGradeTable!$B$1,EquipGradeTable!$A$1:$B$1,0),0)),"",
OFFSET(L77,0,-1)+20))</f>
        <v/>
      </c>
      <c r="M77" t="str">
        <f ca="1">IF($C77&lt;=2,"",
IF(AND($C77&gt;=3,INT(RIGHT(M$1,1))&gt;VLOOKUP($C77,EquipGradeTable!$A:$B,MATCH(EquipGradeTable!$B$1,EquipGradeTable!$A$1:$B$1,0),0)),"",
OFFSET(M77,0,-1)+20))</f>
        <v/>
      </c>
      <c r="N77">
        <f t="shared" ca="1" si="7"/>
        <v>4</v>
      </c>
      <c r="O77" t="str">
        <f ca="1">VLOOKUP($B77,EquipTable!$A:$V,MATCH(SUBSTITUTE(O$1,"참고",""),EquipTable!$A$1:$V$1,0),0)</f>
        <v>FourMaker75</v>
      </c>
      <c r="P77">
        <f ca="1">VLOOKUP($B77,EquipTable!$A:$V,MATCH(SUBSTITUTE(P$1,"참고",""),EquipTable!$A$1:$V$1,0),0)</f>
        <v>99</v>
      </c>
    </row>
    <row r="78" spans="1:16" hidden="1" x14ac:dyDescent="0.3">
      <c r="A78" t="str">
        <f t="shared" ca="1" si="4"/>
        <v>Equip051203</v>
      </c>
      <c r="B78" t="s">
        <v>146</v>
      </c>
      <c r="C78">
        <f t="shared" ca="1" si="5"/>
        <v>5</v>
      </c>
      <c r="D78" t="str">
        <f ca="1">VLOOKUP($B78,EquipTable!$A:$V,MATCH(SUBSTITUTE(D$1,"참고",""),EquipTable!$A$1:$V$1,0),0)</f>
        <v>Dagger</v>
      </c>
      <c r="E78" t="str">
        <f ca="1">VLOOKUP($B78,EquipTable!$A:$V,MATCH(SUBSTITUTE(E$1,"참고",""),EquipTable!$A$1:$V$1,0),0)</f>
        <v>SS</v>
      </c>
      <c r="F78">
        <f ca="1">VLOOKUP($B78,EquipTable!$A:$V,MATCH(SUBSTITUTE(F$1,"참고",""),EquipTable!$A$1:$V$1,0),0)</f>
        <v>3</v>
      </c>
      <c r="G78" t="str">
        <f t="shared" ca="1" si="6"/>
        <v>1202, 1222, 1242, 1262, 1282</v>
      </c>
      <c r="H78">
        <v>1202</v>
      </c>
      <c r="I78">
        <f ca="1">IF($C78&lt;=2,"",
IF(AND($C78&gt;=3,INT(RIGHT(I$1,1))&gt;VLOOKUP($C78,EquipGradeTable!$A:$B,MATCH(EquipGradeTable!$B$1,EquipGradeTable!$A$1:$B$1,0),0)),"",
OFFSET(I78,0,-1)+20))</f>
        <v>1222</v>
      </c>
      <c r="J78">
        <f ca="1">IF($C78&lt;=2,"",
IF(AND($C78&gt;=3,INT(RIGHT(J$1,1))&gt;VLOOKUP($C78,EquipGradeTable!$A:$B,MATCH(EquipGradeTable!$B$1,EquipGradeTable!$A$1:$B$1,0),0)),"",
OFFSET(J78,0,-1)+20))</f>
        <v>1242</v>
      </c>
      <c r="K78">
        <f ca="1">IF($C78&lt;=2,"",
IF(AND($C78&gt;=3,INT(RIGHT(K$1,1))&gt;VLOOKUP($C78,EquipGradeTable!$A:$B,MATCH(EquipGradeTable!$B$1,EquipGradeTable!$A$1:$B$1,0),0)),"",
OFFSET(K78,0,-1)+20))</f>
        <v>1262</v>
      </c>
      <c r="L78">
        <f ca="1">IF($C78&lt;=2,"",
IF(AND($C78&gt;=3,INT(RIGHT(L$1,1))&gt;VLOOKUP($C78,EquipGradeTable!$A:$B,MATCH(EquipGradeTable!$B$1,EquipGradeTable!$A$1:$B$1,0),0)),"",
OFFSET(L78,0,-1)+20))</f>
        <v>1282</v>
      </c>
      <c r="M78" t="str">
        <f ca="1">IF($C78&lt;=2,"",
IF(AND($C78&gt;=3,INT(RIGHT(M$1,1))&gt;VLOOKUP($C78,EquipGradeTable!$A:$B,MATCH(EquipGradeTable!$B$1,EquipGradeTable!$A$1:$B$1,0),0)),"",
OFFSET(M78,0,-1)+20))</f>
        <v/>
      </c>
      <c r="N78">
        <f t="shared" ca="1" si="7"/>
        <v>4</v>
      </c>
      <c r="O78" t="str">
        <f ca="1">VLOOKUP($B78,EquipTable!$A:$V,MATCH(SUBSTITUTE(O$1,"참고",""),EquipTable!$A$1:$V$1,0),0)</f>
        <v>FourMaker75</v>
      </c>
      <c r="P78">
        <f ca="1">VLOOKUP($B78,EquipTable!$A:$V,MATCH(SUBSTITUTE(P$1,"참고",""),EquipTable!$A$1:$V$1,0),0)</f>
        <v>99</v>
      </c>
    </row>
    <row r="79" spans="1:16" hidden="1" x14ac:dyDescent="0.3">
      <c r="A79" t="str">
        <f t="shared" ca="1" si="4"/>
        <v>Equip061203</v>
      </c>
      <c r="B79" t="s">
        <v>146</v>
      </c>
      <c r="C79">
        <f t="shared" ca="1" si="5"/>
        <v>6</v>
      </c>
      <c r="D79" t="str">
        <f ca="1">VLOOKUP($B79,EquipTable!$A:$V,MATCH(SUBSTITUTE(D$1,"참고",""),EquipTable!$A$1:$V$1,0),0)</f>
        <v>Dagger</v>
      </c>
      <c r="E79" t="str">
        <f ca="1">VLOOKUP($B79,EquipTable!$A:$V,MATCH(SUBSTITUTE(E$1,"참고",""),EquipTable!$A$1:$V$1,0),0)</f>
        <v>SS</v>
      </c>
      <c r="F79">
        <f ca="1">VLOOKUP($B79,EquipTable!$A:$V,MATCH(SUBSTITUTE(F$1,"참고",""),EquipTable!$A$1:$V$1,0),0)</f>
        <v>3</v>
      </c>
      <c r="G79" t="str">
        <f t="shared" ca="1" si="6"/>
        <v>1402, 1422, 1442, 1462, 1482, 1502</v>
      </c>
      <c r="H79">
        <v>1402</v>
      </c>
      <c r="I79">
        <f ca="1">IF($C79&lt;=2,"",
IF(AND($C79&gt;=3,INT(RIGHT(I$1,1))&gt;VLOOKUP($C79,EquipGradeTable!$A:$B,MATCH(EquipGradeTable!$B$1,EquipGradeTable!$A$1:$B$1,0),0)),"",
OFFSET(I79,0,-1)+20))</f>
        <v>1422</v>
      </c>
      <c r="J79">
        <f ca="1">IF($C79&lt;=2,"",
IF(AND($C79&gt;=3,INT(RIGHT(J$1,1))&gt;VLOOKUP($C79,EquipGradeTable!$A:$B,MATCH(EquipGradeTable!$B$1,EquipGradeTable!$A$1:$B$1,0),0)),"",
OFFSET(J79,0,-1)+20))</f>
        <v>1442</v>
      </c>
      <c r="K79">
        <f ca="1">IF($C79&lt;=2,"",
IF(AND($C79&gt;=3,INT(RIGHT(K$1,1))&gt;VLOOKUP($C79,EquipGradeTable!$A:$B,MATCH(EquipGradeTable!$B$1,EquipGradeTable!$A$1:$B$1,0),0)),"",
OFFSET(K79,0,-1)+20))</f>
        <v>1462</v>
      </c>
      <c r="L79">
        <f ca="1">IF($C79&lt;=2,"",
IF(AND($C79&gt;=3,INT(RIGHT(L$1,1))&gt;VLOOKUP($C79,EquipGradeTable!$A:$B,MATCH(EquipGradeTable!$B$1,EquipGradeTable!$A$1:$B$1,0),0)),"",
OFFSET(L79,0,-1)+20))</f>
        <v>1482</v>
      </c>
      <c r="M79">
        <f ca="1">IF($C79&lt;=2,"",
IF(AND($C79&gt;=3,INT(RIGHT(M$1,1))&gt;VLOOKUP($C79,EquipGradeTable!$A:$B,MATCH(EquipGradeTable!$B$1,EquipGradeTable!$A$1:$B$1,0),0)),"",
OFFSET(M79,0,-1)+20))</f>
        <v>1502</v>
      </c>
      <c r="N79">
        <f t="shared" ca="1" si="7"/>
        <v>4</v>
      </c>
      <c r="O79" t="str">
        <f ca="1">VLOOKUP($B79,EquipTable!$A:$V,MATCH(SUBSTITUTE(O$1,"참고",""),EquipTable!$A$1:$V$1,0),0)</f>
        <v>FourMaker75</v>
      </c>
      <c r="P79">
        <f ca="1">VLOOKUP($B79,EquipTable!$A:$V,MATCH(SUBSTITUTE(P$1,"참고",""),EquipTable!$A$1:$V$1,0),0)</f>
        <v>99</v>
      </c>
    </row>
    <row r="80" spans="1:16" x14ac:dyDescent="0.3">
      <c r="A80" t="str">
        <f t="shared" ca="1" si="4"/>
        <v>Equip002001</v>
      </c>
      <c r="B80" t="s">
        <v>147</v>
      </c>
      <c r="C80">
        <f t="shared" ca="1" si="5"/>
        <v>0</v>
      </c>
      <c r="D80" t="str">
        <f ca="1">VLOOKUP($B80,EquipTable!$A:$V,MATCH(SUBSTITUTE(D$1,"참고",""),EquipTable!$A$1:$V$1,0),0)</f>
        <v>Bow</v>
      </c>
      <c r="E80" t="str">
        <f ca="1">VLOOKUP($B80,EquipTable!$A:$V,MATCH(SUBSTITUTE(E$1,"참고",""),EquipTable!$A$1:$V$1,0),0)</f>
        <v>A</v>
      </c>
      <c r="F80">
        <f ca="1">VLOOKUP($B80,EquipTable!$A:$V,MATCH(SUBSTITUTE(F$1,"참고",""),EquipTable!$A$1:$V$1,0),0)</f>
        <v>1</v>
      </c>
      <c r="G80" t="str">
        <f t="shared" ca="1" si="6"/>
        <v>100</v>
      </c>
      <c r="H80">
        <v>100</v>
      </c>
      <c r="I80" t="str">
        <f ca="1">IF($C80&lt;=2,"",
IF(AND($C80&gt;=3,INT(RIGHT(I$1,1))&gt;VLOOKUP($C80,EquipGradeTable!$A:$B,MATCH(EquipGradeTable!$B$1,EquipGradeTable!$A$1:$B$1,0),0)),"",
OFFSET(I80,0,-1)+20))</f>
        <v/>
      </c>
      <c r="J80" t="str">
        <f ca="1">IF($C80&lt;=2,"",
IF(AND($C80&gt;=3,INT(RIGHT(J$1,1))&gt;VLOOKUP($C80,EquipGradeTable!$A:$B,MATCH(EquipGradeTable!$B$1,EquipGradeTable!$A$1:$B$1,0),0)),"",
OFFSET(J80,0,-1)+20))</f>
        <v/>
      </c>
      <c r="K80" t="str">
        <f ca="1">IF($C80&lt;=2,"",
IF(AND($C80&gt;=3,INT(RIGHT(K$1,1))&gt;VLOOKUP($C80,EquipGradeTable!$A:$B,MATCH(EquipGradeTable!$B$1,EquipGradeTable!$A$1:$B$1,0),0)),"",
OFFSET(K80,0,-1)+20))</f>
        <v/>
      </c>
      <c r="L80" t="str">
        <f ca="1">IF($C80&lt;=2,"",
IF(AND($C80&gt;=3,INT(RIGHT(L$1,1))&gt;VLOOKUP($C80,EquipGradeTable!$A:$B,MATCH(EquipGradeTable!$B$1,EquipGradeTable!$A$1:$B$1,0),0)),"",
OFFSET(L80,0,-1)+20))</f>
        <v/>
      </c>
      <c r="M80" t="str">
        <f ca="1">IF($C80&lt;=2,"",
IF(AND($C80&gt;=3,INT(RIGHT(M$1,1))&gt;VLOOKUP($C80,EquipGradeTable!$A:$B,MATCH(EquipGradeTable!$B$1,EquipGradeTable!$A$1:$B$1,0),0)),"",
OFFSET(M80,0,-1)+20))</f>
        <v/>
      </c>
      <c r="N80">
        <f t="shared" ca="1" si="7"/>
        <v>7</v>
      </c>
      <c r="O80" t="str">
        <f ca="1">VLOOKUP($B80,EquipTable!$A:$V,MATCH(SUBSTITUTE(O$1,"참고",""),EquipTable!$A$1:$V$1,0),0)</f>
        <v>JimHdBow6</v>
      </c>
      <c r="P80">
        <f ca="1">VLOOKUP($B80,EquipTable!$A:$V,MATCH(SUBSTITUTE(P$1,"참고",""),EquipTable!$A$1:$V$1,0),0)</f>
        <v>0</v>
      </c>
    </row>
    <row r="81" spans="1:16" x14ac:dyDescent="0.3">
      <c r="A81" t="str">
        <f t="shared" ca="1" si="4"/>
        <v>Equip012001</v>
      </c>
      <c r="B81" t="s">
        <v>147</v>
      </c>
      <c r="C81">
        <f t="shared" ca="1" si="5"/>
        <v>1</v>
      </c>
      <c r="D81" t="str">
        <f ca="1">VLOOKUP($B81,EquipTable!$A:$V,MATCH(SUBSTITUTE(D$1,"참고",""),EquipTable!$A$1:$V$1,0),0)</f>
        <v>Bow</v>
      </c>
      <c r="E81" t="str">
        <f ca="1">VLOOKUP($B81,EquipTable!$A:$V,MATCH(SUBSTITUTE(E$1,"참고",""),EquipTable!$A$1:$V$1,0),0)</f>
        <v>A</v>
      </c>
      <c r="F81">
        <f ca="1">VLOOKUP($B81,EquipTable!$A:$V,MATCH(SUBSTITUTE(F$1,"참고",""),EquipTable!$A$1:$V$1,0),0)</f>
        <v>1</v>
      </c>
      <c r="G81" t="str">
        <f t="shared" ca="1" si="6"/>
        <v>200</v>
      </c>
      <c r="H81">
        <v>200</v>
      </c>
      <c r="I81" t="str">
        <f ca="1">IF($C81&lt;=2,"",
IF(AND($C81&gt;=3,INT(RIGHT(I$1,1))&gt;VLOOKUP($C81,EquipGradeTable!$A:$B,MATCH(EquipGradeTable!$B$1,EquipGradeTable!$A$1:$B$1,0),0)),"",
OFFSET(I81,0,-1)+20))</f>
        <v/>
      </c>
      <c r="J81" t="str">
        <f ca="1">IF($C81&lt;=2,"",
IF(AND($C81&gt;=3,INT(RIGHT(J$1,1))&gt;VLOOKUP($C81,EquipGradeTable!$A:$B,MATCH(EquipGradeTable!$B$1,EquipGradeTable!$A$1:$B$1,0),0)),"",
OFFSET(J81,0,-1)+20))</f>
        <v/>
      </c>
      <c r="K81" t="str">
        <f ca="1">IF($C81&lt;=2,"",
IF(AND($C81&gt;=3,INT(RIGHT(K$1,1))&gt;VLOOKUP($C81,EquipGradeTable!$A:$B,MATCH(EquipGradeTable!$B$1,EquipGradeTable!$A$1:$B$1,0),0)),"",
OFFSET(K81,0,-1)+20))</f>
        <v/>
      </c>
      <c r="L81" t="str">
        <f ca="1">IF($C81&lt;=2,"",
IF(AND($C81&gt;=3,INT(RIGHT(L$1,1))&gt;VLOOKUP($C81,EquipGradeTable!$A:$B,MATCH(EquipGradeTable!$B$1,EquipGradeTable!$A$1:$B$1,0),0)),"",
OFFSET(L81,0,-1)+20))</f>
        <v/>
      </c>
      <c r="M81" t="str">
        <f ca="1">IF($C81&lt;=2,"",
IF(AND($C81&gt;=3,INT(RIGHT(M$1,1))&gt;VLOOKUP($C81,EquipGradeTable!$A:$B,MATCH(EquipGradeTable!$B$1,EquipGradeTable!$A$1:$B$1,0),0)),"",
OFFSET(M81,0,-1)+20))</f>
        <v/>
      </c>
      <c r="N81">
        <f t="shared" ca="1" si="7"/>
        <v>7</v>
      </c>
      <c r="O81" t="str">
        <f ca="1">VLOOKUP($B81,EquipTable!$A:$V,MATCH(SUBSTITUTE(O$1,"참고",""),EquipTable!$A$1:$V$1,0),0)</f>
        <v>JimHdBow6</v>
      </c>
      <c r="P81">
        <f ca="1">VLOOKUP($B81,EquipTable!$A:$V,MATCH(SUBSTITUTE(P$1,"참고",""),EquipTable!$A$1:$V$1,0),0)</f>
        <v>0</v>
      </c>
    </row>
    <row r="82" spans="1:16" x14ac:dyDescent="0.3">
      <c r="A82" t="str">
        <f t="shared" ca="1" si="4"/>
        <v>Equip022001</v>
      </c>
      <c r="B82" t="s">
        <v>147</v>
      </c>
      <c r="C82">
        <f t="shared" ca="1" si="5"/>
        <v>2</v>
      </c>
      <c r="D82" t="str">
        <f ca="1">VLOOKUP($B82,EquipTable!$A:$V,MATCH(SUBSTITUTE(D$1,"참고",""),EquipTable!$A$1:$V$1,0),0)</f>
        <v>Bow</v>
      </c>
      <c r="E82" t="str">
        <f ca="1">VLOOKUP($B82,EquipTable!$A:$V,MATCH(SUBSTITUTE(E$1,"참고",""),EquipTable!$A$1:$V$1,0),0)</f>
        <v>A</v>
      </c>
      <c r="F82">
        <f ca="1">VLOOKUP($B82,EquipTable!$A:$V,MATCH(SUBSTITUTE(F$1,"참고",""),EquipTable!$A$1:$V$1,0),0)</f>
        <v>1</v>
      </c>
      <c r="G82" t="str">
        <f t="shared" ca="1" si="6"/>
        <v>300</v>
      </c>
      <c r="H82">
        <v>300</v>
      </c>
      <c r="I82" t="str">
        <f ca="1">IF($C82&lt;=2,"",
IF(AND($C82&gt;=3,INT(RIGHT(I$1,1))&gt;VLOOKUP($C82,EquipGradeTable!$A:$B,MATCH(EquipGradeTable!$B$1,EquipGradeTable!$A$1:$B$1,0),0)),"",
OFFSET(I82,0,-1)+20))</f>
        <v/>
      </c>
      <c r="J82" t="str">
        <f ca="1">IF($C82&lt;=2,"",
IF(AND($C82&gt;=3,INT(RIGHT(J$1,1))&gt;VLOOKUP($C82,EquipGradeTable!$A:$B,MATCH(EquipGradeTable!$B$1,EquipGradeTable!$A$1:$B$1,0),0)),"",
OFFSET(J82,0,-1)+20))</f>
        <v/>
      </c>
      <c r="K82" t="str">
        <f ca="1">IF($C82&lt;=2,"",
IF(AND($C82&gt;=3,INT(RIGHT(K$1,1))&gt;VLOOKUP($C82,EquipGradeTable!$A:$B,MATCH(EquipGradeTable!$B$1,EquipGradeTable!$A$1:$B$1,0),0)),"",
OFFSET(K82,0,-1)+20))</f>
        <v/>
      </c>
      <c r="L82" t="str">
        <f ca="1">IF($C82&lt;=2,"",
IF(AND($C82&gt;=3,INT(RIGHT(L$1,1))&gt;VLOOKUP($C82,EquipGradeTable!$A:$B,MATCH(EquipGradeTable!$B$1,EquipGradeTable!$A$1:$B$1,0),0)),"",
OFFSET(L82,0,-1)+20))</f>
        <v/>
      </c>
      <c r="M82" t="str">
        <f ca="1">IF($C82&lt;=2,"",
IF(AND($C82&gt;=3,INT(RIGHT(M$1,1))&gt;VLOOKUP($C82,EquipGradeTable!$A:$B,MATCH(EquipGradeTable!$B$1,EquipGradeTable!$A$1:$B$1,0),0)),"",
OFFSET(M82,0,-1)+20))</f>
        <v/>
      </c>
      <c r="N82">
        <f t="shared" ca="1" si="7"/>
        <v>7</v>
      </c>
      <c r="O82" t="str">
        <f ca="1">VLOOKUP($B82,EquipTable!$A:$V,MATCH(SUBSTITUTE(O$1,"참고",""),EquipTable!$A$1:$V$1,0),0)</f>
        <v>JimHdBow6</v>
      </c>
      <c r="P82">
        <f ca="1">VLOOKUP($B82,EquipTable!$A:$V,MATCH(SUBSTITUTE(P$1,"참고",""),EquipTable!$A$1:$V$1,0),0)</f>
        <v>0</v>
      </c>
    </row>
    <row r="83" spans="1:16" x14ac:dyDescent="0.3">
      <c r="A83" t="str">
        <f t="shared" ca="1" si="4"/>
        <v>Equip032001</v>
      </c>
      <c r="B83" t="s">
        <v>147</v>
      </c>
      <c r="C83">
        <f t="shared" ca="1" si="5"/>
        <v>3</v>
      </c>
      <c r="D83" t="str">
        <f ca="1">VLOOKUP($B83,EquipTable!$A:$V,MATCH(SUBSTITUTE(D$1,"참고",""),EquipTable!$A$1:$V$1,0),0)</f>
        <v>Bow</v>
      </c>
      <c r="E83" t="str">
        <f ca="1">VLOOKUP($B83,EquipTable!$A:$V,MATCH(SUBSTITUTE(E$1,"참고",""),EquipTable!$A$1:$V$1,0),0)</f>
        <v>A</v>
      </c>
      <c r="F83">
        <f ca="1">VLOOKUP($B83,EquipTable!$A:$V,MATCH(SUBSTITUTE(F$1,"참고",""),EquipTable!$A$1:$V$1,0),0)</f>
        <v>1</v>
      </c>
      <c r="G83" t="str">
        <f t="shared" ca="1" si="6"/>
        <v>400, 420, 440</v>
      </c>
      <c r="H83">
        <v>400</v>
      </c>
      <c r="I83">
        <f ca="1">IF($C83&lt;=2,"",
IF(AND($C83&gt;=3,INT(RIGHT(I$1,1))&gt;VLOOKUP($C83,EquipGradeTable!$A:$B,MATCH(EquipGradeTable!$B$1,EquipGradeTable!$A$1:$B$1,0),0)),"",
OFFSET(I83,0,-1)+20))</f>
        <v>420</v>
      </c>
      <c r="J83">
        <f ca="1">IF($C83&lt;=2,"",
IF(AND($C83&gt;=3,INT(RIGHT(J$1,1))&gt;VLOOKUP($C83,EquipGradeTable!$A:$B,MATCH(EquipGradeTable!$B$1,EquipGradeTable!$A$1:$B$1,0),0)),"",
OFFSET(J83,0,-1)+20))</f>
        <v>440</v>
      </c>
      <c r="K83" t="str">
        <f ca="1">IF($C83&lt;=2,"",
IF(AND($C83&gt;=3,INT(RIGHT(K$1,1))&gt;VLOOKUP($C83,EquipGradeTable!$A:$B,MATCH(EquipGradeTable!$B$1,EquipGradeTable!$A$1:$B$1,0),0)),"",
OFFSET(K83,0,-1)+20))</f>
        <v/>
      </c>
      <c r="L83" t="str">
        <f ca="1">IF($C83&lt;=2,"",
IF(AND($C83&gt;=3,INT(RIGHT(L$1,1))&gt;VLOOKUP($C83,EquipGradeTable!$A:$B,MATCH(EquipGradeTable!$B$1,EquipGradeTable!$A$1:$B$1,0),0)),"",
OFFSET(L83,0,-1)+20))</f>
        <v/>
      </c>
      <c r="M83" t="str">
        <f ca="1">IF($C83&lt;=2,"",
IF(AND($C83&gt;=3,INT(RIGHT(M$1,1))&gt;VLOOKUP($C83,EquipGradeTable!$A:$B,MATCH(EquipGradeTable!$B$1,EquipGradeTable!$A$1:$B$1,0),0)),"",
OFFSET(M83,0,-1)+20))</f>
        <v/>
      </c>
      <c r="N83">
        <f t="shared" ca="1" si="7"/>
        <v>7</v>
      </c>
      <c r="O83" t="str">
        <f ca="1">VLOOKUP($B83,EquipTable!$A:$V,MATCH(SUBSTITUTE(O$1,"참고",""),EquipTable!$A$1:$V$1,0),0)</f>
        <v>JimHdBow6</v>
      </c>
      <c r="P83">
        <f ca="1">VLOOKUP($B83,EquipTable!$A:$V,MATCH(SUBSTITUTE(P$1,"참고",""),EquipTable!$A$1:$V$1,0),0)</f>
        <v>0</v>
      </c>
    </row>
    <row r="84" spans="1:16" x14ac:dyDescent="0.3">
      <c r="A84" t="str">
        <f t="shared" ca="1" si="4"/>
        <v>Equip042001</v>
      </c>
      <c r="B84" t="s">
        <v>147</v>
      </c>
      <c r="C84">
        <f t="shared" ca="1" si="5"/>
        <v>4</v>
      </c>
      <c r="D84" t="str">
        <f ca="1">VLOOKUP($B84,EquipTable!$A:$V,MATCH(SUBSTITUTE(D$1,"참고",""),EquipTable!$A$1:$V$1,0),0)</f>
        <v>Bow</v>
      </c>
      <c r="E84" t="str">
        <f ca="1">VLOOKUP($B84,EquipTable!$A:$V,MATCH(SUBSTITUTE(E$1,"참고",""),EquipTable!$A$1:$V$1,0),0)</f>
        <v>A</v>
      </c>
      <c r="F84">
        <f ca="1">VLOOKUP($B84,EquipTable!$A:$V,MATCH(SUBSTITUTE(F$1,"참고",""),EquipTable!$A$1:$V$1,0),0)</f>
        <v>1</v>
      </c>
      <c r="G84" t="str">
        <f t="shared" ca="1" si="6"/>
        <v>500, 520, 540, 560</v>
      </c>
      <c r="H84">
        <v>500</v>
      </c>
      <c r="I84">
        <f ca="1">IF($C84&lt;=2,"",
IF(AND($C84&gt;=3,INT(RIGHT(I$1,1))&gt;VLOOKUP($C84,EquipGradeTable!$A:$B,MATCH(EquipGradeTable!$B$1,EquipGradeTable!$A$1:$B$1,0),0)),"",
OFFSET(I84,0,-1)+20))</f>
        <v>520</v>
      </c>
      <c r="J84">
        <f ca="1">IF($C84&lt;=2,"",
IF(AND($C84&gt;=3,INT(RIGHT(J$1,1))&gt;VLOOKUP($C84,EquipGradeTable!$A:$B,MATCH(EquipGradeTable!$B$1,EquipGradeTable!$A$1:$B$1,0),0)),"",
OFFSET(J84,0,-1)+20))</f>
        <v>540</v>
      </c>
      <c r="K84">
        <f ca="1">IF($C84&lt;=2,"",
IF(AND($C84&gt;=3,INT(RIGHT(K$1,1))&gt;VLOOKUP($C84,EquipGradeTable!$A:$B,MATCH(EquipGradeTable!$B$1,EquipGradeTable!$A$1:$B$1,0),0)),"",
OFFSET(K84,0,-1)+20))</f>
        <v>560</v>
      </c>
      <c r="L84" t="str">
        <f ca="1">IF($C84&lt;=2,"",
IF(AND($C84&gt;=3,INT(RIGHT(L$1,1))&gt;VLOOKUP($C84,EquipGradeTable!$A:$B,MATCH(EquipGradeTable!$B$1,EquipGradeTable!$A$1:$B$1,0),0)),"",
OFFSET(L84,0,-1)+20))</f>
        <v/>
      </c>
      <c r="M84" t="str">
        <f ca="1">IF($C84&lt;=2,"",
IF(AND($C84&gt;=3,INT(RIGHT(M$1,1))&gt;VLOOKUP($C84,EquipGradeTable!$A:$B,MATCH(EquipGradeTable!$B$1,EquipGradeTable!$A$1:$B$1,0),0)),"",
OFFSET(M84,0,-1)+20))</f>
        <v/>
      </c>
      <c r="N84">
        <f t="shared" ca="1" si="7"/>
        <v>7</v>
      </c>
      <c r="O84" t="str">
        <f ca="1">VLOOKUP($B84,EquipTable!$A:$V,MATCH(SUBSTITUTE(O$1,"참고",""),EquipTable!$A$1:$V$1,0),0)</f>
        <v>JimHdBow6</v>
      </c>
      <c r="P84">
        <f ca="1">VLOOKUP($B84,EquipTable!$A:$V,MATCH(SUBSTITUTE(P$1,"참고",""),EquipTable!$A$1:$V$1,0),0)</f>
        <v>0</v>
      </c>
    </row>
    <row r="85" spans="1:16" x14ac:dyDescent="0.3">
      <c r="A85" t="str">
        <f t="shared" ca="1" si="4"/>
        <v>Equip052001</v>
      </c>
      <c r="B85" t="s">
        <v>147</v>
      </c>
      <c r="C85">
        <f t="shared" ca="1" si="5"/>
        <v>5</v>
      </c>
      <c r="D85" t="str">
        <f ca="1">VLOOKUP($B85,EquipTable!$A:$V,MATCH(SUBSTITUTE(D$1,"참고",""),EquipTable!$A$1:$V$1,0),0)</f>
        <v>Bow</v>
      </c>
      <c r="E85" t="str">
        <f ca="1">VLOOKUP($B85,EquipTable!$A:$V,MATCH(SUBSTITUTE(E$1,"참고",""),EquipTable!$A$1:$V$1,0),0)</f>
        <v>A</v>
      </c>
      <c r="F85">
        <f ca="1">VLOOKUP($B85,EquipTable!$A:$V,MATCH(SUBSTITUTE(F$1,"참고",""),EquipTable!$A$1:$V$1,0),0)</f>
        <v>1</v>
      </c>
      <c r="G85" t="str">
        <f t="shared" ca="1" si="6"/>
        <v>600, 620, 640, 660, 680</v>
      </c>
      <c r="H85">
        <v>600</v>
      </c>
      <c r="I85">
        <f ca="1">IF($C85&lt;=2,"",
IF(AND($C85&gt;=3,INT(RIGHT(I$1,1))&gt;VLOOKUP($C85,EquipGradeTable!$A:$B,MATCH(EquipGradeTable!$B$1,EquipGradeTable!$A$1:$B$1,0),0)),"",
OFFSET(I85,0,-1)+20))</f>
        <v>620</v>
      </c>
      <c r="J85">
        <f ca="1">IF($C85&lt;=2,"",
IF(AND($C85&gt;=3,INT(RIGHT(J$1,1))&gt;VLOOKUP($C85,EquipGradeTable!$A:$B,MATCH(EquipGradeTable!$B$1,EquipGradeTable!$A$1:$B$1,0),0)),"",
OFFSET(J85,0,-1)+20))</f>
        <v>640</v>
      </c>
      <c r="K85">
        <f ca="1">IF($C85&lt;=2,"",
IF(AND($C85&gt;=3,INT(RIGHT(K$1,1))&gt;VLOOKUP($C85,EquipGradeTable!$A:$B,MATCH(EquipGradeTable!$B$1,EquipGradeTable!$A$1:$B$1,0),0)),"",
OFFSET(K85,0,-1)+20))</f>
        <v>660</v>
      </c>
      <c r="L85">
        <f ca="1">IF($C85&lt;=2,"",
IF(AND($C85&gt;=3,INT(RIGHT(L$1,1))&gt;VLOOKUP($C85,EquipGradeTable!$A:$B,MATCH(EquipGradeTable!$B$1,EquipGradeTable!$A$1:$B$1,0),0)),"",
OFFSET(L85,0,-1)+20))</f>
        <v>680</v>
      </c>
      <c r="M85" t="str">
        <f ca="1">IF($C85&lt;=2,"",
IF(AND($C85&gt;=3,INT(RIGHT(M$1,1))&gt;VLOOKUP($C85,EquipGradeTable!$A:$B,MATCH(EquipGradeTable!$B$1,EquipGradeTable!$A$1:$B$1,0),0)),"",
OFFSET(M85,0,-1)+20))</f>
        <v/>
      </c>
      <c r="N85">
        <f t="shared" ca="1" si="7"/>
        <v>7</v>
      </c>
      <c r="O85" t="str">
        <f ca="1">VLOOKUP($B85,EquipTable!$A:$V,MATCH(SUBSTITUTE(O$1,"참고",""),EquipTable!$A$1:$V$1,0),0)</f>
        <v>JimHdBow6</v>
      </c>
      <c r="P85">
        <f ca="1">VLOOKUP($B85,EquipTable!$A:$V,MATCH(SUBSTITUTE(P$1,"참고",""),EquipTable!$A$1:$V$1,0),0)</f>
        <v>0</v>
      </c>
    </row>
    <row r="86" spans="1:16" x14ac:dyDescent="0.3">
      <c r="A86" t="str">
        <f t="shared" ca="1" si="4"/>
        <v>Equip062001</v>
      </c>
      <c r="B86" t="s">
        <v>147</v>
      </c>
      <c r="C86">
        <f t="shared" ca="1" si="5"/>
        <v>6</v>
      </c>
      <c r="D86" t="str">
        <f ca="1">VLOOKUP($B86,EquipTable!$A:$V,MATCH(SUBSTITUTE(D$1,"참고",""),EquipTable!$A$1:$V$1,0),0)</f>
        <v>Bow</v>
      </c>
      <c r="E86" t="str">
        <f ca="1">VLOOKUP($B86,EquipTable!$A:$V,MATCH(SUBSTITUTE(E$1,"참고",""),EquipTable!$A$1:$V$1,0),0)</f>
        <v>A</v>
      </c>
      <c r="F86">
        <f ca="1">VLOOKUP($B86,EquipTable!$A:$V,MATCH(SUBSTITUTE(F$1,"참고",""),EquipTable!$A$1:$V$1,0),0)</f>
        <v>1</v>
      </c>
      <c r="G86" t="str">
        <f t="shared" ca="1" si="6"/>
        <v>700, 720, 740, 760, 780, 800</v>
      </c>
      <c r="H86">
        <v>700</v>
      </c>
      <c r="I86">
        <f ca="1">IF($C86&lt;=2,"",
IF(AND($C86&gt;=3,INT(RIGHT(I$1,1))&gt;VLOOKUP($C86,EquipGradeTable!$A:$B,MATCH(EquipGradeTable!$B$1,EquipGradeTable!$A$1:$B$1,0),0)),"",
OFFSET(I86,0,-1)+20))</f>
        <v>720</v>
      </c>
      <c r="J86">
        <f ca="1">IF($C86&lt;=2,"",
IF(AND($C86&gt;=3,INT(RIGHT(J$1,1))&gt;VLOOKUP($C86,EquipGradeTable!$A:$B,MATCH(EquipGradeTable!$B$1,EquipGradeTable!$A$1:$B$1,0),0)),"",
OFFSET(J86,0,-1)+20))</f>
        <v>740</v>
      </c>
      <c r="K86">
        <f ca="1">IF($C86&lt;=2,"",
IF(AND($C86&gt;=3,INT(RIGHT(K$1,1))&gt;VLOOKUP($C86,EquipGradeTable!$A:$B,MATCH(EquipGradeTable!$B$1,EquipGradeTable!$A$1:$B$1,0),0)),"",
OFFSET(K86,0,-1)+20))</f>
        <v>760</v>
      </c>
      <c r="L86">
        <f ca="1">IF($C86&lt;=2,"",
IF(AND($C86&gt;=3,INT(RIGHT(L$1,1))&gt;VLOOKUP($C86,EquipGradeTable!$A:$B,MATCH(EquipGradeTable!$B$1,EquipGradeTable!$A$1:$B$1,0),0)),"",
OFFSET(L86,0,-1)+20))</f>
        <v>780</v>
      </c>
      <c r="M86">
        <f ca="1">IF($C86&lt;=2,"",
IF(AND($C86&gt;=3,INT(RIGHT(M$1,1))&gt;VLOOKUP($C86,EquipGradeTable!$A:$B,MATCH(EquipGradeTable!$B$1,EquipGradeTable!$A$1:$B$1,0),0)),"",
OFFSET(M86,0,-1)+20))</f>
        <v>800</v>
      </c>
      <c r="N86">
        <f t="shared" ca="1" si="7"/>
        <v>7</v>
      </c>
      <c r="O86" t="str">
        <f ca="1">VLOOKUP($B86,EquipTable!$A:$V,MATCH(SUBSTITUTE(O$1,"참고",""),EquipTable!$A$1:$V$1,0),0)</f>
        <v>JimHdBow6</v>
      </c>
      <c r="P86">
        <f ca="1">VLOOKUP($B86,EquipTable!$A:$V,MATCH(SUBSTITUTE(P$1,"참고",""),EquipTable!$A$1:$V$1,0),0)</f>
        <v>0</v>
      </c>
    </row>
    <row r="87" spans="1:16" x14ac:dyDescent="0.3">
      <c r="A87" t="str">
        <f t="shared" ca="1" si="4"/>
        <v>Equip002002</v>
      </c>
      <c r="B87" t="s">
        <v>148</v>
      </c>
      <c r="C87">
        <f t="shared" ca="1" si="5"/>
        <v>0</v>
      </c>
      <c r="D87" t="str">
        <f ca="1">VLOOKUP($B87,EquipTable!$A:$V,MATCH(SUBSTITUTE(D$1,"참고",""),EquipTable!$A$1:$V$1,0),0)</f>
        <v>Bow</v>
      </c>
      <c r="E87" t="str">
        <f ca="1">VLOOKUP($B87,EquipTable!$A:$V,MATCH(SUBSTITUTE(E$1,"참고",""),EquipTable!$A$1:$V$1,0),0)</f>
        <v>A</v>
      </c>
      <c r="F87">
        <f ca="1">VLOOKUP($B87,EquipTable!$A:$V,MATCH(SUBSTITUTE(F$1,"참고",""),EquipTable!$A$1:$V$1,0),0)</f>
        <v>2</v>
      </c>
      <c r="G87" t="str">
        <f t="shared" ca="1" si="6"/>
        <v>101</v>
      </c>
      <c r="H87">
        <v>101</v>
      </c>
      <c r="I87" t="str">
        <f ca="1">IF($C87&lt;=2,"",
IF(AND($C87&gt;=3,INT(RIGHT(I$1,1))&gt;VLOOKUP($C87,EquipGradeTable!$A:$B,MATCH(EquipGradeTable!$B$1,EquipGradeTable!$A$1:$B$1,0),0)),"",
OFFSET(I87,0,-1)+20))</f>
        <v/>
      </c>
      <c r="J87" t="str">
        <f ca="1">IF($C87&lt;=2,"",
IF(AND($C87&gt;=3,INT(RIGHT(J$1,1))&gt;VLOOKUP($C87,EquipGradeTable!$A:$B,MATCH(EquipGradeTable!$B$1,EquipGradeTable!$A$1:$B$1,0),0)),"",
OFFSET(J87,0,-1)+20))</f>
        <v/>
      </c>
      <c r="K87" t="str">
        <f ca="1">IF($C87&lt;=2,"",
IF(AND($C87&gt;=3,INT(RIGHT(K$1,1))&gt;VLOOKUP($C87,EquipGradeTable!$A:$B,MATCH(EquipGradeTable!$B$1,EquipGradeTable!$A$1:$B$1,0),0)),"",
OFFSET(K87,0,-1)+20))</f>
        <v/>
      </c>
      <c r="L87" t="str">
        <f ca="1">IF($C87&lt;=2,"",
IF(AND($C87&gt;=3,INT(RIGHT(L$1,1))&gt;VLOOKUP($C87,EquipGradeTable!$A:$B,MATCH(EquipGradeTable!$B$1,EquipGradeTable!$A$1:$B$1,0),0)),"",
OFFSET(L87,0,-1)+20))</f>
        <v/>
      </c>
      <c r="M87" t="str">
        <f ca="1">IF($C87&lt;=2,"",
IF(AND($C87&gt;=3,INT(RIGHT(M$1,1))&gt;VLOOKUP($C87,EquipGradeTable!$A:$B,MATCH(EquipGradeTable!$B$1,EquipGradeTable!$A$1:$B$1,0),0)),"",
OFFSET(M87,0,-1)+20))</f>
        <v/>
      </c>
      <c r="N87">
        <f t="shared" ca="1" si="7"/>
        <v>7</v>
      </c>
      <c r="O87" t="str">
        <f ca="1">VLOOKUP($B87,EquipTable!$A:$V,MATCH(SUBSTITUTE(O$1,"참고",""),EquipTable!$A$1:$V$1,0),0)</f>
        <v>JimHdBow9</v>
      </c>
      <c r="P87">
        <f ca="1">VLOOKUP($B87,EquipTable!$A:$V,MATCH(SUBSTITUTE(P$1,"참고",""),EquipTable!$A$1:$V$1,0),0)</f>
        <v>0</v>
      </c>
    </row>
    <row r="88" spans="1:16" x14ac:dyDescent="0.3">
      <c r="A88" t="str">
        <f t="shared" ca="1" si="4"/>
        <v>Equip012002</v>
      </c>
      <c r="B88" t="s">
        <v>148</v>
      </c>
      <c r="C88">
        <f t="shared" ca="1" si="5"/>
        <v>1</v>
      </c>
      <c r="D88" t="str">
        <f ca="1">VLOOKUP($B88,EquipTable!$A:$V,MATCH(SUBSTITUTE(D$1,"참고",""),EquipTable!$A$1:$V$1,0),0)</f>
        <v>Bow</v>
      </c>
      <c r="E88" t="str">
        <f ca="1">VLOOKUP($B88,EquipTable!$A:$V,MATCH(SUBSTITUTE(E$1,"참고",""),EquipTable!$A$1:$V$1,0),0)</f>
        <v>A</v>
      </c>
      <c r="F88">
        <f ca="1">VLOOKUP($B88,EquipTable!$A:$V,MATCH(SUBSTITUTE(F$1,"참고",""),EquipTable!$A$1:$V$1,0),0)</f>
        <v>2</v>
      </c>
      <c r="G88" t="str">
        <f t="shared" ca="1" si="6"/>
        <v>201</v>
      </c>
      <c r="H88">
        <v>201</v>
      </c>
      <c r="I88" t="str">
        <f ca="1">IF($C88&lt;=2,"",
IF(AND($C88&gt;=3,INT(RIGHT(I$1,1))&gt;VLOOKUP($C88,EquipGradeTable!$A:$B,MATCH(EquipGradeTable!$B$1,EquipGradeTable!$A$1:$B$1,0),0)),"",
OFFSET(I88,0,-1)+20))</f>
        <v/>
      </c>
      <c r="J88" t="str">
        <f ca="1">IF($C88&lt;=2,"",
IF(AND($C88&gt;=3,INT(RIGHT(J$1,1))&gt;VLOOKUP($C88,EquipGradeTable!$A:$B,MATCH(EquipGradeTable!$B$1,EquipGradeTable!$A$1:$B$1,0),0)),"",
OFFSET(J88,0,-1)+20))</f>
        <v/>
      </c>
      <c r="K88" t="str">
        <f ca="1">IF($C88&lt;=2,"",
IF(AND($C88&gt;=3,INT(RIGHT(K$1,1))&gt;VLOOKUP($C88,EquipGradeTable!$A:$B,MATCH(EquipGradeTable!$B$1,EquipGradeTable!$A$1:$B$1,0),0)),"",
OFFSET(K88,0,-1)+20))</f>
        <v/>
      </c>
      <c r="L88" t="str">
        <f ca="1">IF($C88&lt;=2,"",
IF(AND($C88&gt;=3,INT(RIGHT(L$1,1))&gt;VLOOKUP($C88,EquipGradeTable!$A:$B,MATCH(EquipGradeTable!$B$1,EquipGradeTable!$A$1:$B$1,0),0)),"",
OFFSET(L88,0,-1)+20))</f>
        <v/>
      </c>
      <c r="M88" t="str">
        <f ca="1">IF($C88&lt;=2,"",
IF(AND($C88&gt;=3,INT(RIGHT(M$1,1))&gt;VLOOKUP($C88,EquipGradeTable!$A:$B,MATCH(EquipGradeTable!$B$1,EquipGradeTable!$A$1:$B$1,0),0)),"",
OFFSET(M88,0,-1)+20))</f>
        <v/>
      </c>
      <c r="N88">
        <f t="shared" ca="1" si="7"/>
        <v>7</v>
      </c>
      <c r="O88" t="str">
        <f ca="1">VLOOKUP($B88,EquipTable!$A:$V,MATCH(SUBSTITUTE(O$1,"참고",""),EquipTable!$A$1:$V$1,0),0)</f>
        <v>JimHdBow9</v>
      </c>
      <c r="P88">
        <f ca="1">VLOOKUP($B88,EquipTable!$A:$V,MATCH(SUBSTITUTE(P$1,"참고",""),EquipTable!$A$1:$V$1,0),0)</f>
        <v>0</v>
      </c>
    </row>
    <row r="89" spans="1:16" x14ac:dyDescent="0.3">
      <c r="A89" t="str">
        <f t="shared" ca="1" si="4"/>
        <v>Equip022002</v>
      </c>
      <c r="B89" t="s">
        <v>148</v>
      </c>
      <c r="C89">
        <f t="shared" ca="1" si="5"/>
        <v>2</v>
      </c>
      <c r="D89" t="str">
        <f ca="1">VLOOKUP($B89,EquipTable!$A:$V,MATCH(SUBSTITUTE(D$1,"참고",""),EquipTable!$A$1:$V$1,0),0)</f>
        <v>Bow</v>
      </c>
      <c r="E89" t="str">
        <f ca="1">VLOOKUP($B89,EquipTable!$A:$V,MATCH(SUBSTITUTE(E$1,"참고",""),EquipTable!$A$1:$V$1,0),0)</f>
        <v>A</v>
      </c>
      <c r="F89">
        <f ca="1">VLOOKUP($B89,EquipTable!$A:$V,MATCH(SUBSTITUTE(F$1,"참고",""),EquipTable!$A$1:$V$1,0),0)</f>
        <v>2</v>
      </c>
      <c r="G89" t="str">
        <f t="shared" ca="1" si="6"/>
        <v>301</v>
      </c>
      <c r="H89">
        <v>301</v>
      </c>
      <c r="I89" t="str">
        <f ca="1">IF($C89&lt;=2,"",
IF(AND($C89&gt;=3,INT(RIGHT(I$1,1))&gt;VLOOKUP($C89,EquipGradeTable!$A:$B,MATCH(EquipGradeTable!$B$1,EquipGradeTable!$A$1:$B$1,0),0)),"",
OFFSET(I89,0,-1)+20))</f>
        <v/>
      </c>
      <c r="J89" t="str">
        <f ca="1">IF($C89&lt;=2,"",
IF(AND($C89&gt;=3,INT(RIGHT(J$1,1))&gt;VLOOKUP($C89,EquipGradeTable!$A:$B,MATCH(EquipGradeTable!$B$1,EquipGradeTable!$A$1:$B$1,0),0)),"",
OFFSET(J89,0,-1)+20))</f>
        <v/>
      </c>
      <c r="K89" t="str">
        <f ca="1">IF($C89&lt;=2,"",
IF(AND($C89&gt;=3,INT(RIGHT(K$1,1))&gt;VLOOKUP($C89,EquipGradeTable!$A:$B,MATCH(EquipGradeTable!$B$1,EquipGradeTable!$A$1:$B$1,0),0)),"",
OFFSET(K89,0,-1)+20))</f>
        <v/>
      </c>
      <c r="L89" t="str">
        <f ca="1">IF($C89&lt;=2,"",
IF(AND($C89&gt;=3,INT(RIGHT(L$1,1))&gt;VLOOKUP($C89,EquipGradeTable!$A:$B,MATCH(EquipGradeTable!$B$1,EquipGradeTable!$A$1:$B$1,0),0)),"",
OFFSET(L89,0,-1)+20))</f>
        <v/>
      </c>
      <c r="M89" t="str">
        <f ca="1">IF($C89&lt;=2,"",
IF(AND($C89&gt;=3,INT(RIGHT(M$1,1))&gt;VLOOKUP($C89,EquipGradeTable!$A:$B,MATCH(EquipGradeTable!$B$1,EquipGradeTable!$A$1:$B$1,0),0)),"",
OFFSET(M89,0,-1)+20))</f>
        <v/>
      </c>
      <c r="N89">
        <f t="shared" ca="1" si="7"/>
        <v>7</v>
      </c>
      <c r="O89" t="str">
        <f ca="1">VLOOKUP($B89,EquipTable!$A:$V,MATCH(SUBSTITUTE(O$1,"참고",""),EquipTable!$A$1:$V$1,0),0)</f>
        <v>JimHdBow9</v>
      </c>
      <c r="P89">
        <f ca="1">VLOOKUP($B89,EquipTable!$A:$V,MATCH(SUBSTITUTE(P$1,"참고",""),EquipTable!$A$1:$V$1,0),0)</f>
        <v>0</v>
      </c>
    </row>
    <row r="90" spans="1:16" x14ac:dyDescent="0.3">
      <c r="A90" t="str">
        <f t="shared" ca="1" si="4"/>
        <v>Equip032002</v>
      </c>
      <c r="B90" t="s">
        <v>148</v>
      </c>
      <c r="C90">
        <f t="shared" ca="1" si="5"/>
        <v>3</v>
      </c>
      <c r="D90" t="str">
        <f ca="1">VLOOKUP($B90,EquipTable!$A:$V,MATCH(SUBSTITUTE(D$1,"참고",""),EquipTable!$A$1:$V$1,0),0)</f>
        <v>Bow</v>
      </c>
      <c r="E90" t="str">
        <f ca="1">VLOOKUP($B90,EquipTable!$A:$V,MATCH(SUBSTITUTE(E$1,"참고",""),EquipTable!$A$1:$V$1,0),0)</f>
        <v>A</v>
      </c>
      <c r="F90">
        <f ca="1">VLOOKUP($B90,EquipTable!$A:$V,MATCH(SUBSTITUTE(F$1,"참고",""),EquipTable!$A$1:$V$1,0),0)</f>
        <v>2</v>
      </c>
      <c r="G90" t="str">
        <f t="shared" ca="1" si="6"/>
        <v>401, 421, 441</v>
      </c>
      <c r="H90">
        <v>401</v>
      </c>
      <c r="I90">
        <f ca="1">IF($C90&lt;=2,"",
IF(AND($C90&gt;=3,INT(RIGHT(I$1,1))&gt;VLOOKUP($C90,EquipGradeTable!$A:$B,MATCH(EquipGradeTable!$B$1,EquipGradeTable!$A$1:$B$1,0),0)),"",
OFFSET(I90,0,-1)+20))</f>
        <v>421</v>
      </c>
      <c r="J90">
        <f ca="1">IF($C90&lt;=2,"",
IF(AND($C90&gt;=3,INT(RIGHT(J$1,1))&gt;VLOOKUP($C90,EquipGradeTable!$A:$B,MATCH(EquipGradeTable!$B$1,EquipGradeTable!$A$1:$B$1,0),0)),"",
OFFSET(J90,0,-1)+20))</f>
        <v>441</v>
      </c>
      <c r="K90" t="str">
        <f ca="1">IF($C90&lt;=2,"",
IF(AND($C90&gt;=3,INT(RIGHT(K$1,1))&gt;VLOOKUP($C90,EquipGradeTable!$A:$B,MATCH(EquipGradeTable!$B$1,EquipGradeTable!$A$1:$B$1,0),0)),"",
OFFSET(K90,0,-1)+20))</f>
        <v/>
      </c>
      <c r="L90" t="str">
        <f ca="1">IF($C90&lt;=2,"",
IF(AND($C90&gt;=3,INT(RIGHT(L$1,1))&gt;VLOOKUP($C90,EquipGradeTable!$A:$B,MATCH(EquipGradeTable!$B$1,EquipGradeTable!$A$1:$B$1,0),0)),"",
OFFSET(L90,0,-1)+20))</f>
        <v/>
      </c>
      <c r="M90" t="str">
        <f ca="1">IF($C90&lt;=2,"",
IF(AND($C90&gt;=3,INT(RIGHT(M$1,1))&gt;VLOOKUP($C90,EquipGradeTable!$A:$B,MATCH(EquipGradeTable!$B$1,EquipGradeTable!$A$1:$B$1,0),0)),"",
OFFSET(M90,0,-1)+20))</f>
        <v/>
      </c>
      <c r="N90">
        <f t="shared" ca="1" si="7"/>
        <v>7</v>
      </c>
      <c r="O90" t="str">
        <f ca="1">VLOOKUP($B90,EquipTable!$A:$V,MATCH(SUBSTITUTE(O$1,"참고",""),EquipTable!$A$1:$V$1,0),0)</f>
        <v>JimHdBow9</v>
      </c>
      <c r="P90">
        <f ca="1">VLOOKUP($B90,EquipTable!$A:$V,MATCH(SUBSTITUTE(P$1,"참고",""),EquipTable!$A$1:$V$1,0),0)</f>
        <v>0</v>
      </c>
    </row>
    <row r="91" spans="1:16" x14ac:dyDescent="0.3">
      <c r="A91" t="str">
        <f t="shared" ca="1" si="4"/>
        <v>Equip042002</v>
      </c>
      <c r="B91" t="s">
        <v>148</v>
      </c>
      <c r="C91">
        <f t="shared" ca="1" si="5"/>
        <v>4</v>
      </c>
      <c r="D91" t="str">
        <f ca="1">VLOOKUP($B91,EquipTable!$A:$V,MATCH(SUBSTITUTE(D$1,"참고",""),EquipTable!$A$1:$V$1,0),0)</f>
        <v>Bow</v>
      </c>
      <c r="E91" t="str">
        <f ca="1">VLOOKUP($B91,EquipTable!$A:$V,MATCH(SUBSTITUTE(E$1,"참고",""),EquipTable!$A$1:$V$1,0),0)</f>
        <v>A</v>
      </c>
      <c r="F91">
        <f ca="1">VLOOKUP($B91,EquipTable!$A:$V,MATCH(SUBSTITUTE(F$1,"참고",""),EquipTable!$A$1:$V$1,0),0)</f>
        <v>2</v>
      </c>
      <c r="G91" t="str">
        <f t="shared" ca="1" si="6"/>
        <v>501, 521, 541, 561</v>
      </c>
      <c r="H91">
        <v>501</v>
      </c>
      <c r="I91">
        <f ca="1">IF($C91&lt;=2,"",
IF(AND($C91&gt;=3,INT(RIGHT(I$1,1))&gt;VLOOKUP($C91,EquipGradeTable!$A:$B,MATCH(EquipGradeTable!$B$1,EquipGradeTable!$A$1:$B$1,0),0)),"",
OFFSET(I91,0,-1)+20))</f>
        <v>521</v>
      </c>
      <c r="J91">
        <f ca="1">IF($C91&lt;=2,"",
IF(AND($C91&gt;=3,INT(RIGHT(J$1,1))&gt;VLOOKUP($C91,EquipGradeTable!$A:$B,MATCH(EquipGradeTable!$B$1,EquipGradeTable!$A$1:$B$1,0),0)),"",
OFFSET(J91,0,-1)+20))</f>
        <v>541</v>
      </c>
      <c r="K91">
        <f ca="1">IF($C91&lt;=2,"",
IF(AND($C91&gt;=3,INT(RIGHT(K$1,1))&gt;VLOOKUP($C91,EquipGradeTable!$A:$B,MATCH(EquipGradeTable!$B$1,EquipGradeTable!$A$1:$B$1,0),0)),"",
OFFSET(K91,0,-1)+20))</f>
        <v>561</v>
      </c>
      <c r="L91" t="str">
        <f ca="1">IF($C91&lt;=2,"",
IF(AND($C91&gt;=3,INT(RIGHT(L$1,1))&gt;VLOOKUP($C91,EquipGradeTable!$A:$B,MATCH(EquipGradeTable!$B$1,EquipGradeTable!$A$1:$B$1,0),0)),"",
OFFSET(L91,0,-1)+20))</f>
        <v/>
      </c>
      <c r="M91" t="str">
        <f ca="1">IF($C91&lt;=2,"",
IF(AND($C91&gt;=3,INT(RIGHT(M$1,1))&gt;VLOOKUP($C91,EquipGradeTable!$A:$B,MATCH(EquipGradeTable!$B$1,EquipGradeTable!$A$1:$B$1,0),0)),"",
OFFSET(M91,0,-1)+20))</f>
        <v/>
      </c>
      <c r="N91">
        <f t="shared" ca="1" si="7"/>
        <v>7</v>
      </c>
      <c r="O91" t="str">
        <f ca="1">VLOOKUP($B91,EquipTable!$A:$V,MATCH(SUBSTITUTE(O$1,"참고",""),EquipTable!$A$1:$V$1,0),0)</f>
        <v>JimHdBow9</v>
      </c>
      <c r="P91">
        <f ca="1">VLOOKUP($B91,EquipTable!$A:$V,MATCH(SUBSTITUTE(P$1,"참고",""),EquipTable!$A$1:$V$1,0),0)</f>
        <v>0</v>
      </c>
    </row>
    <row r="92" spans="1:16" x14ac:dyDescent="0.3">
      <c r="A92" t="str">
        <f t="shared" ca="1" si="4"/>
        <v>Equip052002</v>
      </c>
      <c r="B92" t="s">
        <v>148</v>
      </c>
      <c r="C92">
        <f t="shared" ca="1" si="5"/>
        <v>5</v>
      </c>
      <c r="D92" t="str">
        <f ca="1">VLOOKUP($B92,EquipTable!$A:$V,MATCH(SUBSTITUTE(D$1,"참고",""),EquipTable!$A$1:$V$1,0),0)</f>
        <v>Bow</v>
      </c>
      <c r="E92" t="str">
        <f ca="1">VLOOKUP($B92,EquipTable!$A:$V,MATCH(SUBSTITUTE(E$1,"참고",""),EquipTable!$A$1:$V$1,0),0)</f>
        <v>A</v>
      </c>
      <c r="F92">
        <f ca="1">VLOOKUP($B92,EquipTable!$A:$V,MATCH(SUBSTITUTE(F$1,"참고",""),EquipTable!$A$1:$V$1,0),0)</f>
        <v>2</v>
      </c>
      <c r="G92" t="str">
        <f t="shared" ca="1" si="6"/>
        <v>601, 621, 641, 661, 681</v>
      </c>
      <c r="H92">
        <v>601</v>
      </c>
      <c r="I92">
        <f ca="1">IF($C92&lt;=2,"",
IF(AND($C92&gt;=3,INT(RIGHT(I$1,1))&gt;VLOOKUP($C92,EquipGradeTable!$A:$B,MATCH(EquipGradeTable!$B$1,EquipGradeTable!$A$1:$B$1,0),0)),"",
OFFSET(I92,0,-1)+20))</f>
        <v>621</v>
      </c>
      <c r="J92">
        <f ca="1">IF($C92&lt;=2,"",
IF(AND($C92&gt;=3,INT(RIGHT(J$1,1))&gt;VLOOKUP($C92,EquipGradeTable!$A:$B,MATCH(EquipGradeTable!$B$1,EquipGradeTable!$A$1:$B$1,0),0)),"",
OFFSET(J92,0,-1)+20))</f>
        <v>641</v>
      </c>
      <c r="K92">
        <f ca="1">IF($C92&lt;=2,"",
IF(AND($C92&gt;=3,INT(RIGHT(K$1,1))&gt;VLOOKUP($C92,EquipGradeTable!$A:$B,MATCH(EquipGradeTable!$B$1,EquipGradeTable!$A$1:$B$1,0),0)),"",
OFFSET(K92,0,-1)+20))</f>
        <v>661</v>
      </c>
      <c r="L92">
        <f ca="1">IF($C92&lt;=2,"",
IF(AND($C92&gt;=3,INT(RIGHT(L$1,1))&gt;VLOOKUP($C92,EquipGradeTable!$A:$B,MATCH(EquipGradeTable!$B$1,EquipGradeTable!$A$1:$B$1,0),0)),"",
OFFSET(L92,0,-1)+20))</f>
        <v>681</v>
      </c>
      <c r="M92" t="str">
        <f ca="1">IF($C92&lt;=2,"",
IF(AND($C92&gt;=3,INT(RIGHT(M$1,1))&gt;VLOOKUP($C92,EquipGradeTable!$A:$B,MATCH(EquipGradeTable!$B$1,EquipGradeTable!$A$1:$B$1,0),0)),"",
OFFSET(M92,0,-1)+20))</f>
        <v/>
      </c>
      <c r="N92">
        <f t="shared" ca="1" si="7"/>
        <v>7</v>
      </c>
      <c r="O92" t="str">
        <f ca="1">VLOOKUP($B92,EquipTable!$A:$V,MATCH(SUBSTITUTE(O$1,"참고",""),EquipTable!$A$1:$V$1,0),0)</f>
        <v>JimHdBow9</v>
      </c>
      <c r="P92">
        <f ca="1">VLOOKUP($B92,EquipTable!$A:$V,MATCH(SUBSTITUTE(P$1,"참고",""),EquipTable!$A$1:$V$1,0),0)</f>
        <v>0</v>
      </c>
    </row>
    <row r="93" spans="1:16" x14ac:dyDescent="0.3">
      <c r="A93" t="str">
        <f t="shared" ca="1" si="4"/>
        <v>Equip062002</v>
      </c>
      <c r="B93" t="s">
        <v>148</v>
      </c>
      <c r="C93">
        <f t="shared" ca="1" si="5"/>
        <v>6</v>
      </c>
      <c r="D93" t="str">
        <f ca="1">VLOOKUP($B93,EquipTable!$A:$V,MATCH(SUBSTITUTE(D$1,"참고",""),EquipTable!$A$1:$V$1,0),0)</f>
        <v>Bow</v>
      </c>
      <c r="E93" t="str">
        <f ca="1">VLOOKUP($B93,EquipTable!$A:$V,MATCH(SUBSTITUTE(E$1,"참고",""),EquipTable!$A$1:$V$1,0),0)</f>
        <v>A</v>
      </c>
      <c r="F93">
        <f ca="1">VLOOKUP($B93,EquipTable!$A:$V,MATCH(SUBSTITUTE(F$1,"참고",""),EquipTable!$A$1:$V$1,0),0)</f>
        <v>2</v>
      </c>
      <c r="G93" t="str">
        <f t="shared" ca="1" si="6"/>
        <v>701, 721, 741, 761, 781, 801</v>
      </c>
      <c r="H93">
        <v>701</v>
      </c>
      <c r="I93">
        <f ca="1">IF($C93&lt;=2,"",
IF(AND($C93&gt;=3,INT(RIGHT(I$1,1))&gt;VLOOKUP($C93,EquipGradeTable!$A:$B,MATCH(EquipGradeTable!$B$1,EquipGradeTable!$A$1:$B$1,0),0)),"",
OFFSET(I93,0,-1)+20))</f>
        <v>721</v>
      </c>
      <c r="J93">
        <f ca="1">IF($C93&lt;=2,"",
IF(AND($C93&gt;=3,INT(RIGHT(J$1,1))&gt;VLOOKUP($C93,EquipGradeTable!$A:$B,MATCH(EquipGradeTable!$B$1,EquipGradeTable!$A$1:$B$1,0),0)),"",
OFFSET(J93,0,-1)+20))</f>
        <v>741</v>
      </c>
      <c r="K93">
        <f ca="1">IF($C93&lt;=2,"",
IF(AND($C93&gt;=3,INT(RIGHT(K$1,1))&gt;VLOOKUP($C93,EquipGradeTable!$A:$B,MATCH(EquipGradeTable!$B$1,EquipGradeTable!$A$1:$B$1,0),0)),"",
OFFSET(K93,0,-1)+20))</f>
        <v>761</v>
      </c>
      <c r="L93">
        <f ca="1">IF($C93&lt;=2,"",
IF(AND($C93&gt;=3,INT(RIGHT(L$1,1))&gt;VLOOKUP($C93,EquipGradeTable!$A:$B,MATCH(EquipGradeTable!$B$1,EquipGradeTable!$A$1:$B$1,0),0)),"",
OFFSET(L93,0,-1)+20))</f>
        <v>781</v>
      </c>
      <c r="M93">
        <f ca="1">IF($C93&lt;=2,"",
IF(AND($C93&gt;=3,INT(RIGHT(M$1,1))&gt;VLOOKUP($C93,EquipGradeTable!$A:$B,MATCH(EquipGradeTable!$B$1,EquipGradeTable!$A$1:$B$1,0),0)),"",
OFFSET(M93,0,-1)+20))</f>
        <v>801</v>
      </c>
      <c r="N93">
        <f t="shared" ca="1" si="7"/>
        <v>7</v>
      </c>
      <c r="O93" t="str">
        <f ca="1">VLOOKUP($B93,EquipTable!$A:$V,MATCH(SUBSTITUTE(O$1,"참고",""),EquipTable!$A$1:$V$1,0),0)</f>
        <v>JimHdBow9</v>
      </c>
      <c r="P93">
        <f ca="1">VLOOKUP($B93,EquipTable!$A:$V,MATCH(SUBSTITUTE(P$1,"참고",""),EquipTable!$A$1:$V$1,0),0)</f>
        <v>0</v>
      </c>
    </row>
    <row r="94" spans="1:16" x14ac:dyDescent="0.3">
      <c r="A94" t="str">
        <f t="shared" ca="1" si="4"/>
        <v>Equip002003</v>
      </c>
      <c r="B94" t="s">
        <v>149</v>
      </c>
      <c r="C94">
        <f t="shared" ca="1" si="5"/>
        <v>0</v>
      </c>
      <c r="D94" t="str">
        <f ca="1">VLOOKUP($B94,EquipTable!$A:$V,MATCH(SUBSTITUTE(D$1,"참고",""),EquipTable!$A$1:$V$1,0),0)</f>
        <v>Bow</v>
      </c>
      <c r="E94" t="str">
        <f ca="1">VLOOKUP($B94,EquipTable!$A:$V,MATCH(SUBSTITUTE(E$1,"참고",""),EquipTable!$A$1:$V$1,0),0)</f>
        <v>A</v>
      </c>
      <c r="F94">
        <f ca="1">VLOOKUP($B94,EquipTable!$A:$V,MATCH(SUBSTITUTE(F$1,"참고",""),EquipTable!$A$1:$V$1,0),0)</f>
        <v>3</v>
      </c>
      <c r="G94" t="str">
        <f t="shared" ca="1" si="6"/>
        <v>102</v>
      </c>
      <c r="H94">
        <v>102</v>
      </c>
      <c r="I94" t="str">
        <f ca="1">IF($C94&lt;=2,"",
IF(AND($C94&gt;=3,INT(RIGHT(I$1,1))&gt;VLOOKUP($C94,EquipGradeTable!$A:$B,MATCH(EquipGradeTable!$B$1,EquipGradeTable!$A$1:$B$1,0),0)),"",
OFFSET(I94,0,-1)+20))</f>
        <v/>
      </c>
      <c r="J94" t="str">
        <f ca="1">IF($C94&lt;=2,"",
IF(AND($C94&gt;=3,INT(RIGHT(J$1,1))&gt;VLOOKUP($C94,EquipGradeTable!$A:$B,MATCH(EquipGradeTable!$B$1,EquipGradeTable!$A$1:$B$1,0),0)),"",
OFFSET(J94,0,-1)+20))</f>
        <v/>
      </c>
      <c r="K94" t="str">
        <f ca="1">IF($C94&lt;=2,"",
IF(AND($C94&gt;=3,INT(RIGHT(K$1,1))&gt;VLOOKUP($C94,EquipGradeTable!$A:$B,MATCH(EquipGradeTable!$B$1,EquipGradeTable!$A$1:$B$1,0),0)),"",
OFFSET(K94,0,-1)+20))</f>
        <v/>
      </c>
      <c r="L94" t="str">
        <f ca="1">IF($C94&lt;=2,"",
IF(AND($C94&gt;=3,INT(RIGHT(L$1,1))&gt;VLOOKUP($C94,EquipGradeTable!$A:$B,MATCH(EquipGradeTable!$B$1,EquipGradeTable!$A$1:$B$1,0),0)),"",
OFFSET(L94,0,-1)+20))</f>
        <v/>
      </c>
      <c r="M94" t="str">
        <f ca="1">IF($C94&lt;=2,"",
IF(AND($C94&gt;=3,INT(RIGHT(M$1,1))&gt;VLOOKUP($C94,EquipGradeTable!$A:$B,MATCH(EquipGradeTable!$B$1,EquipGradeTable!$A$1:$B$1,0),0)),"",
OFFSET(M94,0,-1)+20))</f>
        <v/>
      </c>
      <c r="N94">
        <f t="shared" ca="1" si="7"/>
        <v>7</v>
      </c>
      <c r="O94" t="str">
        <f ca="1">VLOOKUP($B94,EquipTable!$A:$V,MATCH(SUBSTITUTE(O$1,"참고",""),EquipTable!$A$1:$V$1,0),0)</f>
        <v>GoldenBow2</v>
      </c>
      <c r="P94">
        <f ca="1">VLOOKUP($B94,EquipTable!$A:$V,MATCH(SUBSTITUTE(P$1,"참고",""),EquipTable!$A$1:$V$1,0),0)</f>
        <v>0</v>
      </c>
    </row>
    <row r="95" spans="1:16" x14ac:dyDescent="0.3">
      <c r="A95" t="str">
        <f t="shared" ca="1" si="4"/>
        <v>Equip012003</v>
      </c>
      <c r="B95" t="s">
        <v>149</v>
      </c>
      <c r="C95">
        <f t="shared" ca="1" si="5"/>
        <v>1</v>
      </c>
      <c r="D95" t="str">
        <f ca="1">VLOOKUP($B95,EquipTable!$A:$V,MATCH(SUBSTITUTE(D$1,"참고",""),EquipTable!$A$1:$V$1,0),0)</f>
        <v>Bow</v>
      </c>
      <c r="E95" t="str">
        <f ca="1">VLOOKUP($B95,EquipTable!$A:$V,MATCH(SUBSTITUTE(E$1,"참고",""),EquipTable!$A$1:$V$1,0),0)</f>
        <v>A</v>
      </c>
      <c r="F95">
        <f ca="1">VLOOKUP($B95,EquipTable!$A:$V,MATCH(SUBSTITUTE(F$1,"참고",""),EquipTable!$A$1:$V$1,0),0)</f>
        <v>3</v>
      </c>
      <c r="G95" t="str">
        <f t="shared" ca="1" si="6"/>
        <v>202</v>
      </c>
      <c r="H95">
        <v>202</v>
      </c>
      <c r="I95" t="str">
        <f ca="1">IF($C95&lt;=2,"",
IF(AND($C95&gt;=3,INT(RIGHT(I$1,1))&gt;VLOOKUP($C95,EquipGradeTable!$A:$B,MATCH(EquipGradeTable!$B$1,EquipGradeTable!$A$1:$B$1,0),0)),"",
OFFSET(I95,0,-1)+20))</f>
        <v/>
      </c>
      <c r="J95" t="str">
        <f ca="1">IF($C95&lt;=2,"",
IF(AND($C95&gt;=3,INT(RIGHT(J$1,1))&gt;VLOOKUP($C95,EquipGradeTable!$A:$B,MATCH(EquipGradeTable!$B$1,EquipGradeTable!$A$1:$B$1,0),0)),"",
OFFSET(J95,0,-1)+20))</f>
        <v/>
      </c>
      <c r="K95" t="str">
        <f ca="1">IF($C95&lt;=2,"",
IF(AND($C95&gt;=3,INT(RIGHT(K$1,1))&gt;VLOOKUP($C95,EquipGradeTable!$A:$B,MATCH(EquipGradeTable!$B$1,EquipGradeTable!$A$1:$B$1,0),0)),"",
OFFSET(K95,0,-1)+20))</f>
        <v/>
      </c>
      <c r="L95" t="str">
        <f ca="1">IF($C95&lt;=2,"",
IF(AND($C95&gt;=3,INT(RIGHT(L$1,1))&gt;VLOOKUP($C95,EquipGradeTable!$A:$B,MATCH(EquipGradeTable!$B$1,EquipGradeTable!$A$1:$B$1,0),0)),"",
OFFSET(L95,0,-1)+20))</f>
        <v/>
      </c>
      <c r="M95" t="str">
        <f ca="1">IF($C95&lt;=2,"",
IF(AND($C95&gt;=3,INT(RIGHT(M$1,1))&gt;VLOOKUP($C95,EquipGradeTable!$A:$B,MATCH(EquipGradeTable!$B$1,EquipGradeTable!$A$1:$B$1,0),0)),"",
OFFSET(M95,0,-1)+20))</f>
        <v/>
      </c>
      <c r="N95">
        <f t="shared" ca="1" si="7"/>
        <v>7</v>
      </c>
      <c r="O95" t="str">
        <f ca="1">VLOOKUP($B95,EquipTable!$A:$V,MATCH(SUBSTITUTE(O$1,"참고",""),EquipTable!$A$1:$V$1,0),0)</f>
        <v>GoldenBow2</v>
      </c>
      <c r="P95">
        <f ca="1">VLOOKUP($B95,EquipTable!$A:$V,MATCH(SUBSTITUTE(P$1,"참고",""),EquipTable!$A$1:$V$1,0),0)</f>
        <v>0</v>
      </c>
    </row>
    <row r="96" spans="1:16" x14ac:dyDescent="0.3">
      <c r="A96" t="str">
        <f t="shared" ca="1" si="4"/>
        <v>Equip022003</v>
      </c>
      <c r="B96" t="s">
        <v>149</v>
      </c>
      <c r="C96">
        <f t="shared" ca="1" si="5"/>
        <v>2</v>
      </c>
      <c r="D96" t="str">
        <f ca="1">VLOOKUP($B96,EquipTable!$A:$V,MATCH(SUBSTITUTE(D$1,"참고",""),EquipTable!$A$1:$V$1,0),0)</f>
        <v>Bow</v>
      </c>
      <c r="E96" t="str">
        <f ca="1">VLOOKUP($B96,EquipTable!$A:$V,MATCH(SUBSTITUTE(E$1,"참고",""),EquipTable!$A$1:$V$1,0),0)</f>
        <v>A</v>
      </c>
      <c r="F96">
        <f ca="1">VLOOKUP($B96,EquipTable!$A:$V,MATCH(SUBSTITUTE(F$1,"참고",""),EquipTable!$A$1:$V$1,0),0)</f>
        <v>3</v>
      </c>
      <c r="G96" t="str">
        <f t="shared" ca="1" si="6"/>
        <v>302</v>
      </c>
      <c r="H96">
        <v>302</v>
      </c>
      <c r="I96" t="str">
        <f ca="1">IF($C96&lt;=2,"",
IF(AND($C96&gt;=3,INT(RIGHT(I$1,1))&gt;VLOOKUP($C96,EquipGradeTable!$A:$B,MATCH(EquipGradeTable!$B$1,EquipGradeTable!$A$1:$B$1,0),0)),"",
OFFSET(I96,0,-1)+20))</f>
        <v/>
      </c>
      <c r="J96" t="str">
        <f ca="1">IF($C96&lt;=2,"",
IF(AND($C96&gt;=3,INT(RIGHT(J$1,1))&gt;VLOOKUP($C96,EquipGradeTable!$A:$B,MATCH(EquipGradeTable!$B$1,EquipGradeTable!$A$1:$B$1,0),0)),"",
OFFSET(J96,0,-1)+20))</f>
        <v/>
      </c>
      <c r="K96" t="str">
        <f ca="1">IF($C96&lt;=2,"",
IF(AND($C96&gt;=3,INT(RIGHT(K$1,1))&gt;VLOOKUP($C96,EquipGradeTable!$A:$B,MATCH(EquipGradeTable!$B$1,EquipGradeTable!$A$1:$B$1,0),0)),"",
OFFSET(K96,0,-1)+20))</f>
        <v/>
      </c>
      <c r="L96" t="str">
        <f ca="1">IF($C96&lt;=2,"",
IF(AND($C96&gt;=3,INT(RIGHT(L$1,1))&gt;VLOOKUP($C96,EquipGradeTable!$A:$B,MATCH(EquipGradeTable!$B$1,EquipGradeTable!$A$1:$B$1,0),0)),"",
OFFSET(L96,0,-1)+20))</f>
        <v/>
      </c>
      <c r="M96" t="str">
        <f ca="1">IF($C96&lt;=2,"",
IF(AND($C96&gt;=3,INT(RIGHT(M$1,1))&gt;VLOOKUP($C96,EquipGradeTable!$A:$B,MATCH(EquipGradeTable!$B$1,EquipGradeTable!$A$1:$B$1,0),0)),"",
OFFSET(M96,0,-1)+20))</f>
        <v/>
      </c>
      <c r="N96">
        <f t="shared" ca="1" si="7"/>
        <v>7</v>
      </c>
      <c r="O96" t="str">
        <f ca="1">VLOOKUP($B96,EquipTable!$A:$V,MATCH(SUBSTITUTE(O$1,"참고",""),EquipTable!$A$1:$V$1,0),0)</f>
        <v>GoldenBow2</v>
      </c>
      <c r="P96">
        <f ca="1">VLOOKUP($B96,EquipTable!$A:$V,MATCH(SUBSTITUTE(P$1,"참고",""),EquipTable!$A$1:$V$1,0),0)</f>
        <v>0</v>
      </c>
    </row>
    <row r="97" spans="1:16" x14ac:dyDescent="0.3">
      <c r="A97" t="str">
        <f t="shared" ca="1" si="4"/>
        <v>Equip032003</v>
      </c>
      <c r="B97" t="s">
        <v>149</v>
      </c>
      <c r="C97">
        <f t="shared" ca="1" si="5"/>
        <v>3</v>
      </c>
      <c r="D97" t="str">
        <f ca="1">VLOOKUP($B97,EquipTable!$A:$V,MATCH(SUBSTITUTE(D$1,"참고",""),EquipTable!$A$1:$V$1,0),0)</f>
        <v>Bow</v>
      </c>
      <c r="E97" t="str">
        <f ca="1">VLOOKUP($B97,EquipTable!$A:$V,MATCH(SUBSTITUTE(E$1,"참고",""),EquipTable!$A$1:$V$1,0),0)</f>
        <v>A</v>
      </c>
      <c r="F97">
        <f ca="1">VLOOKUP($B97,EquipTable!$A:$V,MATCH(SUBSTITUTE(F$1,"참고",""),EquipTable!$A$1:$V$1,0),0)</f>
        <v>3</v>
      </c>
      <c r="G97" t="str">
        <f t="shared" ca="1" si="6"/>
        <v>402, 422, 442</v>
      </c>
      <c r="H97">
        <v>402</v>
      </c>
      <c r="I97">
        <f ca="1">IF($C97&lt;=2,"",
IF(AND($C97&gt;=3,INT(RIGHT(I$1,1))&gt;VLOOKUP($C97,EquipGradeTable!$A:$B,MATCH(EquipGradeTable!$B$1,EquipGradeTable!$A$1:$B$1,0),0)),"",
OFFSET(I97,0,-1)+20))</f>
        <v>422</v>
      </c>
      <c r="J97">
        <f ca="1">IF($C97&lt;=2,"",
IF(AND($C97&gt;=3,INT(RIGHT(J$1,1))&gt;VLOOKUP($C97,EquipGradeTable!$A:$B,MATCH(EquipGradeTable!$B$1,EquipGradeTable!$A$1:$B$1,0),0)),"",
OFFSET(J97,0,-1)+20))</f>
        <v>442</v>
      </c>
      <c r="K97" t="str">
        <f ca="1">IF($C97&lt;=2,"",
IF(AND($C97&gt;=3,INT(RIGHT(K$1,1))&gt;VLOOKUP($C97,EquipGradeTable!$A:$B,MATCH(EquipGradeTable!$B$1,EquipGradeTable!$A$1:$B$1,0),0)),"",
OFFSET(K97,0,-1)+20))</f>
        <v/>
      </c>
      <c r="L97" t="str">
        <f ca="1">IF($C97&lt;=2,"",
IF(AND($C97&gt;=3,INT(RIGHT(L$1,1))&gt;VLOOKUP($C97,EquipGradeTable!$A:$B,MATCH(EquipGradeTable!$B$1,EquipGradeTable!$A$1:$B$1,0),0)),"",
OFFSET(L97,0,-1)+20))</f>
        <v/>
      </c>
      <c r="M97" t="str">
        <f ca="1">IF($C97&lt;=2,"",
IF(AND($C97&gt;=3,INT(RIGHT(M$1,1))&gt;VLOOKUP($C97,EquipGradeTable!$A:$B,MATCH(EquipGradeTable!$B$1,EquipGradeTable!$A$1:$B$1,0),0)),"",
OFFSET(M97,0,-1)+20))</f>
        <v/>
      </c>
      <c r="N97">
        <f t="shared" ca="1" si="7"/>
        <v>7</v>
      </c>
      <c r="O97" t="str">
        <f ca="1">VLOOKUP($B97,EquipTable!$A:$V,MATCH(SUBSTITUTE(O$1,"참고",""),EquipTable!$A$1:$V$1,0),0)</f>
        <v>GoldenBow2</v>
      </c>
      <c r="P97">
        <f ca="1">VLOOKUP($B97,EquipTable!$A:$V,MATCH(SUBSTITUTE(P$1,"참고",""),EquipTable!$A$1:$V$1,0),0)</f>
        <v>0</v>
      </c>
    </row>
    <row r="98" spans="1:16" x14ac:dyDescent="0.3">
      <c r="A98" t="str">
        <f t="shared" ca="1" si="4"/>
        <v>Equip042003</v>
      </c>
      <c r="B98" t="s">
        <v>149</v>
      </c>
      <c r="C98">
        <f t="shared" ca="1" si="5"/>
        <v>4</v>
      </c>
      <c r="D98" t="str">
        <f ca="1">VLOOKUP($B98,EquipTable!$A:$V,MATCH(SUBSTITUTE(D$1,"참고",""),EquipTable!$A$1:$V$1,0),0)</f>
        <v>Bow</v>
      </c>
      <c r="E98" t="str">
        <f ca="1">VLOOKUP($B98,EquipTable!$A:$V,MATCH(SUBSTITUTE(E$1,"참고",""),EquipTable!$A$1:$V$1,0),0)</f>
        <v>A</v>
      </c>
      <c r="F98">
        <f ca="1">VLOOKUP($B98,EquipTable!$A:$V,MATCH(SUBSTITUTE(F$1,"참고",""),EquipTable!$A$1:$V$1,0),0)</f>
        <v>3</v>
      </c>
      <c r="G98" t="str">
        <f t="shared" ca="1" si="6"/>
        <v>502, 522, 542, 562</v>
      </c>
      <c r="H98">
        <v>502</v>
      </c>
      <c r="I98">
        <f ca="1">IF($C98&lt;=2,"",
IF(AND($C98&gt;=3,INT(RIGHT(I$1,1))&gt;VLOOKUP($C98,EquipGradeTable!$A:$B,MATCH(EquipGradeTable!$B$1,EquipGradeTable!$A$1:$B$1,0),0)),"",
OFFSET(I98,0,-1)+20))</f>
        <v>522</v>
      </c>
      <c r="J98">
        <f ca="1">IF($C98&lt;=2,"",
IF(AND($C98&gt;=3,INT(RIGHT(J$1,1))&gt;VLOOKUP($C98,EquipGradeTable!$A:$B,MATCH(EquipGradeTable!$B$1,EquipGradeTable!$A$1:$B$1,0),0)),"",
OFFSET(J98,0,-1)+20))</f>
        <v>542</v>
      </c>
      <c r="K98">
        <f ca="1">IF($C98&lt;=2,"",
IF(AND($C98&gt;=3,INT(RIGHT(K$1,1))&gt;VLOOKUP($C98,EquipGradeTable!$A:$B,MATCH(EquipGradeTable!$B$1,EquipGradeTable!$A$1:$B$1,0),0)),"",
OFFSET(K98,0,-1)+20))</f>
        <v>562</v>
      </c>
      <c r="L98" t="str">
        <f ca="1">IF($C98&lt;=2,"",
IF(AND($C98&gt;=3,INT(RIGHT(L$1,1))&gt;VLOOKUP($C98,EquipGradeTable!$A:$B,MATCH(EquipGradeTable!$B$1,EquipGradeTable!$A$1:$B$1,0),0)),"",
OFFSET(L98,0,-1)+20))</f>
        <v/>
      </c>
      <c r="M98" t="str">
        <f ca="1">IF($C98&lt;=2,"",
IF(AND($C98&gt;=3,INT(RIGHT(M$1,1))&gt;VLOOKUP($C98,EquipGradeTable!$A:$B,MATCH(EquipGradeTable!$B$1,EquipGradeTable!$A$1:$B$1,0),0)),"",
OFFSET(M98,0,-1)+20))</f>
        <v/>
      </c>
      <c r="N98">
        <f t="shared" ca="1" si="7"/>
        <v>7</v>
      </c>
      <c r="O98" t="str">
        <f ca="1">VLOOKUP($B98,EquipTable!$A:$V,MATCH(SUBSTITUTE(O$1,"참고",""),EquipTable!$A$1:$V$1,0),0)</f>
        <v>GoldenBow2</v>
      </c>
      <c r="P98">
        <f ca="1">VLOOKUP($B98,EquipTable!$A:$V,MATCH(SUBSTITUTE(P$1,"참고",""),EquipTable!$A$1:$V$1,0),0)</f>
        <v>0</v>
      </c>
    </row>
    <row r="99" spans="1:16" x14ac:dyDescent="0.3">
      <c r="A99" t="str">
        <f t="shared" ca="1" si="4"/>
        <v>Equip052003</v>
      </c>
      <c r="B99" t="s">
        <v>149</v>
      </c>
      <c r="C99">
        <f t="shared" ca="1" si="5"/>
        <v>5</v>
      </c>
      <c r="D99" t="str">
        <f ca="1">VLOOKUP($B99,EquipTable!$A:$V,MATCH(SUBSTITUTE(D$1,"참고",""),EquipTable!$A$1:$V$1,0),0)</f>
        <v>Bow</v>
      </c>
      <c r="E99" t="str">
        <f ca="1">VLOOKUP($B99,EquipTable!$A:$V,MATCH(SUBSTITUTE(E$1,"참고",""),EquipTable!$A$1:$V$1,0),0)</f>
        <v>A</v>
      </c>
      <c r="F99">
        <f ca="1">VLOOKUP($B99,EquipTable!$A:$V,MATCH(SUBSTITUTE(F$1,"참고",""),EquipTable!$A$1:$V$1,0),0)</f>
        <v>3</v>
      </c>
      <c r="G99" t="str">
        <f t="shared" ca="1" si="6"/>
        <v>602, 622, 642, 662, 682</v>
      </c>
      <c r="H99">
        <v>602</v>
      </c>
      <c r="I99">
        <f ca="1">IF($C99&lt;=2,"",
IF(AND($C99&gt;=3,INT(RIGHT(I$1,1))&gt;VLOOKUP($C99,EquipGradeTable!$A:$B,MATCH(EquipGradeTable!$B$1,EquipGradeTable!$A$1:$B$1,0),0)),"",
OFFSET(I99,0,-1)+20))</f>
        <v>622</v>
      </c>
      <c r="J99">
        <f ca="1">IF($C99&lt;=2,"",
IF(AND($C99&gt;=3,INT(RIGHT(J$1,1))&gt;VLOOKUP($C99,EquipGradeTable!$A:$B,MATCH(EquipGradeTable!$B$1,EquipGradeTable!$A$1:$B$1,0),0)),"",
OFFSET(J99,0,-1)+20))</f>
        <v>642</v>
      </c>
      <c r="K99">
        <f ca="1">IF($C99&lt;=2,"",
IF(AND($C99&gt;=3,INT(RIGHT(K$1,1))&gt;VLOOKUP($C99,EquipGradeTable!$A:$B,MATCH(EquipGradeTable!$B$1,EquipGradeTable!$A$1:$B$1,0),0)),"",
OFFSET(K99,0,-1)+20))</f>
        <v>662</v>
      </c>
      <c r="L99">
        <f ca="1">IF($C99&lt;=2,"",
IF(AND($C99&gt;=3,INT(RIGHT(L$1,1))&gt;VLOOKUP($C99,EquipGradeTable!$A:$B,MATCH(EquipGradeTable!$B$1,EquipGradeTable!$A$1:$B$1,0),0)),"",
OFFSET(L99,0,-1)+20))</f>
        <v>682</v>
      </c>
      <c r="M99" t="str">
        <f ca="1">IF($C99&lt;=2,"",
IF(AND($C99&gt;=3,INT(RIGHT(M$1,1))&gt;VLOOKUP($C99,EquipGradeTable!$A:$B,MATCH(EquipGradeTable!$B$1,EquipGradeTable!$A$1:$B$1,0),0)),"",
OFFSET(M99,0,-1)+20))</f>
        <v/>
      </c>
      <c r="N99">
        <f t="shared" ca="1" si="7"/>
        <v>7</v>
      </c>
      <c r="O99" t="str">
        <f ca="1">VLOOKUP($B99,EquipTable!$A:$V,MATCH(SUBSTITUTE(O$1,"참고",""),EquipTable!$A$1:$V$1,0),0)</f>
        <v>GoldenBow2</v>
      </c>
      <c r="P99">
        <f ca="1">VLOOKUP($B99,EquipTable!$A:$V,MATCH(SUBSTITUTE(P$1,"참고",""),EquipTable!$A$1:$V$1,0),0)</f>
        <v>0</v>
      </c>
    </row>
    <row r="100" spans="1:16" x14ac:dyDescent="0.3">
      <c r="A100" t="str">
        <f t="shared" ca="1" si="4"/>
        <v>Equip062003</v>
      </c>
      <c r="B100" t="s">
        <v>149</v>
      </c>
      <c r="C100">
        <f t="shared" ca="1" si="5"/>
        <v>6</v>
      </c>
      <c r="D100" t="str">
        <f ca="1">VLOOKUP($B100,EquipTable!$A:$V,MATCH(SUBSTITUTE(D$1,"참고",""),EquipTable!$A$1:$V$1,0),0)</f>
        <v>Bow</v>
      </c>
      <c r="E100" t="str">
        <f ca="1">VLOOKUP($B100,EquipTable!$A:$V,MATCH(SUBSTITUTE(E$1,"참고",""),EquipTable!$A$1:$V$1,0),0)</f>
        <v>A</v>
      </c>
      <c r="F100">
        <f ca="1">VLOOKUP($B100,EquipTable!$A:$V,MATCH(SUBSTITUTE(F$1,"참고",""),EquipTable!$A$1:$V$1,0),0)</f>
        <v>3</v>
      </c>
      <c r="G100" t="str">
        <f t="shared" ca="1" si="6"/>
        <v>702, 722, 742, 762, 782, 802</v>
      </c>
      <c r="H100">
        <v>702</v>
      </c>
      <c r="I100">
        <f ca="1">IF($C100&lt;=2,"",
IF(AND($C100&gt;=3,INT(RIGHT(I$1,1))&gt;VLOOKUP($C100,EquipGradeTable!$A:$B,MATCH(EquipGradeTable!$B$1,EquipGradeTable!$A$1:$B$1,0),0)),"",
OFFSET(I100,0,-1)+20))</f>
        <v>722</v>
      </c>
      <c r="J100">
        <f ca="1">IF($C100&lt;=2,"",
IF(AND($C100&gt;=3,INT(RIGHT(J$1,1))&gt;VLOOKUP($C100,EquipGradeTable!$A:$B,MATCH(EquipGradeTable!$B$1,EquipGradeTable!$A$1:$B$1,0),0)),"",
OFFSET(J100,0,-1)+20))</f>
        <v>742</v>
      </c>
      <c r="K100">
        <f ca="1">IF($C100&lt;=2,"",
IF(AND($C100&gt;=3,INT(RIGHT(K$1,1))&gt;VLOOKUP($C100,EquipGradeTable!$A:$B,MATCH(EquipGradeTable!$B$1,EquipGradeTable!$A$1:$B$1,0),0)),"",
OFFSET(K100,0,-1)+20))</f>
        <v>762</v>
      </c>
      <c r="L100">
        <f ca="1">IF($C100&lt;=2,"",
IF(AND($C100&gt;=3,INT(RIGHT(L$1,1))&gt;VLOOKUP($C100,EquipGradeTable!$A:$B,MATCH(EquipGradeTable!$B$1,EquipGradeTable!$A$1:$B$1,0),0)),"",
OFFSET(L100,0,-1)+20))</f>
        <v>782</v>
      </c>
      <c r="M100">
        <f ca="1">IF($C100&lt;=2,"",
IF(AND($C100&gt;=3,INT(RIGHT(M$1,1))&gt;VLOOKUP($C100,EquipGradeTable!$A:$B,MATCH(EquipGradeTable!$B$1,EquipGradeTable!$A$1:$B$1,0),0)),"",
OFFSET(M100,0,-1)+20))</f>
        <v>802</v>
      </c>
      <c r="N100">
        <f t="shared" ca="1" si="7"/>
        <v>7</v>
      </c>
      <c r="O100" t="str">
        <f ca="1">VLOOKUP($B100,EquipTable!$A:$V,MATCH(SUBSTITUTE(O$1,"참고",""),EquipTable!$A$1:$V$1,0),0)</f>
        <v>GoldenBow2</v>
      </c>
      <c r="P100">
        <f ca="1">VLOOKUP($B100,EquipTable!$A:$V,MATCH(SUBSTITUTE(P$1,"참고",""),EquipTable!$A$1:$V$1,0),0)</f>
        <v>0</v>
      </c>
    </row>
    <row r="101" spans="1:16" x14ac:dyDescent="0.3">
      <c r="A101" t="str">
        <f t="shared" ca="1" si="4"/>
        <v>Equip032101</v>
      </c>
      <c r="B101" t="s">
        <v>150</v>
      </c>
      <c r="C101">
        <f t="shared" ca="1" si="5"/>
        <v>3</v>
      </c>
      <c r="D101" t="str">
        <f ca="1">VLOOKUP($B101,EquipTable!$A:$V,MATCH(SUBSTITUTE(D$1,"참고",""),EquipTable!$A$1:$V$1,0),0)</f>
        <v>Bow</v>
      </c>
      <c r="E101" t="str">
        <f ca="1">VLOOKUP($B101,EquipTable!$A:$V,MATCH(SUBSTITUTE(E$1,"참고",""),EquipTable!$A$1:$V$1,0),0)</f>
        <v>S</v>
      </c>
      <c r="F101">
        <f ca="1">VLOOKUP($B101,EquipTable!$A:$V,MATCH(SUBSTITUTE(F$1,"참고",""),EquipTable!$A$1:$V$1,0),0)</f>
        <v>1</v>
      </c>
      <c r="G101" t="str">
        <f t="shared" ca="1" si="6"/>
        <v>600, 620, 640</v>
      </c>
      <c r="H101">
        <v>600</v>
      </c>
      <c r="I101">
        <f ca="1">IF($C101&lt;=2,"",
IF(AND($C101&gt;=3,INT(RIGHT(I$1,1))&gt;VLOOKUP($C101,EquipGradeTable!$A:$B,MATCH(EquipGradeTable!$B$1,EquipGradeTable!$A$1:$B$1,0),0)),"",
OFFSET(I101,0,-1)+20))</f>
        <v>620</v>
      </c>
      <c r="J101">
        <f ca="1">IF($C101&lt;=2,"",
IF(AND($C101&gt;=3,INT(RIGHT(J$1,1))&gt;VLOOKUP($C101,EquipGradeTable!$A:$B,MATCH(EquipGradeTable!$B$1,EquipGradeTable!$A$1:$B$1,0),0)),"",
OFFSET(J101,0,-1)+20))</f>
        <v>640</v>
      </c>
      <c r="K101" t="str">
        <f ca="1">IF($C101&lt;=2,"",
IF(AND($C101&gt;=3,INT(RIGHT(K$1,1))&gt;VLOOKUP($C101,EquipGradeTable!$A:$B,MATCH(EquipGradeTable!$B$1,EquipGradeTable!$A$1:$B$1,0),0)),"",
OFFSET(K101,0,-1)+20))</f>
        <v/>
      </c>
      <c r="L101" t="str">
        <f ca="1">IF($C101&lt;=2,"",
IF(AND($C101&gt;=3,INT(RIGHT(L$1,1))&gt;VLOOKUP($C101,EquipGradeTable!$A:$B,MATCH(EquipGradeTable!$B$1,EquipGradeTable!$A$1:$B$1,0),0)),"",
OFFSET(L101,0,-1)+20))</f>
        <v/>
      </c>
      <c r="M101" t="str">
        <f ca="1">IF($C101&lt;=2,"",
IF(AND($C101&gt;=3,INT(RIGHT(M$1,1))&gt;VLOOKUP($C101,EquipGradeTable!$A:$B,MATCH(EquipGradeTable!$B$1,EquipGradeTable!$A$1:$B$1,0),0)),"",
OFFSET(M101,0,-1)+20))</f>
        <v/>
      </c>
      <c r="N101">
        <f t="shared" ca="1" si="7"/>
        <v>4</v>
      </c>
      <c r="O101" t="str">
        <f ca="1">VLOOKUP($B101,EquipTable!$A:$V,MATCH(SUBSTITUTE(O$1,"참고",""),EquipTable!$A$1:$V$1,0),0)</f>
        <v>IchkaBow</v>
      </c>
      <c r="P101">
        <f ca="1">VLOOKUP($B101,EquipTable!$A:$V,MATCH(SUBSTITUTE(P$1,"참고",""),EquipTable!$A$1:$V$1,0),0)</f>
        <v>0</v>
      </c>
    </row>
    <row r="102" spans="1:16" x14ac:dyDescent="0.3">
      <c r="A102" t="str">
        <f t="shared" ca="1" si="4"/>
        <v>Equip042101</v>
      </c>
      <c r="B102" t="s">
        <v>150</v>
      </c>
      <c r="C102">
        <f t="shared" ca="1" si="5"/>
        <v>4</v>
      </c>
      <c r="D102" t="str">
        <f ca="1">VLOOKUP($B102,EquipTable!$A:$V,MATCH(SUBSTITUTE(D$1,"참고",""),EquipTable!$A$1:$V$1,0),0)</f>
        <v>Bow</v>
      </c>
      <c r="E102" t="str">
        <f ca="1">VLOOKUP($B102,EquipTable!$A:$V,MATCH(SUBSTITUTE(E$1,"참고",""),EquipTable!$A$1:$V$1,0),0)</f>
        <v>S</v>
      </c>
      <c r="F102">
        <f ca="1">VLOOKUP($B102,EquipTable!$A:$V,MATCH(SUBSTITUTE(F$1,"참고",""),EquipTable!$A$1:$V$1,0),0)</f>
        <v>1</v>
      </c>
      <c r="G102" t="str">
        <f t="shared" ca="1" si="6"/>
        <v>750, 770, 790, 810</v>
      </c>
      <c r="H102">
        <v>750</v>
      </c>
      <c r="I102">
        <f ca="1">IF($C102&lt;=2,"",
IF(AND($C102&gt;=3,INT(RIGHT(I$1,1))&gt;VLOOKUP($C102,EquipGradeTable!$A:$B,MATCH(EquipGradeTable!$B$1,EquipGradeTable!$A$1:$B$1,0),0)),"",
OFFSET(I102,0,-1)+20))</f>
        <v>770</v>
      </c>
      <c r="J102">
        <f ca="1">IF($C102&lt;=2,"",
IF(AND($C102&gt;=3,INT(RIGHT(J$1,1))&gt;VLOOKUP($C102,EquipGradeTable!$A:$B,MATCH(EquipGradeTable!$B$1,EquipGradeTable!$A$1:$B$1,0),0)),"",
OFFSET(J102,0,-1)+20))</f>
        <v>790</v>
      </c>
      <c r="K102">
        <f ca="1">IF($C102&lt;=2,"",
IF(AND($C102&gt;=3,INT(RIGHT(K$1,1))&gt;VLOOKUP($C102,EquipGradeTable!$A:$B,MATCH(EquipGradeTable!$B$1,EquipGradeTable!$A$1:$B$1,0),0)),"",
OFFSET(K102,0,-1)+20))</f>
        <v>810</v>
      </c>
      <c r="L102" t="str">
        <f ca="1">IF($C102&lt;=2,"",
IF(AND($C102&gt;=3,INT(RIGHT(L$1,1))&gt;VLOOKUP($C102,EquipGradeTable!$A:$B,MATCH(EquipGradeTable!$B$1,EquipGradeTable!$A$1:$B$1,0),0)),"",
OFFSET(L102,0,-1)+20))</f>
        <v/>
      </c>
      <c r="M102" t="str">
        <f ca="1">IF($C102&lt;=2,"",
IF(AND($C102&gt;=3,INT(RIGHT(M$1,1))&gt;VLOOKUP($C102,EquipGradeTable!$A:$B,MATCH(EquipGradeTable!$B$1,EquipGradeTable!$A$1:$B$1,0),0)),"",
OFFSET(M102,0,-1)+20))</f>
        <v/>
      </c>
      <c r="N102">
        <f t="shared" ca="1" si="7"/>
        <v>4</v>
      </c>
      <c r="O102" t="str">
        <f ca="1">VLOOKUP($B102,EquipTable!$A:$V,MATCH(SUBSTITUTE(O$1,"참고",""),EquipTable!$A$1:$V$1,0),0)</f>
        <v>IchkaBow</v>
      </c>
      <c r="P102">
        <f ca="1">VLOOKUP($B102,EquipTable!$A:$V,MATCH(SUBSTITUTE(P$1,"참고",""),EquipTable!$A$1:$V$1,0),0)</f>
        <v>0</v>
      </c>
    </row>
    <row r="103" spans="1:16" x14ac:dyDescent="0.3">
      <c r="A103" t="str">
        <f t="shared" ca="1" si="4"/>
        <v>Equip052101</v>
      </c>
      <c r="B103" t="s">
        <v>150</v>
      </c>
      <c r="C103">
        <f t="shared" ca="1" si="5"/>
        <v>5</v>
      </c>
      <c r="D103" t="str">
        <f ca="1">VLOOKUP($B103,EquipTable!$A:$V,MATCH(SUBSTITUTE(D$1,"참고",""),EquipTable!$A$1:$V$1,0),0)</f>
        <v>Bow</v>
      </c>
      <c r="E103" t="str">
        <f ca="1">VLOOKUP($B103,EquipTable!$A:$V,MATCH(SUBSTITUTE(E$1,"참고",""),EquipTable!$A$1:$V$1,0),0)</f>
        <v>S</v>
      </c>
      <c r="F103">
        <f ca="1">VLOOKUP($B103,EquipTable!$A:$V,MATCH(SUBSTITUTE(F$1,"참고",""),EquipTable!$A$1:$V$1,0),0)</f>
        <v>1</v>
      </c>
      <c r="G103" t="str">
        <f t="shared" ca="1" si="6"/>
        <v>900, 920, 940, 960, 980</v>
      </c>
      <c r="H103">
        <v>900</v>
      </c>
      <c r="I103">
        <f ca="1">IF($C103&lt;=2,"",
IF(AND($C103&gt;=3,INT(RIGHT(I$1,1))&gt;VLOOKUP($C103,EquipGradeTable!$A:$B,MATCH(EquipGradeTable!$B$1,EquipGradeTable!$A$1:$B$1,0),0)),"",
OFFSET(I103,0,-1)+20))</f>
        <v>920</v>
      </c>
      <c r="J103">
        <f ca="1">IF($C103&lt;=2,"",
IF(AND($C103&gt;=3,INT(RIGHT(J$1,1))&gt;VLOOKUP($C103,EquipGradeTable!$A:$B,MATCH(EquipGradeTable!$B$1,EquipGradeTable!$A$1:$B$1,0),0)),"",
OFFSET(J103,0,-1)+20))</f>
        <v>940</v>
      </c>
      <c r="K103">
        <f ca="1">IF($C103&lt;=2,"",
IF(AND($C103&gt;=3,INT(RIGHT(K$1,1))&gt;VLOOKUP($C103,EquipGradeTable!$A:$B,MATCH(EquipGradeTable!$B$1,EquipGradeTable!$A$1:$B$1,0),0)),"",
OFFSET(K103,0,-1)+20))</f>
        <v>960</v>
      </c>
      <c r="L103">
        <f ca="1">IF($C103&lt;=2,"",
IF(AND($C103&gt;=3,INT(RIGHT(L$1,1))&gt;VLOOKUP($C103,EquipGradeTable!$A:$B,MATCH(EquipGradeTable!$B$1,EquipGradeTable!$A$1:$B$1,0),0)),"",
OFFSET(L103,0,-1)+20))</f>
        <v>980</v>
      </c>
      <c r="M103" t="str">
        <f ca="1">IF($C103&lt;=2,"",
IF(AND($C103&gt;=3,INT(RIGHT(M$1,1))&gt;VLOOKUP($C103,EquipGradeTable!$A:$B,MATCH(EquipGradeTable!$B$1,EquipGradeTable!$A$1:$B$1,0),0)),"",
OFFSET(M103,0,-1)+20))</f>
        <v/>
      </c>
      <c r="N103">
        <f t="shared" ca="1" si="7"/>
        <v>4</v>
      </c>
      <c r="O103" t="str">
        <f ca="1">VLOOKUP($B103,EquipTable!$A:$V,MATCH(SUBSTITUTE(O$1,"참고",""),EquipTable!$A$1:$V$1,0),0)</f>
        <v>IchkaBow</v>
      </c>
      <c r="P103">
        <f ca="1">VLOOKUP($B103,EquipTable!$A:$V,MATCH(SUBSTITUTE(P$1,"참고",""),EquipTable!$A$1:$V$1,0),0)</f>
        <v>0</v>
      </c>
    </row>
    <row r="104" spans="1:16" x14ac:dyDescent="0.3">
      <c r="A104" t="str">
        <f t="shared" ca="1" si="4"/>
        <v>Equip062101</v>
      </c>
      <c r="B104" t="s">
        <v>150</v>
      </c>
      <c r="C104">
        <f t="shared" ca="1" si="5"/>
        <v>6</v>
      </c>
      <c r="D104" t="str">
        <f ca="1">VLOOKUP($B104,EquipTable!$A:$V,MATCH(SUBSTITUTE(D$1,"참고",""),EquipTable!$A$1:$V$1,0),0)</f>
        <v>Bow</v>
      </c>
      <c r="E104" t="str">
        <f ca="1">VLOOKUP($B104,EquipTable!$A:$V,MATCH(SUBSTITUTE(E$1,"참고",""),EquipTable!$A$1:$V$1,0),0)</f>
        <v>S</v>
      </c>
      <c r="F104">
        <f ca="1">VLOOKUP($B104,EquipTable!$A:$V,MATCH(SUBSTITUTE(F$1,"참고",""),EquipTable!$A$1:$V$1,0),0)</f>
        <v>1</v>
      </c>
      <c r="G104" t="str">
        <f t="shared" ca="1" si="6"/>
        <v>1050, 1070, 1090, 1110, 1130, 1150</v>
      </c>
      <c r="H104">
        <v>1050</v>
      </c>
      <c r="I104">
        <f ca="1">IF($C104&lt;=2,"",
IF(AND($C104&gt;=3,INT(RIGHT(I$1,1))&gt;VLOOKUP($C104,EquipGradeTable!$A:$B,MATCH(EquipGradeTable!$B$1,EquipGradeTable!$A$1:$B$1,0),0)),"",
OFFSET(I104,0,-1)+20))</f>
        <v>1070</v>
      </c>
      <c r="J104">
        <f ca="1">IF($C104&lt;=2,"",
IF(AND($C104&gt;=3,INT(RIGHT(J$1,1))&gt;VLOOKUP($C104,EquipGradeTable!$A:$B,MATCH(EquipGradeTable!$B$1,EquipGradeTable!$A$1:$B$1,0),0)),"",
OFFSET(J104,0,-1)+20))</f>
        <v>1090</v>
      </c>
      <c r="K104">
        <f ca="1">IF($C104&lt;=2,"",
IF(AND($C104&gt;=3,INT(RIGHT(K$1,1))&gt;VLOOKUP($C104,EquipGradeTable!$A:$B,MATCH(EquipGradeTable!$B$1,EquipGradeTable!$A$1:$B$1,0),0)),"",
OFFSET(K104,0,-1)+20))</f>
        <v>1110</v>
      </c>
      <c r="L104">
        <f ca="1">IF($C104&lt;=2,"",
IF(AND($C104&gt;=3,INT(RIGHT(L$1,1))&gt;VLOOKUP($C104,EquipGradeTable!$A:$B,MATCH(EquipGradeTable!$B$1,EquipGradeTable!$A$1:$B$1,0),0)),"",
OFFSET(L104,0,-1)+20))</f>
        <v>1130</v>
      </c>
      <c r="M104">
        <f ca="1">IF($C104&lt;=2,"",
IF(AND($C104&gt;=3,INT(RIGHT(M$1,1))&gt;VLOOKUP($C104,EquipGradeTable!$A:$B,MATCH(EquipGradeTable!$B$1,EquipGradeTable!$A$1:$B$1,0),0)),"",
OFFSET(M104,0,-1)+20))</f>
        <v>1150</v>
      </c>
      <c r="N104">
        <f t="shared" ca="1" si="7"/>
        <v>4</v>
      </c>
      <c r="O104" t="str">
        <f ca="1">VLOOKUP($B104,EquipTable!$A:$V,MATCH(SUBSTITUTE(O$1,"참고",""),EquipTable!$A$1:$V$1,0),0)</f>
        <v>IchkaBow</v>
      </c>
      <c r="P104">
        <f ca="1">VLOOKUP($B104,EquipTable!$A:$V,MATCH(SUBSTITUTE(P$1,"참고",""),EquipTable!$A$1:$V$1,0),0)</f>
        <v>0</v>
      </c>
    </row>
    <row r="105" spans="1:16" x14ac:dyDescent="0.3">
      <c r="A105" t="str">
        <f t="shared" ca="1" si="4"/>
        <v>Equip032102</v>
      </c>
      <c r="B105" t="s">
        <v>151</v>
      </c>
      <c r="C105">
        <f t="shared" ca="1" si="5"/>
        <v>3</v>
      </c>
      <c r="D105" t="str">
        <f ca="1">VLOOKUP($B105,EquipTable!$A:$V,MATCH(SUBSTITUTE(D$1,"참고",""),EquipTable!$A$1:$V$1,0),0)</f>
        <v>Bow</v>
      </c>
      <c r="E105" t="str">
        <f ca="1">VLOOKUP($B105,EquipTable!$A:$V,MATCH(SUBSTITUTE(E$1,"참고",""),EquipTable!$A$1:$V$1,0),0)</f>
        <v>S</v>
      </c>
      <c r="F105">
        <f ca="1">VLOOKUP($B105,EquipTable!$A:$V,MATCH(SUBSTITUTE(F$1,"참고",""),EquipTable!$A$1:$V$1,0),0)</f>
        <v>2</v>
      </c>
      <c r="G105" t="str">
        <f t="shared" ca="1" si="6"/>
        <v>601, 621, 641</v>
      </c>
      <c r="H105">
        <v>601</v>
      </c>
      <c r="I105">
        <f ca="1">IF($C105&lt;=2,"",
IF(AND($C105&gt;=3,INT(RIGHT(I$1,1))&gt;VLOOKUP($C105,EquipGradeTable!$A:$B,MATCH(EquipGradeTable!$B$1,EquipGradeTable!$A$1:$B$1,0),0)),"",
OFFSET(I105,0,-1)+20))</f>
        <v>621</v>
      </c>
      <c r="J105">
        <f ca="1">IF($C105&lt;=2,"",
IF(AND($C105&gt;=3,INT(RIGHT(J$1,1))&gt;VLOOKUP($C105,EquipGradeTable!$A:$B,MATCH(EquipGradeTable!$B$1,EquipGradeTable!$A$1:$B$1,0),0)),"",
OFFSET(J105,0,-1)+20))</f>
        <v>641</v>
      </c>
      <c r="K105" t="str">
        <f ca="1">IF($C105&lt;=2,"",
IF(AND($C105&gt;=3,INT(RIGHT(K$1,1))&gt;VLOOKUP($C105,EquipGradeTable!$A:$B,MATCH(EquipGradeTable!$B$1,EquipGradeTable!$A$1:$B$1,0),0)),"",
OFFSET(K105,0,-1)+20))</f>
        <v/>
      </c>
      <c r="L105" t="str">
        <f ca="1">IF($C105&lt;=2,"",
IF(AND($C105&gt;=3,INT(RIGHT(L$1,1))&gt;VLOOKUP($C105,EquipGradeTable!$A:$B,MATCH(EquipGradeTable!$B$1,EquipGradeTable!$A$1:$B$1,0),0)),"",
OFFSET(L105,0,-1)+20))</f>
        <v/>
      </c>
      <c r="M105" t="str">
        <f ca="1">IF($C105&lt;=2,"",
IF(AND($C105&gt;=3,INT(RIGHT(M$1,1))&gt;VLOOKUP($C105,EquipGradeTable!$A:$B,MATCH(EquipGradeTable!$B$1,EquipGradeTable!$A$1:$B$1,0),0)),"",
OFFSET(M105,0,-1)+20))</f>
        <v/>
      </c>
      <c r="N105">
        <f t="shared" ca="1" si="7"/>
        <v>4</v>
      </c>
      <c r="O105" t="str">
        <f ca="1">VLOOKUP($B105,EquipTable!$A:$V,MATCH(SUBSTITUTE(O$1,"참고",""),EquipTable!$A$1:$V$1,0),0)</f>
        <v>GoldenBow3</v>
      </c>
      <c r="P105">
        <f ca="1">VLOOKUP($B105,EquipTable!$A:$V,MATCH(SUBSTITUTE(P$1,"참고",""),EquipTable!$A$1:$V$1,0),0)</f>
        <v>0</v>
      </c>
    </row>
    <row r="106" spans="1:16" x14ac:dyDescent="0.3">
      <c r="A106" t="str">
        <f t="shared" ca="1" si="4"/>
        <v>Equip042102</v>
      </c>
      <c r="B106" t="s">
        <v>151</v>
      </c>
      <c r="C106">
        <f t="shared" ca="1" si="5"/>
        <v>4</v>
      </c>
      <c r="D106" t="str">
        <f ca="1">VLOOKUP($B106,EquipTable!$A:$V,MATCH(SUBSTITUTE(D$1,"참고",""),EquipTable!$A$1:$V$1,0),0)</f>
        <v>Bow</v>
      </c>
      <c r="E106" t="str">
        <f ca="1">VLOOKUP($B106,EquipTable!$A:$V,MATCH(SUBSTITUTE(E$1,"참고",""),EquipTable!$A$1:$V$1,0),0)</f>
        <v>S</v>
      </c>
      <c r="F106">
        <f ca="1">VLOOKUP($B106,EquipTable!$A:$V,MATCH(SUBSTITUTE(F$1,"참고",""),EquipTable!$A$1:$V$1,0),0)</f>
        <v>2</v>
      </c>
      <c r="G106" t="str">
        <f t="shared" ca="1" si="6"/>
        <v>751, 771, 791, 811</v>
      </c>
      <c r="H106">
        <v>751</v>
      </c>
      <c r="I106">
        <f ca="1">IF($C106&lt;=2,"",
IF(AND($C106&gt;=3,INT(RIGHT(I$1,1))&gt;VLOOKUP($C106,EquipGradeTable!$A:$B,MATCH(EquipGradeTable!$B$1,EquipGradeTable!$A$1:$B$1,0),0)),"",
OFFSET(I106,0,-1)+20))</f>
        <v>771</v>
      </c>
      <c r="J106">
        <f ca="1">IF($C106&lt;=2,"",
IF(AND($C106&gt;=3,INT(RIGHT(J$1,1))&gt;VLOOKUP($C106,EquipGradeTable!$A:$B,MATCH(EquipGradeTable!$B$1,EquipGradeTable!$A$1:$B$1,0),0)),"",
OFFSET(J106,0,-1)+20))</f>
        <v>791</v>
      </c>
      <c r="K106">
        <f ca="1">IF($C106&lt;=2,"",
IF(AND($C106&gt;=3,INT(RIGHT(K$1,1))&gt;VLOOKUP($C106,EquipGradeTable!$A:$B,MATCH(EquipGradeTable!$B$1,EquipGradeTable!$A$1:$B$1,0),0)),"",
OFFSET(K106,0,-1)+20))</f>
        <v>811</v>
      </c>
      <c r="L106" t="str">
        <f ca="1">IF($C106&lt;=2,"",
IF(AND($C106&gt;=3,INT(RIGHT(L$1,1))&gt;VLOOKUP($C106,EquipGradeTable!$A:$B,MATCH(EquipGradeTable!$B$1,EquipGradeTable!$A$1:$B$1,0),0)),"",
OFFSET(L106,0,-1)+20))</f>
        <v/>
      </c>
      <c r="M106" t="str">
        <f ca="1">IF($C106&lt;=2,"",
IF(AND($C106&gt;=3,INT(RIGHT(M$1,1))&gt;VLOOKUP($C106,EquipGradeTable!$A:$B,MATCH(EquipGradeTable!$B$1,EquipGradeTable!$A$1:$B$1,0),0)),"",
OFFSET(M106,0,-1)+20))</f>
        <v/>
      </c>
      <c r="N106">
        <f t="shared" ca="1" si="7"/>
        <v>4</v>
      </c>
      <c r="O106" t="str">
        <f ca="1">VLOOKUP($B106,EquipTable!$A:$V,MATCH(SUBSTITUTE(O$1,"참고",""),EquipTable!$A$1:$V$1,0),0)</f>
        <v>GoldenBow3</v>
      </c>
      <c r="P106">
        <f ca="1">VLOOKUP($B106,EquipTable!$A:$V,MATCH(SUBSTITUTE(P$1,"참고",""),EquipTable!$A$1:$V$1,0),0)</f>
        <v>0</v>
      </c>
    </row>
    <row r="107" spans="1:16" x14ac:dyDescent="0.3">
      <c r="A107" t="str">
        <f t="shared" ca="1" si="4"/>
        <v>Equip052102</v>
      </c>
      <c r="B107" t="s">
        <v>151</v>
      </c>
      <c r="C107">
        <f t="shared" ca="1" si="5"/>
        <v>5</v>
      </c>
      <c r="D107" t="str">
        <f ca="1">VLOOKUP($B107,EquipTable!$A:$V,MATCH(SUBSTITUTE(D$1,"참고",""),EquipTable!$A$1:$V$1,0),0)</f>
        <v>Bow</v>
      </c>
      <c r="E107" t="str">
        <f ca="1">VLOOKUP($B107,EquipTable!$A:$V,MATCH(SUBSTITUTE(E$1,"참고",""),EquipTable!$A$1:$V$1,0),0)</f>
        <v>S</v>
      </c>
      <c r="F107">
        <f ca="1">VLOOKUP($B107,EquipTable!$A:$V,MATCH(SUBSTITUTE(F$1,"참고",""),EquipTable!$A$1:$V$1,0),0)</f>
        <v>2</v>
      </c>
      <c r="G107" t="str">
        <f t="shared" ca="1" si="6"/>
        <v>901, 921, 941, 961, 981</v>
      </c>
      <c r="H107">
        <v>901</v>
      </c>
      <c r="I107">
        <f ca="1">IF($C107&lt;=2,"",
IF(AND($C107&gt;=3,INT(RIGHT(I$1,1))&gt;VLOOKUP($C107,EquipGradeTable!$A:$B,MATCH(EquipGradeTable!$B$1,EquipGradeTable!$A$1:$B$1,0),0)),"",
OFFSET(I107,0,-1)+20))</f>
        <v>921</v>
      </c>
      <c r="J107">
        <f ca="1">IF($C107&lt;=2,"",
IF(AND($C107&gt;=3,INT(RIGHT(J$1,1))&gt;VLOOKUP($C107,EquipGradeTable!$A:$B,MATCH(EquipGradeTable!$B$1,EquipGradeTable!$A$1:$B$1,0),0)),"",
OFFSET(J107,0,-1)+20))</f>
        <v>941</v>
      </c>
      <c r="K107">
        <f ca="1">IF($C107&lt;=2,"",
IF(AND($C107&gt;=3,INT(RIGHT(K$1,1))&gt;VLOOKUP($C107,EquipGradeTable!$A:$B,MATCH(EquipGradeTable!$B$1,EquipGradeTable!$A$1:$B$1,0),0)),"",
OFFSET(K107,0,-1)+20))</f>
        <v>961</v>
      </c>
      <c r="L107">
        <f ca="1">IF($C107&lt;=2,"",
IF(AND($C107&gt;=3,INT(RIGHT(L$1,1))&gt;VLOOKUP($C107,EquipGradeTable!$A:$B,MATCH(EquipGradeTable!$B$1,EquipGradeTable!$A$1:$B$1,0),0)),"",
OFFSET(L107,0,-1)+20))</f>
        <v>981</v>
      </c>
      <c r="M107" t="str">
        <f ca="1">IF($C107&lt;=2,"",
IF(AND($C107&gt;=3,INT(RIGHT(M$1,1))&gt;VLOOKUP($C107,EquipGradeTable!$A:$B,MATCH(EquipGradeTable!$B$1,EquipGradeTable!$A$1:$B$1,0),0)),"",
OFFSET(M107,0,-1)+20))</f>
        <v/>
      </c>
      <c r="N107">
        <f t="shared" ca="1" si="7"/>
        <v>4</v>
      </c>
      <c r="O107" t="str">
        <f ca="1">VLOOKUP($B107,EquipTable!$A:$V,MATCH(SUBSTITUTE(O$1,"참고",""),EquipTable!$A$1:$V$1,0),0)</f>
        <v>GoldenBow3</v>
      </c>
      <c r="P107">
        <f ca="1">VLOOKUP($B107,EquipTable!$A:$V,MATCH(SUBSTITUTE(P$1,"참고",""),EquipTable!$A$1:$V$1,0),0)</f>
        <v>0</v>
      </c>
    </row>
    <row r="108" spans="1:16" x14ac:dyDescent="0.3">
      <c r="A108" t="str">
        <f t="shared" ca="1" si="4"/>
        <v>Equip062102</v>
      </c>
      <c r="B108" t="s">
        <v>151</v>
      </c>
      <c r="C108">
        <f t="shared" ca="1" si="5"/>
        <v>6</v>
      </c>
      <c r="D108" t="str">
        <f ca="1">VLOOKUP($B108,EquipTable!$A:$V,MATCH(SUBSTITUTE(D$1,"참고",""),EquipTable!$A$1:$V$1,0),0)</f>
        <v>Bow</v>
      </c>
      <c r="E108" t="str">
        <f ca="1">VLOOKUP($B108,EquipTable!$A:$V,MATCH(SUBSTITUTE(E$1,"참고",""),EquipTable!$A$1:$V$1,0),0)</f>
        <v>S</v>
      </c>
      <c r="F108">
        <f ca="1">VLOOKUP($B108,EquipTable!$A:$V,MATCH(SUBSTITUTE(F$1,"참고",""),EquipTable!$A$1:$V$1,0),0)</f>
        <v>2</v>
      </c>
      <c r="G108" t="str">
        <f t="shared" ca="1" si="6"/>
        <v>1051, 1071, 1091, 1111, 1131, 1151</v>
      </c>
      <c r="H108">
        <v>1051</v>
      </c>
      <c r="I108">
        <f ca="1">IF($C108&lt;=2,"",
IF(AND($C108&gt;=3,INT(RIGHT(I$1,1))&gt;VLOOKUP($C108,EquipGradeTable!$A:$B,MATCH(EquipGradeTable!$B$1,EquipGradeTable!$A$1:$B$1,0),0)),"",
OFFSET(I108,0,-1)+20))</f>
        <v>1071</v>
      </c>
      <c r="J108">
        <f ca="1">IF($C108&lt;=2,"",
IF(AND($C108&gt;=3,INT(RIGHT(J$1,1))&gt;VLOOKUP($C108,EquipGradeTable!$A:$B,MATCH(EquipGradeTable!$B$1,EquipGradeTable!$A$1:$B$1,0),0)),"",
OFFSET(J108,0,-1)+20))</f>
        <v>1091</v>
      </c>
      <c r="K108">
        <f ca="1">IF($C108&lt;=2,"",
IF(AND($C108&gt;=3,INT(RIGHT(K$1,1))&gt;VLOOKUP($C108,EquipGradeTable!$A:$B,MATCH(EquipGradeTable!$B$1,EquipGradeTable!$A$1:$B$1,0),0)),"",
OFFSET(K108,0,-1)+20))</f>
        <v>1111</v>
      </c>
      <c r="L108">
        <f ca="1">IF($C108&lt;=2,"",
IF(AND($C108&gt;=3,INT(RIGHT(L$1,1))&gt;VLOOKUP($C108,EquipGradeTable!$A:$B,MATCH(EquipGradeTable!$B$1,EquipGradeTable!$A$1:$B$1,0),0)),"",
OFFSET(L108,0,-1)+20))</f>
        <v>1131</v>
      </c>
      <c r="M108">
        <f ca="1">IF($C108&lt;=2,"",
IF(AND($C108&gt;=3,INT(RIGHT(M$1,1))&gt;VLOOKUP($C108,EquipGradeTable!$A:$B,MATCH(EquipGradeTable!$B$1,EquipGradeTable!$A$1:$B$1,0),0)),"",
OFFSET(M108,0,-1)+20))</f>
        <v>1151</v>
      </c>
      <c r="N108">
        <f t="shared" ca="1" si="7"/>
        <v>4</v>
      </c>
      <c r="O108" t="str">
        <f ca="1">VLOOKUP($B108,EquipTable!$A:$V,MATCH(SUBSTITUTE(O$1,"참고",""),EquipTable!$A$1:$V$1,0),0)</f>
        <v>GoldenBow3</v>
      </c>
      <c r="P108">
        <f ca="1">VLOOKUP($B108,EquipTable!$A:$V,MATCH(SUBSTITUTE(P$1,"참고",""),EquipTable!$A$1:$V$1,0),0)</f>
        <v>0</v>
      </c>
    </row>
    <row r="109" spans="1:16" x14ac:dyDescent="0.3">
      <c r="A109" t="str">
        <f t="shared" ca="1" si="4"/>
        <v>Equip032201</v>
      </c>
      <c r="B109" t="s">
        <v>152</v>
      </c>
      <c r="C109">
        <f t="shared" ca="1" si="5"/>
        <v>3</v>
      </c>
      <c r="D109" t="str">
        <f ca="1">VLOOKUP($B109,EquipTable!$A:$V,MATCH(SUBSTITUTE(D$1,"참고",""),EquipTable!$A$1:$V$1,0),0)</f>
        <v>Bow</v>
      </c>
      <c r="E109" t="str">
        <f ca="1">VLOOKUP($B109,EquipTable!$A:$V,MATCH(SUBSTITUTE(E$1,"참고",""),EquipTable!$A$1:$V$1,0),0)</f>
        <v>SS</v>
      </c>
      <c r="F109">
        <f ca="1">VLOOKUP($B109,EquipTable!$A:$V,MATCH(SUBSTITUTE(F$1,"참고",""),EquipTable!$A$1:$V$1,0),0)</f>
        <v>1</v>
      </c>
      <c r="G109" t="str">
        <f t="shared" ca="1" si="6"/>
        <v>800, 820, 840</v>
      </c>
      <c r="H109">
        <v>800</v>
      </c>
      <c r="I109">
        <f ca="1">IF($C109&lt;=2,"",
IF(AND($C109&gt;=3,INT(RIGHT(I$1,1))&gt;VLOOKUP($C109,EquipGradeTable!$A:$B,MATCH(EquipGradeTable!$B$1,EquipGradeTable!$A$1:$B$1,0),0)),"",
OFFSET(I109,0,-1)+20))</f>
        <v>820</v>
      </c>
      <c r="J109">
        <f ca="1">IF($C109&lt;=2,"",
IF(AND($C109&gt;=3,INT(RIGHT(J$1,1))&gt;VLOOKUP($C109,EquipGradeTable!$A:$B,MATCH(EquipGradeTable!$B$1,EquipGradeTable!$A$1:$B$1,0),0)),"",
OFFSET(J109,0,-1)+20))</f>
        <v>840</v>
      </c>
      <c r="K109" t="str">
        <f ca="1">IF($C109&lt;=2,"",
IF(AND($C109&gt;=3,INT(RIGHT(K$1,1))&gt;VLOOKUP($C109,EquipGradeTable!$A:$B,MATCH(EquipGradeTable!$B$1,EquipGradeTable!$A$1:$B$1,0),0)),"",
OFFSET(K109,0,-1)+20))</f>
        <v/>
      </c>
      <c r="L109" t="str">
        <f ca="1">IF($C109&lt;=2,"",
IF(AND($C109&gt;=3,INT(RIGHT(L$1,1))&gt;VLOOKUP($C109,EquipGradeTable!$A:$B,MATCH(EquipGradeTable!$B$1,EquipGradeTable!$A$1:$B$1,0),0)),"",
OFFSET(L109,0,-1)+20))</f>
        <v/>
      </c>
      <c r="M109" t="str">
        <f ca="1">IF($C109&lt;=2,"",
IF(AND($C109&gt;=3,INT(RIGHT(M$1,1))&gt;VLOOKUP($C109,EquipGradeTable!$A:$B,MATCH(EquipGradeTable!$B$1,EquipGradeTable!$A$1:$B$1,0),0)),"",
OFFSET(M109,0,-1)+20))</f>
        <v/>
      </c>
      <c r="N109">
        <f t="shared" ca="1" si="7"/>
        <v>4</v>
      </c>
      <c r="O109" t="str">
        <f ca="1">VLOOKUP($B109,EquipTable!$A:$V,MATCH(SUBSTITUTE(O$1,"참고",""),EquipTable!$A$1:$V$1,0),0)</f>
        <v>ElvenBow</v>
      </c>
      <c r="P109">
        <f ca="1">VLOOKUP($B109,EquipTable!$A:$V,MATCH(SUBSTITUTE(P$1,"참고",""),EquipTable!$A$1:$V$1,0),0)</f>
        <v>0</v>
      </c>
    </row>
    <row r="110" spans="1:16" x14ac:dyDescent="0.3">
      <c r="A110" t="str">
        <f t="shared" ca="1" si="4"/>
        <v>Equip042201</v>
      </c>
      <c r="B110" t="s">
        <v>152</v>
      </c>
      <c r="C110">
        <f t="shared" ca="1" si="5"/>
        <v>4</v>
      </c>
      <c r="D110" t="str">
        <f ca="1">VLOOKUP($B110,EquipTable!$A:$V,MATCH(SUBSTITUTE(D$1,"참고",""),EquipTable!$A$1:$V$1,0),0)</f>
        <v>Bow</v>
      </c>
      <c r="E110" t="str">
        <f ca="1">VLOOKUP($B110,EquipTable!$A:$V,MATCH(SUBSTITUTE(E$1,"참고",""),EquipTable!$A$1:$V$1,0),0)</f>
        <v>SS</v>
      </c>
      <c r="F110">
        <f ca="1">VLOOKUP($B110,EquipTable!$A:$V,MATCH(SUBSTITUTE(F$1,"참고",""),EquipTable!$A$1:$V$1,0),0)</f>
        <v>1</v>
      </c>
      <c r="G110" t="str">
        <f t="shared" ca="1" si="6"/>
        <v>1000, 1020, 1040, 1060</v>
      </c>
      <c r="H110">
        <v>1000</v>
      </c>
      <c r="I110">
        <f ca="1">IF($C110&lt;=2,"",
IF(AND($C110&gt;=3,INT(RIGHT(I$1,1))&gt;VLOOKUP($C110,EquipGradeTable!$A:$B,MATCH(EquipGradeTable!$B$1,EquipGradeTable!$A$1:$B$1,0),0)),"",
OFFSET(I110,0,-1)+20))</f>
        <v>1020</v>
      </c>
      <c r="J110">
        <f ca="1">IF($C110&lt;=2,"",
IF(AND($C110&gt;=3,INT(RIGHT(J$1,1))&gt;VLOOKUP($C110,EquipGradeTable!$A:$B,MATCH(EquipGradeTable!$B$1,EquipGradeTable!$A$1:$B$1,0),0)),"",
OFFSET(J110,0,-1)+20))</f>
        <v>1040</v>
      </c>
      <c r="K110">
        <f ca="1">IF($C110&lt;=2,"",
IF(AND($C110&gt;=3,INT(RIGHT(K$1,1))&gt;VLOOKUP($C110,EquipGradeTable!$A:$B,MATCH(EquipGradeTable!$B$1,EquipGradeTable!$A$1:$B$1,0),0)),"",
OFFSET(K110,0,-1)+20))</f>
        <v>1060</v>
      </c>
      <c r="L110" t="str">
        <f ca="1">IF($C110&lt;=2,"",
IF(AND($C110&gt;=3,INT(RIGHT(L$1,1))&gt;VLOOKUP($C110,EquipGradeTable!$A:$B,MATCH(EquipGradeTable!$B$1,EquipGradeTable!$A$1:$B$1,0),0)),"",
OFFSET(L110,0,-1)+20))</f>
        <v/>
      </c>
      <c r="M110" t="str">
        <f ca="1">IF($C110&lt;=2,"",
IF(AND($C110&gt;=3,INT(RIGHT(M$1,1))&gt;VLOOKUP($C110,EquipGradeTable!$A:$B,MATCH(EquipGradeTable!$B$1,EquipGradeTable!$A$1:$B$1,0),0)),"",
OFFSET(M110,0,-1)+20))</f>
        <v/>
      </c>
      <c r="N110">
        <f t="shared" ca="1" si="7"/>
        <v>4</v>
      </c>
      <c r="O110" t="str">
        <f ca="1">VLOOKUP($B110,EquipTable!$A:$V,MATCH(SUBSTITUTE(O$1,"참고",""),EquipTable!$A$1:$V$1,0),0)</f>
        <v>ElvenBow</v>
      </c>
      <c r="P110">
        <f ca="1">VLOOKUP($B110,EquipTable!$A:$V,MATCH(SUBSTITUTE(P$1,"참고",""),EquipTable!$A$1:$V$1,0),0)</f>
        <v>0</v>
      </c>
    </row>
    <row r="111" spans="1:16" x14ac:dyDescent="0.3">
      <c r="A111" t="str">
        <f t="shared" ca="1" si="4"/>
        <v>Equip052201</v>
      </c>
      <c r="B111" t="s">
        <v>152</v>
      </c>
      <c r="C111">
        <f t="shared" ca="1" si="5"/>
        <v>5</v>
      </c>
      <c r="D111" t="str">
        <f ca="1">VLOOKUP($B111,EquipTable!$A:$V,MATCH(SUBSTITUTE(D$1,"참고",""),EquipTable!$A$1:$V$1,0),0)</f>
        <v>Bow</v>
      </c>
      <c r="E111" t="str">
        <f ca="1">VLOOKUP($B111,EquipTable!$A:$V,MATCH(SUBSTITUTE(E$1,"참고",""),EquipTable!$A$1:$V$1,0),0)</f>
        <v>SS</v>
      </c>
      <c r="F111">
        <f ca="1">VLOOKUP($B111,EquipTable!$A:$V,MATCH(SUBSTITUTE(F$1,"참고",""),EquipTable!$A$1:$V$1,0),0)</f>
        <v>1</v>
      </c>
      <c r="G111" t="str">
        <f t="shared" ca="1" si="6"/>
        <v>1200, 1220, 1240, 1260, 1280</v>
      </c>
      <c r="H111">
        <v>1200</v>
      </c>
      <c r="I111">
        <f ca="1">IF($C111&lt;=2,"",
IF(AND($C111&gt;=3,INT(RIGHT(I$1,1))&gt;VLOOKUP($C111,EquipGradeTable!$A:$B,MATCH(EquipGradeTable!$B$1,EquipGradeTable!$A$1:$B$1,0),0)),"",
OFFSET(I111,0,-1)+20))</f>
        <v>1220</v>
      </c>
      <c r="J111">
        <f ca="1">IF($C111&lt;=2,"",
IF(AND($C111&gt;=3,INT(RIGHT(J$1,1))&gt;VLOOKUP($C111,EquipGradeTable!$A:$B,MATCH(EquipGradeTable!$B$1,EquipGradeTable!$A$1:$B$1,0),0)),"",
OFFSET(J111,0,-1)+20))</f>
        <v>1240</v>
      </c>
      <c r="K111">
        <f ca="1">IF($C111&lt;=2,"",
IF(AND($C111&gt;=3,INT(RIGHT(K$1,1))&gt;VLOOKUP($C111,EquipGradeTable!$A:$B,MATCH(EquipGradeTable!$B$1,EquipGradeTable!$A$1:$B$1,0),0)),"",
OFFSET(K111,0,-1)+20))</f>
        <v>1260</v>
      </c>
      <c r="L111">
        <f ca="1">IF($C111&lt;=2,"",
IF(AND($C111&gt;=3,INT(RIGHT(L$1,1))&gt;VLOOKUP($C111,EquipGradeTable!$A:$B,MATCH(EquipGradeTable!$B$1,EquipGradeTable!$A$1:$B$1,0),0)),"",
OFFSET(L111,0,-1)+20))</f>
        <v>1280</v>
      </c>
      <c r="M111" t="str">
        <f ca="1">IF($C111&lt;=2,"",
IF(AND($C111&gt;=3,INT(RIGHT(M$1,1))&gt;VLOOKUP($C111,EquipGradeTable!$A:$B,MATCH(EquipGradeTable!$B$1,EquipGradeTable!$A$1:$B$1,0),0)),"",
OFFSET(M111,0,-1)+20))</f>
        <v/>
      </c>
      <c r="N111">
        <f t="shared" ca="1" si="7"/>
        <v>4</v>
      </c>
      <c r="O111" t="str">
        <f ca="1">VLOOKUP($B111,EquipTable!$A:$V,MATCH(SUBSTITUTE(O$1,"참고",""),EquipTable!$A$1:$V$1,0),0)</f>
        <v>ElvenBow</v>
      </c>
      <c r="P111">
        <f ca="1">VLOOKUP($B111,EquipTable!$A:$V,MATCH(SUBSTITUTE(P$1,"참고",""),EquipTable!$A$1:$V$1,0),0)</f>
        <v>0</v>
      </c>
    </row>
    <row r="112" spans="1:16" x14ac:dyDescent="0.3">
      <c r="A112" t="str">
        <f t="shared" ca="1" si="4"/>
        <v>Equip062201</v>
      </c>
      <c r="B112" t="s">
        <v>152</v>
      </c>
      <c r="C112">
        <f t="shared" ca="1" si="5"/>
        <v>6</v>
      </c>
      <c r="D112" t="str">
        <f ca="1">VLOOKUP($B112,EquipTable!$A:$V,MATCH(SUBSTITUTE(D$1,"참고",""),EquipTable!$A$1:$V$1,0),0)</f>
        <v>Bow</v>
      </c>
      <c r="E112" t="str">
        <f ca="1">VLOOKUP($B112,EquipTable!$A:$V,MATCH(SUBSTITUTE(E$1,"참고",""),EquipTable!$A$1:$V$1,0),0)</f>
        <v>SS</v>
      </c>
      <c r="F112">
        <f ca="1">VLOOKUP($B112,EquipTable!$A:$V,MATCH(SUBSTITUTE(F$1,"참고",""),EquipTable!$A$1:$V$1,0),0)</f>
        <v>1</v>
      </c>
      <c r="G112" t="str">
        <f t="shared" ca="1" si="6"/>
        <v>1400, 1420, 1440, 1460, 1480, 1500</v>
      </c>
      <c r="H112">
        <v>1400</v>
      </c>
      <c r="I112">
        <f ca="1">IF($C112&lt;=2,"",
IF(AND($C112&gt;=3,INT(RIGHT(I$1,1))&gt;VLOOKUP($C112,EquipGradeTable!$A:$B,MATCH(EquipGradeTable!$B$1,EquipGradeTable!$A$1:$B$1,0),0)),"",
OFFSET(I112,0,-1)+20))</f>
        <v>1420</v>
      </c>
      <c r="J112">
        <f ca="1">IF($C112&lt;=2,"",
IF(AND($C112&gt;=3,INT(RIGHT(J$1,1))&gt;VLOOKUP($C112,EquipGradeTable!$A:$B,MATCH(EquipGradeTable!$B$1,EquipGradeTable!$A$1:$B$1,0),0)),"",
OFFSET(J112,0,-1)+20))</f>
        <v>1440</v>
      </c>
      <c r="K112">
        <f ca="1">IF($C112&lt;=2,"",
IF(AND($C112&gt;=3,INT(RIGHT(K$1,1))&gt;VLOOKUP($C112,EquipGradeTable!$A:$B,MATCH(EquipGradeTable!$B$1,EquipGradeTable!$A$1:$B$1,0),0)),"",
OFFSET(K112,0,-1)+20))</f>
        <v>1460</v>
      </c>
      <c r="L112">
        <f ca="1">IF($C112&lt;=2,"",
IF(AND($C112&gt;=3,INT(RIGHT(L$1,1))&gt;VLOOKUP($C112,EquipGradeTable!$A:$B,MATCH(EquipGradeTable!$B$1,EquipGradeTable!$A$1:$B$1,0),0)),"",
OFFSET(L112,0,-1)+20))</f>
        <v>1480</v>
      </c>
      <c r="M112">
        <f ca="1">IF($C112&lt;=2,"",
IF(AND($C112&gt;=3,INT(RIGHT(M$1,1))&gt;VLOOKUP($C112,EquipGradeTable!$A:$B,MATCH(EquipGradeTable!$B$1,EquipGradeTable!$A$1:$B$1,0),0)),"",
OFFSET(M112,0,-1)+20))</f>
        <v>1500</v>
      </c>
      <c r="N112">
        <f t="shared" ca="1" si="7"/>
        <v>4</v>
      </c>
      <c r="O112" t="str">
        <f ca="1">VLOOKUP($B112,EquipTable!$A:$V,MATCH(SUBSTITUTE(O$1,"참고",""),EquipTable!$A$1:$V$1,0),0)</f>
        <v>ElvenBow</v>
      </c>
      <c r="P112">
        <f ca="1">VLOOKUP($B112,EquipTable!$A:$V,MATCH(SUBSTITUTE(P$1,"참고",""),EquipTable!$A$1:$V$1,0),0)</f>
        <v>0</v>
      </c>
    </row>
    <row r="113" spans="1:16" hidden="1" x14ac:dyDescent="0.3">
      <c r="A113" t="str">
        <f t="shared" ca="1" si="4"/>
        <v>Equip032202</v>
      </c>
      <c r="B113" t="s">
        <v>153</v>
      </c>
      <c r="C113">
        <f t="shared" ca="1" si="5"/>
        <v>3</v>
      </c>
      <c r="D113" t="str">
        <f ca="1">VLOOKUP($B113,EquipTable!$A:$V,MATCH(SUBSTITUTE(D$1,"참고",""),EquipTable!$A$1:$V$1,0),0)</f>
        <v>Bow</v>
      </c>
      <c r="E113" t="str">
        <f ca="1">VLOOKUP($B113,EquipTable!$A:$V,MATCH(SUBSTITUTE(E$1,"참고",""),EquipTable!$A$1:$V$1,0),0)</f>
        <v>SS</v>
      </c>
      <c r="F113">
        <f ca="1">VLOOKUP($B113,EquipTable!$A:$V,MATCH(SUBSTITUTE(F$1,"참고",""),EquipTable!$A$1:$V$1,0),0)</f>
        <v>2</v>
      </c>
      <c r="G113" t="str">
        <f t="shared" ca="1" si="6"/>
        <v>801, 821, 841</v>
      </c>
      <c r="H113">
        <v>801</v>
      </c>
      <c r="I113">
        <f ca="1">IF($C113&lt;=2,"",
IF(AND($C113&gt;=3,INT(RIGHT(I$1,1))&gt;VLOOKUP($C113,EquipGradeTable!$A:$B,MATCH(EquipGradeTable!$B$1,EquipGradeTable!$A$1:$B$1,0),0)),"",
OFFSET(I113,0,-1)+20))</f>
        <v>821</v>
      </c>
      <c r="J113">
        <f ca="1">IF($C113&lt;=2,"",
IF(AND($C113&gt;=3,INT(RIGHT(J$1,1))&gt;VLOOKUP($C113,EquipGradeTable!$A:$B,MATCH(EquipGradeTable!$B$1,EquipGradeTable!$A$1:$B$1,0),0)),"",
OFFSET(J113,0,-1)+20))</f>
        <v>841</v>
      </c>
      <c r="K113" t="str">
        <f ca="1">IF($C113&lt;=2,"",
IF(AND($C113&gt;=3,INT(RIGHT(K$1,1))&gt;VLOOKUP($C113,EquipGradeTable!$A:$B,MATCH(EquipGradeTable!$B$1,EquipGradeTable!$A$1:$B$1,0),0)),"",
OFFSET(K113,0,-1)+20))</f>
        <v/>
      </c>
      <c r="L113" t="str">
        <f ca="1">IF($C113&lt;=2,"",
IF(AND($C113&gt;=3,INT(RIGHT(L$1,1))&gt;VLOOKUP($C113,EquipGradeTable!$A:$B,MATCH(EquipGradeTable!$B$1,EquipGradeTable!$A$1:$B$1,0),0)),"",
OFFSET(L113,0,-1)+20))</f>
        <v/>
      </c>
      <c r="M113" t="str">
        <f ca="1">IF($C113&lt;=2,"",
IF(AND($C113&gt;=3,INT(RIGHT(M$1,1))&gt;VLOOKUP($C113,EquipGradeTable!$A:$B,MATCH(EquipGradeTable!$B$1,EquipGradeTable!$A$1:$B$1,0),0)),"",
OFFSET(M113,0,-1)+20))</f>
        <v/>
      </c>
      <c r="N113">
        <f t="shared" ca="1" si="7"/>
        <v>4</v>
      </c>
      <c r="O113" t="str">
        <f ca="1">VLOOKUP($B113,EquipTable!$A:$V,MATCH(SUBSTITUTE(O$1,"참고",""),EquipTable!$A$1:$V$1,0),0)</f>
        <v>FantasySetBow1</v>
      </c>
      <c r="P113">
        <f ca="1">VLOOKUP($B113,EquipTable!$A:$V,MATCH(SUBSTITUTE(P$1,"참고",""),EquipTable!$A$1:$V$1,0),0)</f>
        <v>99</v>
      </c>
    </row>
    <row r="114" spans="1:16" hidden="1" x14ac:dyDescent="0.3">
      <c r="A114" t="str">
        <f t="shared" ca="1" si="4"/>
        <v>Equip042202</v>
      </c>
      <c r="B114" t="s">
        <v>153</v>
      </c>
      <c r="C114">
        <f t="shared" ca="1" si="5"/>
        <v>4</v>
      </c>
      <c r="D114" t="str">
        <f ca="1">VLOOKUP($B114,EquipTable!$A:$V,MATCH(SUBSTITUTE(D$1,"참고",""),EquipTable!$A$1:$V$1,0),0)</f>
        <v>Bow</v>
      </c>
      <c r="E114" t="str">
        <f ca="1">VLOOKUP($B114,EquipTable!$A:$V,MATCH(SUBSTITUTE(E$1,"참고",""),EquipTable!$A$1:$V$1,0),0)</f>
        <v>SS</v>
      </c>
      <c r="F114">
        <f ca="1">VLOOKUP($B114,EquipTable!$A:$V,MATCH(SUBSTITUTE(F$1,"참고",""),EquipTable!$A$1:$V$1,0),0)</f>
        <v>2</v>
      </c>
      <c r="G114" t="str">
        <f t="shared" ca="1" si="6"/>
        <v>1001, 1021, 1041, 1061</v>
      </c>
      <c r="H114">
        <v>1001</v>
      </c>
      <c r="I114">
        <f ca="1">IF($C114&lt;=2,"",
IF(AND($C114&gt;=3,INT(RIGHT(I$1,1))&gt;VLOOKUP($C114,EquipGradeTable!$A:$B,MATCH(EquipGradeTable!$B$1,EquipGradeTable!$A$1:$B$1,0),0)),"",
OFFSET(I114,0,-1)+20))</f>
        <v>1021</v>
      </c>
      <c r="J114">
        <f ca="1">IF($C114&lt;=2,"",
IF(AND($C114&gt;=3,INT(RIGHT(J$1,1))&gt;VLOOKUP($C114,EquipGradeTable!$A:$B,MATCH(EquipGradeTable!$B$1,EquipGradeTable!$A$1:$B$1,0),0)),"",
OFFSET(J114,0,-1)+20))</f>
        <v>1041</v>
      </c>
      <c r="K114">
        <f ca="1">IF($C114&lt;=2,"",
IF(AND($C114&gt;=3,INT(RIGHT(K$1,1))&gt;VLOOKUP($C114,EquipGradeTable!$A:$B,MATCH(EquipGradeTable!$B$1,EquipGradeTable!$A$1:$B$1,0),0)),"",
OFFSET(K114,0,-1)+20))</f>
        <v>1061</v>
      </c>
      <c r="L114" t="str">
        <f ca="1">IF($C114&lt;=2,"",
IF(AND($C114&gt;=3,INT(RIGHT(L$1,1))&gt;VLOOKUP($C114,EquipGradeTable!$A:$B,MATCH(EquipGradeTable!$B$1,EquipGradeTable!$A$1:$B$1,0),0)),"",
OFFSET(L114,0,-1)+20))</f>
        <v/>
      </c>
      <c r="M114" t="str">
        <f ca="1">IF($C114&lt;=2,"",
IF(AND($C114&gt;=3,INT(RIGHT(M$1,1))&gt;VLOOKUP($C114,EquipGradeTable!$A:$B,MATCH(EquipGradeTable!$B$1,EquipGradeTable!$A$1:$B$1,0),0)),"",
OFFSET(M114,0,-1)+20))</f>
        <v/>
      </c>
      <c r="N114">
        <f t="shared" ca="1" si="7"/>
        <v>4</v>
      </c>
      <c r="O114" t="str">
        <f ca="1">VLOOKUP($B114,EquipTable!$A:$V,MATCH(SUBSTITUTE(O$1,"참고",""),EquipTable!$A$1:$V$1,0),0)</f>
        <v>FantasySetBow1</v>
      </c>
      <c r="P114">
        <f ca="1">VLOOKUP($B114,EquipTable!$A:$V,MATCH(SUBSTITUTE(P$1,"참고",""),EquipTable!$A$1:$V$1,0),0)</f>
        <v>99</v>
      </c>
    </row>
    <row r="115" spans="1:16" hidden="1" x14ac:dyDescent="0.3">
      <c r="A115" t="str">
        <f t="shared" ca="1" si="4"/>
        <v>Equip052202</v>
      </c>
      <c r="B115" t="s">
        <v>153</v>
      </c>
      <c r="C115">
        <f t="shared" ca="1" si="5"/>
        <v>5</v>
      </c>
      <c r="D115" t="str">
        <f ca="1">VLOOKUP($B115,EquipTable!$A:$V,MATCH(SUBSTITUTE(D$1,"참고",""),EquipTable!$A$1:$V$1,0),0)</f>
        <v>Bow</v>
      </c>
      <c r="E115" t="str">
        <f ca="1">VLOOKUP($B115,EquipTable!$A:$V,MATCH(SUBSTITUTE(E$1,"참고",""),EquipTable!$A$1:$V$1,0),0)</f>
        <v>SS</v>
      </c>
      <c r="F115">
        <f ca="1">VLOOKUP($B115,EquipTable!$A:$V,MATCH(SUBSTITUTE(F$1,"참고",""),EquipTable!$A$1:$V$1,0),0)</f>
        <v>2</v>
      </c>
      <c r="G115" t="str">
        <f t="shared" ca="1" si="6"/>
        <v>1201, 1221, 1241, 1261, 1281</v>
      </c>
      <c r="H115">
        <v>1201</v>
      </c>
      <c r="I115">
        <f ca="1">IF($C115&lt;=2,"",
IF(AND($C115&gt;=3,INT(RIGHT(I$1,1))&gt;VLOOKUP($C115,EquipGradeTable!$A:$B,MATCH(EquipGradeTable!$B$1,EquipGradeTable!$A$1:$B$1,0),0)),"",
OFFSET(I115,0,-1)+20))</f>
        <v>1221</v>
      </c>
      <c r="J115">
        <f ca="1">IF($C115&lt;=2,"",
IF(AND($C115&gt;=3,INT(RIGHT(J$1,1))&gt;VLOOKUP($C115,EquipGradeTable!$A:$B,MATCH(EquipGradeTable!$B$1,EquipGradeTable!$A$1:$B$1,0),0)),"",
OFFSET(J115,0,-1)+20))</f>
        <v>1241</v>
      </c>
      <c r="K115">
        <f ca="1">IF($C115&lt;=2,"",
IF(AND($C115&gt;=3,INT(RIGHT(K$1,1))&gt;VLOOKUP($C115,EquipGradeTable!$A:$B,MATCH(EquipGradeTable!$B$1,EquipGradeTable!$A$1:$B$1,0),0)),"",
OFFSET(K115,0,-1)+20))</f>
        <v>1261</v>
      </c>
      <c r="L115">
        <f ca="1">IF($C115&lt;=2,"",
IF(AND($C115&gt;=3,INT(RIGHT(L$1,1))&gt;VLOOKUP($C115,EquipGradeTable!$A:$B,MATCH(EquipGradeTable!$B$1,EquipGradeTable!$A$1:$B$1,0),0)),"",
OFFSET(L115,0,-1)+20))</f>
        <v>1281</v>
      </c>
      <c r="M115" t="str">
        <f ca="1">IF($C115&lt;=2,"",
IF(AND($C115&gt;=3,INT(RIGHT(M$1,1))&gt;VLOOKUP($C115,EquipGradeTable!$A:$B,MATCH(EquipGradeTable!$B$1,EquipGradeTable!$A$1:$B$1,0),0)),"",
OFFSET(M115,0,-1)+20))</f>
        <v/>
      </c>
      <c r="N115">
        <f t="shared" ca="1" si="7"/>
        <v>4</v>
      </c>
      <c r="O115" t="str">
        <f ca="1">VLOOKUP($B115,EquipTable!$A:$V,MATCH(SUBSTITUTE(O$1,"참고",""),EquipTable!$A$1:$V$1,0),0)</f>
        <v>FantasySetBow1</v>
      </c>
      <c r="P115">
        <f ca="1">VLOOKUP($B115,EquipTable!$A:$V,MATCH(SUBSTITUTE(P$1,"참고",""),EquipTable!$A$1:$V$1,0),0)</f>
        <v>99</v>
      </c>
    </row>
    <row r="116" spans="1:16" hidden="1" x14ac:dyDescent="0.3">
      <c r="A116" t="str">
        <f t="shared" ca="1" si="4"/>
        <v>Equip062202</v>
      </c>
      <c r="B116" t="s">
        <v>153</v>
      </c>
      <c r="C116">
        <f t="shared" ca="1" si="5"/>
        <v>6</v>
      </c>
      <c r="D116" t="str">
        <f ca="1">VLOOKUP($B116,EquipTable!$A:$V,MATCH(SUBSTITUTE(D$1,"참고",""),EquipTable!$A$1:$V$1,0),0)</f>
        <v>Bow</v>
      </c>
      <c r="E116" t="str">
        <f ca="1">VLOOKUP($B116,EquipTable!$A:$V,MATCH(SUBSTITUTE(E$1,"참고",""),EquipTable!$A$1:$V$1,0),0)</f>
        <v>SS</v>
      </c>
      <c r="F116">
        <f ca="1">VLOOKUP($B116,EquipTable!$A:$V,MATCH(SUBSTITUTE(F$1,"참고",""),EquipTable!$A$1:$V$1,0),0)</f>
        <v>2</v>
      </c>
      <c r="G116" t="str">
        <f t="shared" ca="1" si="6"/>
        <v>1401, 1421, 1441, 1461, 1481, 1501</v>
      </c>
      <c r="H116">
        <v>1401</v>
      </c>
      <c r="I116">
        <f ca="1">IF($C116&lt;=2,"",
IF(AND($C116&gt;=3,INT(RIGHT(I$1,1))&gt;VLOOKUP($C116,EquipGradeTable!$A:$B,MATCH(EquipGradeTable!$B$1,EquipGradeTable!$A$1:$B$1,0),0)),"",
OFFSET(I116,0,-1)+20))</f>
        <v>1421</v>
      </c>
      <c r="J116">
        <f ca="1">IF($C116&lt;=2,"",
IF(AND($C116&gt;=3,INT(RIGHT(J$1,1))&gt;VLOOKUP($C116,EquipGradeTable!$A:$B,MATCH(EquipGradeTable!$B$1,EquipGradeTable!$A$1:$B$1,0),0)),"",
OFFSET(J116,0,-1)+20))</f>
        <v>1441</v>
      </c>
      <c r="K116">
        <f ca="1">IF($C116&lt;=2,"",
IF(AND($C116&gt;=3,INT(RIGHT(K$1,1))&gt;VLOOKUP($C116,EquipGradeTable!$A:$B,MATCH(EquipGradeTable!$B$1,EquipGradeTable!$A$1:$B$1,0),0)),"",
OFFSET(K116,0,-1)+20))</f>
        <v>1461</v>
      </c>
      <c r="L116">
        <f ca="1">IF($C116&lt;=2,"",
IF(AND($C116&gt;=3,INT(RIGHT(L$1,1))&gt;VLOOKUP($C116,EquipGradeTable!$A:$B,MATCH(EquipGradeTable!$B$1,EquipGradeTable!$A$1:$B$1,0),0)),"",
OFFSET(L116,0,-1)+20))</f>
        <v>1481</v>
      </c>
      <c r="M116">
        <f ca="1">IF($C116&lt;=2,"",
IF(AND($C116&gt;=3,INT(RIGHT(M$1,1))&gt;VLOOKUP($C116,EquipGradeTable!$A:$B,MATCH(EquipGradeTable!$B$1,EquipGradeTable!$A$1:$B$1,0),0)),"",
OFFSET(M116,0,-1)+20))</f>
        <v>1501</v>
      </c>
      <c r="N116">
        <f t="shared" ca="1" si="7"/>
        <v>4</v>
      </c>
      <c r="O116" t="str">
        <f ca="1">VLOOKUP($B116,EquipTable!$A:$V,MATCH(SUBSTITUTE(O$1,"참고",""),EquipTable!$A$1:$V$1,0),0)</f>
        <v>FantasySetBow1</v>
      </c>
      <c r="P116">
        <f ca="1">VLOOKUP($B116,EquipTable!$A:$V,MATCH(SUBSTITUTE(P$1,"참고",""),EquipTable!$A$1:$V$1,0),0)</f>
        <v>99</v>
      </c>
    </row>
    <row r="117" spans="1:16" x14ac:dyDescent="0.3">
      <c r="A117" t="str">
        <f t="shared" ca="1" si="4"/>
        <v>Equip003001</v>
      </c>
      <c r="B117" t="s">
        <v>154</v>
      </c>
      <c r="C117">
        <f t="shared" ca="1" si="5"/>
        <v>0</v>
      </c>
      <c r="D117" t="str">
        <f ca="1">VLOOKUP($B117,EquipTable!$A:$V,MATCH(SUBSTITUTE(D$1,"참고",""),EquipTable!$A$1:$V$1,0),0)</f>
        <v>Staff</v>
      </c>
      <c r="E117" t="str">
        <f ca="1">VLOOKUP($B117,EquipTable!$A:$V,MATCH(SUBSTITUTE(E$1,"참고",""),EquipTable!$A$1:$V$1,0),0)</f>
        <v>A</v>
      </c>
      <c r="F117">
        <f ca="1">VLOOKUP($B117,EquipTable!$A:$V,MATCH(SUBSTITUTE(F$1,"참고",""),EquipTable!$A$1:$V$1,0),0)</f>
        <v>1</v>
      </c>
      <c r="G117" t="str">
        <f t="shared" ca="1" si="6"/>
        <v>100</v>
      </c>
      <c r="H117">
        <v>100</v>
      </c>
      <c r="I117" t="str">
        <f ca="1">IF($C117&lt;=2,"",
IF(AND($C117&gt;=3,INT(RIGHT(I$1,1))&gt;VLOOKUP($C117,EquipGradeTable!$A:$B,MATCH(EquipGradeTable!$B$1,EquipGradeTable!$A$1:$B$1,0),0)),"",
OFFSET(I117,0,-1)+20))</f>
        <v/>
      </c>
      <c r="J117" t="str">
        <f ca="1">IF($C117&lt;=2,"",
IF(AND($C117&gt;=3,INT(RIGHT(J$1,1))&gt;VLOOKUP($C117,EquipGradeTable!$A:$B,MATCH(EquipGradeTable!$B$1,EquipGradeTable!$A$1:$B$1,0),0)),"",
OFFSET(J117,0,-1)+20))</f>
        <v/>
      </c>
      <c r="K117" t="str">
        <f ca="1">IF($C117&lt;=2,"",
IF(AND($C117&gt;=3,INT(RIGHT(K$1,1))&gt;VLOOKUP($C117,EquipGradeTable!$A:$B,MATCH(EquipGradeTable!$B$1,EquipGradeTable!$A$1:$B$1,0),0)),"",
OFFSET(K117,0,-1)+20))</f>
        <v/>
      </c>
      <c r="L117" t="str">
        <f ca="1">IF($C117&lt;=2,"",
IF(AND($C117&gt;=3,INT(RIGHT(L$1,1))&gt;VLOOKUP($C117,EquipGradeTable!$A:$B,MATCH(EquipGradeTable!$B$1,EquipGradeTable!$A$1:$B$1,0),0)),"",
OFFSET(L117,0,-1)+20))</f>
        <v/>
      </c>
      <c r="M117" t="str">
        <f ca="1">IF($C117&lt;=2,"",
IF(AND($C117&gt;=3,INT(RIGHT(M$1,1))&gt;VLOOKUP($C117,EquipGradeTable!$A:$B,MATCH(EquipGradeTable!$B$1,EquipGradeTable!$A$1:$B$1,0),0)),"",
OFFSET(M117,0,-1)+20))</f>
        <v/>
      </c>
      <c r="N117">
        <f t="shared" ca="1" si="7"/>
        <v>7</v>
      </c>
      <c r="O117" t="str">
        <f ca="1">VLOOKUP($B117,EquipTable!$A:$V,MATCH(SUBSTITUTE(O$1,"참고",""),EquipTable!$A$1:$V$1,0),0)</f>
        <v>ArmoryAngSpear</v>
      </c>
      <c r="P117">
        <f ca="1">VLOOKUP($B117,EquipTable!$A:$V,MATCH(SUBSTITUTE(P$1,"참고",""),EquipTable!$A$1:$V$1,0),0)</f>
        <v>0</v>
      </c>
    </row>
    <row r="118" spans="1:16" x14ac:dyDescent="0.3">
      <c r="A118" t="str">
        <f t="shared" ca="1" si="4"/>
        <v>Equip013001</v>
      </c>
      <c r="B118" t="s">
        <v>154</v>
      </c>
      <c r="C118">
        <f t="shared" ca="1" si="5"/>
        <v>1</v>
      </c>
      <c r="D118" t="str">
        <f ca="1">VLOOKUP($B118,EquipTable!$A:$V,MATCH(SUBSTITUTE(D$1,"참고",""),EquipTable!$A$1:$V$1,0),0)</f>
        <v>Staff</v>
      </c>
      <c r="E118" t="str">
        <f ca="1">VLOOKUP($B118,EquipTable!$A:$V,MATCH(SUBSTITUTE(E$1,"참고",""),EquipTable!$A$1:$V$1,0),0)</f>
        <v>A</v>
      </c>
      <c r="F118">
        <f ca="1">VLOOKUP($B118,EquipTable!$A:$V,MATCH(SUBSTITUTE(F$1,"참고",""),EquipTable!$A$1:$V$1,0),0)</f>
        <v>1</v>
      </c>
      <c r="G118" t="str">
        <f t="shared" ca="1" si="6"/>
        <v>200</v>
      </c>
      <c r="H118">
        <v>200</v>
      </c>
      <c r="I118" t="str">
        <f ca="1">IF($C118&lt;=2,"",
IF(AND($C118&gt;=3,INT(RIGHT(I$1,1))&gt;VLOOKUP($C118,EquipGradeTable!$A:$B,MATCH(EquipGradeTable!$B$1,EquipGradeTable!$A$1:$B$1,0),0)),"",
OFFSET(I118,0,-1)+20))</f>
        <v/>
      </c>
      <c r="J118" t="str">
        <f ca="1">IF($C118&lt;=2,"",
IF(AND($C118&gt;=3,INT(RIGHT(J$1,1))&gt;VLOOKUP($C118,EquipGradeTable!$A:$B,MATCH(EquipGradeTable!$B$1,EquipGradeTable!$A$1:$B$1,0),0)),"",
OFFSET(J118,0,-1)+20))</f>
        <v/>
      </c>
      <c r="K118" t="str">
        <f ca="1">IF($C118&lt;=2,"",
IF(AND($C118&gt;=3,INT(RIGHT(K$1,1))&gt;VLOOKUP($C118,EquipGradeTable!$A:$B,MATCH(EquipGradeTable!$B$1,EquipGradeTable!$A$1:$B$1,0),0)),"",
OFFSET(K118,0,-1)+20))</f>
        <v/>
      </c>
      <c r="L118" t="str">
        <f ca="1">IF($C118&lt;=2,"",
IF(AND($C118&gt;=3,INT(RIGHT(L$1,1))&gt;VLOOKUP($C118,EquipGradeTable!$A:$B,MATCH(EquipGradeTable!$B$1,EquipGradeTable!$A$1:$B$1,0),0)),"",
OFFSET(L118,0,-1)+20))</f>
        <v/>
      </c>
      <c r="M118" t="str">
        <f ca="1">IF($C118&lt;=2,"",
IF(AND($C118&gt;=3,INT(RIGHT(M$1,1))&gt;VLOOKUP($C118,EquipGradeTable!$A:$B,MATCH(EquipGradeTable!$B$1,EquipGradeTable!$A$1:$B$1,0),0)),"",
OFFSET(M118,0,-1)+20))</f>
        <v/>
      </c>
      <c r="N118">
        <f t="shared" ca="1" si="7"/>
        <v>7</v>
      </c>
      <c r="O118" t="str">
        <f ca="1">VLOOKUP($B118,EquipTable!$A:$V,MATCH(SUBSTITUTE(O$1,"참고",""),EquipTable!$A$1:$V$1,0),0)</f>
        <v>ArmoryAngSpear</v>
      </c>
      <c r="P118">
        <f ca="1">VLOOKUP($B118,EquipTable!$A:$V,MATCH(SUBSTITUTE(P$1,"참고",""),EquipTable!$A$1:$V$1,0),0)</f>
        <v>0</v>
      </c>
    </row>
    <row r="119" spans="1:16" x14ac:dyDescent="0.3">
      <c r="A119" t="str">
        <f t="shared" ca="1" si="4"/>
        <v>Equip023001</v>
      </c>
      <c r="B119" t="s">
        <v>154</v>
      </c>
      <c r="C119">
        <f t="shared" ca="1" si="5"/>
        <v>2</v>
      </c>
      <c r="D119" t="str">
        <f ca="1">VLOOKUP($B119,EquipTable!$A:$V,MATCH(SUBSTITUTE(D$1,"참고",""),EquipTable!$A$1:$V$1,0),0)</f>
        <v>Staff</v>
      </c>
      <c r="E119" t="str">
        <f ca="1">VLOOKUP($B119,EquipTable!$A:$V,MATCH(SUBSTITUTE(E$1,"참고",""),EquipTable!$A$1:$V$1,0),0)</f>
        <v>A</v>
      </c>
      <c r="F119">
        <f ca="1">VLOOKUP($B119,EquipTable!$A:$V,MATCH(SUBSTITUTE(F$1,"참고",""),EquipTable!$A$1:$V$1,0),0)</f>
        <v>1</v>
      </c>
      <c r="G119" t="str">
        <f t="shared" ca="1" si="6"/>
        <v>300</v>
      </c>
      <c r="H119">
        <v>300</v>
      </c>
      <c r="I119" t="str">
        <f ca="1">IF($C119&lt;=2,"",
IF(AND($C119&gt;=3,INT(RIGHT(I$1,1))&gt;VLOOKUP($C119,EquipGradeTable!$A:$B,MATCH(EquipGradeTable!$B$1,EquipGradeTable!$A$1:$B$1,0),0)),"",
OFFSET(I119,0,-1)+20))</f>
        <v/>
      </c>
      <c r="J119" t="str">
        <f ca="1">IF($C119&lt;=2,"",
IF(AND($C119&gt;=3,INT(RIGHT(J$1,1))&gt;VLOOKUP($C119,EquipGradeTable!$A:$B,MATCH(EquipGradeTable!$B$1,EquipGradeTable!$A$1:$B$1,0),0)),"",
OFFSET(J119,0,-1)+20))</f>
        <v/>
      </c>
      <c r="K119" t="str">
        <f ca="1">IF($C119&lt;=2,"",
IF(AND($C119&gt;=3,INT(RIGHT(K$1,1))&gt;VLOOKUP($C119,EquipGradeTable!$A:$B,MATCH(EquipGradeTable!$B$1,EquipGradeTable!$A$1:$B$1,0),0)),"",
OFFSET(K119,0,-1)+20))</f>
        <v/>
      </c>
      <c r="L119" t="str">
        <f ca="1">IF($C119&lt;=2,"",
IF(AND($C119&gt;=3,INT(RIGHT(L$1,1))&gt;VLOOKUP($C119,EquipGradeTable!$A:$B,MATCH(EquipGradeTable!$B$1,EquipGradeTable!$A$1:$B$1,0),0)),"",
OFFSET(L119,0,-1)+20))</f>
        <v/>
      </c>
      <c r="M119" t="str">
        <f ca="1">IF($C119&lt;=2,"",
IF(AND($C119&gt;=3,INT(RIGHT(M$1,1))&gt;VLOOKUP($C119,EquipGradeTable!$A:$B,MATCH(EquipGradeTable!$B$1,EquipGradeTable!$A$1:$B$1,0),0)),"",
OFFSET(M119,0,-1)+20))</f>
        <v/>
      </c>
      <c r="N119">
        <f t="shared" ca="1" si="7"/>
        <v>7</v>
      </c>
      <c r="O119" t="str">
        <f ca="1">VLOOKUP($B119,EquipTable!$A:$V,MATCH(SUBSTITUTE(O$1,"참고",""),EquipTable!$A$1:$V$1,0),0)</f>
        <v>ArmoryAngSpear</v>
      </c>
      <c r="P119">
        <f ca="1">VLOOKUP($B119,EquipTable!$A:$V,MATCH(SUBSTITUTE(P$1,"참고",""),EquipTable!$A$1:$V$1,0),0)</f>
        <v>0</v>
      </c>
    </row>
    <row r="120" spans="1:16" x14ac:dyDescent="0.3">
      <c r="A120" t="str">
        <f t="shared" ca="1" si="4"/>
        <v>Equip033001</v>
      </c>
      <c r="B120" t="s">
        <v>154</v>
      </c>
      <c r="C120">
        <f t="shared" ca="1" si="5"/>
        <v>3</v>
      </c>
      <c r="D120" t="str">
        <f ca="1">VLOOKUP($B120,EquipTable!$A:$V,MATCH(SUBSTITUTE(D$1,"참고",""),EquipTable!$A$1:$V$1,0),0)</f>
        <v>Staff</v>
      </c>
      <c r="E120" t="str">
        <f ca="1">VLOOKUP($B120,EquipTable!$A:$V,MATCH(SUBSTITUTE(E$1,"참고",""),EquipTable!$A$1:$V$1,0),0)</f>
        <v>A</v>
      </c>
      <c r="F120">
        <f ca="1">VLOOKUP($B120,EquipTable!$A:$V,MATCH(SUBSTITUTE(F$1,"참고",""),EquipTable!$A$1:$V$1,0),0)</f>
        <v>1</v>
      </c>
      <c r="G120" t="str">
        <f t="shared" ca="1" si="6"/>
        <v>400, 420, 440</v>
      </c>
      <c r="H120">
        <v>400</v>
      </c>
      <c r="I120">
        <f ca="1">IF($C120&lt;=2,"",
IF(AND($C120&gt;=3,INT(RIGHT(I$1,1))&gt;VLOOKUP($C120,EquipGradeTable!$A:$B,MATCH(EquipGradeTable!$B$1,EquipGradeTable!$A$1:$B$1,0),0)),"",
OFFSET(I120,0,-1)+20))</f>
        <v>420</v>
      </c>
      <c r="J120">
        <f ca="1">IF($C120&lt;=2,"",
IF(AND($C120&gt;=3,INT(RIGHT(J$1,1))&gt;VLOOKUP($C120,EquipGradeTable!$A:$B,MATCH(EquipGradeTable!$B$1,EquipGradeTable!$A$1:$B$1,0),0)),"",
OFFSET(J120,0,-1)+20))</f>
        <v>440</v>
      </c>
      <c r="K120" t="str">
        <f ca="1">IF($C120&lt;=2,"",
IF(AND($C120&gt;=3,INT(RIGHT(K$1,1))&gt;VLOOKUP($C120,EquipGradeTable!$A:$B,MATCH(EquipGradeTable!$B$1,EquipGradeTable!$A$1:$B$1,0),0)),"",
OFFSET(K120,0,-1)+20))</f>
        <v/>
      </c>
      <c r="L120" t="str">
        <f ca="1">IF($C120&lt;=2,"",
IF(AND($C120&gt;=3,INT(RIGHT(L$1,1))&gt;VLOOKUP($C120,EquipGradeTable!$A:$B,MATCH(EquipGradeTable!$B$1,EquipGradeTable!$A$1:$B$1,0),0)),"",
OFFSET(L120,0,-1)+20))</f>
        <v/>
      </c>
      <c r="M120" t="str">
        <f ca="1">IF($C120&lt;=2,"",
IF(AND($C120&gt;=3,INT(RIGHT(M$1,1))&gt;VLOOKUP($C120,EquipGradeTable!$A:$B,MATCH(EquipGradeTable!$B$1,EquipGradeTable!$A$1:$B$1,0),0)),"",
OFFSET(M120,0,-1)+20))</f>
        <v/>
      </c>
      <c r="N120">
        <f t="shared" ca="1" si="7"/>
        <v>7</v>
      </c>
      <c r="O120" t="str">
        <f ca="1">VLOOKUP($B120,EquipTable!$A:$V,MATCH(SUBSTITUTE(O$1,"참고",""),EquipTable!$A$1:$V$1,0),0)</f>
        <v>ArmoryAngSpear</v>
      </c>
      <c r="P120">
        <f ca="1">VLOOKUP($B120,EquipTable!$A:$V,MATCH(SUBSTITUTE(P$1,"참고",""),EquipTable!$A$1:$V$1,0),0)</f>
        <v>0</v>
      </c>
    </row>
    <row r="121" spans="1:16" x14ac:dyDescent="0.3">
      <c r="A121" t="str">
        <f t="shared" ca="1" si="4"/>
        <v>Equip043001</v>
      </c>
      <c r="B121" t="s">
        <v>154</v>
      </c>
      <c r="C121">
        <f t="shared" ca="1" si="5"/>
        <v>4</v>
      </c>
      <c r="D121" t="str">
        <f ca="1">VLOOKUP($B121,EquipTable!$A:$V,MATCH(SUBSTITUTE(D$1,"참고",""),EquipTable!$A$1:$V$1,0),0)</f>
        <v>Staff</v>
      </c>
      <c r="E121" t="str">
        <f ca="1">VLOOKUP($B121,EquipTable!$A:$V,MATCH(SUBSTITUTE(E$1,"참고",""),EquipTable!$A$1:$V$1,0),0)</f>
        <v>A</v>
      </c>
      <c r="F121">
        <f ca="1">VLOOKUP($B121,EquipTable!$A:$V,MATCH(SUBSTITUTE(F$1,"참고",""),EquipTable!$A$1:$V$1,0),0)</f>
        <v>1</v>
      </c>
      <c r="G121" t="str">
        <f t="shared" ca="1" si="6"/>
        <v>500, 520, 540, 560</v>
      </c>
      <c r="H121">
        <v>500</v>
      </c>
      <c r="I121">
        <f ca="1">IF($C121&lt;=2,"",
IF(AND($C121&gt;=3,INT(RIGHT(I$1,1))&gt;VLOOKUP($C121,EquipGradeTable!$A:$B,MATCH(EquipGradeTable!$B$1,EquipGradeTable!$A$1:$B$1,0),0)),"",
OFFSET(I121,0,-1)+20))</f>
        <v>520</v>
      </c>
      <c r="J121">
        <f ca="1">IF($C121&lt;=2,"",
IF(AND($C121&gt;=3,INT(RIGHT(J$1,1))&gt;VLOOKUP($C121,EquipGradeTable!$A:$B,MATCH(EquipGradeTable!$B$1,EquipGradeTable!$A$1:$B$1,0),0)),"",
OFFSET(J121,0,-1)+20))</f>
        <v>540</v>
      </c>
      <c r="K121">
        <f ca="1">IF($C121&lt;=2,"",
IF(AND($C121&gt;=3,INT(RIGHT(K$1,1))&gt;VLOOKUP($C121,EquipGradeTable!$A:$B,MATCH(EquipGradeTable!$B$1,EquipGradeTable!$A$1:$B$1,0),0)),"",
OFFSET(K121,0,-1)+20))</f>
        <v>560</v>
      </c>
      <c r="L121" t="str">
        <f ca="1">IF($C121&lt;=2,"",
IF(AND($C121&gt;=3,INT(RIGHT(L$1,1))&gt;VLOOKUP($C121,EquipGradeTable!$A:$B,MATCH(EquipGradeTable!$B$1,EquipGradeTable!$A$1:$B$1,0),0)),"",
OFFSET(L121,0,-1)+20))</f>
        <v/>
      </c>
      <c r="M121" t="str">
        <f ca="1">IF($C121&lt;=2,"",
IF(AND($C121&gt;=3,INT(RIGHT(M$1,1))&gt;VLOOKUP($C121,EquipGradeTable!$A:$B,MATCH(EquipGradeTable!$B$1,EquipGradeTable!$A$1:$B$1,0),0)),"",
OFFSET(M121,0,-1)+20))</f>
        <v/>
      </c>
      <c r="N121">
        <f t="shared" ca="1" si="7"/>
        <v>7</v>
      </c>
      <c r="O121" t="str">
        <f ca="1">VLOOKUP($B121,EquipTable!$A:$V,MATCH(SUBSTITUTE(O$1,"참고",""),EquipTable!$A$1:$V$1,0),0)</f>
        <v>ArmoryAngSpear</v>
      </c>
      <c r="P121">
        <f ca="1">VLOOKUP($B121,EquipTable!$A:$V,MATCH(SUBSTITUTE(P$1,"참고",""),EquipTable!$A$1:$V$1,0),0)</f>
        <v>0</v>
      </c>
    </row>
    <row r="122" spans="1:16" x14ac:dyDescent="0.3">
      <c r="A122" t="str">
        <f t="shared" ca="1" si="4"/>
        <v>Equip053001</v>
      </c>
      <c r="B122" t="s">
        <v>154</v>
      </c>
      <c r="C122">
        <f t="shared" ca="1" si="5"/>
        <v>5</v>
      </c>
      <c r="D122" t="str">
        <f ca="1">VLOOKUP($B122,EquipTable!$A:$V,MATCH(SUBSTITUTE(D$1,"참고",""),EquipTable!$A$1:$V$1,0),0)</f>
        <v>Staff</v>
      </c>
      <c r="E122" t="str">
        <f ca="1">VLOOKUP($B122,EquipTable!$A:$V,MATCH(SUBSTITUTE(E$1,"참고",""),EquipTable!$A$1:$V$1,0),0)</f>
        <v>A</v>
      </c>
      <c r="F122">
        <f ca="1">VLOOKUP($B122,EquipTable!$A:$V,MATCH(SUBSTITUTE(F$1,"참고",""),EquipTable!$A$1:$V$1,0),0)</f>
        <v>1</v>
      </c>
      <c r="G122" t="str">
        <f t="shared" ca="1" si="6"/>
        <v>600, 620, 640, 660, 680</v>
      </c>
      <c r="H122">
        <v>600</v>
      </c>
      <c r="I122">
        <f ca="1">IF($C122&lt;=2,"",
IF(AND($C122&gt;=3,INT(RIGHT(I$1,1))&gt;VLOOKUP($C122,EquipGradeTable!$A:$B,MATCH(EquipGradeTable!$B$1,EquipGradeTable!$A$1:$B$1,0),0)),"",
OFFSET(I122,0,-1)+20))</f>
        <v>620</v>
      </c>
      <c r="J122">
        <f ca="1">IF($C122&lt;=2,"",
IF(AND($C122&gt;=3,INT(RIGHT(J$1,1))&gt;VLOOKUP($C122,EquipGradeTable!$A:$B,MATCH(EquipGradeTable!$B$1,EquipGradeTable!$A$1:$B$1,0),0)),"",
OFFSET(J122,0,-1)+20))</f>
        <v>640</v>
      </c>
      <c r="K122">
        <f ca="1">IF($C122&lt;=2,"",
IF(AND($C122&gt;=3,INT(RIGHT(K$1,1))&gt;VLOOKUP($C122,EquipGradeTable!$A:$B,MATCH(EquipGradeTable!$B$1,EquipGradeTable!$A$1:$B$1,0),0)),"",
OFFSET(K122,0,-1)+20))</f>
        <v>660</v>
      </c>
      <c r="L122">
        <f ca="1">IF($C122&lt;=2,"",
IF(AND($C122&gt;=3,INT(RIGHT(L$1,1))&gt;VLOOKUP($C122,EquipGradeTable!$A:$B,MATCH(EquipGradeTable!$B$1,EquipGradeTable!$A$1:$B$1,0),0)),"",
OFFSET(L122,0,-1)+20))</f>
        <v>680</v>
      </c>
      <c r="M122" t="str">
        <f ca="1">IF($C122&lt;=2,"",
IF(AND($C122&gt;=3,INT(RIGHT(M$1,1))&gt;VLOOKUP($C122,EquipGradeTable!$A:$B,MATCH(EquipGradeTable!$B$1,EquipGradeTable!$A$1:$B$1,0),0)),"",
OFFSET(M122,0,-1)+20))</f>
        <v/>
      </c>
      <c r="N122">
        <f t="shared" ca="1" si="7"/>
        <v>7</v>
      </c>
      <c r="O122" t="str">
        <f ca="1">VLOOKUP($B122,EquipTable!$A:$V,MATCH(SUBSTITUTE(O$1,"참고",""),EquipTable!$A$1:$V$1,0),0)</f>
        <v>ArmoryAngSpear</v>
      </c>
      <c r="P122">
        <f ca="1">VLOOKUP($B122,EquipTable!$A:$V,MATCH(SUBSTITUTE(P$1,"참고",""),EquipTable!$A$1:$V$1,0),0)</f>
        <v>0</v>
      </c>
    </row>
    <row r="123" spans="1:16" x14ac:dyDescent="0.3">
      <c r="A123" t="str">
        <f t="shared" ca="1" si="4"/>
        <v>Equip063001</v>
      </c>
      <c r="B123" t="s">
        <v>154</v>
      </c>
      <c r="C123">
        <f t="shared" ca="1" si="5"/>
        <v>6</v>
      </c>
      <c r="D123" t="str">
        <f ca="1">VLOOKUP($B123,EquipTable!$A:$V,MATCH(SUBSTITUTE(D$1,"참고",""),EquipTable!$A$1:$V$1,0),0)</f>
        <v>Staff</v>
      </c>
      <c r="E123" t="str">
        <f ca="1">VLOOKUP($B123,EquipTable!$A:$V,MATCH(SUBSTITUTE(E$1,"참고",""),EquipTable!$A$1:$V$1,0),0)</f>
        <v>A</v>
      </c>
      <c r="F123">
        <f ca="1">VLOOKUP($B123,EquipTable!$A:$V,MATCH(SUBSTITUTE(F$1,"참고",""),EquipTable!$A$1:$V$1,0),0)</f>
        <v>1</v>
      </c>
      <c r="G123" t="str">
        <f t="shared" ca="1" si="6"/>
        <v>700, 720, 740, 760, 780, 800</v>
      </c>
      <c r="H123">
        <v>700</v>
      </c>
      <c r="I123">
        <f ca="1">IF($C123&lt;=2,"",
IF(AND($C123&gt;=3,INT(RIGHT(I$1,1))&gt;VLOOKUP($C123,EquipGradeTable!$A:$B,MATCH(EquipGradeTable!$B$1,EquipGradeTable!$A$1:$B$1,0),0)),"",
OFFSET(I123,0,-1)+20))</f>
        <v>720</v>
      </c>
      <c r="J123">
        <f ca="1">IF($C123&lt;=2,"",
IF(AND($C123&gt;=3,INT(RIGHT(J$1,1))&gt;VLOOKUP($C123,EquipGradeTable!$A:$B,MATCH(EquipGradeTable!$B$1,EquipGradeTable!$A$1:$B$1,0),0)),"",
OFFSET(J123,0,-1)+20))</f>
        <v>740</v>
      </c>
      <c r="K123">
        <f ca="1">IF($C123&lt;=2,"",
IF(AND($C123&gt;=3,INT(RIGHT(K$1,1))&gt;VLOOKUP($C123,EquipGradeTable!$A:$B,MATCH(EquipGradeTable!$B$1,EquipGradeTable!$A$1:$B$1,0),0)),"",
OFFSET(K123,0,-1)+20))</f>
        <v>760</v>
      </c>
      <c r="L123">
        <f ca="1">IF($C123&lt;=2,"",
IF(AND($C123&gt;=3,INT(RIGHT(L$1,1))&gt;VLOOKUP($C123,EquipGradeTable!$A:$B,MATCH(EquipGradeTable!$B$1,EquipGradeTable!$A$1:$B$1,0),0)),"",
OFFSET(L123,0,-1)+20))</f>
        <v>780</v>
      </c>
      <c r="M123">
        <f ca="1">IF($C123&lt;=2,"",
IF(AND($C123&gt;=3,INT(RIGHT(M$1,1))&gt;VLOOKUP($C123,EquipGradeTable!$A:$B,MATCH(EquipGradeTable!$B$1,EquipGradeTable!$A$1:$B$1,0),0)),"",
OFFSET(M123,0,-1)+20))</f>
        <v>800</v>
      </c>
      <c r="N123">
        <f t="shared" ca="1" si="7"/>
        <v>7</v>
      </c>
      <c r="O123" t="str">
        <f ca="1">VLOOKUP($B123,EquipTable!$A:$V,MATCH(SUBSTITUTE(O$1,"참고",""),EquipTable!$A$1:$V$1,0),0)</f>
        <v>ArmoryAngSpear</v>
      </c>
      <c r="P123">
        <f ca="1">VLOOKUP($B123,EquipTable!$A:$V,MATCH(SUBSTITUTE(P$1,"참고",""),EquipTable!$A$1:$V$1,0),0)</f>
        <v>0</v>
      </c>
    </row>
    <row r="124" spans="1:16" x14ac:dyDescent="0.3">
      <c r="A124" t="str">
        <f t="shared" ca="1" si="4"/>
        <v>Equip003002</v>
      </c>
      <c r="B124" t="s">
        <v>155</v>
      </c>
      <c r="C124">
        <f t="shared" ca="1" si="5"/>
        <v>0</v>
      </c>
      <c r="D124" t="str">
        <f ca="1">VLOOKUP($B124,EquipTable!$A:$V,MATCH(SUBSTITUTE(D$1,"참고",""),EquipTable!$A$1:$V$1,0),0)</f>
        <v>Staff</v>
      </c>
      <c r="E124" t="str">
        <f ca="1">VLOOKUP($B124,EquipTable!$A:$V,MATCH(SUBSTITUTE(E$1,"참고",""),EquipTable!$A$1:$V$1,0),0)</f>
        <v>A</v>
      </c>
      <c r="F124">
        <f ca="1">VLOOKUP($B124,EquipTable!$A:$V,MATCH(SUBSTITUTE(F$1,"참고",""),EquipTable!$A$1:$V$1,0),0)</f>
        <v>2</v>
      </c>
      <c r="G124" t="str">
        <f t="shared" ca="1" si="6"/>
        <v>101</v>
      </c>
      <c r="H124">
        <v>101</v>
      </c>
      <c r="I124" t="str">
        <f ca="1">IF($C124&lt;=2,"",
IF(AND($C124&gt;=3,INT(RIGHT(I$1,1))&gt;VLOOKUP($C124,EquipGradeTable!$A:$B,MATCH(EquipGradeTable!$B$1,EquipGradeTable!$A$1:$B$1,0),0)),"",
OFFSET(I124,0,-1)+20))</f>
        <v/>
      </c>
      <c r="J124" t="str">
        <f ca="1">IF($C124&lt;=2,"",
IF(AND($C124&gt;=3,INT(RIGHT(J$1,1))&gt;VLOOKUP($C124,EquipGradeTable!$A:$B,MATCH(EquipGradeTable!$B$1,EquipGradeTable!$A$1:$B$1,0),0)),"",
OFFSET(J124,0,-1)+20))</f>
        <v/>
      </c>
      <c r="K124" t="str">
        <f ca="1">IF($C124&lt;=2,"",
IF(AND($C124&gt;=3,INT(RIGHT(K$1,1))&gt;VLOOKUP($C124,EquipGradeTable!$A:$B,MATCH(EquipGradeTable!$B$1,EquipGradeTable!$A$1:$B$1,0),0)),"",
OFFSET(K124,0,-1)+20))</f>
        <v/>
      </c>
      <c r="L124" t="str">
        <f ca="1">IF($C124&lt;=2,"",
IF(AND($C124&gt;=3,INT(RIGHT(L$1,1))&gt;VLOOKUP($C124,EquipGradeTable!$A:$B,MATCH(EquipGradeTable!$B$1,EquipGradeTable!$A$1:$B$1,0),0)),"",
OFFSET(L124,0,-1)+20))</f>
        <v/>
      </c>
      <c r="M124" t="str">
        <f ca="1">IF($C124&lt;=2,"",
IF(AND($C124&gt;=3,INT(RIGHT(M$1,1))&gt;VLOOKUP($C124,EquipGradeTable!$A:$B,MATCH(EquipGradeTable!$B$1,EquipGradeTable!$A$1:$B$1,0),0)),"",
OFFSET(M124,0,-1)+20))</f>
        <v/>
      </c>
      <c r="N124">
        <f t="shared" ca="1" si="7"/>
        <v>7</v>
      </c>
      <c r="O124" t="str">
        <f ca="1">VLOOKUP($B124,EquipTable!$A:$V,MATCH(SUBSTITUTE(O$1,"참고",""),EquipTable!$A$1:$V$1,0),0)</f>
        <v>FantasySetStaff1</v>
      </c>
      <c r="P124">
        <f ca="1">VLOOKUP($B124,EquipTable!$A:$V,MATCH(SUBSTITUTE(P$1,"참고",""),EquipTable!$A$1:$V$1,0),0)</f>
        <v>0</v>
      </c>
    </row>
    <row r="125" spans="1:16" x14ac:dyDescent="0.3">
      <c r="A125" t="str">
        <f t="shared" ca="1" si="4"/>
        <v>Equip013002</v>
      </c>
      <c r="B125" t="s">
        <v>155</v>
      </c>
      <c r="C125">
        <f t="shared" ca="1" si="5"/>
        <v>1</v>
      </c>
      <c r="D125" t="str">
        <f ca="1">VLOOKUP($B125,EquipTable!$A:$V,MATCH(SUBSTITUTE(D$1,"참고",""),EquipTable!$A$1:$V$1,0),0)</f>
        <v>Staff</v>
      </c>
      <c r="E125" t="str">
        <f ca="1">VLOOKUP($B125,EquipTable!$A:$V,MATCH(SUBSTITUTE(E$1,"참고",""),EquipTable!$A$1:$V$1,0),0)</f>
        <v>A</v>
      </c>
      <c r="F125">
        <f ca="1">VLOOKUP($B125,EquipTable!$A:$V,MATCH(SUBSTITUTE(F$1,"참고",""),EquipTable!$A$1:$V$1,0),0)</f>
        <v>2</v>
      </c>
      <c r="G125" t="str">
        <f t="shared" ca="1" si="6"/>
        <v>201</v>
      </c>
      <c r="H125">
        <v>201</v>
      </c>
      <c r="I125" t="str">
        <f ca="1">IF($C125&lt;=2,"",
IF(AND($C125&gt;=3,INT(RIGHT(I$1,1))&gt;VLOOKUP($C125,EquipGradeTable!$A:$B,MATCH(EquipGradeTable!$B$1,EquipGradeTable!$A$1:$B$1,0),0)),"",
OFFSET(I125,0,-1)+20))</f>
        <v/>
      </c>
      <c r="J125" t="str">
        <f ca="1">IF($C125&lt;=2,"",
IF(AND($C125&gt;=3,INT(RIGHT(J$1,1))&gt;VLOOKUP($C125,EquipGradeTable!$A:$B,MATCH(EquipGradeTable!$B$1,EquipGradeTable!$A$1:$B$1,0),0)),"",
OFFSET(J125,0,-1)+20))</f>
        <v/>
      </c>
      <c r="K125" t="str">
        <f ca="1">IF($C125&lt;=2,"",
IF(AND($C125&gt;=3,INT(RIGHT(K$1,1))&gt;VLOOKUP($C125,EquipGradeTable!$A:$B,MATCH(EquipGradeTable!$B$1,EquipGradeTable!$A$1:$B$1,0),0)),"",
OFFSET(K125,0,-1)+20))</f>
        <v/>
      </c>
      <c r="L125" t="str">
        <f ca="1">IF($C125&lt;=2,"",
IF(AND($C125&gt;=3,INT(RIGHT(L$1,1))&gt;VLOOKUP($C125,EquipGradeTable!$A:$B,MATCH(EquipGradeTable!$B$1,EquipGradeTable!$A$1:$B$1,0),0)),"",
OFFSET(L125,0,-1)+20))</f>
        <v/>
      </c>
      <c r="M125" t="str">
        <f ca="1">IF($C125&lt;=2,"",
IF(AND($C125&gt;=3,INT(RIGHT(M$1,1))&gt;VLOOKUP($C125,EquipGradeTable!$A:$B,MATCH(EquipGradeTable!$B$1,EquipGradeTable!$A$1:$B$1,0),0)),"",
OFFSET(M125,0,-1)+20))</f>
        <v/>
      </c>
      <c r="N125">
        <f t="shared" ca="1" si="7"/>
        <v>7</v>
      </c>
      <c r="O125" t="str">
        <f ca="1">VLOOKUP($B125,EquipTable!$A:$V,MATCH(SUBSTITUTE(O$1,"참고",""),EquipTable!$A$1:$V$1,0),0)</f>
        <v>FantasySetStaff1</v>
      </c>
      <c r="P125">
        <f ca="1">VLOOKUP($B125,EquipTable!$A:$V,MATCH(SUBSTITUTE(P$1,"참고",""),EquipTable!$A$1:$V$1,0),0)</f>
        <v>0</v>
      </c>
    </row>
    <row r="126" spans="1:16" x14ac:dyDescent="0.3">
      <c r="A126" t="str">
        <f t="shared" ca="1" si="4"/>
        <v>Equip023002</v>
      </c>
      <c r="B126" t="s">
        <v>155</v>
      </c>
      <c r="C126">
        <f t="shared" ca="1" si="5"/>
        <v>2</v>
      </c>
      <c r="D126" t="str">
        <f ca="1">VLOOKUP($B126,EquipTable!$A:$V,MATCH(SUBSTITUTE(D$1,"참고",""),EquipTable!$A$1:$V$1,0),0)</f>
        <v>Staff</v>
      </c>
      <c r="E126" t="str">
        <f ca="1">VLOOKUP($B126,EquipTable!$A:$V,MATCH(SUBSTITUTE(E$1,"참고",""),EquipTable!$A$1:$V$1,0),0)</f>
        <v>A</v>
      </c>
      <c r="F126">
        <f ca="1">VLOOKUP($B126,EquipTable!$A:$V,MATCH(SUBSTITUTE(F$1,"참고",""),EquipTable!$A$1:$V$1,0),0)</f>
        <v>2</v>
      </c>
      <c r="G126" t="str">
        <f t="shared" ca="1" si="6"/>
        <v>301</v>
      </c>
      <c r="H126">
        <v>301</v>
      </c>
      <c r="I126" t="str">
        <f ca="1">IF($C126&lt;=2,"",
IF(AND($C126&gt;=3,INT(RIGHT(I$1,1))&gt;VLOOKUP($C126,EquipGradeTable!$A:$B,MATCH(EquipGradeTable!$B$1,EquipGradeTable!$A$1:$B$1,0),0)),"",
OFFSET(I126,0,-1)+20))</f>
        <v/>
      </c>
      <c r="J126" t="str">
        <f ca="1">IF($C126&lt;=2,"",
IF(AND($C126&gt;=3,INT(RIGHT(J$1,1))&gt;VLOOKUP($C126,EquipGradeTable!$A:$B,MATCH(EquipGradeTable!$B$1,EquipGradeTable!$A$1:$B$1,0),0)),"",
OFFSET(J126,0,-1)+20))</f>
        <v/>
      </c>
      <c r="K126" t="str">
        <f ca="1">IF($C126&lt;=2,"",
IF(AND($C126&gt;=3,INT(RIGHT(K$1,1))&gt;VLOOKUP($C126,EquipGradeTable!$A:$B,MATCH(EquipGradeTable!$B$1,EquipGradeTable!$A$1:$B$1,0),0)),"",
OFFSET(K126,0,-1)+20))</f>
        <v/>
      </c>
      <c r="L126" t="str">
        <f ca="1">IF($C126&lt;=2,"",
IF(AND($C126&gt;=3,INT(RIGHT(L$1,1))&gt;VLOOKUP($C126,EquipGradeTable!$A:$B,MATCH(EquipGradeTable!$B$1,EquipGradeTable!$A$1:$B$1,0),0)),"",
OFFSET(L126,0,-1)+20))</f>
        <v/>
      </c>
      <c r="M126" t="str">
        <f ca="1">IF($C126&lt;=2,"",
IF(AND($C126&gt;=3,INT(RIGHT(M$1,1))&gt;VLOOKUP($C126,EquipGradeTable!$A:$B,MATCH(EquipGradeTable!$B$1,EquipGradeTable!$A$1:$B$1,0),0)),"",
OFFSET(M126,0,-1)+20))</f>
        <v/>
      </c>
      <c r="N126">
        <f t="shared" ca="1" si="7"/>
        <v>7</v>
      </c>
      <c r="O126" t="str">
        <f ca="1">VLOOKUP($B126,EquipTable!$A:$V,MATCH(SUBSTITUTE(O$1,"참고",""),EquipTable!$A$1:$V$1,0),0)</f>
        <v>FantasySetStaff1</v>
      </c>
      <c r="P126">
        <f ca="1">VLOOKUP($B126,EquipTable!$A:$V,MATCH(SUBSTITUTE(P$1,"참고",""),EquipTable!$A$1:$V$1,0),0)</f>
        <v>0</v>
      </c>
    </row>
    <row r="127" spans="1:16" x14ac:dyDescent="0.3">
      <c r="A127" t="str">
        <f t="shared" ca="1" si="4"/>
        <v>Equip033002</v>
      </c>
      <c r="B127" t="s">
        <v>155</v>
      </c>
      <c r="C127">
        <f t="shared" ca="1" si="5"/>
        <v>3</v>
      </c>
      <c r="D127" t="str">
        <f ca="1">VLOOKUP($B127,EquipTable!$A:$V,MATCH(SUBSTITUTE(D$1,"참고",""),EquipTable!$A$1:$V$1,0),0)</f>
        <v>Staff</v>
      </c>
      <c r="E127" t="str">
        <f ca="1">VLOOKUP($B127,EquipTable!$A:$V,MATCH(SUBSTITUTE(E$1,"참고",""),EquipTable!$A$1:$V$1,0),0)</f>
        <v>A</v>
      </c>
      <c r="F127">
        <f ca="1">VLOOKUP($B127,EquipTable!$A:$V,MATCH(SUBSTITUTE(F$1,"참고",""),EquipTable!$A$1:$V$1,0),0)</f>
        <v>2</v>
      </c>
      <c r="G127" t="str">
        <f t="shared" ca="1" si="6"/>
        <v>401, 421, 441</v>
      </c>
      <c r="H127">
        <v>401</v>
      </c>
      <c r="I127">
        <f ca="1">IF($C127&lt;=2,"",
IF(AND($C127&gt;=3,INT(RIGHT(I$1,1))&gt;VLOOKUP($C127,EquipGradeTable!$A:$B,MATCH(EquipGradeTable!$B$1,EquipGradeTable!$A$1:$B$1,0),0)),"",
OFFSET(I127,0,-1)+20))</f>
        <v>421</v>
      </c>
      <c r="J127">
        <f ca="1">IF($C127&lt;=2,"",
IF(AND($C127&gt;=3,INT(RIGHT(J$1,1))&gt;VLOOKUP($C127,EquipGradeTable!$A:$B,MATCH(EquipGradeTable!$B$1,EquipGradeTable!$A$1:$B$1,0),0)),"",
OFFSET(J127,0,-1)+20))</f>
        <v>441</v>
      </c>
      <c r="K127" t="str">
        <f ca="1">IF($C127&lt;=2,"",
IF(AND($C127&gt;=3,INT(RIGHT(K$1,1))&gt;VLOOKUP($C127,EquipGradeTable!$A:$B,MATCH(EquipGradeTable!$B$1,EquipGradeTable!$A$1:$B$1,0),0)),"",
OFFSET(K127,0,-1)+20))</f>
        <v/>
      </c>
      <c r="L127" t="str">
        <f ca="1">IF($C127&lt;=2,"",
IF(AND($C127&gt;=3,INT(RIGHT(L$1,1))&gt;VLOOKUP($C127,EquipGradeTable!$A:$B,MATCH(EquipGradeTable!$B$1,EquipGradeTable!$A$1:$B$1,0),0)),"",
OFFSET(L127,0,-1)+20))</f>
        <v/>
      </c>
      <c r="M127" t="str">
        <f ca="1">IF($C127&lt;=2,"",
IF(AND($C127&gt;=3,INT(RIGHT(M$1,1))&gt;VLOOKUP($C127,EquipGradeTable!$A:$B,MATCH(EquipGradeTable!$B$1,EquipGradeTable!$A$1:$B$1,0),0)),"",
OFFSET(M127,0,-1)+20))</f>
        <v/>
      </c>
      <c r="N127">
        <f t="shared" ca="1" si="7"/>
        <v>7</v>
      </c>
      <c r="O127" t="str">
        <f ca="1">VLOOKUP($B127,EquipTable!$A:$V,MATCH(SUBSTITUTE(O$1,"참고",""),EquipTable!$A$1:$V$1,0),0)</f>
        <v>FantasySetStaff1</v>
      </c>
      <c r="P127">
        <f ca="1">VLOOKUP($B127,EquipTable!$A:$V,MATCH(SUBSTITUTE(P$1,"참고",""),EquipTable!$A$1:$V$1,0),0)</f>
        <v>0</v>
      </c>
    </row>
    <row r="128" spans="1:16" x14ac:dyDescent="0.3">
      <c r="A128" t="str">
        <f t="shared" ca="1" si="4"/>
        <v>Equip043002</v>
      </c>
      <c r="B128" t="s">
        <v>155</v>
      </c>
      <c r="C128">
        <f t="shared" ca="1" si="5"/>
        <v>4</v>
      </c>
      <c r="D128" t="str">
        <f ca="1">VLOOKUP($B128,EquipTable!$A:$V,MATCH(SUBSTITUTE(D$1,"참고",""),EquipTable!$A$1:$V$1,0),0)</f>
        <v>Staff</v>
      </c>
      <c r="E128" t="str">
        <f ca="1">VLOOKUP($B128,EquipTable!$A:$V,MATCH(SUBSTITUTE(E$1,"참고",""),EquipTable!$A$1:$V$1,0),0)</f>
        <v>A</v>
      </c>
      <c r="F128">
        <f ca="1">VLOOKUP($B128,EquipTable!$A:$V,MATCH(SUBSTITUTE(F$1,"참고",""),EquipTable!$A$1:$V$1,0),0)</f>
        <v>2</v>
      </c>
      <c r="G128" t="str">
        <f t="shared" ca="1" si="6"/>
        <v>501, 521, 541, 561</v>
      </c>
      <c r="H128">
        <v>501</v>
      </c>
      <c r="I128">
        <f ca="1">IF($C128&lt;=2,"",
IF(AND($C128&gt;=3,INT(RIGHT(I$1,1))&gt;VLOOKUP($C128,EquipGradeTable!$A:$B,MATCH(EquipGradeTable!$B$1,EquipGradeTable!$A$1:$B$1,0),0)),"",
OFFSET(I128,0,-1)+20))</f>
        <v>521</v>
      </c>
      <c r="J128">
        <f ca="1">IF($C128&lt;=2,"",
IF(AND($C128&gt;=3,INT(RIGHT(J$1,1))&gt;VLOOKUP($C128,EquipGradeTable!$A:$B,MATCH(EquipGradeTable!$B$1,EquipGradeTable!$A$1:$B$1,0),0)),"",
OFFSET(J128,0,-1)+20))</f>
        <v>541</v>
      </c>
      <c r="K128">
        <f ca="1">IF($C128&lt;=2,"",
IF(AND($C128&gt;=3,INT(RIGHT(K$1,1))&gt;VLOOKUP($C128,EquipGradeTable!$A:$B,MATCH(EquipGradeTable!$B$1,EquipGradeTable!$A$1:$B$1,0),0)),"",
OFFSET(K128,0,-1)+20))</f>
        <v>561</v>
      </c>
      <c r="L128" t="str">
        <f ca="1">IF($C128&lt;=2,"",
IF(AND($C128&gt;=3,INT(RIGHT(L$1,1))&gt;VLOOKUP($C128,EquipGradeTable!$A:$B,MATCH(EquipGradeTable!$B$1,EquipGradeTable!$A$1:$B$1,0),0)),"",
OFFSET(L128,0,-1)+20))</f>
        <v/>
      </c>
      <c r="M128" t="str">
        <f ca="1">IF($C128&lt;=2,"",
IF(AND($C128&gt;=3,INT(RIGHT(M$1,1))&gt;VLOOKUP($C128,EquipGradeTable!$A:$B,MATCH(EquipGradeTable!$B$1,EquipGradeTable!$A$1:$B$1,0),0)),"",
OFFSET(M128,0,-1)+20))</f>
        <v/>
      </c>
      <c r="N128">
        <f t="shared" ca="1" si="7"/>
        <v>7</v>
      </c>
      <c r="O128" t="str">
        <f ca="1">VLOOKUP($B128,EquipTable!$A:$V,MATCH(SUBSTITUTE(O$1,"참고",""),EquipTable!$A$1:$V$1,0),0)</f>
        <v>FantasySetStaff1</v>
      </c>
      <c r="P128">
        <f ca="1">VLOOKUP($B128,EquipTable!$A:$V,MATCH(SUBSTITUTE(P$1,"참고",""),EquipTable!$A$1:$V$1,0),0)</f>
        <v>0</v>
      </c>
    </row>
    <row r="129" spans="1:16" x14ac:dyDescent="0.3">
      <c r="A129" t="str">
        <f t="shared" ca="1" si="4"/>
        <v>Equip053002</v>
      </c>
      <c r="B129" t="s">
        <v>155</v>
      </c>
      <c r="C129">
        <f t="shared" ca="1" si="5"/>
        <v>5</v>
      </c>
      <c r="D129" t="str">
        <f ca="1">VLOOKUP($B129,EquipTable!$A:$V,MATCH(SUBSTITUTE(D$1,"참고",""),EquipTable!$A$1:$V$1,0),0)</f>
        <v>Staff</v>
      </c>
      <c r="E129" t="str">
        <f ca="1">VLOOKUP($B129,EquipTable!$A:$V,MATCH(SUBSTITUTE(E$1,"참고",""),EquipTable!$A$1:$V$1,0),0)</f>
        <v>A</v>
      </c>
      <c r="F129">
        <f ca="1">VLOOKUP($B129,EquipTable!$A:$V,MATCH(SUBSTITUTE(F$1,"참고",""),EquipTable!$A$1:$V$1,0),0)</f>
        <v>2</v>
      </c>
      <c r="G129" t="str">
        <f t="shared" ca="1" si="6"/>
        <v>601, 621, 641, 661, 681</v>
      </c>
      <c r="H129">
        <v>601</v>
      </c>
      <c r="I129">
        <f ca="1">IF($C129&lt;=2,"",
IF(AND($C129&gt;=3,INT(RIGHT(I$1,1))&gt;VLOOKUP($C129,EquipGradeTable!$A:$B,MATCH(EquipGradeTable!$B$1,EquipGradeTable!$A$1:$B$1,0),0)),"",
OFFSET(I129,0,-1)+20))</f>
        <v>621</v>
      </c>
      <c r="J129">
        <f ca="1">IF($C129&lt;=2,"",
IF(AND($C129&gt;=3,INT(RIGHT(J$1,1))&gt;VLOOKUP($C129,EquipGradeTable!$A:$B,MATCH(EquipGradeTable!$B$1,EquipGradeTable!$A$1:$B$1,0),0)),"",
OFFSET(J129,0,-1)+20))</f>
        <v>641</v>
      </c>
      <c r="K129">
        <f ca="1">IF($C129&lt;=2,"",
IF(AND($C129&gt;=3,INT(RIGHT(K$1,1))&gt;VLOOKUP($C129,EquipGradeTable!$A:$B,MATCH(EquipGradeTable!$B$1,EquipGradeTable!$A$1:$B$1,0),0)),"",
OFFSET(K129,0,-1)+20))</f>
        <v>661</v>
      </c>
      <c r="L129">
        <f ca="1">IF($C129&lt;=2,"",
IF(AND($C129&gt;=3,INT(RIGHT(L$1,1))&gt;VLOOKUP($C129,EquipGradeTable!$A:$B,MATCH(EquipGradeTable!$B$1,EquipGradeTable!$A$1:$B$1,0),0)),"",
OFFSET(L129,0,-1)+20))</f>
        <v>681</v>
      </c>
      <c r="M129" t="str">
        <f ca="1">IF($C129&lt;=2,"",
IF(AND($C129&gt;=3,INT(RIGHT(M$1,1))&gt;VLOOKUP($C129,EquipGradeTable!$A:$B,MATCH(EquipGradeTable!$B$1,EquipGradeTable!$A$1:$B$1,0),0)),"",
OFFSET(M129,0,-1)+20))</f>
        <v/>
      </c>
      <c r="N129">
        <f t="shared" ca="1" si="7"/>
        <v>7</v>
      </c>
      <c r="O129" t="str">
        <f ca="1">VLOOKUP($B129,EquipTable!$A:$V,MATCH(SUBSTITUTE(O$1,"참고",""),EquipTable!$A$1:$V$1,0),0)</f>
        <v>FantasySetStaff1</v>
      </c>
      <c r="P129">
        <f ca="1">VLOOKUP($B129,EquipTable!$A:$V,MATCH(SUBSTITUTE(P$1,"참고",""),EquipTable!$A$1:$V$1,0),0)</f>
        <v>0</v>
      </c>
    </row>
    <row r="130" spans="1:16" x14ac:dyDescent="0.3">
      <c r="A130" t="str">
        <f t="shared" ref="A130:A193" ca="1" si="8">SUBSTITUTE(B130,"E","Equip"&amp;TEXT(C130,"00"))</f>
        <v>Equip063002</v>
      </c>
      <c r="B130" t="s">
        <v>155</v>
      </c>
      <c r="C130">
        <f t="shared" ref="C130:C193" ca="1" si="9">IF(B130&lt;&gt;OFFSET(B130,-1,0),
IF(E130="A",0,3),
OFFSET(C130,-1,0)+1)</f>
        <v>6</v>
      </c>
      <c r="D130" t="str">
        <f ca="1">VLOOKUP($B130,EquipTable!$A:$V,MATCH(SUBSTITUTE(D$1,"참고",""),EquipTable!$A$1:$V$1,0),0)</f>
        <v>Staff</v>
      </c>
      <c r="E130" t="str">
        <f ca="1">VLOOKUP($B130,EquipTable!$A:$V,MATCH(SUBSTITUTE(E$1,"참고",""),EquipTable!$A$1:$V$1,0),0)</f>
        <v>A</v>
      </c>
      <c r="F130">
        <f ca="1">VLOOKUP($B130,EquipTable!$A:$V,MATCH(SUBSTITUTE(F$1,"참고",""),EquipTable!$A$1:$V$1,0),0)</f>
        <v>2</v>
      </c>
      <c r="G130" t="str">
        <f t="shared" ref="G130:G193" ca="1" si="10">H130&amp;
IF(LEN(I130)=0,"",", "&amp;I130)&amp;
IF(LEN(J130)=0,"",", "&amp;J130)&amp;
IF(LEN(K130)=0,"",", "&amp;K130)&amp;
IF(LEN(L130)=0,"",", "&amp;L130)&amp;
IF(LEN(M130)=0,"",", "&amp;M130)</f>
        <v>701, 721, 741, 761, 781, 801</v>
      </c>
      <c r="H130">
        <v>701</v>
      </c>
      <c r="I130">
        <f ca="1">IF($C130&lt;=2,"",
IF(AND($C130&gt;=3,INT(RIGHT(I$1,1))&gt;VLOOKUP($C130,EquipGradeTable!$A:$B,MATCH(EquipGradeTable!$B$1,EquipGradeTable!$A$1:$B$1,0),0)),"",
OFFSET(I130,0,-1)+20))</f>
        <v>721</v>
      </c>
      <c r="J130">
        <f ca="1">IF($C130&lt;=2,"",
IF(AND($C130&gt;=3,INT(RIGHT(J$1,1))&gt;VLOOKUP($C130,EquipGradeTable!$A:$B,MATCH(EquipGradeTable!$B$1,EquipGradeTable!$A$1:$B$1,0),0)),"",
OFFSET(J130,0,-1)+20))</f>
        <v>741</v>
      </c>
      <c r="K130">
        <f ca="1">IF($C130&lt;=2,"",
IF(AND($C130&gt;=3,INT(RIGHT(K$1,1))&gt;VLOOKUP($C130,EquipGradeTable!$A:$B,MATCH(EquipGradeTable!$B$1,EquipGradeTable!$A$1:$B$1,0),0)),"",
OFFSET(K130,0,-1)+20))</f>
        <v>761</v>
      </c>
      <c r="L130">
        <f ca="1">IF($C130&lt;=2,"",
IF(AND($C130&gt;=3,INT(RIGHT(L$1,1))&gt;VLOOKUP($C130,EquipGradeTable!$A:$B,MATCH(EquipGradeTable!$B$1,EquipGradeTable!$A$1:$B$1,0),0)),"",
OFFSET(L130,0,-1)+20))</f>
        <v>781</v>
      </c>
      <c r="M130">
        <f ca="1">IF($C130&lt;=2,"",
IF(AND($C130&gt;=3,INT(RIGHT(M$1,1))&gt;VLOOKUP($C130,EquipGradeTable!$A:$B,MATCH(EquipGradeTable!$B$1,EquipGradeTable!$A$1:$B$1,0),0)),"",
OFFSET(M130,0,-1)+20))</f>
        <v>801</v>
      </c>
      <c r="N130">
        <f t="shared" ref="N130:N193" ca="1" si="11">COUNTIF(O:O,O130)</f>
        <v>7</v>
      </c>
      <c r="O130" t="str">
        <f ca="1">VLOOKUP($B130,EquipTable!$A:$V,MATCH(SUBSTITUTE(O$1,"참고",""),EquipTable!$A$1:$V$1,0),0)</f>
        <v>FantasySetStaff1</v>
      </c>
      <c r="P130">
        <f ca="1">VLOOKUP($B130,EquipTable!$A:$V,MATCH(SUBSTITUTE(P$1,"참고",""),EquipTable!$A$1:$V$1,0),0)</f>
        <v>0</v>
      </c>
    </row>
    <row r="131" spans="1:16" x14ac:dyDescent="0.3">
      <c r="A131" t="str">
        <f t="shared" ca="1" si="8"/>
        <v>Equip003003</v>
      </c>
      <c r="B131" t="s">
        <v>156</v>
      </c>
      <c r="C131">
        <f t="shared" ca="1" si="9"/>
        <v>0</v>
      </c>
      <c r="D131" t="str">
        <f ca="1">VLOOKUP($B131,EquipTable!$A:$V,MATCH(SUBSTITUTE(D$1,"참고",""),EquipTable!$A$1:$V$1,0),0)</f>
        <v>Staff</v>
      </c>
      <c r="E131" t="str">
        <f ca="1">VLOOKUP($B131,EquipTable!$A:$V,MATCH(SUBSTITUTE(E$1,"참고",""),EquipTable!$A$1:$V$1,0),0)</f>
        <v>A</v>
      </c>
      <c r="F131">
        <f ca="1">VLOOKUP($B131,EquipTable!$A:$V,MATCH(SUBSTITUTE(F$1,"참고",""),EquipTable!$A$1:$V$1,0),0)</f>
        <v>3</v>
      </c>
      <c r="G131" t="str">
        <f t="shared" ca="1" si="10"/>
        <v>102</v>
      </c>
      <c r="H131">
        <v>102</v>
      </c>
      <c r="I131" t="str">
        <f ca="1">IF($C131&lt;=2,"",
IF(AND($C131&gt;=3,INT(RIGHT(I$1,1))&gt;VLOOKUP($C131,EquipGradeTable!$A:$B,MATCH(EquipGradeTable!$B$1,EquipGradeTable!$A$1:$B$1,0),0)),"",
OFFSET(I131,0,-1)+20))</f>
        <v/>
      </c>
      <c r="J131" t="str">
        <f ca="1">IF($C131&lt;=2,"",
IF(AND($C131&gt;=3,INT(RIGHT(J$1,1))&gt;VLOOKUP($C131,EquipGradeTable!$A:$B,MATCH(EquipGradeTable!$B$1,EquipGradeTable!$A$1:$B$1,0),0)),"",
OFFSET(J131,0,-1)+20))</f>
        <v/>
      </c>
      <c r="K131" t="str">
        <f ca="1">IF($C131&lt;=2,"",
IF(AND($C131&gt;=3,INT(RIGHT(K$1,1))&gt;VLOOKUP($C131,EquipGradeTable!$A:$B,MATCH(EquipGradeTable!$B$1,EquipGradeTable!$A$1:$B$1,0),0)),"",
OFFSET(K131,0,-1)+20))</f>
        <v/>
      </c>
      <c r="L131" t="str">
        <f ca="1">IF($C131&lt;=2,"",
IF(AND($C131&gt;=3,INT(RIGHT(L$1,1))&gt;VLOOKUP($C131,EquipGradeTable!$A:$B,MATCH(EquipGradeTable!$B$1,EquipGradeTable!$A$1:$B$1,0),0)),"",
OFFSET(L131,0,-1)+20))</f>
        <v/>
      </c>
      <c r="M131" t="str">
        <f ca="1">IF($C131&lt;=2,"",
IF(AND($C131&gt;=3,INT(RIGHT(M$1,1))&gt;VLOOKUP($C131,EquipGradeTable!$A:$B,MATCH(EquipGradeTable!$B$1,EquipGradeTable!$A$1:$B$1,0),0)),"",
OFFSET(M131,0,-1)+20))</f>
        <v/>
      </c>
      <c r="N131">
        <f t="shared" ca="1" si="11"/>
        <v>7</v>
      </c>
      <c r="O131" t="str">
        <f ca="1">VLOOKUP($B131,EquipTable!$A:$V,MATCH(SUBSTITUTE(O$1,"참고",""),EquipTable!$A$1:$V$1,0),0)</f>
        <v>FantasySetStaff4</v>
      </c>
      <c r="P131">
        <f ca="1">VLOOKUP($B131,EquipTable!$A:$V,MATCH(SUBSTITUTE(P$1,"참고",""),EquipTable!$A$1:$V$1,0),0)</f>
        <v>0</v>
      </c>
    </row>
    <row r="132" spans="1:16" x14ac:dyDescent="0.3">
      <c r="A132" t="str">
        <f t="shared" ca="1" si="8"/>
        <v>Equip013003</v>
      </c>
      <c r="B132" t="s">
        <v>156</v>
      </c>
      <c r="C132">
        <f t="shared" ca="1" si="9"/>
        <v>1</v>
      </c>
      <c r="D132" t="str">
        <f ca="1">VLOOKUP($B132,EquipTable!$A:$V,MATCH(SUBSTITUTE(D$1,"참고",""),EquipTable!$A$1:$V$1,0),0)</f>
        <v>Staff</v>
      </c>
      <c r="E132" t="str">
        <f ca="1">VLOOKUP($B132,EquipTable!$A:$V,MATCH(SUBSTITUTE(E$1,"참고",""),EquipTable!$A$1:$V$1,0),0)</f>
        <v>A</v>
      </c>
      <c r="F132">
        <f ca="1">VLOOKUP($B132,EquipTable!$A:$V,MATCH(SUBSTITUTE(F$1,"참고",""),EquipTable!$A$1:$V$1,0),0)</f>
        <v>3</v>
      </c>
      <c r="G132" t="str">
        <f t="shared" ca="1" si="10"/>
        <v>202</v>
      </c>
      <c r="H132">
        <v>202</v>
      </c>
      <c r="I132" t="str">
        <f ca="1">IF($C132&lt;=2,"",
IF(AND($C132&gt;=3,INT(RIGHT(I$1,1))&gt;VLOOKUP($C132,EquipGradeTable!$A:$B,MATCH(EquipGradeTable!$B$1,EquipGradeTable!$A$1:$B$1,0),0)),"",
OFFSET(I132,0,-1)+20))</f>
        <v/>
      </c>
      <c r="J132" t="str">
        <f ca="1">IF($C132&lt;=2,"",
IF(AND($C132&gt;=3,INT(RIGHT(J$1,1))&gt;VLOOKUP($C132,EquipGradeTable!$A:$B,MATCH(EquipGradeTable!$B$1,EquipGradeTable!$A$1:$B$1,0),0)),"",
OFFSET(J132,0,-1)+20))</f>
        <v/>
      </c>
      <c r="K132" t="str">
        <f ca="1">IF($C132&lt;=2,"",
IF(AND($C132&gt;=3,INT(RIGHT(K$1,1))&gt;VLOOKUP($C132,EquipGradeTable!$A:$B,MATCH(EquipGradeTable!$B$1,EquipGradeTable!$A$1:$B$1,0),0)),"",
OFFSET(K132,0,-1)+20))</f>
        <v/>
      </c>
      <c r="L132" t="str">
        <f ca="1">IF($C132&lt;=2,"",
IF(AND($C132&gt;=3,INT(RIGHT(L$1,1))&gt;VLOOKUP($C132,EquipGradeTable!$A:$B,MATCH(EquipGradeTable!$B$1,EquipGradeTable!$A$1:$B$1,0),0)),"",
OFFSET(L132,0,-1)+20))</f>
        <v/>
      </c>
      <c r="M132" t="str">
        <f ca="1">IF($C132&lt;=2,"",
IF(AND($C132&gt;=3,INT(RIGHT(M$1,1))&gt;VLOOKUP($C132,EquipGradeTable!$A:$B,MATCH(EquipGradeTable!$B$1,EquipGradeTable!$A$1:$B$1,0),0)),"",
OFFSET(M132,0,-1)+20))</f>
        <v/>
      </c>
      <c r="N132">
        <f t="shared" ca="1" si="11"/>
        <v>7</v>
      </c>
      <c r="O132" t="str">
        <f ca="1">VLOOKUP($B132,EquipTable!$A:$V,MATCH(SUBSTITUTE(O$1,"참고",""),EquipTable!$A$1:$V$1,0),0)</f>
        <v>FantasySetStaff4</v>
      </c>
      <c r="P132">
        <f ca="1">VLOOKUP($B132,EquipTable!$A:$V,MATCH(SUBSTITUTE(P$1,"참고",""),EquipTable!$A$1:$V$1,0),0)</f>
        <v>0</v>
      </c>
    </row>
    <row r="133" spans="1:16" x14ac:dyDescent="0.3">
      <c r="A133" t="str">
        <f t="shared" ca="1" si="8"/>
        <v>Equip023003</v>
      </c>
      <c r="B133" t="s">
        <v>156</v>
      </c>
      <c r="C133">
        <f t="shared" ca="1" si="9"/>
        <v>2</v>
      </c>
      <c r="D133" t="str">
        <f ca="1">VLOOKUP($B133,EquipTable!$A:$V,MATCH(SUBSTITUTE(D$1,"참고",""),EquipTable!$A$1:$V$1,0),0)</f>
        <v>Staff</v>
      </c>
      <c r="E133" t="str">
        <f ca="1">VLOOKUP($B133,EquipTable!$A:$V,MATCH(SUBSTITUTE(E$1,"참고",""),EquipTable!$A$1:$V$1,0),0)</f>
        <v>A</v>
      </c>
      <c r="F133">
        <f ca="1">VLOOKUP($B133,EquipTable!$A:$V,MATCH(SUBSTITUTE(F$1,"참고",""),EquipTable!$A$1:$V$1,0),0)</f>
        <v>3</v>
      </c>
      <c r="G133" t="str">
        <f t="shared" ca="1" si="10"/>
        <v>302</v>
      </c>
      <c r="H133">
        <v>302</v>
      </c>
      <c r="I133" t="str">
        <f ca="1">IF($C133&lt;=2,"",
IF(AND($C133&gt;=3,INT(RIGHT(I$1,1))&gt;VLOOKUP($C133,EquipGradeTable!$A:$B,MATCH(EquipGradeTable!$B$1,EquipGradeTable!$A$1:$B$1,0),0)),"",
OFFSET(I133,0,-1)+20))</f>
        <v/>
      </c>
      <c r="J133" t="str">
        <f ca="1">IF($C133&lt;=2,"",
IF(AND($C133&gt;=3,INT(RIGHT(J$1,1))&gt;VLOOKUP($C133,EquipGradeTable!$A:$B,MATCH(EquipGradeTable!$B$1,EquipGradeTable!$A$1:$B$1,0),0)),"",
OFFSET(J133,0,-1)+20))</f>
        <v/>
      </c>
      <c r="K133" t="str">
        <f ca="1">IF($C133&lt;=2,"",
IF(AND($C133&gt;=3,INT(RIGHT(K$1,1))&gt;VLOOKUP($C133,EquipGradeTable!$A:$B,MATCH(EquipGradeTable!$B$1,EquipGradeTable!$A$1:$B$1,0),0)),"",
OFFSET(K133,0,-1)+20))</f>
        <v/>
      </c>
      <c r="L133" t="str">
        <f ca="1">IF($C133&lt;=2,"",
IF(AND($C133&gt;=3,INT(RIGHT(L$1,1))&gt;VLOOKUP($C133,EquipGradeTable!$A:$B,MATCH(EquipGradeTable!$B$1,EquipGradeTable!$A$1:$B$1,0),0)),"",
OFFSET(L133,0,-1)+20))</f>
        <v/>
      </c>
      <c r="M133" t="str">
        <f ca="1">IF($C133&lt;=2,"",
IF(AND($C133&gt;=3,INT(RIGHT(M$1,1))&gt;VLOOKUP($C133,EquipGradeTable!$A:$B,MATCH(EquipGradeTable!$B$1,EquipGradeTable!$A$1:$B$1,0),0)),"",
OFFSET(M133,0,-1)+20))</f>
        <v/>
      </c>
      <c r="N133">
        <f t="shared" ca="1" si="11"/>
        <v>7</v>
      </c>
      <c r="O133" t="str">
        <f ca="1">VLOOKUP($B133,EquipTable!$A:$V,MATCH(SUBSTITUTE(O$1,"참고",""),EquipTable!$A$1:$V$1,0),0)</f>
        <v>FantasySetStaff4</v>
      </c>
      <c r="P133">
        <f ca="1">VLOOKUP($B133,EquipTable!$A:$V,MATCH(SUBSTITUTE(P$1,"참고",""),EquipTable!$A$1:$V$1,0),0)</f>
        <v>0</v>
      </c>
    </row>
    <row r="134" spans="1:16" x14ac:dyDescent="0.3">
      <c r="A134" t="str">
        <f t="shared" ca="1" si="8"/>
        <v>Equip033003</v>
      </c>
      <c r="B134" t="s">
        <v>156</v>
      </c>
      <c r="C134">
        <f t="shared" ca="1" si="9"/>
        <v>3</v>
      </c>
      <c r="D134" t="str">
        <f ca="1">VLOOKUP($B134,EquipTable!$A:$V,MATCH(SUBSTITUTE(D$1,"참고",""),EquipTable!$A$1:$V$1,0),0)</f>
        <v>Staff</v>
      </c>
      <c r="E134" t="str">
        <f ca="1">VLOOKUP($B134,EquipTable!$A:$V,MATCH(SUBSTITUTE(E$1,"참고",""),EquipTable!$A$1:$V$1,0),0)</f>
        <v>A</v>
      </c>
      <c r="F134">
        <f ca="1">VLOOKUP($B134,EquipTable!$A:$V,MATCH(SUBSTITUTE(F$1,"참고",""),EquipTable!$A$1:$V$1,0),0)</f>
        <v>3</v>
      </c>
      <c r="G134" t="str">
        <f t="shared" ca="1" si="10"/>
        <v>402, 422, 442</v>
      </c>
      <c r="H134">
        <v>402</v>
      </c>
      <c r="I134">
        <f ca="1">IF($C134&lt;=2,"",
IF(AND($C134&gt;=3,INT(RIGHT(I$1,1))&gt;VLOOKUP($C134,EquipGradeTable!$A:$B,MATCH(EquipGradeTable!$B$1,EquipGradeTable!$A$1:$B$1,0),0)),"",
OFFSET(I134,0,-1)+20))</f>
        <v>422</v>
      </c>
      <c r="J134">
        <f ca="1">IF($C134&lt;=2,"",
IF(AND($C134&gt;=3,INT(RIGHT(J$1,1))&gt;VLOOKUP($C134,EquipGradeTable!$A:$B,MATCH(EquipGradeTable!$B$1,EquipGradeTable!$A$1:$B$1,0),0)),"",
OFFSET(J134,0,-1)+20))</f>
        <v>442</v>
      </c>
      <c r="K134" t="str">
        <f ca="1">IF($C134&lt;=2,"",
IF(AND($C134&gt;=3,INT(RIGHT(K$1,1))&gt;VLOOKUP($C134,EquipGradeTable!$A:$B,MATCH(EquipGradeTable!$B$1,EquipGradeTable!$A$1:$B$1,0),0)),"",
OFFSET(K134,0,-1)+20))</f>
        <v/>
      </c>
      <c r="L134" t="str">
        <f ca="1">IF($C134&lt;=2,"",
IF(AND($C134&gt;=3,INT(RIGHT(L$1,1))&gt;VLOOKUP($C134,EquipGradeTable!$A:$B,MATCH(EquipGradeTable!$B$1,EquipGradeTable!$A$1:$B$1,0),0)),"",
OFFSET(L134,0,-1)+20))</f>
        <v/>
      </c>
      <c r="M134" t="str">
        <f ca="1">IF($C134&lt;=2,"",
IF(AND($C134&gt;=3,INT(RIGHT(M$1,1))&gt;VLOOKUP($C134,EquipGradeTable!$A:$B,MATCH(EquipGradeTable!$B$1,EquipGradeTable!$A$1:$B$1,0),0)),"",
OFFSET(M134,0,-1)+20))</f>
        <v/>
      </c>
      <c r="N134">
        <f t="shared" ca="1" si="11"/>
        <v>7</v>
      </c>
      <c r="O134" t="str">
        <f ca="1">VLOOKUP($B134,EquipTable!$A:$V,MATCH(SUBSTITUTE(O$1,"참고",""),EquipTable!$A$1:$V$1,0),0)</f>
        <v>FantasySetStaff4</v>
      </c>
      <c r="P134">
        <f ca="1">VLOOKUP($B134,EquipTable!$A:$V,MATCH(SUBSTITUTE(P$1,"참고",""),EquipTable!$A$1:$V$1,0),0)</f>
        <v>0</v>
      </c>
    </row>
    <row r="135" spans="1:16" x14ac:dyDescent="0.3">
      <c r="A135" t="str">
        <f t="shared" ca="1" si="8"/>
        <v>Equip043003</v>
      </c>
      <c r="B135" t="s">
        <v>156</v>
      </c>
      <c r="C135">
        <f t="shared" ca="1" si="9"/>
        <v>4</v>
      </c>
      <c r="D135" t="str">
        <f ca="1">VLOOKUP($B135,EquipTable!$A:$V,MATCH(SUBSTITUTE(D$1,"참고",""),EquipTable!$A$1:$V$1,0),0)</f>
        <v>Staff</v>
      </c>
      <c r="E135" t="str">
        <f ca="1">VLOOKUP($B135,EquipTable!$A:$V,MATCH(SUBSTITUTE(E$1,"참고",""),EquipTable!$A$1:$V$1,0),0)</f>
        <v>A</v>
      </c>
      <c r="F135">
        <f ca="1">VLOOKUP($B135,EquipTable!$A:$V,MATCH(SUBSTITUTE(F$1,"참고",""),EquipTable!$A$1:$V$1,0),0)</f>
        <v>3</v>
      </c>
      <c r="G135" t="str">
        <f t="shared" ca="1" si="10"/>
        <v>502, 522, 542, 562</v>
      </c>
      <c r="H135">
        <v>502</v>
      </c>
      <c r="I135">
        <f ca="1">IF($C135&lt;=2,"",
IF(AND($C135&gt;=3,INT(RIGHT(I$1,1))&gt;VLOOKUP($C135,EquipGradeTable!$A:$B,MATCH(EquipGradeTable!$B$1,EquipGradeTable!$A$1:$B$1,0),0)),"",
OFFSET(I135,0,-1)+20))</f>
        <v>522</v>
      </c>
      <c r="J135">
        <f ca="1">IF($C135&lt;=2,"",
IF(AND($C135&gt;=3,INT(RIGHT(J$1,1))&gt;VLOOKUP($C135,EquipGradeTable!$A:$B,MATCH(EquipGradeTable!$B$1,EquipGradeTable!$A$1:$B$1,0),0)),"",
OFFSET(J135,0,-1)+20))</f>
        <v>542</v>
      </c>
      <c r="K135">
        <f ca="1">IF($C135&lt;=2,"",
IF(AND($C135&gt;=3,INT(RIGHT(K$1,1))&gt;VLOOKUP($C135,EquipGradeTable!$A:$B,MATCH(EquipGradeTable!$B$1,EquipGradeTable!$A$1:$B$1,0),0)),"",
OFFSET(K135,0,-1)+20))</f>
        <v>562</v>
      </c>
      <c r="L135" t="str">
        <f ca="1">IF($C135&lt;=2,"",
IF(AND($C135&gt;=3,INT(RIGHT(L$1,1))&gt;VLOOKUP($C135,EquipGradeTable!$A:$B,MATCH(EquipGradeTable!$B$1,EquipGradeTable!$A$1:$B$1,0),0)),"",
OFFSET(L135,0,-1)+20))</f>
        <v/>
      </c>
      <c r="M135" t="str">
        <f ca="1">IF($C135&lt;=2,"",
IF(AND($C135&gt;=3,INT(RIGHT(M$1,1))&gt;VLOOKUP($C135,EquipGradeTable!$A:$B,MATCH(EquipGradeTable!$B$1,EquipGradeTable!$A$1:$B$1,0),0)),"",
OFFSET(M135,0,-1)+20))</f>
        <v/>
      </c>
      <c r="N135">
        <f t="shared" ca="1" si="11"/>
        <v>7</v>
      </c>
      <c r="O135" t="str">
        <f ca="1">VLOOKUP($B135,EquipTable!$A:$V,MATCH(SUBSTITUTE(O$1,"참고",""),EquipTable!$A$1:$V$1,0),0)</f>
        <v>FantasySetStaff4</v>
      </c>
      <c r="P135">
        <f ca="1">VLOOKUP($B135,EquipTable!$A:$V,MATCH(SUBSTITUTE(P$1,"참고",""),EquipTable!$A$1:$V$1,0),0)</f>
        <v>0</v>
      </c>
    </row>
    <row r="136" spans="1:16" x14ac:dyDescent="0.3">
      <c r="A136" t="str">
        <f t="shared" ca="1" si="8"/>
        <v>Equip053003</v>
      </c>
      <c r="B136" t="s">
        <v>156</v>
      </c>
      <c r="C136">
        <f t="shared" ca="1" si="9"/>
        <v>5</v>
      </c>
      <c r="D136" t="str">
        <f ca="1">VLOOKUP($B136,EquipTable!$A:$V,MATCH(SUBSTITUTE(D$1,"참고",""),EquipTable!$A$1:$V$1,0),0)</f>
        <v>Staff</v>
      </c>
      <c r="E136" t="str">
        <f ca="1">VLOOKUP($B136,EquipTable!$A:$V,MATCH(SUBSTITUTE(E$1,"참고",""),EquipTable!$A$1:$V$1,0),0)</f>
        <v>A</v>
      </c>
      <c r="F136">
        <f ca="1">VLOOKUP($B136,EquipTable!$A:$V,MATCH(SUBSTITUTE(F$1,"참고",""),EquipTable!$A$1:$V$1,0),0)</f>
        <v>3</v>
      </c>
      <c r="G136" t="str">
        <f t="shared" ca="1" si="10"/>
        <v>602, 622, 642, 662, 682</v>
      </c>
      <c r="H136">
        <v>602</v>
      </c>
      <c r="I136">
        <f ca="1">IF($C136&lt;=2,"",
IF(AND($C136&gt;=3,INT(RIGHT(I$1,1))&gt;VLOOKUP($C136,EquipGradeTable!$A:$B,MATCH(EquipGradeTable!$B$1,EquipGradeTable!$A$1:$B$1,0),0)),"",
OFFSET(I136,0,-1)+20))</f>
        <v>622</v>
      </c>
      <c r="J136">
        <f ca="1">IF($C136&lt;=2,"",
IF(AND($C136&gt;=3,INT(RIGHT(J$1,1))&gt;VLOOKUP($C136,EquipGradeTable!$A:$B,MATCH(EquipGradeTable!$B$1,EquipGradeTable!$A$1:$B$1,0),0)),"",
OFFSET(J136,0,-1)+20))</f>
        <v>642</v>
      </c>
      <c r="K136">
        <f ca="1">IF($C136&lt;=2,"",
IF(AND($C136&gt;=3,INT(RIGHT(K$1,1))&gt;VLOOKUP($C136,EquipGradeTable!$A:$B,MATCH(EquipGradeTable!$B$1,EquipGradeTable!$A$1:$B$1,0),0)),"",
OFFSET(K136,0,-1)+20))</f>
        <v>662</v>
      </c>
      <c r="L136">
        <f ca="1">IF($C136&lt;=2,"",
IF(AND($C136&gt;=3,INT(RIGHT(L$1,1))&gt;VLOOKUP($C136,EquipGradeTable!$A:$B,MATCH(EquipGradeTable!$B$1,EquipGradeTable!$A$1:$B$1,0),0)),"",
OFFSET(L136,0,-1)+20))</f>
        <v>682</v>
      </c>
      <c r="M136" t="str">
        <f ca="1">IF($C136&lt;=2,"",
IF(AND($C136&gt;=3,INT(RIGHT(M$1,1))&gt;VLOOKUP($C136,EquipGradeTable!$A:$B,MATCH(EquipGradeTable!$B$1,EquipGradeTable!$A$1:$B$1,0),0)),"",
OFFSET(M136,0,-1)+20))</f>
        <v/>
      </c>
      <c r="N136">
        <f t="shared" ca="1" si="11"/>
        <v>7</v>
      </c>
      <c r="O136" t="str">
        <f ca="1">VLOOKUP($B136,EquipTable!$A:$V,MATCH(SUBSTITUTE(O$1,"참고",""),EquipTable!$A$1:$V$1,0),0)</f>
        <v>FantasySetStaff4</v>
      </c>
      <c r="P136">
        <f ca="1">VLOOKUP($B136,EquipTable!$A:$V,MATCH(SUBSTITUTE(P$1,"참고",""),EquipTable!$A$1:$V$1,0),0)</f>
        <v>0</v>
      </c>
    </row>
    <row r="137" spans="1:16" x14ac:dyDescent="0.3">
      <c r="A137" t="str">
        <f t="shared" ca="1" si="8"/>
        <v>Equip063003</v>
      </c>
      <c r="B137" t="s">
        <v>156</v>
      </c>
      <c r="C137">
        <f t="shared" ca="1" si="9"/>
        <v>6</v>
      </c>
      <c r="D137" t="str">
        <f ca="1">VLOOKUP($B137,EquipTable!$A:$V,MATCH(SUBSTITUTE(D$1,"참고",""),EquipTable!$A$1:$V$1,0),0)</f>
        <v>Staff</v>
      </c>
      <c r="E137" t="str">
        <f ca="1">VLOOKUP($B137,EquipTable!$A:$V,MATCH(SUBSTITUTE(E$1,"참고",""),EquipTable!$A$1:$V$1,0),0)</f>
        <v>A</v>
      </c>
      <c r="F137">
        <f ca="1">VLOOKUP($B137,EquipTable!$A:$V,MATCH(SUBSTITUTE(F$1,"참고",""),EquipTable!$A$1:$V$1,0),0)</f>
        <v>3</v>
      </c>
      <c r="G137" t="str">
        <f t="shared" ca="1" si="10"/>
        <v>702, 722, 742, 762, 782, 802</v>
      </c>
      <c r="H137">
        <v>702</v>
      </c>
      <c r="I137">
        <f ca="1">IF($C137&lt;=2,"",
IF(AND($C137&gt;=3,INT(RIGHT(I$1,1))&gt;VLOOKUP($C137,EquipGradeTable!$A:$B,MATCH(EquipGradeTable!$B$1,EquipGradeTable!$A$1:$B$1,0),0)),"",
OFFSET(I137,0,-1)+20))</f>
        <v>722</v>
      </c>
      <c r="J137">
        <f ca="1">IF($C137&lt;=2,"",
IF(AND($C137&gt;=3,INT(RIGHT(J$1,1))&gt;VLOOKUP($C137,EquipGradeTable!$A:$B,MATCH(EquipGradeTable!$B$1,EquipGradeTable!$A$1:$B$1,0),0)),"",
OFFSET(J137,0,-1)+20))</f>
        <v>742</v>
      </c>
      <c r="K137">
        <f ca="1">IF($C137&lt;=2,"",
IF(AND($C137&gt;=3,INT(RIGHT(K$1,1))&gt;VLOOKUP($C137,EquipGradeTable!$A:$B,MATCH(EquipGradeTable!$B$1,EquipGradeTable!$A$1:$B$1,0),0)),"",
OFFSET(K137,0,-1)+20))</f>
        <v>762</v>
      </c>
      <c r="L137">
        <f ca="1">IF($C137&lt;=2,"",
IF(AND($C137&gt;=3,INT(RIGHT(L$1,1))&gt;VLOOKUP($C137,EquipGradeTable!$A:$B,MATCH(EquipGradeTable!$B$1,EquipGradeTable!$A$1:$B$1,0),0)),"",
OFFSET(L137,0,-1)+20))</f>
        <v>782</v>
      </c>
      <c r="M137">
        <f ca="1">IF($C137&lt;=2,"",
IF(AND($C137&gt;=3,INT(RIGHT(M$1,1))&gt;VLOOKUP($C137,EquipGradeTable!$A:$B,MATCH(EquipGradeTable!$B$1,EquipGradeTable!$A$1:$B$1,0),0)),"",
OFFSET(M137,0,-1)+20))</f>
        <v>802</v>
      </c>
      <c r="N137">
        <f t="shared" ca="1" si="11"/>
        <v>7</v>
      </c>
      <c r="O137" t="str">
        <f ca="1">VLOOKUP($B137,EquipTable!$A:$V,MATCH(SUBSTITUTE(O$1,"참고",""),EquipTable!$A$1:$V$1,0),0)</f>
        <v>FantasySetStaff4</v>
      </c>
      <c r="P137">
        <f ca="1">VLOOKUP($B137,EquipTable!$A:$V,MATCH(SUBSTITUTE(P$1,"참고",""),EquipTable!$A$1:$V$1,0),0)</f>
        <v>0</v>
      </c>
    </row>
    <row r="138" spans="1:16" x14ac:dyDescent="0.3">
      <c r="A138" t="str">
        <f t="shared" ca="1" si="8"/>
        <v>Equip033101</v>
      </c>
      <c r="B138" t="s">
        <v>157</v>
      </c>
      <c r="C138">
        <f t="shared" ca="1" si="9"/>
        <v>3</v>
      </c>
      <c r="D138" t="str">
        <f ca="1">VLOOKUP($B138,EquipTable!$A:$V,MATCH(SUBSTITUTE(D$1,"참고",""),EquipTable!$A$1:$V$1,0),0)</f>
        <v>Staff</v>
      </c>
      <c r="E138" t="str">
        <f ca="1">VLOOKUP($B138,EquipTable!$A:$V,MATCH(SUBSTITUTE(E$1,"참고",""),EquipTable!$A$1:$V$1,0),0)</f>
        <v>S</v>
      </c>
      <c r="F138">
        <f ca="1">VLOOKUP($B138,EquipTable!$A:$V,MATCH(SUBSTITUTE(F$1,"참고",""),EquipTable!$A$1:$V$1,0),0)</f>
        <v>1</v>
      </c>
      <c r="G138" t="str">
        <f t="shared" ca="1" si="10"/>
        <v>600, 620, 640</v>
      </c>
      <c r="H138">
        <v>600</v>
      </c>
      <c r="I138">
        <f ca="1">IF($C138&lt;=2,"",
IF(AND($C138&gt;=3,INT(RIGHT(I$1,1))&gt;VLOOKUP($C138,EquipGradeTable!$A:$B,MATCH(EquipGradeTable!$B$1,EquipGradeTable!$A$1:$B$1,0),0)),"",
OFFSET(I138,0,-1)+20))</f>
        <v>620</v>
      </c>
      <c r="J138">
        <f ca="1">IF($C138&lt;=2,"",
IF(AND($C138&gt;=3,INT(RIGHT(J$1,1))&gt;VLOOKUP($C138,EquipGradeTable!$A:$B,MATCH(EquipGradeTable!$B$1,EquipGradeTable!$A$1:$B$1,0),0)),"",
OFFSET(J138,0,-1)+20))</f>
        <v>640</v>
      </c>
      <c r="K138" t="str">
        <f ca="1">IF($C138&lt;=2,"",
IF(AND($C138&gt;=3,INT(RIGHT(K$1,1))&gt;VLOOKUP($C138,EquipGradeTable!$A:$B,MATCH(EquipGradeTable!$B$1,EquipGradeTable!$A$1:$B$1,0),0)),"",
OFFSET(K138,0,-1)+20))</f>
        <v/>
      </c>
      <c r="L138" t="str">
        <f ca="1">IF($C138&lt;=2,"",
IF(AND($C138&gt;=3,INT(RIGHT(L$1,1))&gt;VLOOKUP($C138,EquipGradeTable!$A:$B,MATCH(EquipGradeTable!$B$1,EquipGradeTable!$A$1:$B$1,0),0)),"",
OFFSET(L138,0,-1)+20))</f>
        <v/>
      </c>
      <c r="M138" t="str">
        <f ca="1">IF($C138&lt;=2,"",
IF(AND($C138&gt;=3,INT(RIGHT(M$1,1))&gt;VLOOKUP($C138,EquipGradeTable!$A:$B,MATCH(EquipGradeTable!$B$1,EquipGradeTable!$A$1:$B$1,0),0)),"",
OFFSET(M138,0,-1)+20))</f>
        <v/>
      </c>
      <c r="N138">
        <f t="shared" ca="1" si="11"/>
        <v>4</v>
      </c>
      <c r="O138" t="str">
        <f ca="1">VLOOKUP($B138,EquipTable!$A:$V,MATCH(SUBSTITUTE(O$1,"참고",""),EquipTable!$A$1:$V$1,0),0)</f>
        <v>ArmoryWand1</v>
      </c>
      <c r="P138">
        <f ca="1">VLOOKUP($B138,EquipTable!$A:$V,MATCH(SUBSTITUTE(P$1,"참고",""),EquipTable!$A$1:$V$1,0),0)</f>
        <v>0</v>
      </c>
    </row>
    <row r="139" spans="1:16" x14ac:dyDescent="0.3">
      <c r="A139" t="str">
        <f t="shared" ca="1" si="8"/>
        <v>Equip043101</v>
      </c>
      <c r="B139" t="s">
        <v>157</v>
      </c>
      <c r="C139">
        <f t="shared" ca="1" si="9"/>
        <v>4</v>
      </c>
      <c r="D139" t="str">
        <f ca="1">VLOOKUP($B139,EquipTable!$A:$V,MATCH(SUBSTITUTE(D$1,"참고",""),EquipTable!$A$1:$V$1,0),0)</f>
        <v>Staff</v>
      </c>
      <c r="E139" t="str">
        <f ca="1">VLOOKUP($B139,EquipTable!$A:$V,MATCH(SUBSTITUTE(E$1,"참고",""),EquipTable!$A$1:$V$1,0),0)</f>
        <v>S</v>
      </c>
      <c r="F139">
        <f ca="1">VLOOKUP($B139,EquipTable!$A:$V,MATCH(SUBSTITUTE(F$1,"참고",""),EquipTable!$A$1:$V$1,0),0)</f>
        <v>1</v>
      </c>
      <c r="G139" t="str">
        <f t="shared" ca="1" si="10"/>
        <v>750, 770, 790, 810</v>
      </c>
      <c r="H139">
        <v>750</v>
      </c>
      <c r="I139">
        <f ca="1">IF($C139&lt;=2,"",
IF(AND($C139&gt;=3,INT(RIGHT(I$1,1))&gt;VLOOKUP($C139,EquipGradeTable!$A:$B,MATCH(EquipGradeTable!$B$1,EquipGradeTable!$A$1:$B$1,0),0)),"",
OFFSET(I139,0,-1)+20))</f>
        <v>770</v>
      </c>
      <c r="J139">
        <f ca="1">IF($C139&lt;=2,"",
IF(AND($C139&gt;=3,INT(RIGHT(J$1,1))&gt;VLOOKUP($C139,EquipGradeTable!$A:$B,MATCH(EquipGradeTable!$B$1,EquipGradeTable!$A$1:$B$1,0),0)),"",
OFFSET(J139,0,-1)+20))</f>
        <v>790</v>
      </c>
      <c r="K139">
        <f ca="1">IF($C139&lt;=2,"",
IF(AND($C139&gt;=3,INT(RIGHT(K$1,1))&gt;VLOOKUP($C139,EquipGradeTable!$A:$B,MATCH(EquipGradeTable!$B$1,EquipGradeTable!$A$1:$B$1,0),0)),"",
OFFSET(K139,0,-1)+20))</f>
        <v>810</v>
      </c>
      <c r="L139" t="str">
        <f ca="1">IF($C139&lt;=2,"",
IF(AND($C139&gt;=3,INT(RIGHT(L$1,1))&gt;VLOOKUP($C139,EquipGradeTable!$A:$B,MATCH(EquipGradeTable!$B$1,EquipGradeTable!$A$1:$B$1,0),0)),"",
OFFSET(L139,0,-1)+20))</f>
        <v/>
      </c>
      <c r="M139" t="str">
        <f ca="1">IF($C139&lt;=2,"",
IF(AND($C139&gt;=3,INT(RIGHT(M$1,1))&gt;VLOOKUP($C139,EquipGradeTable!$A:$B,MATCH(EquipGradeTable!$B$1,EquipGradeTable!$A$1:$B$1,0),0)),"",
OFFSET(M139,0,-1)+20))</f>
        <v/>
      </c>
      <c r="N139">
        <f t="shared" ca="1" si="11"/>
        <v>4</v>
      </c>
      <c r="O139" t="str">
        <f ca="1">VLOOKUP($B139,EquipTable!$A:$V,MATCH(SUBSTITUTE(O$1,"참고",""),EquipTable!$A$1:$V$1,0),0)</f>
        <v>ArmoryWand1</v>
      </c>
      <c r="P139">
        <f ca="1">VLOOKUP($B139,EquipTable!$A:$V,MATCH(SUBSTITUTE(P$1,"참고",""),EquipTable!$A$1:$V$1,0),0)</f>
        <v>0</v>
      </c>
    </row>
    <row r="140" spans="1:16" x14ac:dyDescent="0.3">
      <c r="A140" t="str">
        <f t="shared" ca="1" si="8"/>
        <v>Equip053101</v>
      </c>
      <c r="B140" t="s">
        <v>157</v>
      </c>
      <c r="C140">
        <f t="shared" ca="1" si="9"/>
        <v>5</v>
      </c>
      <c r="D140" t="str">
        <f ca="1">VLOOKUP($B140,EquipTable!$A:$V,MATCH(SUBSTITUTE(D$1,"참고",""),EquipTable!$A$1:$V$1,0),0)</f>
        <v>Staff</v>
      </c>
      <c r="E140" t="str">
        <f ca="1">VLOOKUP($B140,EquipTable!$A:$V,MATCH(SUBSTITUTE(E$1,"참고",""),EquipTable!$A$1:$V$1,0),0)</f>
        <v>S</v>
      </c>
      <c r="F140">
        <f ca="1">VLOOKUP($B140,EquipTable!$A:$V,MATCH(SUBSTITUTE(F$1,"참고",""),EquipTable!$A$1:$V$1,0),0)</f>
        <v>1</v>
      </c>
      <c r="G140" t="str">
        <f t="shared" ca="1" si="10"/>
        <v>900, 920, 940, 960, 980</v>
      </c>
      <c r="H140">
        <v>900</v>
      </c>
      <c r="I140">
        <f ca="1">IF($C140&lt;=2,"",
IF(AND($C140&gt;=3,INT(RIGHT(I$1,1))&gt;VLOOKUP($C140,EquipGradeTable!$A:$B,MATCH(EquipGradeTable!$B$1,EquipGradeTable!$A$1:$B$1,0),0)),"",
OFFSET(I140,0,-1)+20))</f>
        <v>920</v>
      </c>
      <c r="J140">
        <f ca="1">IF($C140&lt;=2,"",
IF(AND($C140&gt;=3,INT(RIGHT(J$1,1))&gt;VLOOKUP($C140,EquipGradeTable!$A:$B,MATCH(EquipGradeTable!$B$1,EquipGradeTable!$A$1:$B$1,0),0)),"",
OFFSET(J140,0,-1)+20))</f>
        <v>940</v>
      </c>
      <c r="K140">
        <f ca="1">IF($C140&lt;=2,"",
IF(AND($C140&gt;=3,INT(RIGHT(K$1,1))&gt;VLOOKUP($C140,EquipGradeTable!$A:$B,MATCH(EquipGradeTable!$B$1,EquipGradeTable!$A$1:$B$1,0),0)),"",
OFFSET(K140,0,-1)+20))</f>
        <v>960</v>
      </c>
      <c r="L140">
        <f ca="1">IF($C140&lt;=2,"",
IF(AND($C140&gt;=3,INT(RIGHT(L$1,1))&gt;VLOOKUP($C140,EquipGradeTable!$A:$B,MATCH(EquipGradeTable!$B$1,EquipGradeTable!$A$1:$B$1,0),0)),"",
OFFSET(L140,0,-1)+20))</f>
        <v>980</v>
      </c>
      <c r="M140" t="str">
        <f ca="1">IF($C140&lt;=2,"",
IF(AND($C140&gt;=3,INT(RIGHT(M$1,1))&gt;VLOOKUP($C140,EquipGradeTable!$A:$B,MATCH(EquipGradeTable!$B$1,EquipGradeTable!$A$1:$B$1,0),0)),"",
OFFSET(M140,0,-1)+20))</f>
        <v/>
      </c>
      <c r="N140">
        <f t="shared" ca="1" si="11"/>
        <v>4</v>
      </c>
      <c r="O140" t="str">
        <f ca="1">VLOOKUP($B140,EquipTable!$A:$V,MATCH(SUBSTITUTE(O$1,"참고",""),EquipTable!$A$1:$V$1,0),0)</f>
        <v>ArmoryWand1</v>
      </c>
      <c r="P140">
        <f ca="1">VLOOKUP($B140,EquipTable!$A:$V,MATCH(SUBSTITUTE(P$1,"참고",""),EquipTable!$A$1:$V$1,0),0)</f>
        <v>0</v>
      </c>
    </row>
    <row r="141" spans="1:16" x14ac:dyDescent="0.3">
      <c r="A141" t="str">
        <f t="shared" ca="1" si="8"/>
        <v>Equip063101</v>
      </c>
      <c r="B141" t="s">
        <v>157</v>
      </c>
      <c r="C141">
        <f t="shared" ca="1" si="9"/>
        <v>6</v>
      </c>
      <c r="D141" t="str">
        <f ca="1">VLOOKUP($B141,EquipTable!$A:$V,MATCH(SUBSTITUTE(D$1,"참고",""),EquipTable!$A$1:$V$1,0),0)</f>
        <v>Staff</v>
      </c>
      <c r="E141" t="str">
        <f ca="1">VLOOKUP($B141,EquipTable!$A:$V,MATCH(SUBSTITUTE(E$1,"참고",""),EquipTable!$A$1:$V$1,0),0)</f>
        <v>S</v>
      </c>
      <c r="F141">
        <f ca="1">VLOOKUP($B141,EquipTable!$A:$V,MATCH(SUBSTITUTE(F$1,"참고",""),EquipTable!$A$1:$V$1,0),0)</f>
        <v>1</v>
      </c>
      <c r="G141" t="str">
        <f t="shared" ca="1" si="10"/>
        <v>1050, 1070, 1090, 1110, 1130, 1150</v>
      </c>
      <c r="H141">
        <v>1050</v>
      </c>
      <c r="I141">
        <f ca="1">IF($C141&lt;=2,"",
IF(AND($C141&gt;=3,INT(RIGHT(I$1,1))&gt;VLOOKUP($C141,EquipGradeTable!$A:$B,MATCH(EquipGradeTable!$B$1,EquipGradeTable!$A$1:$B$1,0),0)),"",
OFFSET(I141,0,-1)+20))</f>
        <v>1070</v>
      </c>
      <c r="J141">
        <f ca="1">IF($C141&lt;=2,"",
IF(AND($C141&gt;=3,INT(RIGHT(J$1,1))&gt;VLOOKUP($C141,EquipGradeTable!$A:$B,MATCH(EquipGradeTable!$B$1,EquipGradeTable!$A$1:$B$1,0),0)),"",
OFFSET(J141,0,-1)+20))</f>
        <v>1090</v>
      </c>
      <c r="K141">
        <f ca="1">IF($C141&lt;=2,"",
IF(AND($C141&gt;=3,INT(RIGHT(K$1,1))&gt;VLOOKUP($C141,EquipGradeTable!$A:$B,MATCH(EquipGradeTable!$B$1,EquipGradeTable!$A$1:$B$1,0),0)),"",
OFFSET(K141,0,-1)+20))</f>
        <v>1110</v>
      </c>
      <c r="L141">
        <f ca="1">IF($C141&lt;=2,"",
IF(AND($C141&gt;=3,INT(RIGHT(L$1,1))&gt;VLOOKUP($C141,EquipGradeTable!$A:$B,MATCH(EquipGradeTable!$B$1,EquipGradeTable!$A$1:$B$1,0),0)),"",
OFFSET(L141,0,-1)+20))</f>
        <v>1130</v>
      </c>
      <c r="M141">
        <f ca="1">IF($C141&lt;=2,"",
IF(AND($C141&gt;=3,INT(RIGHT(M$1,1))&gt;VLOOKUP($C141,EquipGradeTable!$A:$B,MATCH(EquipGradeTable!$B$1,EquipGradeTable!$A$1:$B$1,0),0)),"",
OFFSET(M141,0,-1)+20))</f>
        <v>1150</v>
      </c>
      <c r="N141">
        <f t="shared" ca="1" si="11"/>
        <v>4</v>
      </c>
      <c r="O141" t="str">
        <f ca="1">VLOOKUP($B141,EquipTable!$A:$V,MATCH(SUBSTITUTE(O$1,"참고",""),EquipTable!$A$1:$V$1,0),0)</f>
        <v>ArmoryWand1</v>
      </c>
      <c r="P141">
        <f ca="1">VLOOKUP($B141,EquipTable!$A:$V,MATCH(SUBSTITUTE(P$1,"참고",""),EquipTable!$A$1:$V$1,0),0)</f>
        <v>0</v>
      </c>
    </row>
    <row r="142" spans="1:16" x14ac:dyDescent="0.3">
      <c r="A142" t="str">
        <f t="shared" ca="1" si="8"/>
        <v>Equip033102</v>
      </c>
      <c r="B142" t="s">
        <v>158</v>
      </c>
      <c r="C142">
        <f t="shared" ca="1" si="9"/>
        <v>3</v>
      </c>
      <c r="D142" t="str">
        <f ca="1">VLOOKUP($B142,EquipTable!$A:$V,MATCH(SUBSTITUTE(D$1,"참고",""),EquipTable!$A$1:$V$1,0),0)</f>
        <v>Staff</v>
      </c>
      <c r="E142" t="str">
        <f ca="1">VLOOKUP($B142,EquipTable!$A:$V,MATCH(SUBSTITUTE(E$1,"참고",""),EquipTable!$A$1:$V$1,0),0)</f>
        <v>S</v>
      </c>
      <c r="F142">
        <f ca="1">VLOOKUP($B142,EquipTable!$A:$V,MATCH(SUBSTITUTE(F$1,"참고",""),EquipTable!$A$1:$V$1,0),0)</f>
        <v>2</v>
      </c>
      <c r="G142" t="str">
        <f t="shared" ca="1" si="10"/>
        <v>601, 621, 641</v>
      </c>
      <c r="H142">
        <v>601</v>
      </c>
      <c r="I142">
        <f ca="1">IF($C142&lt;=2,"",
IF(AND($C142&gt;=3,INT(RIGHT(I$1,1))&gt;VLOOKUP($C142,EquipGradeTable!$A:$B,MATCH(EquipGradeTable!$B$1,EquipGradeTable!$A$1:$B$1,0),0)),"",
OFFSET(I142,0,-1)+20))</f>
        <v>621</v>
      </c>
      <c r="J142">
        <f ca="1">IF($C142&lt;=2,"",
IF(AND($C142&gt;=3,INT(RIGHT(J$1,1))&gt;VLOOKUP($C142,EquipGradeTable!$A:$B,MATCH(EquipGradeTable!$B$1,EquipGradeTable!$A$1:$B$1,0),0)),"",
OFFSET(J142,0,-1)+20))</f>
        <v>641</v>
      </c>
      <c r="K142" t="str">
        <f ca="1">IF($C142&lt;=2,"",
IF(AND($C142&gt;=3,INT(RIGHT(K$1,1))&gt;VLOOKUP($C142,EquipGradeTable!$A:$B,MATCH(EquipGradeTable!$B$1,EquipGradeTable!$A$1:$B$1,0),0)),"",
OFFSET(K142,0,-1)+20))</f>
        <v/>
      </c>
      <c r="L142" t="str">
        <f ca="1">IF($C142&lt;=2,"",
IF(AND($C142&gt;=3,INT(RIGHT(L$1,1))&gt;VLOOKUP($C142,EquipGradeTable!$A:$B,MATCH(EquipGradeTable!$B$1,EquipGradeTable!$A$1:$B$1,0),0)),"",
OFFSET(L142,0,-1)+20))</f>
        <v/>
      </c>
      <c r="M142" t="str">
        <f ca="1">IF($C142&lt;=2,"",
IF(AND($C142&gt;=3,INT(RIGHT(M$1,1))&gt;VLOOKUP($C142,EquipGradeTable!$A:$B,MATCH(EquipGradeTable!$B$1,EquipGradeTable!$A$1:$B$1,0),0)),"",
OFFSET(M142,0,-1)+20))</f>
        <v/>
      </c>
      <c r="N142">
        <f t="shared" ca="1" si="11"/>
        <v>4</v>
      </c>
      <c r="O142" t="str">
        <f ca="1">VLOOKUP($B142,EquipTable!$A:$V,MATCH(SUBSTITUTE(O$1,"참고",""),EquipTable!$A$1:$V$1,0),0)</f>
        <v>MetalStaff</v>
      </c>
      <c r="P142">
        <f ca="1">VLOOKUP($B142,EquipTable!$A:$V,MATCH(SUBSTITUTE(P$1,"참고",""),EquipTable!$A$1:$V$1,0),0)</f>
        <v>0</v>
      </c>
    </row>
    <row r="143" spans="1:16" x14ac:dyDescent="0.3">
      <c r="A143" t="str">
        <f t="shared" ca="1" si="8"/>
        <v>Equip043102</v>
      </c>
      <c r="B143" t="s">
        <v>158</v>
      </c>
      <c r="C143">
        <f t="shared" ca="1" si="9"/>
        <v>4</v>
      </c>
      <c r="D143" t="str">
        <f ca="1">VLOOKUP($B143,EquipTable!$A:$V,MATCH(SUBSTITUTE(D$1,"참고",""),EquipTable!$A$1:$V$1,0),0)</f>
        <v>Staff</v>
      </c>
      <c r="E143" t="str">
        <f ca="1">VLOOKUP($B143,EquipTable!$A:$V,MATCH(SUBSTITUTE(E$1,"참고",""),EquipTable!$A$1:$V$1,0),0)</f>
        <v>S</v>
      </c>
      <c r="F143">
        <f ca="1">VLOOKUP($B143,EquipTable!$A:$V,MATCH(SUBSTITUTE(F$1,"참고",""),EquipTable!$A$1:$V$1,0),0)</f>
        <v>2</v>
      </c>
      <c r="G143" t="str">
        <f t="shared" ca="1" si="10"/>
        <v>751, 771, 791, 811</v>
      </c>
      <c r="H143">
        <v>751</v>
      </c>
      <c r="I143">
        <f ca="1">IF($C143&lt;=2,"",
IF(AND($C143&gt;=3,INT(RIGHT(I$1,1))&gt;VLOOKUP($C143,EquipGradeTable!$A:$B,MATCH(EquipGradeTable!$B$1,EquipGradeTable!$A$1:$B$1,0),0)),"",
OFFSET(I143,0,-1)+20))</f>
        <v>771</v>
      </c>
      <c r="J143">
        <f ca="1">IF($C143&lt;=2,"",
IF(AND($C143&gt;=3,INT(RIGHT(J$1,1))&gt;VLOOKUP($C143,EquipGradeTable!$A:$B,MATCH(EquipGradeTable!$B$1,EquipGradeTable!$A$1:$B$1,0),0)),"",
OFFSET(J143,0,-1)+20))</f>
        <v>791</v>
      </c>
      <c r="K143">
        <f ca="1">IF($C143&lt;=2,"",
IF(AND($C143&gt;=3,INT(RIGHT(K$1,1))&gt;VLOOKUP($C143,EquipGradeTable!$A:$B,MATCH(EquipGradeTable!$B$1,EquipGradeTable!$A$1:$B$1,0),0)),"",
OFFSET(K143,0,-1)+20))</f>
        <v>811</v>
      </c>
      <c r="L143" t="str">
        <f ca="1">IF($C143&lt;=2,"",
IF(AND($C143&gt;=3,INT(RIGHT(L$1,1))&gt;VLOOKUP($C143,EquipGradeTable!$A:$B,MATCH(EquipGradeTable!$B$1,EquipGradeTable!$A$1:$B$1,0),0)),"",
OFFSET(L143,0,-1)+20))</f>
        <v/>
      </c>
      <c r="M143" t="str">
        <f ca="1">IF($C143&lt;=2,"",
IF(AND($C143&gt;=3,INT(RIGHT(M$1,1))&gt;VLOOKUP($C143,EquipGradeTable!$A:$B,MATCH(EquipGradeTable!$B$1,EquipGradeTable!$A$1:$B$1,0),0)),"",
OFFSET(M143,0,-1)+20))</f>
        <v/>
      </c>
      <c r="N143">
        <f t="shared" ca="1" si="11"/>
        <v>4</v>
      </c>
      <c r="O143" t="str">
        <f ca="1">VLOOKUP($B143,EquipTable!$A:$V,MATCH(SUBSTITUTE(O$1,"참고",""),EquipTable!$A$1:$V$1,0),0)</f>
        <v>MetalStaff</v>
      </c>
      <c r="P143">
        <f ca="1">VLOOKUP($B143,EquipTable!$A:$V,MATCH(SUBSTITUTE(P$1,"참고",""),EquipTable!$A$1:$V$1,0),0)</f>
        <v>0</v>
      </c>
    </row>
    <row r="144" spans="1:16" x14ac:dyDescent="0.3">
      <c r="A144" t="str">
        <f t="shared" ca="1" si="8"/>
        <v>Equip053102</v>
      </c>
      <c r="B144" t="s">
        <v>158</v>
      </c>
      <c r="C144">
        <f t="shared" ca="1" si="9"/>
        <v>5</v>
      </c>
      <c r="D144" t="str">
        <f ca="1">VLOOKUP($B144,EquipTable!$A:$V,MATCH(SUBSTITUTE(D$1,"참고",""),EquipTable!$A$1:$V$1,0),0)</f>
        <v>Staff</v>
      </c>
      <c r="E144" t="str">
        <f ca="1">VLOOKUP($B144,EquipTable!$A:$V,MATCH(SUBSTITUTE(E$1,"참고",""),EquipTable!$A$1:$V$1,0),0)</f>
        <v>S</v>
      </c>
      <c r="F144">
        <f ca="1">VLOOKUP($B144,EquipTable!$A:$V,MATCH(SUBSTITUTE(F$1,"참고",""),EquipTable!$A$1:$V$1,0),0)</f>
        <v>2</v>
      </c>
      <c r="G144" t="str">
        <f t="shared" ca="1" si="10"/>
        <v>901, 921, 941, 961, 981</v>
      </c>
      <c r="H144">
        <v>901</v>
      </c>
      <c r="I144">
        <f ca="1">IF($C144&lt;=2,"",
IF(AND($C144&gt;=3,INT(RIGHT(I$1,1))&gt;VLOOKUP($C144,EquipGradeTable!$A:$B,MATCH(EquipGradeTable!$B$1,EquipGradeTable!$A$1:$B$1,0),0)),"",
OFFSET(I144,0,-1)+20))</f>
        <v>921</v>
      </c>
      <c r="J144">
        <f ca="1">IF($C144&lt;=2,"",
IF(AND($C144&gt;=3,INT(RIGHT(J$1,1))&gt;VLOOKUP($C144,EquipGradeTable!$A:$B,MATCH(EquipGradeTable!$B$1,EquipGradeTable!$A$1:$B$1,0),0)),"",
OFFSET(J144,0,-1)+20))</f>
        <v>941</v>
      </c>
      <c r="K144">
        <f ca="1">IF($C144&lt;=2,"",
IF(AND($C144&gt;=3,INT(RIGHT(K$1,1))&gt;VLOOKUP($C144,EquipGradeTable!$A:$B,MATCH(EquipGradeTable!$B$1,EquipGradeTable!$A$1:$B$1,0),0)),"",
OFFSET(K144,0,-1)+20))</f>
        <v>961</v>
      </c>
      <c r="L144">
        <f ca="1">IF($C144&lt;=2,"",
IF(AND($C144&gt;=3,INT(RIGHT(L$1,1))&gt;VLOOKUP($C144,EquipGradeTable!$A:$B,MATCH(EquipGradeTable!$B$1,EquipGradeTable!$A$1:$B$1,0),0)),"",
OFFSET(L144,0,-1)+20))</f>
        <v>981</v>
      </c>
      <c r="M144" t="str">
        <f ca="1">IF($C144&lt;=2,"",
IF(AND($C144&gt;=3,INT(RIGHT(M$1,1))&gt;VLOOKUP($C144,EquipGradeTable!$A:$B,MATCH(EquipGradeTable!$B$1,EquipGradeTable!$A$1:$B$1,0),0)),"",
OFFSET(M144,0,-1)+20))</f>
        <v/>
      </c>
      <c r="N144">
        <f t="shared" ca="1" si="11"/>
        <v>4</v>
      </c>
      <c r="O144" t="str">
        <f ca="1">VLOOKUP($B144,EquipTable!$A:$V,MATCH(SUBSTITUTE(O$1,"참고",""),EquipTable!$A$1:$V$1,0),0)</f>
        <v>MetalStaff</v>
      </c>
      <c r="P144">
        <f ca="1">VLOOKUP($B144,EquipTable!$A:$V,MATCH(SUBSTITUTE(P$1,"참고",""),EquipTable!$A$1:$V$1,0),0)</f>
        <v>0</v>
      </c>
    </row>
    <row r="145" spans="1:16" x14ac:dyDescent="0.3">
      <c r="A145" t="str">
        <f t="shared" ca="1" si="8"/>
        <v>Equip063102</v>
      </c>
      <c r="B145" t="s">
        <v>158</v>
      </c>
      <c r="C145">
        <f t="shared" ca="1" si="9"/>
        <v>6</v>
      </c>
      <c r="D145" t="str">
        <f ca="1">VLOOKUP($B145,EquipTable!$A:$V,MATCH(SUBSTITUTE(D$1,"참고",""),EquipTable!$A$1:$V$1,0),0)</f>
        <v>Staff</v>
      </c>
      <c r="E145" t="str">
        <f ca="1">VLOOKUP($B145,EquipTable!$A:$V,MATCH(SUBSTITUTE(E$1,"참고",""),EquipTable!$A$1:$V$1,0),0)</f>
        <v>S</v>
      </c>
      <c r="F145">
        <f ca="1">VLOOKUP($B145,EquipTable!$A:$V,MATCH(SUBSTITUTE(F$1,"참고",""),EquipTable!$A$1:$V$1,0),0)</f>
        <v>2</v>
      </c>
      <c r="G145" t="str">
        <f t="shared" ca="1" si="10"/>
        <v>1051, 1071, 1091, 1111, 1131, 1151</v>
      </c>
      <c r="H145">
        <v>1051</v>
      </c>
      <c r="I145">
        <f ca="1">IF($C145&lt;=2,"",
IF(AND($C145&gt;=3,INT(RIGHT(I$1,1))&gt;VLOOKUP($C145,EquipGradeTable!$A:$B,MATCH(EquipGradeTable!$B$1,EquipGradeTable!$A$1:$B$1,0),0)),"",
OFFSET(I145,0,-1)+20))</f>
        <v>1071</v>
      </c>
      <c r="J145">
        <f ca="1">IF($C145&lt;=2,"",
IF(AND($C145&gt;=3,INT(RIGHT(J$1,1))&gt;VLOOKUP($C145,EquipGradeTable!$A:$B,MATCH(EquipGradeTable!$B$1,EquipGradeTable!$A$1:$B$1,0),0)),"",
OFFSET(J145,0,-1)+20))</f>
        <v>1091</v>
      </c>
      <c r="K145">
        <f ca="1">IF($C145&lt;=2,"",
IF(AND($C145&gt;=3,INT(RIGHT(K$1,1))&gt;VLOOKUP($C145,EquipGradeTable!$A:$B,MATCH(EquipGradeTable!$B$1,EquipGradeTable!$A$1:$B$1,0),0)),"",
OFFSET(K145,0,-1)+20))</f>
        <v>1111</v>
      </c>
      <c r="L145">
        <f ca="1">IF($C145&lt;=2,"",
IF(AND($C145&gt;=3,INT(RIGHT(L$1,1))&gt;VLOOKUP($C145,EquipGradeTable!$A:$B,MATCH(EquipGradeTable!$B$1,EquipGradeTable!$A$1:$B$1,0),0)),"",
OFFSET(L145,0,-1)+20))</f>
        <v>1131</v>
      </c>
      <c r="M145">
        <f ca="1">IF($C145&lt;=2,"",
IF(AND($C145&gt;=3,INT(RIGHT(M$1,1))&gt;VLOOKUP($C145,EquipGradeTable!$A:$B,MATCH(EquipGradeTable!$B$1,EquipGradeTable!$A$1:$B$1,0),0)),"",
OFFSET(M145,0,-1)+20))</f>
        <v>1151</v>
      </c>
      <c r="N145">
        <f t="shared" ca="1" si="11"/>
        <v>4</v>
      </c>
      <c r="O145" t="str">
        <f ca="1">VLOOKUP($B145,EquipTable!$A:$V,MATCH(SUBSTITUTE(O$1,"참고",""),EquipTable!$A$1:$V$1,0),0)</f>
        <v>MetalStaff</v>
      </c>
      <c r="P145">
        <f ca="1">VLOOKUP($B145,EquipTable!$A:$V,MATCH(SUBSTITUTE(P$1,"참고",""),EquipTable!$A$1:$V$1,0),0)</f>
        <v>0</v>
      </c>
    </row>
    <row r="146" spans="1:16" x14ac:dyDescent="0.3">
      <c r="A146" t="str">
        <f t="shared" ca="1" si="8"/>
        <v>Equip033201</v>
      </c>
      <c r="B146" t="s">
        <v>159</v>
      </c>
      <c r="C146">
        <f t="shared" ca="1" si="9"/>
        <v>3</v>
      </c>
      <c r="D146" t="str">
        <f ca="1">VLOOKUP($B146,EquipTable!$A:$V,MATCH(SUBSTITUTE(D$1,"참고",""),EquipTable!$A$1:$V$1,0),0)</f>
        <v>Staff</v>
      </c>
      <c r="E146" t="str">
        <f ca="1">VLOOKUP($B146,EquipTable!$A:$V,MATCH(SUBSTITUTE(E$1,"참고",""),EquipTable!$A$1:$V$1,0),0)</f>
        <v>SS</v>
      </c>
      <c r="F146">
        <f ca="1">VLOOKUP($B146,EquipTable!$A:$V,MATCH(SUBSTITUTE(F$1,"참고",""),EquipTable!$A$1:$V$1,0),0)</f>
        <v>1</v>
      </c>
      <c r="G146" t="str">
        <f t="shared" ca="1" si="10"/>
        <v>800, 820, 840</v>
      </c>
      <c r="H146">
        <v>800</v>
      </c>
      <c r="I146">
        <f ca="1">IF($C146&lt;=2,"",
IF(AND($C146&gt;=3,INT(RIGHT(I$1,1))&gt;VLOOKUP($C146,EquipGradeTable!$A:$B,MATCH(EquipGradeTable!$B$1,EquipGradeTable!$A$1:$B$1,0),0)),"",
OFFSET(I146,0,-1)+20))</f>
        <v>820</v>
      </c>
      <c r="J146">
        <f ca="1">IF($C146&lt;=2,"",
IF(AND($C146&gt;=3,INT(RIGHT(J$1,1))&gt;VLOOKUP($C146,EquipGradeTable!$A:$B,MATCH(EquipGradeTable!$B$1,EquipGradeTable!$A$1:$B$1,0),0)),"",
OFFSET(J146,0,-1)+20))</f>
        <v>840</v>
      </c>
      <c r="K146" t="str">
        <f ca="1">IF($C146&lt;=2,"",
IF(AND($C146&gt;=3,INT(RIGHT(K$1,1))&gt;VLOOKUP($C146,EquipGradeTable!$A:$B,MATCH(EquipGradeTable!$B$1,EquipGradeTable!$A$1:$B$1,0),0)),"",
OFFSET(K146,0,-1)+20))</f>
        <v/>
      </c>
      <c r="L146" t="str">
        <f ca="1">IF($C146&lt;=2,"",
IF(AND($C146&gt;=3,INT(RIGHT(L$1,1))&gt;VLOOKUP($C146,EquipGradeTable!$A:$B,MATCH(EquipGradeTable!$B$1,EquipGradeTable!$A$1:$B$1,0),0)),"",
OFFSET(L146,0,-1)+20))</f>
        <v/>
      </c>
      <c r="M146" t="str">
        <f ca="1">IF($C146&lt;=2,"",
IF(AND($C146&gt;=3,INT(RIGHT(M$1,1))&gt;VLOOKUP($C146,EquipGradeTable!$A:$B,MATCH(EquipGradeTable!$B$1,EquipGradeTable!$A$1:$B$1,0),0)),"",
OFFSET(M146,0,-1)+20))</f>
        <v/>
      </c>
      <c r="N146">
        <f t="shared" ca="1" si="11"/>
        <v>4</v>
      </c>
      <c r="O146" t="str">
        <f ca="1">VLOOKUP($B146,EquipTable!$A:$V,MATCH(SUBSTITUTE(O$1,"참고",""),EquipTable!$A$1:$V$1,0),0)</f>
        <v>HqStaff</v>
      </c>
      <c r="P146">
        <f ca="1">VLOOKUP($B146,EquipTable!$A:$V,MATCH(SUBSTITUTE(P$1,"참고",""),EquipTable!$A$1:$V$1,0),0)</f>
        <v>0</v>
      </c>
    </row>
    <row r="147" spans="1:16" x14ac:dyDescent="0.3">
      <c r="A147" t="str">
        <f t="shared" ca="1" si="8"/>
        <v>Equip043201</v>
      </c>
      <c r="B147" t="s">
        <v>159</v>
      </c>
      <c r="C147">
        <f t="shared" ca="1" si="9"/>
        <v>4</v>
      </c>
      <c r="D147" t="str">
        <f ca="1">VLOOKUP($B147,EquipTable!$A:$V,MATCH(SUBSTITUTE(D$1,"참고",""),EquipTable!$A$1:$V$1,0),0)</f>
        <v>Staff</v>
      </c>
      <c r="E147" t="str">
        <f ca="1">VLOOKUP($B147,EquipTable!$A:$V,MATCH(SUBSTITUTE(E$1,"참고",""),EquipTable!$A$1:$V$1,0),0)</f>
        <v>SS</v>
      </c>
      <c r="F147">
        <f ca="1">VLOOKUP($B147,EquipTable!$A:$V,MATCH(SUBSTITUTE(F$1,"참고",""),EquipTable!$A$1:$V$1,0),0)</f>
        <v>1</v>
      </c>
      <c r="G147" t="str">
        <f t="shared" ca="1" si="10"/>
        <v>1000, 1020, 1040, 1060</v>
      </c>
      <c r="H147">
        <v>1000</v>
      </c>
      <c r="I147">
        <f ca="1">IF($C147&lt;=2,"",
IF(AND($C147&gt;=3,INT(RIGHT(I$1,1))&gt;VLOOKUP($C147,EquipGradeTable!$A:$B,MATCH(EquipGradeTable!$B$1,EquipGradeTable!$A$1:$B$1,0),0)),"",
OFFSET(I147,0,-1)+20))</f>
        <v>1020</v>
      </c>
      <c r="J147">
        <f ca="1">IF($C147&lt;=2,"",
IF(AND($C147&gt;=3,INT(RIGHT(J$1,1))&gt;VLOOKUP($C147,EquipGradeTable!$A:$B,MATCH(EquipGradeTable!$B$1,EquipGradeTable!$A$1:$B$1,0),0)),"",
OFFSET(J147,0,-1)+20))</f>
        <v>1040</v>
      </c>
      <c r="K147">
        <f ca="1">IF($C147&lt;=2,"",
IF(AND($C147&gt;=3,INT(RIGHT(K$1,1))&gt;VLOOKUP($C147,EquipGradeTable!$A:$B,MATCH(EquipGradeTable!$B$1,EquipGradeTable!$A$1:$B$1,0),0)),"",
OFFSET(K147,0,-1)+20))</f>
        <v>1060</v>
      </c>
      <c r="L147" t="str">
        <f ca="1">IF($C147&lt;=2,"",
IF(AND($C147&gt;=3,INT(RIGHT(L$1,1))&gt;VLOOKUP($C147,EquipGradeTable!$A:$B,MATCH(EquipGradeTable!$B$1,EquipGradeTable!$A$1:$B$1,0),0)),"",
OFFSET(L147,0,-1)+20))</f>
        <v/>
      </c>
      <c r="M147" t="str">
        <f ca="1">IF($C147&lt;=2,"",
IF(AND($C147&gt;=3,INT(RIGHT(M$1,1))&gt;VLOOKUP($C147,EquipGradeTable!$A:$B,MATCH(EquipGradeTable!$B$1,EquipGradeTable!$A$1:$B$1,0),0)),"",
OFFSET(M147,0,-1)+20))</f>
        <v/>
      </c>
      <c r="N147">
        <f t="shared" ca="1" si="11"/>
        <v>4</v>
      </c>
      <c r="O147" t="str">
        <f ca="1">VLOOKUP($B147,EquipTable!$A:$V,MATCH(SUBSTITUTE(O$1,"참고",""),EquipTable!$A$1:$V$1,0),0)</f>
        <v>HqStaff</v>
      </c>
      <c r="P147">
        <f ca="1">VLOOKUP($B147,EquipTable!$A:$V,MATCH(SUBSTITUTE(P$1,"참고",""),EquipTable!$A$1:$V$1,0),0)</f>
        <v>0</v>
      </c>
    </row>
    <row r="148" spans="1:16" x14ac:dyDescent="0.3">
      <c r="A148" t="str">
        <f t="shared" ca="1" si="8"/>
        <v>Equip053201</v>
      </c>
      <c r="B148" t="s">
        <v>159</v>
      </c>
      <c r="C148">
        <f t="shared" ca="1" si="9"/>
        <v>5</v>
      </c>
      <c r="D148" t="str">
        <f ca="1">VLOOKUP($B148,EquipTable!$A:$V,MATCH(SUBSTITUTE(D$1,"참고",""),EquipTable!$A$1:$V$1,0),0)</f>
        <v>Staff</v>
      </c>
      <c r="E148" t="str">
        <f ca="1">VLOOKUP($B148,EquipTable!$A:$V,MATCH(SUBSTITUTE(E$1,"참고",""),EquipTable!$A$1:$V$1,0),0)</f>
        <v>SS</v>
      </c>
      <c r="F148">
        <f ca="1">VLOOKUP($B148,EquipTable!$A:$V,MATCH(SUBSTITUTE(F$1,"참고",""),EquipTable!$A$1:$V$1,0),0)</f>
        <v>1</v>
      </c>
      <c r="G148" t="str">
        <f t="shared" ca="1" si="10"/>
        <v>1200, 1220, 1240, 1260, 1280</v>
      </c>
      <c r="H148">
        <v>1200</v>
      </c>
      <c r="I148">
        <f ca="1">IF($C148&lt;=2,"",
IF(AND($C148&gt;=3,INT(RIGHT(I$1,1))&gt;VLOOKUP($C148,EquipGradeTable!$A:$B,MATCH(EquipGradeTable!$B$1,EquipGradeTable!$A$1:$B$1,0),0)),"",
OFFSET(I148,0,-1)+20))</f>
        <v>1220</v>
      </c>
      <c r="J148">
        <f ca="1">IF($C148&lt;=2,"",
IF(AND($C148&gt;=3,INT(RIGHT(J$1,1))&gt;VLOOKUP($C148,EquipGradeTable!$A:$B,MATCH(EquipGradeTable!$B$1,EquipGradeTable!$A$1:$B$1,0),0)),"",
OFFSET(J148,0,-1)+20))</f>
        <v>1240</v>
      </c>
      <c r="K148">
        <f ca="1">IF($C148&lt;=2,"",
IF(AND($C148&gt;=3,INT(RIGHT(K$1,1))&gt;VLOOKUP($C148,EquipGradeTable!$A:$B,MATCH(EquipGradeTable!$B$1,EquipGradeTable!$A$1:$B$1,0),0)),"",
OFFSET(K148,0,-1)+20))</f>
        <v>1260</v>
      </c>
      <c r="L148">
        <f ca="1">IF($C148&lt;=2,"",
IF(AND($C148&gt;=3,INT(RIGHT(L$1,1))&gt;VLOOKUP($C148,EquipGradeTable!$A:$B,MATCH(EquipGradeTable!$B$1,EquipGradeTable!$A$1:$B$1,0),0)),"",
OFFSET(L148,0,-1)+20))</f>
        <v>1280</v>
      </c>
      <c r="M148" t="str">
        <f ca="1">IF($C148&lt;=2,"",
IF(AND($C148&gt;=3,INT(RIGHT(M$1,1))&gt;VLOOKUP($C148,EquipGradeTable!$A:$B,MATCH(EquipGradeTable!$B$1,EquipGradeTable!$A$1:$B$1,0),0)),"",
OFFSET(M148,0,-1)+20))</f>
        <v/>
      </c>
      <c r="N148">
        <f t="shared" ca="1" si="11"/>
        <v>4</v>
      </c>
      <c r="O148" t="str">
        <f ca="1">VLOOKUP($B148,EquipTable!$A:$V,MATCH(SUBSTITUTE(O$1,"참고",""),EquipTable!$A$1:$V$1,0),0)</f>
        <v>HqStaff</v>
      </c>
      <c r="P148">
        <f ca="1">VLOOKUP($B148,EquipTable!$A:$V,MATCH(SUBSTITUTE(P$1,"참고",""),EquipTable!$A$1:$V$1,0),0)</f>
        <v>0</v>
      </c>
    </row>
    <row r="149" spans="1:16" x14ac:dyDescent="0.3">
      <c r="A149" t="str">
        <f t="shared" ca="1" si="8"/>
        <v>Equip063201</v>
      </c>
      <c r="B149" t="s">
        <v>159</v>
      </c>
      <c r="C149">
        <f t="shared" ca="1" si="9"/>
        <v>6</v>
      </c>
      <c r="D149" t="str">
        <f ca="1">VLOOKUP($B149,EquipTable!$A:$V,MATCH(SUBSTITUTE(D$1,"참고",""),EquipTable!$A$1:$V$1,0),0)</f>
        <v>Staff</v>
      </c>
      <c r="E149" t="str">
        <f ca="1">VLOOKUP($B149,EquipTable!$A:$V,MATCH(SUBSTITUTE(E$1,"참고",""),EquipTable!$A$1:$V$1,0),0)</f>
        <v>SS</v>
      </c>
      <c r="F149">
        <f ca="1">VLOOKUP($B149,EquipTable!$A:$V,MATCH(SUBSTITUTE(F$1,"참고",""),EquipTable!$A$1:$V$1,0),0)</f>
        <v>1</v>
      </c>
      <c r="G149" t="str">
        <f t="shared" ca="1" si="10"/>
        <v>1400, 1420, 1440, 1460, 1480, 1500</v>
      </c>
      <c r="H149">
        <v>1400</v>
      </c>
      <c r="I149">
        <f ca="1">IF($C149&lt;=2,"",
IF(AND($C149&gt;=3,INT(RIGHT(I$1,1))&gt;VLOOKUP($C149,EquipGradeTable!$A:$B,MATCH(EquipGradeTable!$B$1,EquipGradeTable!$A$1:$B$1,0),0)),"",
OFFSET(I149,0,-1)+20))</f>
        <v>1420</v>
      </c>
      <c r="J149">
        <f ca="1">IF($C149&lt;=2,"",
IF(AND($C149&gt;=3,INT(RIGHT(J$1,1))&gt;VLOOKUP($C149,EquipGradeTable!$A:$B,MATCH(EquipGradeTable!$B$1,EquipGradeTable!$A$1:$B$1,0),0)),"",
OFFSET(J149,0,-1)+20))</f>
        <v>1440</v>
      </c>
      <c r="K149">
        <f ca="1">IF($C149&lt;=2,"",
IF(AND($C149&gt;=3,INT(RIGHT(K$1,1))&gt;VLOOKUP($C149,EquipGradeTable!$A:$B,MATCH(EquipGradeTable!$B$1,EquipGradeTable!$A$1:$B$1,0),0)),"",
OFFSET(K149,0,-1)+20))</f>
        <v>1460</v>
      </c>
      <c r="L149">
        <f ca="1">IF($C149&lt;=2,"",
IF(AND($C149&gt;=3,INT(RIGHT(L$1,1))&gt;VLOOKUP($C149,EquipGradeTable!$A:$B,MATCH(EquipGradeTable!$B$1,EquipGradeTable!$A$1:$B$1,0),0)),"",
OFFSET(L149,0,-1)+20))</f>
        <v>1480</v>
      </c>
      <c r="M149">
        <f ca="1">IF($C149&lt;=2,"",
IF(AND($C149&gt;=3,INT(RIGHT(M$1,1))&gt;VLOOKUP($C149,EquipGradeTable!$A:$B,MATCH(EquipGradeTable!$B$1,EquipGradeTable!$A$1:$B$1,0),0)),"",
OFFSET(M149,0,-1)+20))</f>
        <v>1500</v>
      </c>
      <c r="N149">
        <f t="shared" ca="1" si="11"/>
        <v>4</v>
      </c>
      <c r="O149" t="str">
        <f ca="1">VLOOKUP($B149,EquipTable!$A:$V,MATCH(SUBSTITUTE(O$1,"참고",""),EquipTable!$A$1:$V$1,0),0)</f>
        <v>HqStaff</v>
      </c>
      <c r="P149">
        <f ca="1">VLOOKUP($B149,EquipTable!$A:$V,MATCH(SUBSTITUTE(P$1,"참고",""),EquipTable!$A$1:$V$1,0),0)</f>
        <v>0</v>
      </c>
    </row>
    <row r="150" spans="1:16" hidden="1" x14ac:dyDescent="0.3">
      <c r="A150" t="str">
        <f t="shared" ca="1" si="8"/>
        <v>Equip033202</v>
      </c>
      <c r="B150" t="s">
        <v>160</v>
      </c>
      <c r="C150">
        <f t="shared" ca="1" si="9"/>
        <v>3</v>
      </c>
      <c r="D150" t="str">
        <f ca="1">VLOOKUP($B150,EquipTable!$A:$V,MATCH(SUBSTITUTE(D$1,"참고",""),EquipTable!$A$1:$V$1,0),0)</f>
        <v>Staff</v>
      </c>
      <c r="E150" t="str">
        <f ca="1">VLOOKUP($B150,EquipTable!$A:$V,MATCH(SUBSTITUTE(E$1,"참고",""),EquipTable!$A$1:$V$1,0),0)</f>
        <v>SS</v>
      </c>
      <c r="F150">
        <f ca="1">VLOOKUP($B150,EquipTable!$A:$V,MATCH(SUBSTITUTE(F$1,"참고",""),EquipTable!$A$1:$V$1,0),0)</f>
        <v>2</v>
      </c>
      <c r="G150" t="str">
        <f t="shared" ca="1" si="10"/>
        <v>801, 821, 841</v>
      </c>
      <c r="H150">
        <v>801</v>
      </c>
      <c r="I150">
        <f ca="1">IF($C150&lt;=2,"",
IF(AND($C150&gt;=3,INT(RIGHT(I$1,1))&gt;VLOOKUP($C150,EquipGradeTable!$A:$B,MATCH(EquipGradeTable!$B$1,EquipGradeTable!$A$1:$B$1,0),0)),"",
OFFSET(I150,0,-1)+20))</f>
        <v>821</v>
      </c>
      <c r="J150">
        <f ca="1">IF($C150&lt;=2,"",
IF(AND($C150&gt;=3,INT(RIGHT(J$1,1))&gt;VLOOKUP($C150,EquipGradeTable!$A:$B,MATCH(EquipGradeTable!$B$1,EquipGradeTable!$A$1:$B$1,0),0)),"",
OFFSET(J150,0,-1)+20))</f>
        <v>841</v>
      </c>
      <c r="K150" t="str">
        <f ca="1">IF($C150&lt;=2,"",
IF(AND($C150&gt;=3,INT(RIGHT(K$1,1))&gt;VLOOKUP($C150,EquipGradeTable!$A:$B,MATCH(EquipGradeTable!$B$1,EquipGradeTable!$A$1:$B$1,0),0)),"",
OFFSET(K150,0,-1)+20))</f>
        <v/>
      </c>
      <c r="L150" t="str">
        <f ca="1">IF($C150&lt;=2,"",
IF(AND($C150&gt;=3,INT(RIGHT(L$1,1))&gt;VLOOKUP($C150,EquipGradeTable!$A:$B,MATCH(EquipGradeTable!$B$1,EquipGradeTable!$A$1:$B$1,0),0)),"",
OFFSET(L150,0,-1)+20))</f>
        <v/>
      </c>
      <c r="M150" t="str">
        <f ca="1">IF($C150&lt;=2,"",
IF(AND($C150&gt;=3,INT(RIGHT(M$1,1))&gt;VLOOKUP($C150,EquipGradeTable!$A:$B,MATCH(EquipGradeTable!$B$1,EquipGradeTable!$A$1:$B$1,0),0)),"",
OFFSET(M150,0,-1)+20))</f>
        <v/>
      </c>
      <c r="N150">
        <f t="shared" ca="1" si="11"/>
        <v>4</v>
      </c>
      <c r="O150" t="str">
        <f ca="1">VLOOKUP($B150,EquipTable!$A:$V,MATCH(SUBSTITUTE(O$1,"참고",""),EquipTable!$A$1:$V$1,0),0)</f>
        <v>ArsenalStaff</v>
      </c>
      <c r="P150">
        <f ca="1">VLOOKUP($B150,EquipTable!$A:$V,MATCH(SUBSTITUTE(P$1,"참고",""),EquipTable!$A$1:$V$1,0),0)</f>
        <v>99</v>
      </c>
    </row>
    <row r="151" spans="1:16" hidden="1" x14ac:dyDescent="0.3">
      <c r="A151" t="str">
        <f t="shared" ca="1" si="8"/>
        <v>Equip043202</v>
      </c>
      <c r="B151" t="s">
        <v>160</v>
      </c>
      <c r="C151">
        <f t="shared" ca="1" si="9"/>
        <v>4</v>
      </c>
      <c r="D151" t="str">
        <f ca="1">VLOOKUP($B151,EquipTable!$A:$V,MATCH(SUBSTITUTE(D$1,"참고",""),EquipTable!$A$1:$V$1,0),0)</f>
        <v>Staff</v>
      </c>
      <c r="E151" t="str">
        <f ca="1">VLOOKUP($B151,EquipTable!$A:$V,MATCH(SUBSTITUTE(E$1,"참고",""),EquipTable!$A$1:$V$1,0),0)</f>
        <v>SS</v>
      </c>
      <c r="F151">
        <f ca="1">VLOOKUP($B151,EquipTable!$A:$V,MATCH(SUBSTITUTE(F$1,"참고",""),EquipTable!$A$1:$V$1,0),0)</f>
        <v>2</v>
      </c>
      <c r="G151" t="str">
        <f t="shared" ca="1" si="10"/>
        <v>1001, 1021, 1041, 1061</v>
      </c>
      <c r="H151">
        <v>1001</v>
      </c>
      <c r="I151">
        <f ca="1">IF($C151&lt;=2,"",
IF(AND($C151&gt;=3,INT(RIGHT(I$1,1))&gt;VLOOKUP($C151,EquipGradeTable!$A:$B,MATCH(EquipGradeTable!$B$1,EquipGradeTable!$A$1:$B$1,0),0)),"",
OFFSET(I151,0,-1)+20))</f>
        <v>1021</v>
      </c>
      <c r="J151">
        <f ca="1">IF($C151&lt;=2,"",
IF(AND($C151&gt;=3,INT(RIGHT(J$1,1))&gt;VLOOKUP($C151,EquipGradeTable!$A:$B,MATCH(EquipGradeTable!$B$1,EquipGradeTable!$A$1:$B$1,0),0)),"",
OFFSET(J151,0,-1)+20))</f>
        <v>1041</v>
      </c>
      <c r="K151">
        <f ca="1">IF($C151&lt;=2,"",
IF(AND($C151&gt;=3,INT(RIGHT(K$1,1))&gt;VLOOKUP($C151,EquipGradeTable!$A:$B,MATCH(EquipGradeTable!$B$1,EquipGradeTable!$A$1:$B$1,0),0)),"",
OFFSET(K151,0,-1)+20))</f>
        <v>1061</v>
      </c>
      <c r="L151" t="str">
        <f ca="1">IF($C151&lt;=2,"",
IF(AND($C151&gt;=3,INT(RIGHT(L$1,1))&gt;VLOOKUP($C151,EquipGradeTable!$A:$B,MATCH(EquipGradeTable!$B$1,EquipGradeTable!$A$1:$B$1,0),0)),"",
OFFSET(L151,0,-1)+20))</f>
        <v/>
      </c>
      <c r="M151" t="str">
        <f ca="1">IF($C151&lt;=2,"",
IF(AND($C151&gt;=3,INT(RIGHT(M$1,1))&gt;VLOOKUP($C151,EquipGradeTable!$A:$B,MATCH(EquipGradeTable!$B$1,EquipGradeTable!$A$1:$B$1,0),0)),"",
OFFSET(M151,0,-1)+20))</f>
        <v/>
      </c>
      <c r="N151">
        <f t="shared" ca="1" si="11"/>
        <v>4</v>
      </c>
      <c r="O151" t="str">
        <f ca="1">VLOOKUP($B151,EquipTable!$A:$V,MATCH(SUBSTITUTE(O$1,"참고",""),EquipTable!$A$1:$V$1,0),0)</f>
        <v>ArsenalStaff</v>
      </c>
      <c r="P151">
        <f ca="1">VLOOKUP($B151,EquipTable!$A:$V,MATCH(SUBSTITUTE(P$1,"참고",""),EquipTable!$A$1:$V$1,0),0)</f>
        <v>99</v>
      </c>
    </row>
    <row r="152" spans="1:16" hidden="1" x14ac:dyDescent="0.3">
      <c r="A152" t="str">
        <f t="shared" ca="1" si="8"/>
        <v>Equip053202</v>
      </c>
      <c r="B152" t="s">
        <v>160</v>
      </c>
      <c r="C152">
        <f t="shared" ca="1" si="9"/>
        <v>5</v>
      </c>
      <c r="D152" t="str">
        <f ca="1">VLOOKUP($B152,EquipTable!$A:$V,MATCH(SUBSTITUTE(D$1,"참고",""),EquipTable!$A$1:$V$1,0),0)</f>
        <v>Staff</v>
      </c>
      <c r="E152" t="str">
        <f ca="1">VLOOKUP($B152,EquipTable!$A:$V,MATCH(SUBSTITUTE(E$1,"참고",""),EquipTable!$A$1:$V$1,0),0)</f>
        <v>SS</v>
      </c>
      <c r="F152">
        <f ca="1">VLOOKUP($B152,EquipTable!$A:$V,MATCH(SUBSTITUTE(F$1,"참고",""),EquipTable!$A$1:$V$1,0),0)</f>
        <v>2</v>
      </c>
      <c r="G152" t="str">
        <f t="shared" ca="1" si="10"/>
        <v>1201, 1221, 1241, 1261, 1281</v>
      </c>
      <c r="H152">
        <v>1201</v>
      </c>
      <c r="I152">
        <f ca="1">IF($C152&lt;=2,"",
IF(AND($C152&gt;=3,INT(RIGHT(I$1,1))&gt;VLOOKUP($C152,EquipGradeTable!$A:$B,MATCH(EquipGradeTable!$B$1,EquipGradeTable!$A$1:$B$1,0),0)),"",
OFFSET(I152,0,-1)+20))</f>
        <v>1221</v>
      </c>
      <c r="J152">
        <f ca="1">IF($C152&lt;=2,"",
IF(AND($C152&gt;=3,INT(RIGHT(J$1,1))&gt;VLOOKUP($C152,EquipGradeTable!$A:$B,MATCH(EquipGradeTable!$B$1,EquipGradeTable!$A$1:$B$1,0),0)),"",
OFFSET(J152,0,-1)+20))</f>
        <v>1241</v>
      </c>
      <c r="K152">
        <f ca="1">IF($C152&lt;=2,"",
IF(AND($C152&gt;=3,INT(RIGHT(K$1,1))&gt;VLOOKUP($C152,EquipGradeTable!$A:$B,MATCH(EquipGradeTable!$B$1,EquipGradeTable!$A$1:$B$1,0),0)),"",
OFFSET(K152,0,-1)+20))</f>
        <v>1261</v>
      </c>
      <c r="L152">
        <f ca="1">IF($C152&lt;=2,"",
IF(AND($C152&gt;=3,INT(RIGHT(L$1,1))&gt;VLOOKUP($C152,EquipGradeTable!$A:$B,MATCH(EquipGradeTable!$B$1,EquipGradeTable!$A$1:$B$1,0),0)),"",
OFFSET(L152,0,-1)+20))</f>
        <v>1281</v>
      </c>
      <c r="M152" t="str">
        <f ca="1">IF($C152&lt;=2,"",
IF(AND($C152&gt;=3,INT(RIGHT(M$1,1))&gt;VLOOKUP($C152,EquipGradeTable!$A:$B,MATCH(EquipGradeTable!$B$1,EquipGradeTable!$A$1:$B$1,0),0)),"",
OFFSET(M152,0,-1)+20))</f>
        <v/>
      </c>
      <c r="N152">
        <f t="shared" ca="1" si="11"/>
        <v>4</v>
      </c>
      <c r="O152" t="str">
        <f ca="1">VLOOKUP($B152,EquipTable!$A:$V,MATCH(SUBSTITUTE(O$1,"참고",""),EquipTable!$A$1:$V$1,0),0)</f>
        <v>ArsenalStaff</v>
      </c>
      <c r="P152">
        <f ca="1">VLOOKUP($B152,EquipTable!$A:$V,MATCH(SUBSTITUTE(P$1,"참고",""),EquipTable!$A$1:$V$1,0),0)</f>
        <v>99</v>
      </c>
    </row>
    <row r="153" spans="1:16" hidden="1" x14ac:dyDescent="0.3">
      <c r="A153" t="str">
        <f t="shared" ca="1" si="8"/>
        <v>Equip063202</v>
      </c>
      <c r="B153" t="s">
        <v>160</v>
      </c>
      <c r="C153">
        <f t="shared" ca="1" si="9"/>
        <v>6</v>
      </c>
      <c r="D153" t="str">
        <f ca="1">VLOOKUP($B153,EquipTable!$A:$V,MATCH(SUBSTITUTE(D$1,"참고",""),EquipTable!$A$1:$V$1,0),0)</f>
        <v>Staff</v>
      </c>
      <c r="E153" t="str">
        <f ca="1">VLOOKUP($B153,EquipTable!$A:$V,MATCH(SUBSTITUTE(E$1,"참고",""),EquipTable!$A$1:$V$1,0),0)</f>
        <v>SS</v>
      </c>
      <c r="F153">
        <f ca="1">VLOOKUP($B153,EquipTable!$A:$V,MATCH(SUBSTITUTE(F$1,"참고",""),EquipTable!$A$1:$V$1,0),0)</f>
        <v>2</v>
      </c>
      <c r="G153" t="str">
        <f t="shared" ca="1" si="10"/>
        <v>1401, 1421, 1441, 1461, 1481, 1501</v>
      </c>
      <c r="H153">
        <v>1401</v>
      </c>
      <c r="I153">
        <f ca="1">IF($C153&lt;=2,"",
IF(AND($C153&gt;=3,INT(RIGHT(I$1,1))&gt;VLOOKUP($C153,EquipGradeTable!$A:$B,MATCH(EquipGradeTable!$B$1,EquipGradeTable!$A$1:$B$1,0),0)),"",
OFFSET(I153,0,-1)+20))</f>
        <v>1421</v>
      </c>
      <c r="J153">
        <f ca="1">IF($C153&lt;=2,"",
IF(AND($C153&gt;=3,INT(RIGHT(J$1,1))&gt;VLOOKUP($C153,EquipGradeTable!$A:$B,MATCH(EquipGradeTable!$B$1,EquipGradeTable!$A$1:$B$1,0),0)),"",
OFFSET(J153,0,-1)+20))</f>
        <v>1441</v>
      </c>
      <c r="K153">
        <f ca="1">IF($C153&lt;=2,"",
IF(AND($C153&gt;=3,INT(RIGHT(K$1,1))&gt;VLOOKUP($C153,EquipGradeTable!$A:$B,MATCH(EquipGradeTable!$B$1,EquipGradeTable!$A$1:$B$1,0),0)),"",
OFFSET(K153,0,-1)+20))</f>
        <v>1461</v>
      </c>
      <c r="L153">
        <f ca="1">IF($C153&lt;=2,"",
IF(AND($C153&gt;=3,INT(RIGHT(L$1,1))&gt;VLOOKUP($C153,EquipGradeTable!$A:$B,MATCH(EquipGradeTable!$B$1,EquipGradeTable!$A$1:$B$1,0),0)),"",
OFFSET(L153,0,-1)+20))</f>
        <v>1481</v>
      </c>
      <c r="M153">
        <f ca="1">IF($C153&lt;=2,"",
IF(AND($C153&gt;=3,INT(RIGHT(M$1,1))&gt;VLOOKUP($C153,EquipGradeTable!$A:$B,MATCH(EquipGradeTable!$B$1,EquipGradeTable!$A$1:$B$1,0),0)),"",
OFFSET(M153,0,-1)+20))</f>
        <v>1501</v>
      </c>
      <c r="N153">
        <f t="shared" ca="1" si="11"/>
        <v>4</v>
      </c>
      <c r="O153" t="str">
        <f ca="1">VLOOKUP($B153,EquipTable!$A:$V,MATCH(SUBSTITUTE(O$1,"참고",""),EquipTable!$A$1:$V$1,0),0)</f>
        <v>ArsenalStaff</v>
      </c>
      <c r="P153">
        <f ca="1">VLOOKUP($B153,EquipTable!$A:$V,MATCH(SUBSTITUTE(P$1,"참고",""),EquipTable!$A$1:$V$1,0),0)</f>
        <v>99</v>
      </c>
    </row>
    <row r="154" spans="1:16" x14ac:dyDescent="0.3">
      <c r="A154" t="str">
        <f t="shared" ca="1" si="8"/>
        <v>Equip004001</v>
      </c>
      <c r="B154" t="s">
        <v>161</v>
      </c>
      <c r="C154">
        <f t="shared" ca="1" si="9"/>
        <v>0</v>
      </c>
      <c r="D154" t="str">
        <f ca="1">VLOOKUP($B154,EquipTable!$A:$V,MATCH(SUBSTITUTE(D$1,"참고",""),EquipTable!$A$1:$V$1,0),0)</f>
        <v>Hammer</v>
      </c>
      <c r="E154" t="str">
        <f ca="1">VLOOKUP($B154,EquipTable!$A:$V,MATCH(SUBSTITUTE(E$1,"참고",""),EquipTable!$A$1:$V$1,0),0)</f>
        <v>A</v>
      </c>
      <c r="F154">
        <f ca="1">VLOOKUP($B154,EquipTable!$A:$V,MATCH(SUBSTITUTE(F$1,"참고",""),EquipTable!$A$1:$V$1,0),0)</f>
        <v>1</v>
      </c>
      <c r="G154" t="str">
        <f t="shared" ca="1" si="10"/>
        <v>100</v>
      </c>
      <c r="H154">
        <v>100</v>
      </c>
      <c r="I154" t="str">
        <f ca="1">IF($C154&lt;=2,"",
IF(AND($C154&gt;=3,INT(RIGHT(I$1,1))&gt;VLOOKUP($C154,EquipGradeTable!$A:$B,MATCH(EquipGradeTable!$B$1,EquipGradeTable!$A$1:$B$1,0),0)),"",
OFFSET(I154,0,-1)+20))</f>
        <v/>
      </c>
      <c r="J154" t="str">
        <f ca="1">IF($C154&lt;=2,"",
IF(AND($C154&gt;=3,INT(RIGHT(J$1,1))&gt;VLOOKUP($C154,EquipGradeTable!$A:$B,MATCH(EquipGradeTable!$B$1,EquipGradeTable!$A$1:$B$1,0),0)),"",
OFFSET(J154,0,-1)+20))</f>
        <v/>
      </c>
      <c r="K154" t="str">
        <f ca="1">IF($C154&lt;=2,"",
IF(AND($C154&gt;=3,INT(RIGHT(K$1,1))&gt;VLOOKUP($C154,EquipGradeTable!$A:$B,MATCH(EquipGradeTable!$B$1,EquipGradeTable!$A$1:$B$1,0),0)),"",
OFFSET(K154,0,-1)+20))</f>
        <v/>
      </c>
      <c r="L154" t="str">
        <f ca="1">IF($C154&lt;=2,"",
IF(AND($C154&gt;=3,INT(RIGHT(L$1,1))&gt;VLOOKUP($C154,EquipGradeTable!$A:$B,MATCH(EquipGradeTable!$B$1,EquipGradeTable!$A$1:$B$1,0),0)),"",
OFFSET(L154,0,-1)+20))</f>
        <v/>
      </c>
      <c r="M154" t="str">
        <f ca="1">IF($C154&lt;=2,"",
IF(AND($C154&gt;=3,INT(RIGHT(M$1,1))&gt;VLOOKUP($C154,EquipGradeTable!$A:$B,MATCH(EquipGradeTable!$B$1,EquipGradeTable!$A$1:$B$1,0),0)),"",
OFFSET(M154,0,-1)+20))</f>
        <v/>
      </c>
      <c r="N154">
        <f t="shared" ca="1" si="11"/>
        <v>7</v>
      </c>
      <c r="O154" t="str">
        <f ca="1">VLOOKUP($B154,EquipTable!$A:$V,MATCH(SUBSTITUTE(O$1,"참고",""),EquipTable!$A$1:$V$1,0),0)</f>
        <v>RunicHammer</v>
      </c>
      <c r="P154">
        <f ca="1">VLOOKUP($B154,EquipTable!$A:$V,MATCH(SUBSTITUTE(P$1,"참고",""),EquipTable!$A$1:$V$1,0),0)</f>
        <v>0</v>
      </c>
    </row>
    <row r="155" spans="1:16" x14ac:dyDescent="0.3">
      <c r="A155" t="str">
        <f t="shared" ca="1" si="8"/>
        <v>Equip014001</v>
      </c>
      <c r="B155" t="s">
        <v>161</v>
      </c>
      <c r="C155">
        <f t="shared" ca="1" si="9"/>
        <v>1</v>
      </c>
      <c r="D155" t="str">
        <f ca="1">VLOOKUP($B155,EquipTable!$A:$V,MATCH(SUBSTITUTE(D$1,"참고",""),EquipTable!$A$1:$V$1,0),0)</f>
        <v>Hammer</v>
      </c>
      <c r="E155" t="str">
        <f ca="1">VLOOKUP($B155,EquipTable!$A:$V,MATCH(SUBSTITUTE(E$1,"참고",""),EquipTable!$A$1:$V$1,0),0)</f>
        <v>A</v>
      </c>
      <c r="F155">
        <f ca="1">VLOOKUP($B155,EquipTable!$A:$V,MATCH(SUBSTITUTE(F$1,"참고",""),EquipTable!$A$1:$V$1,0),0)</f>
        <v>1</v>
      </c>
      <c r="G155" t="str">
        <f t="shared" ca="1" si="10"/>
        <v>200</v>
      </c>
      <c r="H155">
        <v>200</v>
      </c>
      <c r="I155" t="str">
        <f ca="1">IF($C155&lt;=2,"",
IF(AND($C155&gt;=3,INT(RIGHT(I$1,1))&gt;VLOOKUP($C155,EquipGradeTable!$A:$B,MATCH(EquipGradeTable!$B$1,EquipGradeTable!$A$1:$B$1,0),0)),"",
OFFSET(I155,0,-1)+20))</f>
        <v/>
      </c>
      <c r="J155" t="str">
        <f ca="1">IF($C155&lt;=2,"",
IF(AND($C155&gt;=3,INT(RIGHT(J$1,1))&gt;VLOOKUP($C155,EquipGradeTable!$A:$B,MATCH(EquipGradeTable!$B$1,EquipGradeTable!$A$1:$B$1,0),0)),"",
OFFSET(J155,0,-1)+20))</f>
        <v/>
      </c>
      <c r="K155" t="str">
        <f ca="1">IF($C155&lt;=2,"",
IF(AND($C155&gt;=3,INT(RIGHT(K$1,1))&gt;VLOOKUP($C155,EquipGradeTable!$A:$B,MATCH(EquipGradeTable!$B$1,EquipGradeTable!$A$1:$B$1,0),0)),"",
OFFSET(K155,0,-1)+20))</f>
        <v/>
      </c>
      <c r="L155" t="str">
        <f ca="1">IF($C155&lt;=2,"",
IF(AND($C155&gt;=3,INT(RIGHT(L$1,1))&gt;VLOOKUP($C155,EquipGradeTable!$A:$B,MATCH(EquipGradeTable!$B$1,EquipGradeTable!$A$1:$B$1,0),0)),"",
OFFSET(L155,0,-1)+20))</f>
        <v/>
      </c>
      <c r="M155" t="str">
        <f ca="1">IF($C155&lt;=2,"",
IF(AND($C155&gt;=3,INT(RIGHT(M$1,1))&gt;VLOOKUP($C155,EquipGradeTable!$A:$B,MATCH(EquipGradeTable!$B$1,EquipGradeTable!$A$1:$B$1,0),0)),"",
OFFSET(M155,0,-1)+20))</f>
        <v/>
      </c>
      <c r="N155">
        <f t="shared" ca="1" si="11"/>
        <v>7</v>
      </c>
      <c r="O155" t="str">
        <f ca="1">VLOOKUP($B155,EquipTable!$A:$V,MATCH(SUBSTITUTE(O$1,"참고",""),EquipTable!$A$1:$V$1,0),0)</f>
        <v>RunicHammer</v>
      </c>
      <c r="P155">
        <f ca="1">VLOOKUP($B155,EquipTable!$A:$V,MATCH(SUBSTITUTE(P$1,"참고",""),EquipTable!$A$1:$V$1,0),0)</f>
        <v>0</v>
      </c>
    </row>
    <row r="156" spans="1:16" x14ac:dyDescent="0.3">
      <c r="A156" t="str">
        <f t="shared" ca="1" si="8"/>
        <v>Equip024001</v>
      </c>
      <c r="B156" t="s">
        <v>161</v>
      </c>
      <c r="C156">
        <f t="shared" ca="1" si="9"/>
        <v>2</v>
      </c>
      <c r="D156" t="str">
        <f ca="1">VLOOKUP($B156,EquipTable!$A:$V,MATCH(SUBSTITUTE(D$1,"참고",""),EquipTable!$A$1:$V$1,0),0)</f>
        <v>Hammer</v>
      </c>
      <c r="E156" t="str">
        <f ca="1">VLOOKUP($B156,EquipTable!$A:$V,MATCH(SUBSTITUTE(E$1,"참고",""),EquipTable!$A$1:$V$1,0),0)</f>
        <v>A</v>
      </c>
      <c r="F156">
        <f ca="1">VLOOKUP($B156,EquipTable!$A:$V,MATCH(SUBSTITUTE(F$1,"참고",""),EquipTable!$A$1:$V$1,0),0)</f>
        <v>1</v>
      </c>
      <c r="G156" t="str">
        <f t="shared" ca="1" si="10"/>
        <v>300</v>
      </c>
      <c r="H156">
        <v>300</v>
      </c>
      <c r="I156" t="str">
        <f ca="1">IF($C156&lt;=2,"",
IF(AND($C156&gt;=3,INT(RIGHT(I$1,1))&gt;VLOOKUP($C156,EquipGradeTable!$A:$B,MATCH(EquipGradeTable!$B$1,EquipGradeTable!$A$1:$B$1,0),0)),"",
OFFSET(I156,0,-1)+20))</f>
        <v/>
      </c>
      <c r="J156" t="str">
        <f ca="1">IF($C156&lt;=2,"",
IF(AND($C156&gt;=3,INT(RIGHT(J$1,1))&gt;VLOOKUP($C156,EquipGradeTable!$A:$B,MATCH(EquipGradeTable!$B$1,EquipGradeTable!$A$1:$B$1,0),0)),"",
OFFSET(J156,0,-1)+20))</f>
        <v/>
      </c>
      <c r="K156" t="str">
        <f ca="1">IF($C156&lt;=2,"",
IF(AND($C156&gt;=3,INT(RIGHT(K$1,1))&gt;VLOOKUP($C156,EquipGradeTable!$A:$B,MATCH(EquipGradeTable!$B$1,EquipGradeTable!$A$1:$B$1,0),0)),"",
OFFSET(K156,0,-1)+20))</f>
        <v/>
      </c>
      <c r="L156" t="str">
        <f ca="1">IF($C156&lt;=2,"",
IF(AND($C156&gt;=3,INT(RIGHT(L$1,1))&gt;VLOOKUP($C156,EquipGradeTable!$A:$B,MATCH(EquipGradeTable!$B$1,EquipGradeTable!$A$1:$B$1,0),0)),"",
OFFSET(L156,0,-1)+20))</f>
        <v/>
      </c>
      <c r="M156" t="str">
        <f ca="1">IF($C156&lt;=2,"",
IF(AND($C156&gt;=3,INT(RIGHT(M$1,1))&gt;VLOOKUP($C156,EquipGradeTable!$A:$B,MATCH(EquipGradeTable!$B$1,EquipGradeTable!$A$1:$B$1,0),0)),"",
OFFSET(M156,0,-1)+20))</f>
        <v/>
      </c>
      <c r="N156">
        <f t="shared" ca="1" si="11"/>
        <v>7</v>
      </c>
      <c r="O156" t="str">
        <f ca="1">VLOOKUP($B156,EquipTable!$A:$V,MATCH(SUBSTITUTE(O$1,"참고",""),EquipTable!$A$1:$V$1,0),0)</f>
        <v>RunicHammer</v>
      </c>
      <c r="P156">
        <f ca="1">VLOOKUP($B156,EquipTable!$A:$V,MATCH(SUBSTITUTE(P$1,"참고",""),EquipTable!$A$1:$V$1,0),0)</f>
        <v>0</v>
      </c>
    </row>
    <row r="157" spans="1:16" x14ac:dyDescent="0.3">
      <c r="A157" t="str">
        <f t="shared" ca="1" si="8"/>
        <v>Equip034001</v>
      </c>
      <c r="B157" t="s">
        <v>161</v>
      </c>
      <c r="C157">
        <f t="shared" ca="1" si="9"/>
        <v>3</v>
      </c>
      <c r="D157" t="str">
        <f ca="1">VLOOKUP($B157,EquipTable!$A:$V,MATCH(SUBSTITUTE(D$1,"참고",""),EquipTable!$A$1:$V$1,0),0)</f>
        <v>Hammer</v>
      </c>
      <c r="E157" t="str">
        <f ca="1">VLOOKUP($B157,EquipTable!$A:$V,MATCH(SUBSTITUTE(E$1,"참고",""),EquipTable!$A$1:$V$1,0),0)</f>
        <v>A</v>
      </c>
      <c r="F157">
        <f ca="1">VLOOKUP($B157,EquipTable!$A:$V,MATCH(SUBSTITUTE(F$1,"참고",""),EquipTable!$A$1:$V$1,0),0)</f>
        <v>1</v>
      </c>
      <c r="G157" t="str">
        <f t="shared" ca="1" si="10"/>
        <v>400, 420, 440</v>
      </c>
      <c r="H157">
        <v>400</v>
      </c>
      <c r="I157">
        <f ca="1">IF($C157&lt;=2,"",
IF(AND($C157&gt;=3,INT(RIGHT(I$1,1))&gt;VLOOKUP($C157,EquipGradeTable!$A:$B,MATCH(EquipGradeTable!$B$1,EquipGradeTable!$A$1:$B$1,0),0)),"",
OFFSET(I157,0,-1)+20))</f>
        <v>420</v>
      </c>
      <c r="J157">
        <f ca="1">IF($C157&lt;=2,"",
IF(AND($C157&gt;=3,INT(RIGHT(J$1,1))&gt;VLOOKUP($C157,EquipGradeTable!$A:$B,MATCH(EquipGradeTable!$B$1,EquipGradeTable!$A$1:$B$1,0),0)),"",
OFFSET(J157,0,-1)+20))</f>
        <v>440</v>
      </c>
      <c r="K157" t="str">
        <f ca="1">IF($C157&lt;=2,"",
IF(AND($C157&gt;=3,INT(RIGHT(K$1,1))&gt;VLOOKUP($C157,EquipGradeTable!$A:$B,MATCH(EquipGradeTable!$B$1,EquipGradeTable!$A$1:$B$1,0),0)),"",
OFFSET(K157,0,-1)+20))</f>
        <v/>
      </c>
      <c r="L157" t="str">
        <f ca="1">IF($C157&lt;=2,"",
IF(AND($C157&gt;=3,INT(RIGHT(L$1,1))&gt;VLOOKUP($C157,EquipGradeTable!$A:$B,MATCH(EquipGradeTable!$B$1,EquipGradeTable!$A$1:$B$1,0),0)),"",
OFFSET(L157,0,-1)+20))</f>
        <v/>
      </c>
      <c r="M157" t="str">
        <f ca="1">IF($C157&lt;=2,"",
IF(AND($C157&gt;=3,INT(RIGHT(M$1,1))&gt;VLOOKUP($C157,EquipGradeTable!$A:$B,MATCH(EquipGradeTable!$B$1,EquipGradeTable!$A$1:$B$1,0),0)),"",
OFFSET(M157,0,-1)+20))</f>
        <v/>
      </c>
      <c r="N157">
        <f t="shared" ca="1" si="11"/>
        <v>7</v>
      </c>
      <c r="O157" t="str">
        <f ca="1">VLOOKUP($B157,EquipTable!$A:$V,MATCH(SUBSTITUTE(O$1,"참고",""),EquipTable!$A$1:$V$1,0),0)</f>
        <v>RunicHammer</v>
      </c>
      <c r="P157">
        <f ca="1">VLOOKUP($B157,EquipTable!$A:$V,MATCH(SUBSTITUTE(P$1,"참고",""),EquipTable!$A$1:$V$1,0),0)</f>
        <v>0</v>
      </c>
    </row>
    <row r="158" spans="1:16" x14ac:dyDescent="0.3">
      <c r="A158" t="str">
        <f t="shared" ca="1" si="8"/>
        <v>Equip044001</v>
      </c>
      <c r="B158" t="s">
        <v>161</v>
      </c>
      <c r="C158">
        <f t="shared" ca="1" si="9"/>
        <v>4</v>
      </c>
      <c r="D158" t="str">
        <f ca="1">VLOOKUP($B158,EquipTable!$A:$V,MATCH(SUBSTITUTE(D$1,"참고",""),EquipTable!$A$1:$V$1,0),0)</f>
        <v>Hammer</v>
      </c>
      <c r="E158" t="str">
        <f ca="1">VLOOKUP($B158,EquipTable!$A:$V,MATCH(SUBSTITUTE(E$1,"참고",""),EquipTable!$A$1:$V$1,0),0)</f>
        <v>A</v>
      </c>
      <c r="F158">
        <f ca="1">VLOOKUP($B158,EquipTable!$A:$V,MATCH(SUBSTITUTE(F$1,"참고",""),EquipTable!$A$1:$V$1,0),0)</f>
        <v>1</v>
      </c>
      <c r="G158" t="str">
        <f t="shared" ca="1" si="10"/>
        <v>500, 520, 540, 560</v>
      </c>
      <c r="H158">
        <v>500</v>
      </c>
      <c r="I158">
        <f ca="1">IF($C158&lt;=2,"",
IF(AND($C158&gt;=3,INT(RIGHT(I$1,1))&gt;VLOOKUP($C158,EquipGradeTable!$A:$B,MATCH(EquipGradeTable!$B$1,EquipGradeTable!$A$1:$B$1,0),0)),"",
OFFSET(I158,0,-1)+20))</f>
        <v>520</v>
      </c>
      <c r="J158">
        <f ca="1">IF($C158&lt;=2,"",
IF(AND($C158&gt;=3,INT(RIGHT(J$1,1))&gt;VLOOKUP($C158,EquipGradeTable!$A:$B,MATCH(EquipGradeTable!$B$1,EquipGradeTable!$A$1:$B$1,0),0)),"",
OFFSET(J158,0,-1)+20))</f>
        <v>540</v>
      </c>
      <c r="K158">
        <f ca="1">IF($C158&lt;=2,"",
IF(AND($C158&gt;=3,INT(RIGHT(K$1,1))&gt;VLOOKUP($C158,EquipGradeTable!$A:$B,MATCH(EquipGradeTable!$B$1,EquipGradeTable!$A$1:$B$1,0),0)),"",
OFFSET(K158,0,-1)+20))</f>
        <v>560</v>
      </c>
      <c r="L158" t="str">
        <f ca="1">IF($C158&lt;=2,"",
IF(AND($C158&gt;=3,INT(RIGHT(L$1,1))&gt;VLOOKUP($C158,EquipGradeTable!$A:$B,MATCH(EquipGradeTable!$B$1,EquipGradeTable!$A$1:$B$1,0),0)),"",
OFFSET(L158,0,-1)+20))</f>
        <v/>
      </c>
      <c r="M158" t="str">
        <f ca="1">IF($C158&lt;=2,"",
IF(AND($C158&gt;=3,INT(RIGHT(M$1,1))&gt;VLOOKUP($C158,EquipGradeTable!$A:$B,MATCH(EquipGradeTable!$B$1,EquipGradeTable!$A$1:$B$1,0),0)),"",
OFFSET(M158,0,-1)+20))</f>
        <v/>
      </c>
      <c r="N158">
        <f t="shared" ca="1" si="11"/>
        <v>7</v>
      </c>
      <c r="O158" t="str">
        <f ca="1">VLOOKUP($B158,EquipTable!$A:$V,MATCH(SUBSTITUTE(O$1,"참고",""),EquipTable!$A$1:$V$1,0),0)</f>
        <v>RunicHammer</v>
      </c>
      <c r="P158">
        <f ca="1">VLOOKUP($B158,EquipTable!$A:$V,MATCH(SUBSTITUTE(P$1,"참고",""),EquipTable!$A$1:$V$1,0),0)</f>
        <v>0</v>
      </c>
    </row>
    <row r="159" spans="1:16" x14ac:dyDescent="0.3">
      <c r="A159" t="str">
        <f t="shared" ca="1" si="8"/>
        <v>Equip054001</v>
      </c>
      <c r="B159" t="s">
        <v>161</v>
      </c>
      <c r="C159">
        <f t="shared" ca="1" si="9"/>
        <v>5</v>
      </c>
      <c r="D159" t="str">
        <f ca="1">VLOOKUP($B159,EquipTable!$A:$V,MATCH(SUBSTITUTE(D$1,"참고",""),EquipTable!$A$1:$V$1,0),0)</f>
        <v>Hammer</v>
      </c>
      <c r="E159" t="str">
        <f ca="1">VLOOKUP($B159,EquipTable!$A:$V,MATCH(SUBSTITUTE(E$1,"참고",""),EquipTable!$A$1:$V$1,0),0)</f>
        <v>A</v>
      </c>
      <c r="F159">
        <f ca="1">VLOOKUP($B159,EquipTable!$A:$V,MATCH(SUBSTITUTE(F$1,"참고",""),EquipTable!$A$1:$V$1,0),0)</f>
        <v>1</v>
      </c>
      <c r="G159" t="str">
        <f t="shared" ca="1" si="10"/>
        <v>600, 620, 640, 660, 680</v>
      </c>
      <c r="H159">
        <v>600</v>
      </c>
      <c r="I159">
        <f ca="1">IF($C159&lt;=2,"",
IF(AND($C159&gt;=3,INT(RIGHT(I$1,1))&gt;VLOOKUP($C159,EquipGradeTable!$A:$B,MATCH(EquipGradeTable!$B$1,EquipGradeTable!$A$1:$B$1,0),0)),"",
OFFSET(I159,0,-1)+20))</f>
        <v>620</v>
      </c>
      <c r="J159">
        <f ca="1">IF($C159&lt;=2,"",
IF(AND($C159&gt;=3,INT(RIGHT(J$1,1))&gt;VLOOKUP($C159,EquipGradeTable!$A:$B,MATCH(EquipGradeTable!$B$1,EquipGradeTable!$A$1:$B$1,0),0)),"",
OFFSET(J159,0,-1)+20))</f>
        <v>640</v>
      </c>
      <c r="K159">
        <f ca="1">IF($C159&lt;=2,"",
IF(AND($C159&gt;=3,INT(RIGHT(K$1,1))&gt;VLOOKUP($C159,EquipGradeTable!$A:$B,MATCH(EquipGradeTable!$B$1,EquipGradeTable!$A$1:$B$1,0),0)),"",
OFFSET(K159,0,-1)+20))</f>
        <v>660</v>
      </c>
      <c r="L159">
        <f ca="1">IF($C159&lt;=2,"",
IF(AND($C159&gt;=3,INT(RIGHT(L$1,1))&gt;VLOOKUP($C159,EquipGradeTable!$A:$B,MATCH(EquipGradeTable!$B$1,EquipGradeTable!$A$1:$B$1,0),0)),"",
OFFSET(L159,0,-1)+20))</f>
        <v>680</v>
      </c>
      <c r="M159" t="str">
        <f ca="1">IF($C159&lt;=2,"",
IF(AND($C159&gt;=3,INT(RIGHT(M$1,1))&gt;VLOOKUP($C159,EquipGradeTable!$A:$B,MATCH(EquipGradeTable!$B$1,EquipGradeTable!$A$1:$B$1,0),0)),"",
OFFSET(M159,0,-1)+20))</f>
        <v/>
      </c>
      <c r="N159">
        <f t="shared" ca="1" si="11"/>
        <v>7</v>
      </c>
      <c r="O159" t="str">
        <f ca="1">VLOOKUP($B159,EquipTable!$A:$V,MATCH(SUBSTITUTE(O$1,"참고",""),EquipTable!$A$1:$V$1,0),0)</f>
        <v>RunicHammer</v>
      </c>
      <c r="P159">
        <f ca="1">VLOOKUP($B159,EquipTable!$A:$V,MATCH(SUBSTITUTE(P$1,"참고",""),EquipTable!$A$1:$V$1,0),0)</f>
        <v>0</v>
      </c>
    </row>
    <row r="160" spans="1:16" x14ac:dyDescent="0.3">
      <c r="A160" t="str">
        <f t="shared" ca="1" si="8"/>
        <v>Equip064001</v>
      </c>
      <c r="B160" t="s">
        <v>161</v>
      </c>
      <c r="C160">
        <f t="shared" ca="1" si="9"/>
        <v>6</v>
      </c>
      <c r="D160" t="str">
        <f ca="1">VLOOKUP($B160,EquipTable!$A:$V,MATCH(SUBSTITUTE(D$1,"참고",""),EquipTable!$A$1:$V$1,0),0)</f>
        <v>Hammer</v>
      </c>
      <c r="E160" t="str">
        <f ca="1">VLOOKUP($B160,EquipTable!$A:$V,MATCH(SUBSTITUTE(E$1,"참고",""),EquipTable!$A$1:$V$1,0),0)</f>
        <v>A</v>
      </c>
      <c r="F160">
        <f ca="1">VLOOKUP($B160,EquipTable!$A:$V,MATCH(SUBSTITUTE(F$1,"참고",""),EquipTable!$A$1:$V$1,0),0)</f>
        <v>1</v>
      </c>
      <c r="G160" t="str">
        <f t="shared" ca="1" si="10"/>
        <v>700, 720, 740, 760, 780, 800</v>
      </c>
      <c r="H160">
        <v>700</v>
      </c>
      <c r="I160">
        <f ca="1">IF($C160&lt;=2,"",
IF(AND($C160&gt;=3,INT(RIGHT(I$1,1))&gt;VLOOKUP($C160,EquipGradeTable!$A:$B,MATCH(EquipGradeTable!$B$1,EquipGradeTable!$A$1:$B$1,0),0)),"",
OFFSET(I160,0,-1)+20))</f>
        <v>720</v>
      </c>
      <c r="J160">
        <f ca="1">IF($C160&lt;=2,"",
IF(AND($C160&gt;=3,INT(RIGHT(J$1,1))&gt;VLOOKUP($C160,EquipGradeTable!$A:$B,MATCH(EquipGradeTable!$B$1,EquipGradeTable!$A$1:$B$1,0),0)),"",
OFFSET(J160,0,-1)+20))</f>
        <v>740</v>
      </c>
      <c r="K160">
        <f ca="1">IF($C160&lt;=2,"",
IF(AND($C160&gt;=3,INT(RIGHT(K$1,1))&gt;VLOOKUP($C160,EquipGradeTable!$A:$B,MATCH(EquipGradeTable!$B$1,EquipGradeTable!$A$1:$B$1,0),0)),"",
OFFSET(K160,0,-1)+20))</f>
        <v>760</v>
      </c>
      <c r="L160">
        <f ca="1">IF($C160&lt;=2,"",
IF(AND($C160&gt;=3,INT(RIGHT(L$1,1))&gt;VLOOKUP($C160,EquipGradeTable!$A:$B,MATCH(EquipGradeTable!$B$1,EquipGradeTable!$A$1:$B$1,0),0)),"",
OFFSET(L160,0,-1)+20))</f>
        <v>780</v>
      </c>
      <c r="M160">
        <f ca="1">IF($C160&lt;=2,"",
IF(AND($C160&gt;=3,INT(RIGHT(M$1,1))&gt;VLOOKUP($C160,EquipGradeTable!$A:$B,MATCH(EquipGradeTable!$B$1,EquipGradeTable!$A$1:$B$1,0),0)),"",
OFFSET(M160,0,-1)+20))</f>
        <v>800</v>
      </c>
      <c r="N160">
        <f t="shared" ca="1" si="11"/>
        <v>7</v>
      </c>
      <c r="O160" t="str">
        <f ca="1">VLOOKUP($B160,EquipTable!$A:$V,MATCH(SUBSTITUTE(O$1,"참고",""),EquipTable!$A$1:$V$1,0),0)</f>
        <v>RunicHammer</v>
      </c>
      <c r="P160">
        <f ca="1">VLOOKUP($B160,EquipTable!$A:$V,MATCH(SUBSTITUTE(P$1,"참고",""),EquipTable!$A$1:$V$1,0),0)</f>
        <v>0</v>
      </c>
    </row>
    <row r="161" spans="1:16" x14ac:dyDescent="0.3">
      <c r="A161" t="str">
        <f t="shared" ca="1" si="8"/>
        <v>Equip004002</v>
      </c>
      <c r="B161" t="s">
        <v>162</v>
      </c>
      <c r="C161">
        <f t="shared" ca="1" si="9"/>
        <v>0</v>
      </c>
      <c r="D161" t="str">
        <f ca="1">VLOOKUP($B161,EquipTable!$A:$V,MATCH(SUBSTITUTE(D$1,"참고",""),EquipTable!$A$1:$V$1,0),0)</f>
        <v>Hammer</v>
      </c>
      <c r="E161" t="str">
        <f ca="1">VLOOKUP($B161,EquipTable!$A:$V,MATCH(SUBSTITUTE(E$1,"참고",""),EquipTable!$A$1:$V$1,0),0)</f>
        <v>A</v>
      </c>
      <c r="F161">
        <f ca="1">VLOOKUP($B161,EquipTable!$A:$V,MATCH(SUBSTITUTE(F$1,"참고",""),EquipTable!$A$1:$V$1,0),0)</f>
        <v>2</v>
      </c>
      <c r="G161" t="str">
        <f t="shared" ca="1" si="10"/>
        <v>101</v>
      </c>
      <c r="H161">
        <v>101</v>
      </c>
      <c r="I161" t="str">
        <f ca="1">IF($C161&lt;=2,"",
IF(AND($C161&gt;=3,INT(RIGHT(I$1,1))&gt;VLOOKUP($C161,EquipGradeTable!$A:$B,MATCH(EquipGradeTable!$B$1,EquipGradeTable!$A$1:$B$1,0),0)),"",
OFFSET(I161,0,-1)+20))</f>
        <v/>
      </c>
      <c r="J161" t="str">
        <f ca="1">IF($C161&lt;=2,"",
IF(AND($C161&gt;=3,INT(RIGHT(J$1,1))&gt;VLOOKUP($C161,EquipGradeTable!$A:$B,MATCH(EquipGradeTable!$B$1,EquipGradeTable!$A$1:$B$1,0),0)),"",
OFFSET(J161,0,-1)+20))</f>
        <v/>
      </c>
      <c r="K161" t="str">
        <f ca="1">IF($C161&lt;=2,"",
IF(AND($C161&gt;=3,INT(RIGHT(K$1,1))&gt;VLOOKUP($C161,EquipGradeTable!$A:$B,MATCH(EquipGradeTable!$B$1,EquipGradeTable!$A$1:$B$1,0),0)),"",
OFFSET(K161,0,-1)+20))</f>
        <v/>
      </c>
      <c r="L161" t="str">
        <f ca="1">IF($C161&lt;=2,"",
IF(AND($C161&gt;=3,INT(RIGHT(L$1,1))&gt;VLOOKUP($C161,EquipGradeTable!$A:$B,MATCH(EquipGradeTable!$B$1,EquipGradeTable!$A$1:$B$1,0),0)),"",
OFFSET(L161,0,-1)+20))</f>
        <v/>
      </c>
      <c r="M161" t="str">
        <f ca="1">IF($C161&lt;=2,"",
IF(AND($C161&gt;=3,INT(RIGHT(M$1,1))&gt;VLOOKUP($C161,EquipGradeTable!$A:$B,MATCH(EquipGradeTable!$B$1,EquipGradeTable!$A$1:$B$1,0),0)),"",
OFFSET(M161,0,-1)+20))</f>
        <v/>
      </c>
      <c r="N161">
        <f t="shared" ca="1" si="11"/>
        <v>7</v>
      </c>
      <c r="O161" t="str">
        <f ca="1">VLOOKUP($B161,EquipTable!$A:$V,MATCH(SUBSTITUTE(O$1,"참고",""),EquipTable!$A$1:$V$1,0),0)</f>
        <v>MorningStar</v>
      </c>
      <c r="P161">
        <f ca="1">VLOOKUP($B161,EquipTable!$A:$V,MATCH(SUBSTITUTE(P$1,"참고",""),EquipTable!$A$1:$V$1,0),0)</f>
        <v>0</v>
      </c>
    </row>
    <row r="162" spans="1:16" x14ac:dyDescent="0.3">
      <c r="A162" t="str">
        <f t="shared" ca="1" si="8"/>
        <v>Equip014002</v>
      </c>
      <c r="B162" t="s">
        <v>162</v>
      </c>
      <c r="C162">
        <f t="shared" ca="1" si="9"/>
        <v>1</v>
      </c>
      <c r="D162" t="str">
        <f ca="1">VLOOKUP($B162,EquipTable!$A:$V,MATCH(SUBSTITUTE(D$1,"참고",""),EquipTable!$A$1:$V$1,0),0)</f>
        <v>Hammer</v>
      </c>
      <c r="E162" t="str">
        <f ca="1">VLOOKUP($B162,EquipTable!$A:$V,MATCH(SUBSTITUTE(E$1,"참고",""),EquipTable!$A$1:$V$1,0),0)</f>
        <v>A</v>
      </c>
      <c r="F162">
        <f ca="1">VLOOKUP($B162,EquipTable!$A:$V,MATCH(SUBSTITUTE(F$1,"참고",""),EquipTable!$A$1:$V$1,0),0)</f>
        <v>2</v>
      </c>
      <c r="G162" t="str">
        <f t="shared" ca="1" si="10"/>
        <v>201</v>
      </c>
      <c r="H162">
        <v>201</v>
      </c>
      <c r="I162" t="str">
        <f ca="1">IF($C162&lt;=2,"",
IF(AND($C162&gt;=3,INT(RIGHT(I$1,1))&gt;VLOOKUP($C162,EquipGradeTable!$A:$B,MATCH(EquipGradeTable!$B$1,EquipGradeTable!$A$1:$B$1,0),0)),"",
OFFSET(I162,0,-1)+20))</f>
        <v/>
      </c>
      <c r="J162" t="str">
        <f ca="1">IF($C162&lt;=2,"",
IF(AND($C162&gt;=3,INT(RIGHT(J$1,1))&gt;VLOOKUP($C162,EquipGradeTable!$A:$B,MATCH(EquipGradeTable!$B$1,EquipGradeTable!$A$1:$B$1,0),0)),"",
OFFSET(J162,0,-1)+20))</f>
        <v/>
      </c>
      <c r="K162" t="str">
        <f ca="1">IF($C162&lt;=2,"",
IF(AND($C162&gt;=3,INT(RIGHT(K$1,1))&gt;VLOOKUP($C162,EquipGradeTable!$A:$B,MATCH(EquipGradeTable!$B$1,EquipGradeTable!$A$1:$B$1,0),0)),"",
OFFSET(K162,0,-1)+20))</f>
        <v/>
      </c>
      <c r="L162" t="str">
        <f ca="1">IF($C162&lt;=2,"",
IF(AND($C162&gt;=3,INT(RIGHT(L$1,1))&gt;VLOOKUP($C162,EquipGradeTable!$A:$B,MATCH(EquipGradeTable!$B$1,EquipGradeTable!$A$1:$B$1,0),0)),"",
OFFSET(L162,0,-1)+20))</f>
        <v/>
      </c>
      <c r="M162" t="str">
        <f ca="1">IF($C162&lt;=2,"",
IF(AND($C162&gt;=3,INT(RIGHT(M$1,1))&gt;VLOOKUP($C162,EquipGradeTable!$A:$B,MATCH(EquipGradeTable!$B$1,EquipGradeTable!$A$1:$B$1,0),0)),"",
OFFSET(M162,0,-1)+20))</f>
        <v/>
      </c>
      <c r="N162">
        <f t="shared" ca="1" si="11"/>
        <v>7</v>
      </c>
      <c r="O162" t="str">
        <f ca="1">VLOOKUP($B162,EquipTable!$A:$V,MATCH(SUBSTITUTE(O$1,"참고",""),EquipTable!$A$1:$V$1,0),0)</f>
        <v>MorningStar</v>
      </c>
      <c r="P162">
        <f ca="1">VLOOKUP($B162,EquipTable!$A:$V,MATCH(SUBSTITUTE(P$1,"참고",""),EquipTable!$A$1:$V$1,0),0)</f>
        <v>0</v>
      </c>
    </row>
    <row r="163" spans="1:16" x14ac:dyDescent="0.3">
      <c r="A163" t="str">
        <f t="shared" ca="1" si="8"/>
        <v>Equip024002</v>
      </c>
      <c r="B163" t="s">
        <v>162</v>
      </c>
      <c r="C163">
        <f t="shared" ca="1" si="9"/>
        <v>2</v>
      </c>
      <c r="D163" t="str">
        <f ca="1">VLOOKUP($B163,EquipTable!$A:$V,MATCH(SUBSTITUTE(D$1,"참고",""),EquipTable!$A$1:$V$1,0),0)</f>
        <v>Hammer</v>
      </c>
      <c r="E163" t="str">
        <f ca="1">VLOOKUP($B163,EquipTable!$A:$V,MATCH(SUBSTITUTE(E$1,"참고",""),EquipTable!$A$1:$V$1,0),0)</f>
        <v>A</v>
      </c>
      <c r="F163">
        <f ca="1">VLOOKUP($B163,EquipTable!$A:$V,MATCH(SUBSTITUTE(F$1,"참고",""),EquipTable!$A$1:$V$1,0),0)</f>
        <v>2</v>
      </c>
      <c r="G163" t="str">
        <f t="shared" ca="1" si="10"/>
        <v>301</v>
      </c>
      <c r="H163">
        <v>301</v>
      </c>
      <c r="I163" t="str">
        <f ca="1">IF($C163&lt;=2,"",
IF(AND($C163&gt;=3,INT(RIGHT(I$1,1))&gt;VLOOKUP($C163,EquipGradeTable!$A:$B,MATCH(EquipGradeTable!$B$1,EquipGradeTable!$A$1:$B$1,0),0)),"",
OFFSET(I163,0,-1)+20))</f>
        <v/>
      </c>
      <c r="J163" t="str">
        <f ca="1">IF($C163&lt;=2,"",
IF(AND($C163&gt;=3,INT(RIGHT(J$1,1))&gt;VLOOKUP($C163,EquipGradeTable!$A:$B,MATCH(EquipGradeTable!$B$1,EquipGradeTable!$A$1:$B$1,0),0)),"",
OFFSET(J163,0,-1)+20))</f>
        <v/>
      </c>
      <c r="K163" t="str">
        <f ca="1">IF($C163&lt;=2,"",
IF(AND($C163&gt;=3,INT(RIGHT(K$1,1))&gt;VLOOKUP($C163,EquipGradeTable!$A:$B,MATCH(EquipGradeTable!$B$1,EquipGradeTable!$A$1:$B$1,0),0)),"",
OFFSET(K163,0,-1)+20))</f>
        <v/>
      </c>
      <c r="L163" t="str">
        <f ca="1">IF($C163&lt;=2,"",
IF(AND($C163&gt;=3,INT(RIGHT(L$1,1))&gt;VLOOKUP($C163,EquipGradeTable!$A:$B,MATCH(EquipGradeTable!$B$1,EquipGradeTable!$A$1:$B$1,0),0)),"",
OFFSET(L163,0,-1)+20))</f>
        <v/>
      </c>
      <c r="M163" t="str">
        <f ca="1">IF($C163&lt;=2,"",
IF(AND($C163&gt;=3,INT(RIGHT(M$1,1))&gt;VLOOKUP($C163,EquipGradeTable!$A:$B,MATCH(EquipGradeTable!$B$1,EquipGradeTable!$A$1:$B$1,0),0)),"",
OFFSET(M163,0,-1)+20))</f>
        <v/>
      </c>
      <c r="N163">
        <f t="shared" ca="1" si="11"/>
        <v>7</v>
      </c>
      <c r="O163" t="str">
        <f ca="1">VLOOKUP($B163,EquipTable!$A:$V,MATCH(SUBSTITUTE(O$1,"참고",""),EquipTable!$A$1:$V$1,0),0)</f>
        <v>MorningStar</v>
      </c>
      <c r="P163">
        <f ca="1">VLOOKUP($B163,EquipTable!$A:$V,MATCH(SUBSTITUTE(P$1,"참고",""),EquipTable!$A$1:$V$1,0),0)</f>
        <v>0</v>
      </c>
    </row>
    <row r="164" spans="1:16" x14ac:dyDescent="0.3">
      <c r="A164" t="str">
        <f t="shared" ca="1" si="8"/>
        <v>Equip034002</v>
      </c>
      <c r="B164" t="s">
        <v>162</v>
      </c>
      <c r="C164">
        <f t="shared" ca="1" si="9"/>
        <v>3</v>
      </c>
      <c r="D164" t="str">
        <f ca="1">VLOOKUP($B164,EquipTable!$A:$V,MATCH(SUBSTITUTE(D$1,"참고",""),EquipTable!$A$1:$V$1,0),0)</f>
        <v>Hammer</v>
      </c>
      <c r="E164" t="str">
        <f ca="1">VLOOKUP($B164,EquipTable!$A:$V,MATCH(SUBSTITUTE(E$1,"참고",""),EquipTable!$A$1:$V$1,0),0)</f>
        <v>A</v>
      </c>
      <c r="F164">
        <f ca="1">VLOOKUP($B164,EquipTable!$A:$V,MATCH(SUBSTITUTE(F$1,"참고",""),EquipTable!$A$1:$V$1,0),0)</f>
        <v>2</v>
      </c>
      <c r="G164" t="str">
        <f t="shared" ca="1" si="10"/>
        <v>401, 421, 441</v>
      </c>
      <c r="H164">
        <v>401</v>
      </c>
      <c r="I164">
        <f ca="1">IF($C164&lt;=2,"",
IF(AND($C164&gt;=3,INT(RIGHT(I$1,1))&gt;VLOOKUP($C164,EquipGradeTable!$A:$B,MATCH(EquipGradeTable!$B$1,EquipGradeTable!$A$1:$B$1,0),0)),"",
OFFSET(I164,0,-1)+20))</f>
        <v>421</v>
      </c>
      <c r="J164">
        <f ca="1">IF($C164&lt;=2,"",
IF(AND($C164&gt;=3,INT(RIGHT(J$1,1))&gt;VLOOKUP($C164,EquipGradeTable!$A:$B,MATCH(EquipGradeTable!$B$1,EquipGradeTable!$A$1:$B$1,0),0)),"",
OFFSET(J164,0,-1)+20))</f>
        <v>441</v>
      </c>
      <c r="K164" t="str">
        <f ca="1">IF($C164&lt;=2,"",
IF(AND($C164&gt;=3,INT(RIGHT(K$1,1))&gt;VLOOKUP($C164,EquipGradeTable!$A:$B,MATCH(EquipGradeTable!$B$1,EquipGradeTable!$A$1:$B$1,0),0)),"",
OFFSET(K164,0,-1)+20))</f>
        <v/>
      </c>
      <c r="L164" t="str">
        <f ca="1">IF($C164&lt;=2,"",
IF(AND($C164&gt;=3,INT(RIGHT(L$1,1))&gt;VLOOKUP($C164,EquipGradeTable!$A:$B,MATCH(EquipGradeTable!$B$1,EquipGradeTable!$A$1:$B$1,0),0)),"",
OFFSET(L164,0,-1)+20))</f>
        <v/>
      </c>
      <c r="M164" t="str">
        <f ca="1">IF($C164&lt;=2,"",
IF(AND($C164&gt;=3,INT(RIGHT(M$1,1))&gt;VLOOKUP($C164,EquipGradeTable!$A:$B,MATCH(EquipGradeTable!$B$1,EquipGradeTable!$A$1:$B$1,0),0)),"",
OFFSET(M164,0,-1)+20))</f>
        <v/>
      </c>
      <c r="N164">
        <f t="shared" ca="1" si="11"/>
        <v>7</v>
      </c>
      <c r="O164" t="str">
        <f ca="1">VLOOKUP($B164,EquipTable!$A:$V,MATCH(SUBSTITUTE(O$1,"참고",""),EquipTable!$A$1:$V$1,0),0)</f>
        <v>MorningStar</v>
      </c>
      <c r="P164">
        <f ca="1">VLOOKUP($B164,EquipTable!$A:$V,MATCH(SUBSTITUTE(P$1,"참고",""),EquipTable!$A$1:$V$1,0),0)</f>
        <v>0</v>
      </c>
    </row>
    <row r="165" spans="1:16" x14ac:dyDescent="0.3">
      <c r="A165" t="str">
        <f t="shared" ca="1" si="8"/>
        <v>Equip044002</v>
      </c>
      <c r="B165" t="s">
        <v>162</v>
      </c>
      <c r="C165">
        <f t="shared" ca="1" si="9"/>
        <v>4</v>
      </c>
      <c r="D165" t="str">
        <f ca="1">VLOOKUP($B165,EquipTable!$A:$V,MATCH(SUBSTITUTE(D$1,"참고",""),EquipTable!$A$1:$V$1,0),0)</f>
        <v>Hammer</v>
      </c>
      <c r="E165" t="str">
        <f ca="1">VLOOKUP($B165,EquipTable!$A:$V,MATCH(SUBSTITUTE(E$1,"참고",""),EquipTable!$A$1:$V$1,0),0)</f>
        <v>A</v>
      </c>
      <c r="F165">
        <f ca="1">VLOOKUP($B165,EquipTable!$A:$V,MATCH(SUBSTITUTE(F$1,"참고",""),EquipTable!$A$1:$V$1,0),0)</f>
        <v>2</v>
      </c>
      <c r="G165" t="str">
        <f t="shared" ca="1" si="10"/>
        <v>501, 521, 541, 561</v>
      </c>
      <c r="H165">
        <v>501</v>
      </c>
      <c r="I165">
        <f ca="1">IF($C165&lt;=2,"",
IF(AND($C165&gt;=3,INT(RIGHT(I$1,1))&gt;VLOOKUP($C165,EquipGradeTable!$A:$B,MATCH(EquipGradeTable!$B$1,EquipGradeTable!$A$1:$B$1,0),0)),"",
OFFSET(I165,0,-1)+20))</f>
        <v>521</v>
      </c>
      <c r="J165">
        <f ca="1">IF($C165&lt;=2,"",
IF(AND($C165&gt;=3,INT(RIGHT(J$1,1))&gt;VLOOKUP($C165,EquipGradeTable!$A:$B,MATCH(EquipGradeTable!$B$1,EquipGradeTable!$A$1:$B$1,0),0)),"",
OFFSET(J165,0,-1)+20))</f>
        <v>541</v>
      </c>
      <c r="K165">
        <f ca="1">IF($C165&lt;=2,"",
IF(AND($C165&gt;=3,INT(RIGHT(K$1,1))&gt;VLOOKUP($C165,EquipGradeTable!$A:$B,MATCH(EquipGradeTable!$B$1,EquipGradeTable!$A$1:$B$1,0),0)),"",
OFFSET(K165,0,-1)+20))</f>
        <v>561</v>
      </c>
      <c r="L165" t="str">
        <f ca="1">IF($C165&lt;=2,"",
IF(AND($C165&gt;=3,INT(RIGHT(L$1,1))&gt;VLOOKUP($C165,EquipGradeTable!$A:$B,MATCH(EquipGradeTable!$B$1,EquipGradeTable!$A$1:$B$1,0),0)),"",
OFFSET(L165,0,-1)+20))</f>
        <v/>
      </c>
      <c r="M165" t="str">
        <f ca="1">IF($C165&lt;=2,"",
IF(AND($C165&gt;=3,INT(RIGHT(M$1,1))&gt;VLOOKUP($C165,EquipGradeTable!$A:$B,MATCH(EquipGradeTable!$B$1,EquipGradeTable!$A$1:$B$1,0),0)),"",
OFFSET(M165,0,-1)+20))</f>
        <v/>
      </c>
      <c r="N165">
        <f t="shared" ca="1" si="11"/>
        <v>7</v>
      </c>
      <c r="O165" t="str">
        <f ca="1">VLOOKUP($B165,EquipTable!$A:$V,MATCH(SUBSTITUTE(O$1,"참고",""),EquipTable!$A$1:$V$1,0),0)</f>
        <v>MorningStar</v>
      </c>
      <c r="P165">
        <f ca="1">VLOOKUP($B165,EquipTable!$A:$V,MATCH(SUBSTITUTE(P$1,"참고",""),EquipTable!$A$1:$V$1,0),0)</f>
        <v>0</v>
      </c>
    </row>
    <row r="166" spans="1:16" x14ac:dyDescent="0.3">
      <c r="A166" t="str">
        <f t="shared" ca="1" si="8"/>
        <v>Equip054002</v>
      </c>
      <c r="B166" t="s">
        <v>162</v>
      </c>
      <c r="C166">
        <f t="shared" ca="1" si="9"/>
        <v>5</v>
      </c>
      <c r="D166" t="str">
        <f ca="1">VLOOKUP($B166,EquipTable!$A:$V,MATCH(SUBSTITUTE(D$1,"참고",""),EquipTable!$A$1:$V$1,0),0)</f>
        <v>Hammer</v>
      </c>
      <c r="E166" t="str">
        <f ca="1">VLOOKUP($B166,EquipTable!$A:$V,MATCH(SUBSTITUTE(E$1,"참고",""),EquipTable!$A$1:$V$1,0),0)</f>
        <v>A</v>
      </c>
      <c r="F166">
        <f ca="1">VLOOKUP($B166,EquipTable!$A:$V,MATCH(SUBSTITUTE(F$1,"참고",""),EquipTable!$A$1:$V$1,0),0)</f>
        <v>2</v>
      </c>
      <c r="G166" t="str">
        <f t="shared" ca="1" si="10"/>
        <v>601, 621, 641, 661, 681</v>
      </c>
      <c r="H166">
        <v>601</v>
      </c>
      <c r="I166">
        <f ca="1">IF($C166&lt;=2,"",
IF(AND($C166&gt;=3,INT(RIGHT(I$1,1))&gt;VLOOKUP($C166,EquipGradeTable!$A:$B,MATCH(EquipGradeTable!$B$1,EquipGradeTable!$A$1:$B$1,0),0)),"",
OFFSET(I166,0,-1)+20))</f>
        <v>621</v>
      </c>
      <c r="J166">
        <f ca="1">IF($C166&lt;=2,"",
IF(AND($C166&gt;=3,INT(RIGHT(J$1,1))&gt;VLOOKUP($C166,EquipGradeTable!$A:$B,MATCH(EquipGradeTable!$B$1,EquipGradeTable!$A$1:$B$1,0),0)),"",
OFFSET(J166,0,-1)+20))</f>
        <v>641</v>
      </c>
      <c r="K166">
        <f ca="1">IF($C166&lt;=2,"",
IF(AND($C166&gt;=3,INT(RIGHT(K$1,1))&gt;VLOOKUP($C166,EquipGradeTable!$A:$B,MATCH(EquipGradeTable!$B$1,EquipGradeTable!$A$1:$B$1,0),0)),"",
OFFSET(K166,0,-1)+20))</f>
        <v>661</v>
      </c>
      <c r="L166">
        <f ca="1">IF($C166&lt;=2,"",
IF(AND($C166&gt;=3,INT(RIGHT(L$1,1))&gt;VLOOKUP($C166,EquipGradeTable!$A:$B,MATCH(EquipGradeTable!$B$1,EquipGradeTable!$A$1:$B$1,0),0)),"",
OFFSET(L166,0,-1)+20))</f>
        <v>681</v>
      </c>
      <c r="M166" t="str">
        <f ca="1">IF($C166&lt;=2,"",
IF(AND($C166&gt;=3,INT(RIGHT(M$1,1))&gt;VLOOKUP($C166,EquipGradeTable!$A:$B,MATCH(EquipGradeTable!$B$1,EquipGradeTable!$A$1:$B$1,0),0)),"",
OFFSET(M166,0,-1)+20))</f>
        <v/>
      </c>
      <c r="N166">
        <f t="shared" ca="1" si="11"/>
        <v>7</v>
      </c>
      <c r="O166" t="str">
        <f ca="1">VLOOKUP($B166,EquipTable!$A:$V,MATCH(SUBSTITUTE(O$1,"참고",""),EquipTable!$A$1:$V$1,0),0)</f>
        <v>MorningStar</v>
      </c>
      <c r="P166">
        <f ca="1">VLOOKUP($B166,EquipTable!$A:$V,MATCH(SUBSTITUTE(P$1,"참고",""),EquipTable!$A$1:$V$1,0),0)</f>
        <v>0</v>
      </c>
    </row>
    <row r="167" spans="1:16" x14ac:dyDescent="0.3">
      <c r="A167" t="str">
        <f t="shared" ca="1" si="8"/>
        <v>Equip064002</v>
      </c>
      <c r="B167" t="s">
        <v>162</v>
      </c>
      <c r="C167">
        <f t="shared" ca="1" si="9"/>
        <v>6</v>
      </c>
      <c r="D167" t="str">
        <f ca="1">VLOOKUP($B167,EquipTable!$A:$V,MATCH(SUBSTITUTE(D$1,"참고",""),EquipTable!$A$1:$V$1,0),0)</f>
        <v>Hammer</v>
      </c>
      <c r="E167" t="str">
        <f ca="1">VLOOKUP($B167,EquipTable!$A:$V,MATCH(SUBSTITUTE(E$1,"참고",""),EquipTable!$A$1:$V$1,0),0)</f>
        <v>A</v>
      </c>
      <c r="F167">
        <f ca="1">VLOOKUP($B167,EquipTable!$A:$V,MATCH(SUBSTITUTE(F$1,"참고",""),EquipTable!$A$1:$V$1,0),0)</f>
        <v>2</v>
      </c>
      <c r="G167" t="str">
        <f t="shared" ca="1" si="10"/>
        <v>701, 721, 741, 761, 781, 801</v>
      </c>
      <c r="H167">
        <v>701</v>
      </c>
      <c r="I167">
        <f ca="1">IF($C167&lt;=2,"",
IF(AND($C167&gt;=3,INT(RIGHT(I$1,1))&gt;VLOOKUP($C167,EquipGradeTable!$A:$B,MATCH(EquipGradeTable!$B$1,EquipGradeTable!$A$1:$B$1,0),0)),"",
OFFSET(I167,0,-1)+20))</f>
        <v>721</v>
      </c>
      <c r="J167">
        <f ca="1">IF($C167&lt;=2,"",
IF(AND($C167&gt;=3,INT(RIGHT(J$1,1))&gt;VLOOKUP($C167,EquipGradeTable!$A:$B,MATCH(EquipGradeTable!$B$1,EquipGradeTable!$A$1:$B$1,0),0)),"",
OFFSET(J167,0,-1)+20))</f>
        <v>741</v>
      </c>
      <c r="K167">
        <f ca="1">IF($C167&lt;=2,"",
IF(AND($C167&gt;=3,INT(RIGHT(K$1,1))&gt;VLOOKUP($C167,EquipGradeTable!$A:$B,MATCH(EquipGradeTable!$B$1,EquipGradeTable!$A$1:$B$1,0),0)),"",
OFFSET(K167,0,-1)+20))</f>
        <v>761</v>
      </c>
      <c r="L167">
        <f ca="1">IF($C167&lt;=2,"",
IF(AND($C167&gt;=3,INT(RIGHT(L$1,1))&gt;VLOOKUP($C167,EquipGradeTable!$A:$B,MATCH(EquipGradeTable!$B$1,EquipGradeTable!$A$1:$B$1,0),0)),"",
OFFSET(L167,0,-1)+20))</f>
        <v>781</v>
      </c>
      <c r="M167">
        <f ca="1">IF($C167&lt;=2,"",
IF(AND($C167&gt;=3,INT(RIGHT(M$1,1))&gt;VLOOKUP($C167,EquipGradeTable!$A:$B,MATCH(EquipGradeTable!$B$1,EquipGradeTable!$A$1:$B$1,0),0)),"",
OFFSET(M167,0,-1)+20))</f>
        <v>801</v>
      </c>
      <c r="N167">
        <f t="shared" ca="1" si="11"/>
        <v>7</v>
      </c>
      <c r="O167" t="str">
        <f ca="1">VLOOKUP($B167,EquipTable!$A:$V,MATCH(SUBSTITUTE(O$1,"참고",""),EquipTable!$A$1:$V$1,0),0)</f>
        <v>MorningStar</v>
      </c>
      <c r="P167">
        <f ca="1">VLOOKUP($B167,EquipTable!$A:$V,MATCH(SUBSTITUTE(P$1,"참고",""),EquipTable!$A$1:$V$1,0),0)</f>
        <v>0</v>
      </c>
    </row>
    <row r="168" spans="1:16" x14ac:dyDescent="0.3">
      <c r="A168" t="str">
        <f t="shared" ca="1" si="8"/>
        <v>Equip004003</v>
      </c>
      <c r="B168" t="s">
        <v>163</v>
      </c>
      <c r="C168">
        <f t="shared" ca="1" si="9"/>
        <v>0</v>
      </c>
      <c r="D168" t="str">
        <f ca="1">VLOOKUP($B168,EquipTable!$A:$V,MATCH(SUBSTITUTE(D$1,"참고",""),EquipTable!$A$1:$V$1,0),0)</f>
        <v>Hammer</v>
      </c>
      <c r="E168" t="str">
        <f ca="1">VLOOKUP($B168,EquipTable!$A:$V,MATCH(SUBSTITUTE(E$1,"참고",""),EquipTable!$A$1:$V$1,0),0)</f>
        <v>A</v>
      </c>
      <c r="F168">
        <f ca="1">VLOOKUP($B168,EquipTable!$A:$V,MATCH(SUBSTITUTE(F$1,"참고",""),EquipTable!$A$1:$V$1,0),0)</f>
        <v>3</v>
      </c>
      <c r="G168" t="str">
        <f t="shared" ca="1" si="10"/>
        <v>102</v>
      </c>
      <c r="H168">
        <v>102</v>
      </c>
      <c r="I168" t="str">
        <f ca="1">IF($C168&lt;=2,"",
IF(AND($C168&gt;=3,INT(RIGHT(I$1,1))&gt;VLOOKUP($C168,EquipGradeTable!$A:$B,MATCH(EquipGradeTable!$B$1,EquipGradeTable!$A$1:$B$1,0),0)),"",
OFFSET(I168,0,-1)+20))</f>
        <v/>
      </c>
      <c r="J168" t="str">
        <f ca="1">IF($C168&lt;=2,"",
IF(AND($C168&gt;=3,INT(RIGHT(J$1,1))&gt;VLOOKUP($C168,EquipGradeTable!$A:$B,MATCH(EquipGradeTable!$B$1,EquipGradeTable!$A$1:$B$1,0),0)),"",
OFFSET(J168,0,-1)+20))</f>
        <v/>
      </c>
      <c r="K168" t="str">
        <f ca="1">IF($C168&lt;=2,"",
IF(AND($C168&gt;=3,INT(RIGHT(K$1,1))&gt;VLOOKUP($C168,EquipGradeTable!$A:$B,MATCH(EquipGradeTable!$B$1,EquipGradeTable!$A$1:$B$1,0),0)),"",
OFFSET(K168,0,-1)+20))</f>
        <v/>
      </c>
      <c r="L168" t="str">
        <f ca="1">IF($C168&lt;=2,"",
IF(AND($C168&gt;=3,INT(RIGHT(L$1,1))&gt;VLOOKUP($C168,EquipGradeTable!$A:$B,MATCH(EquipGradeTable!$B$1,EquipGradeTable!$A$1:$B$1,0),0)),"",
OFFSET(L168,0,-1)+20))</f>
        <v/>
      </c>
      <c r="M168" t="str">
        <f ca="1">IF($C168&lt;=2,"",
IF(AND($C168&gt;=3,INT(RIGHT(M$1,1))&gt;VLOOKUP($C168,EquipGradeTable!$A:$B,MATCH(EquipGradeTable!$B$1,EquipGradeTable!$A$1:$B$1,0),0)),"",
OFFSET(M168,0,-1)+20))</f>
        <v/>
      </c>
      <c r="N168">
        <f t="shared" ca="1" si="11"/>
        <v>7</v>
      </c>
      <c r="O168" t="str">
        <f ca="1">VLOOKUP($B168,EquipTable!$A:$V,MATCH(SUBSTITUTE(O$1,"참고",""),EquipTable!$A$1:$V$1,0),0)</f>
        <v>StrongMaul</v>
      </c>
      <c r="P168">
        <f ca="1">VLOOKUP($B168,EquipTable!$A:$V,MATCH(SUBSTITUTE(P$1,"참고",""),EquipTable!$A$1:$V$1,0),0)</f>
        <v>0</v>
      </c>
    </row>
    <row r="169" spans="1:16" x14ac:dyDescent="0.3">
      <c r="A169" t="str">
        <f t="shared" ca="1" si="8"/>
        <v>Equip014003</v>
      </c>
      <c r="B169" t="s">
        <v>163</v>
      </c>
      <c r="C169">
        <f t="shared" ca="1" si="9"/>
        <v>1</v>
      </c>
      <c r="D169" t="str">
        <f ca="1">VLOOKUP($B169,EquipTable!$A:$V,MATCH(SUBSTITUTE(D$1,"참고",""),EquipTable!$A$1:$V$1,0),0)</f>
        <v>Hammer</v>
      </c>
      <c r="E169" t="str">
        <f ca="1">VLOOKUP($B169,EquipTable!$A:$V,MATCH(SUBSTITUTE(E$1,"참고",""),EquipTable!$A$1:$V$1,0),0)</f>
        <v>A</v>
      </c>
      <c r="F169">
        <f ca="1">VLOOKUP($B169,EquipTable!$A:$V,MATCH(SUBSTITUTE(F$1,"참고",""),EquipTable!$A$1:$V$1,0),0)</f>
        <v>3</v>
      </c>
      <c r="G169" t="str">
        <f t="shared" ca="1" si="10"/>
        <v>202</v>
      </c>
      <c r="H169">
        <v>202</v>
      </c>
      <c r="I169" t="str">
        <f ca="1">IF($C169&lt;=2,"",
IF(AND($C169&gt;=3,INT(RIGHT(I$1,1))&gt;VLOOKUP($C169,EquipGradeTable!$A:$B,MATCH(EquipGradeTable!$B$1,EquipGradeTable!$A$1:$B$1,0),0)),"",
OFFSET(I169,0,-1)+20))</f>
        <v/>
      </c>
      <c r="J169" t="str">
        <f ca="1">IF($C169&lt;=2,"",
IF(AND($C169&gt;=3,INT(RIGHT(J$1,1))&gt;VLOOKUP($C169,EquipGradeTable!$A:$B,MATCH(EquipGradeTable!$B$1,EquipGradeTable!$A$1:$B$1,0),0)),"",
OFFSET(J169,0,-1)+20))</f>
        <v/>
      </c>
      <c r="K169" t="str">
        <f ca="1">IF($C169&lt;=2,"",
IF(AND($C169&gt;=3,INT(RIGHT(K$1,1))&gt;VLOOKUP($C169,EquipGradeTable!$A:$B,MATCH(EquipGradeTable!$B$1,EquipGradeTable!$A$1:$B$1,0),0)),"",
OFFSET(K169,0,-1)+20))</f>
        <v/>
      </c>
      <c r="L169" t="str">
        <f ca="1">IF($C169&lt;=2,"",
IF(AND($C169&gt;=3,INT(RIGHT(L$1,1))&gt;VLOOKUP($C169,EquipGradeTable!$A:$B,MATCH(EquipGradeTable!$B$1,EquipGradeTable!$A$1:$B$1,0),0)),"",
OFFSET(L169,0,-1)+20))</f>
        <v/>
      </c>
      <c r="M169" t="str">
        <f ca="1">IF($C169&lt;=2,"",
IF(AND($C169&gt;=3,INT(RIGHT(M$1,1))&gt;VLOOKUP($C169,EquipGradeTable!$A:$B,MATCH(EquipGradeTable!$B$1,EquipGradeTable!$A$1:$B$1,0),0)),"",
OFFSET(M169,0,-1)+20))</f>
        <v/>
      </c>
      <c r="N169">
        <f t="shared" ca="1" si="11"/>
        <v>7</v>
      </c>
      <c r="O169" t="str">
        <f ca="1">VLOOKUP($B169,EquipTable!$A:$V,MATCH(SUBSTITUTE(O$1,"참고",""),EquipTable!$A$1:$V$1,0),0)</f>
        <v>StrongMaul</v>
      </c>
      <c r="P169">
        <f ca="1">VLOOKUP($B169,EquipTable!$A:$V,MATCH(SUBSTITUTE(P$1,"참고",""),EquipTable!$A$1:$V$1,0),0)</f>
        <v>0</v>
      </c>
    </row>
    <row r="170" spans="1:16" x14ac:dyDescent="0.3">
      <c r="A170" t="str">
        <f t="shared" ca="1" si="8"/>
        <v>Equip024003</v>
      </c>
      <c r="B170" t="s">
        <v>163</v>
      </c>
      <c r="C170">
        <f t="shared" ca="1" si="9"/>
        <v>2</v>
      </c>
      <c r="D170" t="str">
        <f ca="1">VLOOKUP($B170,EquipTable!$A:$V,MATCH(SUBSTITUTE(D$1,"참고",""),EquipTable!$A$1:$V$1,0),0)</f>
        <v>Hammer</v>
      </c>
      <c r="E170" t="str">
        <f ca="1">VLOOKUP($B170,EquipTable!$A:$V,MATCH(SUBSTITUTE(E$1,"참고",""),EquipTable!$A$1:$V$1,0),0)</f>
        <v>A</v>
      </c>
      <c r="F170">
        <f ca="1">VLOOKUP($B170,EquipTable!$A:$V,MATCH(SUBSTITUTE(F$1,"참고",""),EquipTable!$A$1:$V$1,0),0)</f>
        <v>3</v>
      </c>
      <c r="G170" t="str">
        <f t="shared" ca="1" si="10"/>
        <v>302</v>
      </c>
      <c r="H170">
        <v>302</v>
      </c>
      <c r="I170" t="str">
        <f ca="1">IF($C170&lt;=2,"",
IF(AND($C170&gt;=3,INT(RIGHT(I$1,1))&gt;VLOOKUP($C170,EquipGradeTable!$A:$B,MATCH(EquipGradeTable!$B$1,EquipGradeTable!$A$1:$B$1,0),0)),"",
OFFSET(I170,0,-1)+20))</f>
        <v/>
      </c>
      <c r="J170" t="str">
        <f ca="1">IF($C170&lt;=2,"",
IF(AND($C170&gt;=3,INT(RIGHT(J$1,1))&gt;VLOOKUP($C170,EquipGradeTable!$A:$B,MATCH(EquipGradeTable!$B$1,EquipGradeTable!$A$1:$B$1,0),0)),"",
OFFSET(J170,0,-1)+20))</f>
        <v/>
      </c>
      <c r="K170" t="str">
        <f ca="1">IF($C170&lt;=2,"",
IF(AND($C170&gt;=3,INT(RIGHT(K$1,1))&gt;VLOOKUP($C170,EquipGradeTable!$A:$B,MATCH(EquipGradeTable!$B$1,EquipGradeTable!$A$1:$B$1,0),0)),"",
OFFSET(K170,0,-1)+20))</f>
        <v/>
      </c>
      <c r="L170" t="str">
        <f ca="1">IF($C170&lt;=2,"",
IF(AND($C170&gt;=3,INT(RIGHT(L$1,1))&gt;VLOOKUP($C170,EquipGradeTable!$A:$B,MATCH(EquipGradeTable!$B$1,EquipGradeTable!$A$1:$B$1,0),0)),"",
OFFSET(L170,0,-1)+20))</f>
        <v/>
      </c>
      <c r="M170" t="str">
        <f ca="1">IF($C170&lt;=2,"",
IF(AND($C170&gt;=3,INT(RIGHT(M$1,1))&gt;VLOOKUP($C170,EquipGradeTable!$A:$B,MATCH(EquipGradeTable!$B$1,EquipGradeTable!$A$1:$B$1,0),0)),"",
OFFSET(M170,0,-1)+20))</f>
        <v/>
      </c>
      <c r="N170">
        <f t="shared" ca="1" si="11"/>
        <v>7</v>
      </c>
      <c r="O170" t="str">
        <f ca="1">VLOOKUP($B170,EquipTable!$A:$V,MATCH(SUBSTITUTE(O$1,"참고",""),EquipTable!$A$1:$V$1,0),0)</f>
        <v>StrongMaul</v>
      </c>
      <c r="P170">
        <f ca="1">VLOOKUP($B170,EquipTable!$A:$V,MATCH(SUBSTITUTE(P$1,"참고",""),EquipTable!$A$1:$V$1,0),0)</f>
        <v>0</v>
      </c>
    </row>
    <row r="171" spans="1:16" x14ac:dyDescent="0.3">
      <c r="A171" t="str">
        <f t="shared" ca="1" si="8"/>
        <v>Equip034003</v>
      </c>
      <c r="B171" t="s">
        <v>163</v>
      </c>
      <c r="C171">
        <f t="shared" ca="1" si="9"/>
        <v>3</v>
      </c>
      <c r="D171" t="str">
        <f ca="1">VLOOKUP($B171,EquipTable!$A:$V,MATCH(SUBSTITUTE(D$1,"참고",""),EquipTable!$A$1:$V$1,0),0)</f>
        <v>Hammer</v>
      </c>
      <c r="E171" t="str">
        <f ca="1">VLOOKUP($B171,EquipTable!$A:$V,MATCH(SUBSTITUTE(E$1,"참고",""),EquipTable!$A$1:$V$1,0),0)</f>
        <v>A</v>
      </c>
      <c r="F171">
        <f ca="1">VLOOKUP($B171,EquipTable!$A:$V,MATCH(SUBSTITUTE(F$1,"참고",""),EquipTable!$A$1:$V$1,0),0)</f>
        <v>3</v>
      </c>
      <c r="G171" t="str">
        <f t="shared" ca="1" si="10"/>
        <v>402, 422, 442</v>
      </c>
      <c r="H171">
        <v>402</v>
      </c>
      <c r="I171">
        <f ca="1">IF($C171&lt;=2,"",
IF(AND($C171&gt;=3,INT(RIGHT(I$1,1))&gt;VLOOKUP($C171,EquipGradeTable!$A:$B,MATCH(EquipGradeTable!$B$1,EquipGradeTable!$A$1:$B$1,0),0)),"",
OFFSET(I171,0,-1)+20))</f>
        <v>422</v>
      </c>
      <c r="J171">
        <f ca="1">IF($C171&lt;=2,"",
IF(AND($C171&gt;=3,INT(RIGHT(J$1,1))&gt;VLOOKUP($C171,EquipGradeTable!$A:$B,MATCH(EquipGradeTable!$B$1,EquipGradeTable!$A$1:$B$1,0),0)),"",
OFFSET(J171,0,-1)+20))</f>
        <v>442</v>
      </c>
      <c r="K171" t="str">
        <f ca="1">IF($C171&lt;=2,"",
IF(AND($C171&gt;=3,INT(RIGHT(K$1,1))&gt;VLOOKUP($C171,EquipGradeTable!$A:$B,MATCH(EquipGradeTable!$B$1,EquipGradeTable!$A$1:$B$1,0),0)),"",
OFFSET(K171,0,-1)+20))</f>
        <v/>
      </c>
      <c r="L171" t="str">
        <f ca="1">IF($C171&lt;=2,"",
IF(AND($C171&gt;=3,INT(RIGHT(L$1,1))&gt;VLOOKUP($C171,EquipGradeTable!$A:$B,MATCH(EquipGradeTable!$B$1,EquipGradeTable!$A$1:$B$1,0),0)),"",
OFFSET(L171,0,-1)+20))</f>
        <v/>
      </c>
      <c r="M171" t="str">
        <f ca="1">IF($C171&lt;=2,"",
IF(AND($C171&gt;=3,INT(RIGHT(M$1,1))&gt;VLOOKUP($C171,EquipGradeTable!$A:$B,MATCH(EquipGradeTable!$B$1,EquipGradeTable!$A$1:$B$1,0),0)),"",
OFFSET(M171,0,-1)+20))</f>
        <v/>
      </c>
      <c r="N171">
        <f t="shared" ca="1" si="11"/>
        <v>7</v>
      </c>
      <c r="O171" t="str">
        <f ca="1">VLOOKUP($B171,EquipTable!$A:$V,MATCH(SUBSTITUTE(O$1,"참고",""),EquipTable!$A$1:$V$1,0),0)</f>
        <v>StrongMaul</v>
      </c>
      <c r="P171">
        <f ca="1">VLOOKUP($B171,EquipTable!$A:$V,MATCH(SUBSTITUTE(P$1,"참고",""),EquipTable!$A$1:$V$1,0),0)</f>
        <v>0</v>
      </c>
    </row>
    <row r="172" spans="1:16" x14ac:dyDescent="0.3">
      <c r="A172" t="str">
        <f t="shared" ca="1" si="8"/>
        <v>Equip044003</v>
      </c>
      <c r="B172" t="s">
        <v>163</v>
      </c>
      <c r="C172">
        <f t="shared" ca="1" si="9"/>
        <v>4</v>
      </c>
      <c r="D172" t="str">
        <f ca="1">VLOOKUP($B172,EquipTable!$A:$V,MATCH(SUBSTITUTE(D$1,"참고",""),EquipTable!$A$1:$V$1,0),0)</f>
        <v>Hammer</v>
      </c>
      <c r="E172" t="str">
        <f ca="1">VLOOKUP($B172,EquipTable!$A:$V,MATCH(SUBSTITUTE(E$1,"참고",""),EquipTable!$A$1:$V$1,0),0)</f>
        <v>A</v>
      </c>
      <c r="F172">
        <f ca="1">VLOOKUP($B172,EquipTable!$A:$V,MATCH(SUBSTITUTE(F$1,"참고",""),EquipTable!$A$1:$V$1,0),0)</f>
        <v>3</v>
      </c>
      <c r="G172" t="str">
        <f t="shared" ca="1" si="10"/>
        <v>502, 522, 542, 562</v>
      </c>
      <c r="H172">
        <v>502</v>
      </c>
      <c r="I172">
        <f ca="1">IF($C172&lt;=2,"",
IF(AND($C172&gt;=3,INT(RIGHT(I$1,1))&gt;VLOOKUP($C172,EquipGradeTable!$A:$B,MATCH(EquipGradeTable!$B$1,EquipGradeTable!$A$1:$B$1,0),0)),"",
OFFSET(I172,0,-1)+20))</f>
        <v>522</v>
      </c>
      <c r="J172">
        <f ca="1">IF($C172&lt;=2,"",
IF(AND($C172&gt;=3,INT(RIGHT(J$1,1))&gt;VLOOKUP($C172,EquipGradeTable!$A:$B,MATCH(EquipGradeTable!$B$1,EquipGradeTable!$A$1:$B$1,0),0)),"",
OFFSET(J172,0,-1)+20))</f>
        <v>542</v>
      </c>
      <c r="K172">
        <f ca="1">IF($C172&lt;=2,"",
IF(AND($C172&gt;=3,INT(RIGHT(K$1,1))&gt;VLOOKUP($C172,EquipGradeTable!$A:$B,MATCH(EquipGradeTable!$B$1,EquipGradeTable!$A$1:$B$1,0),0)),"",
OFFSET(K172,0,-1)+20))</f>
        <v>562</v>
      </c>
      <c r="L172" t="str">
        <f ca="1">IF($C172&lt;=2,"",
IF(AND($C172&gt;=3,INT(RIGHT(L$1,1))&gt;VLOOKUP($C172,EquipGradeTable!$A:$B,MATCH(EquipGradeTable!$B$1,EquipGradeTable!$A$1:$B$1,0),0)),"",
OFFSET(L172,0,-1)+20))</f>
        <v/>
      </c>
      <c r="M172" t="str">
        <f ca="1">IF($C172&lt;=2,"",
IF(AND($C172&gt;=3,INT(RIGHT(M$1,1))&gt;VLOOKUP($C172,EquipGradeTable!$A:$B,MATCH(EquipGradeTable!$B$1,EquipGradeTable!$A$1:$B$1,0),0)),"",
OFFSET(M172,0,-1)+20))</f>
        <v/>
      </c>
      <c r="N172">
        <f t="shared" ca="1" si="11"/>
        <v>7</v>
      </c>
      <c r="O172" t="str">
        <f ca="1">VLOOKUP($B172,EquipTable!$A:$V,MATCH(SUBSTITUTE(O$1,"참고",""),EquipTable!$A$1:$V$1,0),0)</f>
        <v>StrongMaul</v>
      </c>
      <c r="P172">
        <f ca="1">VLOOKUP($B172,EquipTable!$A:$V,MATCH(SUBSTITUTE(P$1,"참고",""),EquipTable!$A$1:$V$1,0),0)</f>
        <v>0</v>
      </c>
    </row>
    <row r="173" spans="1:16" x14ac:dyDescent="0.3">
      <c r="A173" t="str">
        <f t="shared" ca="1" si="8"/>
        <v>Equip054003</v>
      </c>
      <c r="B173" t="s">
        <v>163</v>
      </c>
      <c r="C173">
        <f t="shared" ca="1" si="9"/>
        <v>5</v>
      </c>
      <c r="D173" t="str">
        <f ca="1">VLOOKUP($B173,EquipTable!$A:$V,MATCH(SUBSTITUTE(D$1,"참고",""),EquipTable!$A$1:$V$1,0),0)</f>
        <v>Hammer</v>
      </c>
      <c r="E173" t="str">
        <f ca="1">VLOOKUP($B173,EquipTable!$A:$V,MATCH(SUBSTITUTE(E$1,"참고",""),EquipTable!$A$1:$V$1,0),0)</f>
        <v>A</v>
      </c>
      <c r="F173">
        <f ca="1">VLOOKUP($B173,EquipTable!$A:$V,MATCH(SUBSTITUTE(F$1,"참고",""),EquipTable!$A$1:$V$1,0),0)</f>
        <v>3</v>
      </c>
      <c r="G173" t="str">
        <f t="shared" ca="1" si="10"/>
        <v>602, 622, 642, 662, 682</v>
      </c>
      <c r="H173">
        <v>602</v>
      </c>
      <c r="I173">
        <f ca="1">IF($C173&lt;=2,"",
IF(AND($C173&gt;=3,INT(RIGHT(I$1,1))&gt;VLOOKUP($C173,EquipGradeTable!$A:$B,MATCH(EquipGradeTable!$B$1,EquipGradeTable!$A$1:$B$1,0),0)),"",
OFFSET(I173,0,-1)+20))</f>
        <v>622</v>
      </c>
      <c r="J173">
        <f ca="1">IF($C173&lt;=2,"",
IF(AND($C173&gt;=3,INT(RIGHT(J$1,1))&gt;VLOOKUP($C173,EquipGradeTable!$A:$B,MATCH(EquipGradeTable!$B$1,EquipGradeTable!$A$1:$B$1,0),0)),"",
OFFSET(J173,0,-1)+20))</f>
        <v>642</v>
      </c>
      <c r="K173">
        <f ca="1">IF($C173&lt;=2,"",
IF(AND($C173&gt;=3,INT(RIGHT(K$1,1))&gt;VLOOKUP($C173,EquipGradeTable!$A:$B,MATCH(EquipGradeTable!$B$1,EquipGradeTable!$A$1:$B$1,0),0)),"",
OFFSET(K173,0,-1)+20))</f>
        <v>662</v>
      </c>
      <c r="L173">
        <f ca="1">IF($C173&lt;=2,"",
IF(AND($C173&gt;=3,INT(RIGHT(L$1,1))&gt;VLOOKUP($C173,EquipGradeTable!$A:$B,MATCH(EquipGradeTable!$B$1,EquipGradeTable!$A$1:$B$1,0),0)),"",
OFFSET(L173,0,-1)+20))</f>
        <v>682</v>
      </c>
      <c r="M173" t="str">
        <f ca="1">IF($C173&lt;=2,"",
IF(AND($C173&gt;=3,INT(RIGHT(M$1,1))&gt;VLOOKUP($C173,EquipGradeTable!$A:$B,MATCH(EquipGradeTable!$B$1,EquipGradeTable!$A$1:$B$1,0),0)),"",
OFFSET(M173,0,-1)+20))</f>
        <v/>
      </c>
      <c r="N173">
        <f t="shared" ca="1" si="11"/>
        <v>7</v>
      </c>
      <c r="O173" t="str">
        <f ca="1">VLOOKUP($B173,EquipTable!$A:$V,MATCH(SUBSTITUTE(O$1,"참고",""),EquipTable!$A$1:$V$1,0),0)</f>
        <v>StrongMaul</v>
      </c>
      <c r="P173">
        <f ca="1">VLOOKUP($B173,EquipTable!$A:$V,MATCH(SUBSTITUTE(P$1,"참고",""),EquipTable!$A$1:$V$1,0),0)</f>
        <v>0</v>
      </c>
    </row>
    <row r="174" spans="1:16" x14ac:dyDescent="0.3">
      <c r="A174" t="str">
        <f t="shared" ca="1" si="8"/>
        <v>Equip064003</v>
      </c>
      <c r="B174" t="s">
        <v>163</v>
      </c>
      <c r="C174">
        <f t="shared" ca="1" si="9"/>
        <v>6</v>
      </c>
      <c r="D174" t="str">
        <f ca="1">VLOOKUP($B174,EquipTable!$A:$V,MATCH(SUBSTITUTE(D$1,"참고",""),EquipTable!$A$1:$V$1,0),0)</f>
        <v>Hammer</v>
      </c>
      <c r="E174" t="str">
        <f ca="1">VLOOKUP($B174,EquipTable!$A:$V,MATCH(SUBSTITUTE(E$1,"참고",""),EquipTable!$A$1:$V$1,0),0)</f>
        <v>A</v>
      </c>
      <c r="F174">
        <f ca="1">VLOOKUP($B174,EquipTable!$A:$V,MATCH(SUBSTITUTE(F$1,"참고",""),EquipTable!$A$1:$V$1,0),0)</f>
        <v>3</v>
      </c>
      <c r="G174" t="str">
        <f t="shared" ca="1" si="10"/>
        <v>702, 722, 742, 762, 782, 802</v>
      </c>
      <c r="H174">
        <v>702</v>
      </c>
      <c r="I174">
        <f ca="1">IF($C174&lt;=2,"",
IF(AND($C174&gt;=3,INT(RIGHT(I$1,1))&gt;VLOOKUP($C174,EquipGradeTable!$A:$B,MATCH(EquipGradeTable!$B$1,EquipGradeTable!$A$1:$B$1,0),0)),"",
OFFSET(I174,0,-1)+20))</f>
        <v>722</v>
      </c>
      <c r="J174">
        <f ca="1">IF($C174&lt;=2,"",
IF(AND($C174&gt;=3,INT(RIGHT(J$1,1))&gt;VLOOKUP($C174,EquipGradeTable!$A:$B,MATCH(EquipGradeTable!$B$1,EquipGradeTable!$A$1:$B$1,0),0)),"",
OFFSET(J174,0,-1)+20))</f>
        <v>742</v>
      </c>
      <c r="K174">
        <f ca="1">IF($C174&lt;=2,"",
IF(AND($C174&gt;=3,INT(RIGHT(K$1,1))&gt;VLOOKUP($C174,EquipGradeTable!$A:$B,MATCH(EquipGradeTable!$B$1,EquipGradeTable!$A$1:$B$1,0),0)),"",
OFFSET(K174,0,-1)+20))</f>
        <v>762</v>
      </c>
      <c r="L174">
        <f ca="1">IF($C174&lt;=2,"",
IF(AND($C174&gt;=3,INT(RIGHT(L$1,1))&gt;VLOOKUP($C174,EquipGradeTable!$A:$B,MATCH(EquipGradeTable!$B$1,EquipGradeTable!$A$1:$B$1,0),0)),"",
OFFSET(L174,0,-1)+20))</f>
        <v>782</v>
      </c>
      <c r="M174">
        <f ca="1">IF($C174&lt;=2,"",
IF(AND($C174&gt;=3,INT(RIGHT(M$1,1))&gt;VLOOKUP($C174,EquipGradeTable!$A:$B,MATCH(EquipGradeTable!$B$1,EquipGradeTable!$A$1:$B$1,0),0)),"",
OFFSET(M174,0,-1)+20))</f>
        <v>802</v>
      </c>
      <c r="N174">
        <f t="shared" ca="1" si="11"/>
        <v>7</v>
      </c>
      <c r="O174" t="str">
        <f ca="1">VLOOKUP($B174,EquipTable!$A:$V,MATCH(SUBSTITUTE(O$1,"참고",""),EquipTable!$A$1:$V$1,0),0)</f>
        <v>StrongMaul</v>
      </c>
      <c r="P174">
        <f ca="1">VLOOKUP($B174,EquipTable!$A:$V,MATCH(SUBSTITUTE(P$1,"참고",""),EquipTable!$A$1:$V$1,0),0)</f>
        <v>0</v>
      </c>
    </row>
    <row r="175" spans="1:16" x14ac:dyDescent="0.3">
      <c r="A175" t="str">
        <f t="shared" ca="1" si="8"/>
        <v>Equip034101</v>
      </c>
      <c r="B175" t="s">
        <v>164</v>
      </c>
      <c r="C175">
        <f t="shared" ca="1" si="9"/>
        <v>3</v>
      </c>
      <c r="D175" t="str">
        <f ca="1">VLOOKUP($B175,EquipTable!$A:$V,MATCH(SUBSTITUTE(D$1,"참고",""),EquipTable!$A$1:$V$1,0),0)</f>
        <v>Hammer</v>
      </c>
      <c r="E175" t="str">
        <f ca="1">VLOOKUP($B175,EquipTable!$A:$V,MATCH(SUBSTITUTE(E$1,"참고",""),EquipTable!$A$1:$V$1,0),0)</f>
        <v>S</v>
      </c>
      <c r="F175">
        <f ca="1">VLOOKUP($B175,EquipTable!$A:$V,MATCH(SUBSTITUTE(F$1,"참고",""),EquipTable!$A$1:$V$1,0),0)</f>
        <v>1</v>
      </c>
      <c r="G175" t="str">
        <f t="shared" ca="1" si="10"/>
        <v>600, 620, 640</v>
      </c>
      <c r="H175">
        <v>600</v>
      </c>
      <c r="I175">
        <f ca="1">IF($C175&lt;=2,"",
IF(AND($C175&gt;=3,INT(RIGHT(I$1,1))&gt;VLOOKUP($C175,EquipGradeTable!$A:$B,MATCH(EquipGradeTable!$B$1,EquipGradeTable!$A$1:$B$1,0),0)),"",
OFFSET(I175,0,-1)+20))</f>
        <v>620</v>
      </c>
      <c r="J175">
        <f ca="1">IF($C175&lt;=2,"",
IF(AND($C175&gt;=3,INT(RIGHT(J$1,1))&gt;VLOOKUP($C175,EquipGradeTable!$A:$B,MATCH(EquipGradeTable!$B$1,EquipGradeTable!$A$1:$B$1,0),0)),"",
OFFSET(J175,0,-1)+20))</f>
        <v>640</v>
      </c>
      <c r="K175" t="str">
        <f ca="1">IF($C175&lt;=2,"",
IF(AND($C175&gt;=3,INT(RIGHT(K$1,1))&gt;VLOOKUP($C175,EquipGradeTable!$A:$B,MATCH(EquipGradeTable!$B$1,EquipGradeTable!$A$1:$B$1,0),0)),"",
OFFSET(K175,0,-1)+20))</f>
        <v/>
      </c>
      <c r="L175" t="str">
        <f ca="1">IF($C175&lt;=2,"",
IF(AND($C175&gt;=3,INT(RIGHT(L$1,1))&gt;VLOOKUP($C175,EquipGradeTable!$A:$B,MATCH(EquipGradeTable!$B$1,EquipGradeTable!$A$1:$B$1,0),0)),"",
OFFSET(L175,0,-1)+20))</f>
        <v/>
      </c>
      <c r="M175" t="str">
        <f ca="1">IF($C175&lt;=2,"",
IF(AND($C175&gt;=3,INT(RIGHT(M$1,1))&gt;VLOOKUP($C175,EquipGradeTable!$A:$B,MATCH(EquipGradeTable!$B$1,EquipGradeTable!$A$1:$B$1,0),0)),"",
OFFSET(M175,0,-1)+20))</f>
        <v/>
      </c>
      <c r="N175">
        <f t="shared" ca="1" si="11"/>
        <v>4</v>
      </c>
      <c r="O175" t="str">
        <f ca="1">VLOOKUP($B175,EquipTable!$A:$V,MATCH(SUBSTITUTE(O$1,"참고",""),EquipTable!$A$1:$V$1,0),0)</f>
        <v>ArmoryHammer11</v>
      </c>
      <c r="P175">
        <f ca="1">VLOOKUP($B175,EquipTable!$A:$V,MATCH(SUBSTITUTE(P$1,"참고",""),EquipTable!$A$1:$V$1,0),0)</f>
        <v>0</v>
      </c>
    </row>
    <row r="176" spans="1:16" x14ac:dyDescent="0.3">
      <c r="A176" t="str">
        <f t="shared" ca="1" si="8"/>
        <v>Equip044101</v>
      </c>
      <c r="B176" t="s">
        <v>164</v>
      </c>
      <c r="C176">
        <f t="shared" ca="1" si="9"/>
        <v>4</v>
      </c>
      <c r="D176" t="str">
        <f ca="1">VLOOKUP($B176,EquipTable!$A:$V,MATCH(SUBSTITUTE(D$1,"참고",""),EquipTable!$A$1:$V$1,0),0)</f>
        <v>Hammer</v>
      </c>
      <c r="E176" t="str">
        <f ca="1">VLOOKUP($B176,EquipTable!$A:$V,MATCH(SUBSTITUTE(E$1,"참고",""),EquipTable!$A$1:$V$1,0),0)</f>
        <v>S</v>
      </c>
      <c r="F176">
        <f ca="1">VLOOKUP($B176,EquipTable!$A:$V,MATCH(SUBSTITUTE(F$1,"참고",""),EquipTable!$A$1:$V$1,0),0)</f>
        <v>1</v>
      </c>
      <c r="G176" t="str">
        <f t="shared" ca="1" si="10"/>
        <v>750, 770, 790, 810</v>
      </c>
      <c r="H176">
        <v>750</v>
      </c>
      <c r="I176">
        <f ca="1">IF($C176&lt;=2,"",
IF(AND($C176&gt;=3,INT(RIGHT(I$1,1))&gt;VLOOKUP($C176,EquipGradeTable!$A:$B,MATCH(EquipGradeTable!$B$1,EquipGradeTable!$A$1:$B$1,0),0)),"",
OFFSET(I176,0,-1)+20))</f>
        <v>770</v>
      </c>
      <c r="J176">
        <f ca="1">IF($C176&lt;=2,"",
IF(AND($C176&gt;=3,INT(RIGHT(J$1,1))&gt;VLOOKUP($C176,EquipGradeTable!$A:$B,MATCH(EquipGradeTable!$B$1,EquipGradeTable!$A$1:$B$1,0),0)),"",
OFFSET(J176,0,-1)+20))</f>
        <v>790</v>
      </c>
      <c r="K176">
        <f ca="1">IF($C176&lt;=2,"",
IF(AND($C176&gt;=3,INT(RIGHT(K$1,1))&gt;VLOOKUP($C176,EquipGradeTable!$A:$B,MATCH(EquipGradeTable!$B$1,EquipGradeTable!$A$1:$B$1,0),0)),"",
OFFSET(K176,0,-1)+20))</f>
        <v>810</v>
      </c>
      <c r="L176" t="str">
        <f ca="1">IF($C176&lt;=2,"",
IF(AND($C176&gt;=3,INT(RIGHT(L$1,1))&gt;VLOOKUP($C176,EquipGradeTable!$A:$B,MATCH(EquipGradeTable!$B$1,EquipGradeTable!$A$1:$B$1,0),0)),"",
OFFSET(L176,0,-1)+20))</f>
        <v/>
      </c>
      <c r="M176" t="str">
        <f ca="1">IF($C176&lt;=2,"",
IF(AND($C176&gt;=3,INT(RIGHT(M$1,1))&gt;VLOOKUP($C176,EquipGradeTable!$A:$B,MATCH(EquipGradeTable!$B$1,EquipGradeTable!$A$1:$B$1,0),0)),"",
OFFSET(M176,0,-1)+20))</f>
        <v/>
      </c>
      <c r="N176">
        <f t="shared" ca="1" si="11"/>
        <v>4</v>
      </c>
      <c r="O176" t="str">
        <f ca="1">VLOOKUP($B176,EquipTable!$A:$V,MATCH(SUBSTITUTE(O$1,"참고",""),EquipTable!$A$1:$V$1,0),0)</f>
        <v>ArmoryHammer11</v>
      </c>
      <c r="P176">
        <f ca="1">VLOOKUP($B176,EquipTable!$A:$V,MATCH(SUBSTITUTE(P$1,"참고",""),EquipTable!$A$1:$V$1,0),0)</f>
        <v>0</v>
      </c>
    </row>
    <row r="177" spans="1:16" x14ac:dyDescent="0.3">
      <c r="A177" t="str">
        <f t="shared" ca="1" si="8"/>
        <v>Equip054101</v>
      </c>
      <c r="B177" t="s">
        <v>164</v>
      </c>
      <c r="C177">
        <f t="shared" ca="1" si="9"/>
        <v>5</v>
      </c>
      <c r="D177" t="str">
        <f ca="1">VLOOKUP($B177,EquipTable!$A:$V,MATCH(SUBSTITUTE(D$1,"참고",""),EquipTable!$A$1:$V$1,0),0)</f>
        <v>Hammer</v>
      </c>
      <c r="E177" t="str">
        <f ca="1">VLOOKUP($B177,EquipTable!$A:$V,MATCH(SUBSTITUTE(E$1,"참고",""),EquipTable!$A$1:$V$1,0),0)</f>
        <v>S</v>
      </c>
      <c r="F177">
        <f ca="1">VLOOKUP($B177,EquipTable!$A:$V,MATCH(SUBSTITUTE(F$1,"참고",""),EquipTable!$A$1:$V$1,0),0)</f>
        <v>1</v>
      </c>
      <c r="G177" t="str">
        <f t="shared" ca="1" si="10"/>
        <v>900, 920, 940, 960, 980</v>
      </c>
      <c r="H177">
        <v>900</v>
      </c>
      <c r="I177">
        <f ca="1">IF($C177&lt;=2,"",
IF(AND($C177&gt;=3,INT(RIGHT(I$1,1))&gt;VLOOKUP($C177,EquipGradeTable!$A:$B,MATCH(EquipGradeTable!$B$1,EquipGradeTable!$A$1:$B$1,0),0)),"",
OFFSET(I177,0,-1)+20))</f>
        <v>920</v>
      </c>
      <c r="J177">
        <f ca="1">IF($C177&lt;=2,"",
IF(AND($C177&gt;=3,INT(RIGHT(J$1,1))&gt;VLOOKUP($C177,EquipGradeTable!$A:$B,MATCH(EquipGradeTable!$B$1,EquipGradeTable!$A$1:$B$1,0),0)),"",
OFFSET(J177,0,-1)+20))</f>
        <v>940</v>
      </c>
      <c r="K177">
        <f ca="1">IF($C177&lt;=2,"",
IF(AND($C177&gt;=3,INT(RIGHT(K$1,1))&gt;VLOOKUP($C177,EquipGradeTable!$A:$B,MATCH(EquipGradeTable!$B$1,EquipGradeTable!$A$1:$B$1,0),0)),"",
OFFSET(K177,0,-1)+20))</f>
        <v>960</v>
      </c>
      <c r="L177">
        <f ca="1">IF($C177&lt;=2,"",
IF(AND($C177&gt;=3,INT(RIGHT(L$1,1))&gt;VLOOKUP($C177,EquipGradeTable!$A:$B,MATCH(EquipGradeTable!$B$1,EquipGradeTable!$A$1:$B$1,0),0)),"",
OFFSET(L177,0,-1)+20))</f>
        <v>980</v>
      </c>
      <c r="M177" t="str">
        <f ca="1">IF($C177&lt;=2,"",
IF(AND($C177&gt;=3,INT(RIGHT(M$1,1))&gt;VLOOKUP($C177,EquipGradeTable!$A:$B,MATCH(EquipGradeTable!$B$1,EquipGradeTable!$A$1:$B$1,0),0)),"",
OFFSET(M177,0,-1)+20))</f>
        <v/>
      </c>
      <c r="N177">
        <f t="shared" ca="1" si="11"/>
        <v>4</v>
      </c>
      <c r="O177" t="str">
        <f ca="1">VLOOKUP($B177,EquipTable!$A:$V,MATCH(SUBSTITUTE(O$1,"참고",""),EquipTable!$A$1:$V$1,0),0)</f>
        <v>ArmoryHammer11</v>
      </c>
      <c r="P177">
        <f ca="1">VLOOKUP($B177,EquipTable!$A:$V,MATCH(SUBSTITUTE(P$1,"참고",""),EquipTable!$A$1:$V$1,0),0)</f>
        <v>0</v>
      </c>
    </row>
    <row r="178" spans="1:16" x14ac:dyDescent="0.3">
      <c r="A178" t="str">
        <f t="shared" ca="1" si="8"/>
        <v>Equip064101</v>
      </c>
      <c r="B178" t="s">
        <v>164</v>
      </c>
      <c r="C178">
        <f t="shared" ca="1" si="9"/>
        <v>6</v>
      </c>
      <c r="D178" t="str">
        <f ca="1">VLOOKUP($B178,EquipTable!$A:$V,MATCH(SUBSTITUTE(D$1,"참고",""),EquipTable!$A$1:$V$1,0),0)</f>
        <v>Hammer</v>
      </c>
      <c r="E178" t="str">
        <f ca="1">VLOOKUP($B178,EquipTable!$A:$V,MATCH(SUBSTITUTE(E$1,"참고",""),EquipTable!$A$1:$V$1,0),0)</f>
        <v>S</v>
      </c>
      <c r="F178">
        <f ca="1">VLOOKUP($B178,EquipTable!$A:$V,MATCH(SUBSTITUTE(F$1,"참고",""),EquipTable!$A$1:$V$1,0),0)</f>
        <v>1</v>
      </c>
      <c r="G178" t="str">
        <f t="shared" ca="1" si="10"/>
        <v>1050, 1070, 1090, 1110, 1130, 1150</v>
      </c>
      <c r="H178">
        <v>1050</v>
      </c>
      <c r="I178">
        <f ca="1">IF($C178&lt;=2,"",
IF(AND($C178&gt;=3,INT(RIGHT(I$1,1))&gt;VLOOKUP($C178,EquipGradeTable!$A:$B,MATCH(EquipGradeTable!$B$1,EquipGradeTable!$A$1:$B$1,0),0)),"",
OFFSET(I178,0,-1)+20))</f>
        <v>1070</v>
      </c>
      <c r="J178">
        <f ca="1">IF($C178&lt;=2,"",
IF(AND($C178&gt;=3,INT(RIGHT(J$1,1))&gt;VLOOKUP($C178,EquipGradeTable!$A:$B,MATCH(EquipGradeTable!$B$1,EquipGradeTable!$A$1:$B$1,0),0)),"",
OFFSET(J178,0,-1)+20))</f>
        <v>1090</v>
      </c>
      <c r="K178">
        <f ca="1">IF($C178&lt;=2,"",
IF(AND($C178&gt;=3,INT(RIGHT(K$1,1))&gt;VLOOKUP($C178,EquipGradeTable!$A:$B,MATCH(EquipGradeTable!$B$1,EquipGradeTable!$A$1:$B$1,0),0)),"",
OFFSET(K178,0,-1)+20))</f>
        <v>1110</v>
      </c>
      <c r="L178">
        <f ca="1">IF($C178&lt;=2,"",
IF(AND($C178&gt;=3,INT(RIGHT(L$1,1))&gt;VLOOKUP($C178,EquipGradeTable!$A:$B,MATCH(EquipGradeTable!$B$1,EquipGradeTable!$A$1:$B$1,0),0)),"",
OFFSET(L178,0,-1)+20))</f>
        <v>1130</v>
      </c>
      <c r="M178">
        <f ca="1">IF($C178&lt;=2,"",
IF(AND($C178&gt;=3,INT(RIGHT(M$1,1))&gt;VLOOKUP($C178,EquipGradeTable!$A:$B,MATCH(EquipGradeTable!$B$1,EquipGradeTable!$A$1:$B$1,0),0)),"",
OFFSET(M178,0,-1)+20))</f>
        <v>1150</v>
      </c>
      <c r="N178">
        <f t="shared" ca="1" si="11"/>
        <v>4</v>
      </c>
      <c r="O178" t="str">
        <f ca="1">VLOOKUP($B178,EquipTable!$A:$V,MATCH(SUBSTITUTE(O$1,"참고",""),EquipTable!$A$1:$V$1,0),0)</f>
        <v>ArmoryHammer11</v>
      </c>
      <c r="P178">
        <f ca="1">VLOOKUP($B178,EquipTable!$A:$V,MATCH(SUBSTITUTE(P$1,"참고",""),EquipTable!$A$1:$V$1,0),0)</f>
        <v>0</v>
      </c>
    </row>
    <row r="179" spans="1:16" x14ac:dyDescent="0.3">
      <c r="A179" t="str">
        <f t="shared" ca="1" si="8"/>
        <v>Equip034102</v>
      </c>
      <c r="B179" t="s">
        <v>165</v>
      </c>
      <c r="C179">
        <f t="shared" ca="1" si="9"/>
        <v>3</v>
      </c>
      <c r="D179" t="str">
        <f ca="1">VLOOKUP($B179,EquipTable!$A:$V,MATCH(SUBSTITUTE(D$1,"참고",""),EquipTable!$A$1:$V$1,0),0)</f>
        <v>Hammer</v>
      </c>
      <c r="E179" t="str">
        <f ca="1">VLOOKUP($B179,EquipTable!$A:$V,MATCH(SUBSTITUTE(E$1,"참고",""),EquipTable!$A$1:$V$1,0),0)</f>
        <v>S</v>
      </c>
      <c r="F179">
        <f ca="1">VLOOKUP($B179,EquipTable!$A:$V,MATCH(SUBSTITUTE(F$1,"참고",""),EquipTable!$A$1:$V$1,0),0)</f>
        <v>2</v>
      </c>
      <c r="G179" t="str">
        <f t="shared" ca="1" si="10"/>
        <v>601, 621, 641</v>
      </c>
      <c r="H179">
        <v>601</v>
      </c>
      <c r="I179">
        <f ca="1">IF($C179&lt;=2,"",
IF(AND($C179&gt;=3,INT(RIGHT(I$1,1))&gt;VLOOKUP($C179,EquipGradeTable!$A:$B,MATCH(EquipGradeTable!$B$1,EquipGradeTable!$A$1:$B$1,0),0)),"",
OFFSET(I179,0,-1)+20))</f>
        <v>621</v>
      </c>
      <c r="J179">
        <f ca="1">IF($C179&lt;=2,"",
IF(AND($C179&gt;=3,INT(RIGHT(J$1,1))&gt;VLOOKUP($C179,EquipGradeTable!$A:$B,MATCH(EquipGradeTable!$B$1,EquipGradeTable!$A$1:$B$1,0),0)),"",
OFFSET(J179,0,-1)+20))</f>
        <v>641</v>
      </c>
      <c r="K179" t="str">
        <f ca="1">IF($C179&lt;=2,"",
IF(AND($C179&gt;=3,INT(RIGHT(K$1,1))&gt;VLOOKUP($C179,EquipGradeTable!$A:$B,MATCH(EquipGradeTable!$B$1,EquipGradeTable!$A$1:$B$1,0),0)),"",
OFFSET(K179,0,-1)+20))</f>
        <v/>
      </c>
      <c r="L179" t="str">
        <f ca="1">IF($C179&lt;=2,"",
IF(AND($C179&gt;=3,INT(RIGHT(L$1,1))&gt;VLOOKUP($C179,EquipGradeTable!$A:$B,MATCH(EquipGradeTable!$B$1,EquipGradeTable!$A$1:$B$1,0),0)),"",
OFFSET(L179,0,-1)+20))</f>
        <v/>
      </c>
      <c r="M179" t="str">
        <f ca="1">IF($C179&lt;=2,"",
IF(AND($C179&gt;=3,INT(RIGHT(M$1,1))&gt;VLOOKUP($C179,EquipGradeTable!$A:$B,MATCH(EquipGradeTable!$B$1,EquipGradeTable!$A$1:$B$1,0),0)),"",
OFFSET(M179,0,-1)+20))</f>
        <v/>
      </c>
      <c r="N179">
        <f t="shared" ca="1" si="11"/>
        <v>4</v>
      </c>
      <c r="O179" t="str">
        <f ca="1">VLOOKUP($B179,EquipTable!$A:$V,MATCH(SUBSTITUTE(O$1,"참고",""),EquipTable!$A$1:$V$1,0),0)</f>
        <v>MeleeHammer</v>
      </c>
      <c r="P179">
        <f ca="1">VLOOKUP($B179,EquipTable!$A:$V,MATCH(SUBSTITUTE(P$1,"참고",""),EquipTable!$A$1:$V$1,0),0)</f>
        <v>0</v>
      </c>
    </row>
    <row r="180" spans="1:16" x14ac:dyDescent="0.3">
      <c r="A180" t="str">
        <f t="shared" ca="1" si="8"/>
        <v>Equip044102</v>
      </c>
      <c r="B180" t="s">
        <v>165</v>
      </c>
      <c r="C180">
        <f t="shared" ca="1" si="9"/>
        <v>4</v>
      </c>
      <c r="D180" t="str">
        <f ca="1">VLOOKUP($B180,EquipTable!$A:$V,MATCH(SUBSTITUTE(D$1,"참고",""),EquipTable!$A$1:$V$1,0),0)</f>
        <v>Hammer</v>
      </c>
      <c r="E180" t="str">
        <f ca="1">VLOOKUP($B180,EquipTable!$A:$V,MATCH(SUBSTITUTE(E$1,"참고",""),EquipTable!$A$1:$V$1,0),0)</f>
        <v>S</v>
      </c>
      <c r="F180">
        <f ca="1">VLOOKUP($B180,EquipTable!$A:$V,MATCH(SUBSTITUTE(F$1,"참고",""),EquipTable!$A$1:$V$1,0),0)</f>
        <v>2</v>
      </c>
      <c r="G180" t="str">
        <f t="shared" ca="1" si="10"/>
        <v>751, 771, 791, 811</v>
      </c>
      <c r="H180">
        <v>751</v>
      </c>
      <c r="I180">
        <f ca="1">IF($C180&lt;=2,"",
IF(AND($C180&gt;=3,INT(RIGHT(I$1,1))&gt;VLOOKUP($C180,EquipGradeTable!$A:$B,MATCH(EquipGradeTable!$B$1,EquipGradeTable!$A$1:$B$1,0),0)),"",
OFFSET(I180,0,-1)+20))</f>
        <v>771</v>
      </c>
      <c r="J180">
        <f ca="1">IF($C180&lt;=2,"",
IF(AND($C180&gt;=3,INT(RIGHT(J$1,1))&gt;VLOOKUP($C180,EquipGradeTable!$A:$B,MATCH(EquipGradeTable!$B$1,EquipGradeTable!$A$1:$B$1,0),0)),"",
OFFSET(J180,0,-1)+20))</f>
        <v>791</v>
      </c>
      <c r="K180">
        <f ca="1">IF($C180&lt;=2,"",
IF(AND($C180&gt;=3,INT(RIGHT(K$1,1))&gt;VLOOKUP($C180,EquipGradeTable!$A:$B,MATCH(EquipGradeTable!$B$1,EquipGradeTable!$A$1:$B$1,0),0)),"",
OFFSET(K180,0,-1)+20))</f>
        <v>811</v>
      </c>
      <c r="L180" t="str">
        <f ca="1">IF($C180&lt;=2,"",
IF(AND($C180&gt;=3,INT(RIGHT(L$1,1))&gt;VLOOKUP($C180,EquipGradeTable!$A:$B,MATCH(EquipGradeTable!$B$1,EquipGradeTable!$A$1:$B$1,0),0)),"",
OFFSET(L180,0,-1)+20))</f>
        <v/>
      </c>
      <c r="M180" t="str">
        <f ca="1">IF($C180&lt;=2,"",
IF(AND($C180&gt;=3,INT(RIGHT(M$1,1))&gt;VLOOKUP($C180,EquipGradeTable!$A:$B,MATCH(EquipGradeTable!$B$1,EquipGradeTable!$A$1:$B$1,0),0)),"",
OFFSET(M180,0,-1)+20))</f>
        <v/>
      </c>
      <c r="N180">
        <f t="shared" ca="1" si="11"/>
        <v>4</v>
      </c>
      <c r="O180" t="str">
        <f ca="1">VLOOKUP($B180,EquipTable!$A:$V,MATCH(SUBSTITUTE(O$1,"참고",""),EquipTable!$A$1:$V$1,0),0)</f>
        <v>MeleeHammer</v>
      </c>
      <c r="P180">
        <f ca="1">VLOOKUP($B180,EquipTable!$A:$V,MATCH(SUBSTITUTE(P$1,"참고",""),EquipTable!$A$1:$V$1,0),0)</f>
        <v>0</v>
      </c>
    </row>
    <row r="181" spans="1:16" x14ac:dyDescent="0.3">
      <c r="A181" t="str">
        <f t="shared" ca="1" si="8"/>
        <v>Equip054102</v>
      </c>
      <c r="B181" t="s">
        <v>165</v>
      </c>
      <c r="C181">
        <f t="shared" ca="1" si="9"/>
        <v>5</v>
      </c>
      <c r="D181" t="str">
        <f ca="1">VLOOKUP($B181,EquipTable!$A:$V,MATCH(SUBSTITUTE(D$1,"참고",""),EquipTable!$A$1:$V$1,0),0)</f>
        <v>Hammer</v>
      </c>
      <c r="E181" t="str">
        <f ca="1">VLOOKUP($B181,EquipTable!$A:$V,MATCH(SUBSTITUTE(E$1,"참고",""),EquipTable!$A$1:$V$1,0),0)</f>
        <v>S</v>
      </c>
      <c r="F181">
        <f ca="1">VLOOKUP($B181,EquipTable!$A:$V,MATCH(SUBSTITUTE(F$1,"참고",""),EquipTable!$A$1:$V$1,0),0)</f>
        <v>2</v>
      </c>
      <c r="G181" t="str">
        <f t="shared" ca="1" si="10"/>
        <v>901, 921, 941, 961, 981</v>
      </c>
      <c r="H181">
        <v>901</v>
      </c>
      <c r="I181">
        <f ca="1">IF($C181&lt;=2,"",
IF(AND($C181&gt;=3,INT(RIGHT(I$1,1))&gt;VLOOKUP($C181,EquipGradeTable!$A:$B,MATCH(EquipGradeTable!$B$1,EquipGradeTable!$A$1:$B$1,0),0)),"",
OFFSET(I181,0,-1)+20))</f>
        <v>921</v>
      </c>
      <c r="J181">
        <f ca="1">IF($C181&lt;=2,"",
IF(AND($C181&gt;=3,INT(RIGHT(J$1,1))&gt;VLOOKUP($C181,EquipGradeTable!$A:$B,MATCH(EquipGradeTable!$B$1,EquipGradeTable!$A$1:$B$1,0),0)),"",
OFFSET(J181,0,-1)+20))</f>
        <v>941</v>
      </c>
      <c r="K181">
        <f ca="1">IF($C181&lt;=2,"",
IF(AND($C181&gt;=3,INT(RIGHT(K$1,1))&gt;VLOOKUP($C181,EquipGradeTable!$A:$B,MATCH(EquipGradeTable!$B$1,EquipGradeTable!$A$1:$B$1,0),0)),"",
OFFSET(K181,0,-1)+20))</f>
        <v>961</v>
      </c>
      <c r="L181">
        <f ca="1">IF($C181&lt;=2,"",
IF(AND($C181&gt;=3,INT(RIGHT(L$1,1))&gt;VLOOKUP($C181,EquipGradeTable!$A:$B,MATCH(EquipGradeTable!$B$1,EquipGradeTable!$A$1:$B$1,0),0)),"",
OFFSET(L181,0,-1)+20))</f>
        <v>981</v>
      </c>
      <c r="M181" t="str">
        <f ca="1">IF($C181&lt;=2,"",
IF(AND($C181&gt;=3,INT(RIGHT(M$1,1))&gt;VLOOKUP($C181,EquipGradeTable!$A:$B,MATCH(EquipGradeTable!$B$1,EquipGradeTable!$A$1:$B$1,0),0)),"",
OFFSET(M181,0,-1)+20))</f>
        <v/>
      </c>
      <c r="N181">
        <f t="shared" ca="1" si="11"/>
        <v>4</v>
      </c>
      <c r="O181" t="str">
        <f ca="1">VLOOKUP($B181,EquipTable!$A:$V,MATCH(SUBSTITUTE(O$1,"참고",""),EquipTable!$A$1:$V$1,0),0)</f>
        <v>MeleeHammer</v>
      </c>
      <c r="P181">
        <f ca="1">VLOOKUP($B181,EquipTable!$A:$V,MATCH(SUBSTITUTE(P$1,"참고",""),EquipTable!$A$1:$V$1,0),0)</f>
        <v>0</v>
      </c>
    </row>
    <row r="182" spans="1:16" x14ac:dyDescent="0.3">
      <c r="A182" t="str">
        <f t="shared" ca="1" si="8"/>
        <v>Equip064102</v>
      </c>
      <c r="B182" t="s">
        <v>165</v>
      </c>
      <c r="C182">
        <f t="shared" ca="1" si="9"/>
        <v>6</v>
      </c>
      <c r="D182" t="str">
        <f ca="1">VLOOKUP($B182,EquipTable!$A:$V,MATCH(SUBSTITUTE(D$1,"참고",""),EquipTable!$A$1:$V$1,0),0)</f>
        <v>Hammer</v>
      </c>
      <c r="E182" t="str">
        <f ca="1">VLOOKUP($B182,EquipTable!$A:$V,MATCH(SUBSTITUTE(E$1,"참고",""),EquipTable!$A$1:$V$1,0),0)</f>
        <v>S</v>
      </c>
      <c r="F182">
        <f ca="1">VLOOKUP($B182,EquipTable!$A:$V,MATCH(SUBSTITUTE(F$1,"참고",""),EquipTable!$A$1:$V$1,0),0)</f>
        <v>2</v>
      </c>
      <c r="G182" t="str">
        <f t="shared" ca="1" si="10"/>
        <v>1051, 1071, 1091, 1111, 1131, 1151</v>
      </c>
      <c r="H182">
        <v>1051</v>
      </c>
      <c r="I182">
        <f ca="1">IF($C182&lt;=2,"",
IF(AND($C182&gt;=3,INT(RIGHT(I$1,1))&gt;VLOOKUP($C182,EquipGradeTable!$A:$B,MATCH(EquipGradeTable!$B$1,EquipGradeTable!$A$1:$B$1,0),0)),"",
OFFSET(I182,0,-1)+20))</f>
        <v>1071</v>
      </c>
      <c r="J182">
        <f ca="1">IF($C182&lt;=2,"",
IF(AND($C182&gt;=3,INT(RIGHT(J$1,1))&gt;VLOOKUP($C182,EquipGradeTable!$A:$B,MATCH(EquipGradeTable!$B$1,EquipGradeTable!$A$1:$B$1,0),0)),"",
OFFSET(J182,0,-1)+20))</f>
        <v>1091</v>
      </c>
      <c r="K182">
        <f ca="1">IF($C182&lt;=2,"",
IF(AND($C182&gt;=3,INT(RIGHT(K$1,1))&gt;VLOOKUP($C182,EquipGradeTable!$A:$B,MATCH(EquipGradeTable!$B$1,EquipGradeTable!$A$1:$B$1,0),0)),"",
OFFSET(K182,0,-1)+20))</f>
        <v>1111</v>
      </c>
      <c r="L182">
        <f ca="1">IF($C182&lt;=2,"",
IF(AND($C182&gt;=3,INT(RIGHT(L$1,1))&gt;VLOOKUP($C182,EquipGradeTable!$A:$B,MATCH(EquipGradeTable!$B$1,EquipGradeTable!$A$1:$B$1,0),0)),"",
OFFSET(L182,0,-1)+20))</f>
        <v>1131</v>
      </c>
      <c r="M182">
        <f ca="1">IF($C182&lt;=2,"",
IF(AND($C182&gt;=3,INT(RIGHT(M$1,1))&gt;VLOOKUP($C182,EquipGradeTable!$A:$B,MATCH(EquipGradeTable!$B$1,EquipGradeTable!$A$1:$B$1,0),0)),"",
OFFSET(M182,0,-1)+20))</f>
        <v>1151</v>
      </c>
      <c r="N182">
        <f t="shared" ca="1" si="11"/>
        <v>4</v>
      </c>
      <c r="O182" t="str">
        <f ca="1">VLOOKUP($B182,EquipTable!$A:$V,MATCH(SUBSTITUTE(O$1,"참고",""),EquipTable!$A$1:$V$1,0),0)</f>
        <v>MeleeHammer</v>
      </c>
      <c r="P182">
        <f ca="1">VLOOKUP($B182,EquipTable!$A:$V,MATCH(SUBSTITUTE(P$1,"참고",""),EquipTable!$A$1:$V$1,0),0)</f>
        <v>0</v>
      </c>
    </row>
    <row r="183" spans="1:16" x14ac:dyDescent="0.3">
      <c r="A183" t="str">
        <f t="shared" ca="1" si="8"/>
        <v>Equip034201</v>
      </c>
      <c r="B183" t="s">
        <v>166</v>
      </c>
      <c r="C183">
        <f t="shared" ca="1" si="9"/>
        <v>3</v>
      </c>
      <c r="D183" t="str">
        <f ca="1">VLOOKUP($B183,EquipTable!$A:$V,MATCH(SUBSTITUTE(D$1,"참고",""),EquipTable!$A$1:$V$1,0),0)</f>
        <v>Hammer</v>
      </c>
      <c r="E183" t="str">
        <f ca="1">VLOOKUP($B183,EquipTable!$A:$V,MATCH(SUBSTITUTE(E$1,"참고",""),EquipTable!$A$1:$V$1,0),0)</f>
        <v>SS</v>
      </c>
      <c r="F183">
        <f ca="1">VLOOKUP($B183,EquipTable!$A:$V,MATCH(SUBSTITUTE(F$1,"참고",""),EquipTable!$A$1:$V$1,0),0)</f>
        <v>1</v>
      </c>
      <c r="G183" t="str">
        <f t="shared" ca="1" si="10"/>
        <v>800, 820, 840</v>
      </c>
      <c r="H183">
        <v>800</v>
      </c>
      <c r="I183">
        <f ca="1">IF($C183&lt;=2,"",
IF(AND($C183&gt;=3,INT(RIGHT(I$1,1))&gt;VLOOKUP($C183,EquipGradeTable!$A:$B,MATCH(EquipGradeTable!$B$1,EquipGradeTable!$A$1:$B$1,0),0)),"",
OFFSET(I183,0,-1)+20))</f>
        <v>820</v>
      </c>
      <c r="J183">
        <f ca="1">IF($C183&lt;=2,"",
IF(AND($C183&gt;=3,INT(RIGHT(J$1,1))&gt;VLOOKUP($C183,EquipGradeTable!$A:$B,MATCH(EquipGradeTable!$B$1,EquipGradeTable!$A$1:$B$1,0),0)),"",
OFFSET(J183,0,-1)+20))</f>
        <v>840</v>
      </c>
      <c r="K183" t="str">
        <f ca="1">IF($C183&lt;=2,"",
IF(AND($C183&gt;=3,INT(RIGHT(K$1,1))&gt;VLOOKUP($C183,EquipGradeTable!$A:$B,MATCH(EquipGradeTable!$B$1,EquipGradeTable!$A$1:$B$1,0),0)),"",
OFFSET(K183,0,-1)+20))</f>
        <v/>
      </c>
      <c r="L183" t="str">
        <f ca="1">IF($C183&lt;=2,"",
IF(AND($C183&gt;=3,INT(RIGHT(L$1,1))&gt;VLOOKUP($C183,EquipGradeTable!$A:$B,MATCH(EquipGradeTable!$B$1,EquipGradeTable!$A$1:$B$1,0),0)),"",
OFFSET(L183,0,-1)+20))</f>
        <v/>
      </c>
      <c r="M183" t="str">
        <f ca="1">IF($C183&lt;=2,"",
IF(AND($C183&gt;=3,INT(RIGHT(M$1,1))&gt;VLOOKUP($C183,EquipGradeTable!$A:$B,MATCH(EquipGradeTable!$B$1,EquipGradeTable!$A$1:$B$1,0),0)),"",
OFFSET(M183,0,-1)+20))</f>
        <v/>
      </c>
      <c r="N183">
        <f t="shared" ca="1" si="11"/>
        <v>4</v>
      </c>
      <c r="O183" t="str">
        <f ca="1">VLOOKUP($B183,EquipTable!$A:$V,MATCH(SUBSTITUTE(O$1,"참고",""),EquipTable!$A$1:$V$1,0),0)</f>
        <v>DwarfHammer</v>
      </c>
      <c r="P183">
        <f ca="1">VLOOKUP($B183,EquipTable!$A:$V,MATCH(SUBSTITUTE(P$1,"참고",""),EquipTable!$A$1:$V$1,0),0)</f>
        <v>0</v>
      </c>
    </row>
    <row r="184" spans="1:16" x14ac:dyDescent="0.3">
      <c r="A184" t="str">
        <f t="shared" ca="1" si="8"/>
        <v>Equip044201</v>
      </c>
      <c r="B184" t="s">
        <v>166</v>
      </c>
      <c r="C184">
        <f t="shared" ca="1" si="9"/>
        <v>4</v>
      </c>
      <c r="D184" t="str">
        <f ca="1">VLOOKUP($B184,EquipTable!$A:$V,MATCH(SUBSTITUTE(D$1,"참고",""),EquipTable!$A$1:$V$1,0),0)</f>
        <v>Hammer</v>
      </c>
      <c r="E184" t="str">
        <f ca="1">VLOOKUP($B184,EquipTable!$A:$V,MATCH(SUBSTITUTE(E$1,"참고",""),EquipTable!$A$1:$V$1,0),0)</f>
        <v>SS</v>
      </c>
      <c r="F184">
        <f ca="1">VLOOKUP($B184,EquipTable!$A:$V,MATCH(SUBSTITUTE(F$1,"참고",""),EquipTable!$A$1:$V$1,0),0)</f>
        <v>1</v>
      </c>
      <c r="G184" t="str">
        <f t="shared" ca="1" si="10"/>
        <v>1000, 1020, 1040, 1060</v>
      </c>
      <c r="H184">
        <v>1000</v>
      </c>
      <c r="I184">
        <f ca="1">IF($C184&lt;=2,"",
IF(AND($C184&gt;=3,INT(RIGHT(I$1,1))&gt;VLOOKUP($C184,EquipGradeTable!$A:$B,MATCH(EquipGradeTable!$B$1,EquipGradeTable!$A$1:$B$1,0),0)),"",
OFFSET(I184,0,-1)+20))</f>
        <v>1020</v>
      </c>
      <c r="J184">
        <f ca="1">IF($C184&lt;=2,"",
IF(AND($C184&gt;=3,INT(RIGHT(J$1,1))&gt;VLOOKUP($C184,EquipGradeTable!$A:$B,MATCH(EquipGradeTable!$B$1,EquipGradeTable!$A$1:$B$1,0),0)),"",
OFFSET(J184,0,-1)+20))</f>
        <v>1040</v>
      </c>
      <c r="K184">
        <f ca="1">IF($C184&lt;=2,"",
IF(AND($C184&gt;=3,INT(RIGHT(K$1,1))&gt;VLOOKUP($C184,EquipGradeTable!$A:$B,MATCH(EquipGradeTable!$B$1,EquipGradeTable!$A$1:$B$1,0),0)),"",
OFFSET(K184,0,-1)+20))</f>
        <v>1060</v>
      </c>
      <c r="L184" t="str">
        <f ca="1">IF($C184&lt;=2,"",
IF(AND($C184&gt;=3,INT(RIGHT(L$1,1))&gt;VLOOKUP($C184,EquipGradeTable!$A:$B,MATCH(EquipGradeTable!$B$1,EquipGradeTable!$A$1:$B$1,0),0)),"",
OFFSET(L184,0,-1)+20))</f>
        <v/>
      </c>
      <c r="M184" t="str">
        <f ca="1">IF($C184&lt;=2,"",
IF(AND($C184&gt;=3,INT(RIGHT(M$1,1))&gt;VLOOKUP($C184,EquipGradeTable!$A:$B,MATCH(EquipGradeTable!$B$1,EquipGradeTable!$A$1:$B$1,0),0)),"",
OFFSET(M184,0,-1)+20))</f>
        <v/>
      </c>
      <c r="N184">
        <f t="shared" ca="1" si="11"/>
        <v>4</v>
      </c>
      <c r="O184" t="str">
        <f ca="1">VLOOKUP($B184,EquipTable!$A:$V,MATCH(SUBSTITUTE(O$1,"참고",""),EquipTable!$A$1:$V$1,0),0)</f>
        <v>DwarfHammer</v>
      </c>
      <c r="P184">
        <f ca="1">VLOOKUP($B184,EquipTable!$A:$V,MATCH(SUBSTITUTE(P$1,"참고",""),EquipTable!$A$1:$V$1,0),0)</f>
        <v>0</v>
      </c>
    </row>
    <row r="185" spans="1:16" x14ac:dyDescent="0.3">
      <c r="A185" t="str">
        <f t="shared" ca="1" si="8"/>
        <v>Equip054201</v>
      </c>
      <c r="B185" t="s">
        <v>166</v>
      </c>
      <c r="C185">
        <f t="shared" ca="1" si="9"/>
        <v>5</v>
      </c>
      <c r="D185" t="str">
        <f ca="1">VLOOKUP($B185,EquipTable!$A:$V,MATCH(SUBSTITUTE(D$1,"참고",""),EquipTable!$A$1:$V$1,0),0)</f>
        <v>Hammer</v>
      </c>
      <c r="E185" t="str">
        <f ca="1">VLOOKUP($B185,EquipTable!$A:$V,MATCH(SUBSTITUTE(E$1,"참고",""),EquipTable!$A$1:$V$1,0),0)</f>
        <v>SS</v>
      </c>
      <c r="F185">
        <f ca="1">VLOOKUP($B185,EquipTable!$A:$V,MATCH(SUBSTITUTE(F$1,"참고",""),EquipTable!$A$1:$V$1,0),0)</f>
        <v>1</v>
      </c>
      <c r="G185" t="str">
        <f t="shared" ca="1" si="10"/>
        <v>1200, 1220, 1240, 1260, 1280</v>
      </c>
      <c r="H185">
        <v>1200</v>
      </c>
      <c r="I185">
        <f ca="1">IF($C185&lt;=2,"",
IF(AND($C185&gt;=3,INT(RIGHT(I$1,1))&gt;VLOOKUP($C185,EquipGradeTable!$A:$B,MATCH(EquipGradeTable!$B$1,EquipGradeTable!$A$1:$B$1,0),0)),"",
OFFSET(I185,0,-1)+20))</f>
        <v>1220</v>
      </c>
      <c r="J185">
        <f ca="1">IF($C185&lt;=2,"",
IF(AND($C185&gt;=3,INT(RIGHT(J$1,1))&gt;VLOOKUP($C185,EquipGradeTable!$A:$B,MATCH(EquipGradeTable!$B$1,EquipGradeTable!$A$1:$B$1,0),0)),"",
OFFSET(J185,0,-1)+20))</f>
        <v>1240</v>
      </c>
      <c r="K185">
        <f ca="1">IF($C185&lt;=2,"",
IF(AND($C185&gt;=3,INT(RIGHT(K$1,1))&gt;VLOOKUP($C185,EquipGradeTable!$A:$B,MATCH(EquipGradeTable!$B$1,EquipGradeTable!$A$1:$B$1,0),0)),"",
OFFSET(K185,0,-1)+20))</f>
        <v>1260</v>
      </c>
      <c r="L185">
        <f ca="1">IF($C185&lt;=2,"",
IF(AND($C185&gt;=3,INT(RIGHT(L$1,1))&gt;VLOOKUP($C185,EquipGradeTable!$A:$B,MATCH(EquipGradeTable!$B$1,EquipGradeTable!$A$1:$B$1,0),0)),"",
OFFSET(L185,0,-1)+20))</f>
        <v>1280</v>
      </c>
      <c r="M185" t="str">
        <f ca="1">IF($C185&lt;=2,"",
IF(AND($C185&gt;=3,INT(RIGHT(M$1,1))&gt;VLOOKUP($C185,EquipGradeTable!$A:$B,MATCH(EquipGradeTable!$B$1,EquipGradeTable!$A$1:$B$1,0),0)),"",
OFFSET(M185,0,-1)+20))</f>
        <v/>
      </c>
      <c r="N185">
        <f t="shared" ca="1" si="11"/>
        <v>4</v>
      </c>
      <c r="O185" t="str">
        <f ca="1">VLOOKUP($B185,EquipTable!$A:$V,MATCH(SUBSTITUTE(O$1,"참고",""),EquipTable!$A$1:$V$1,0),0)</f>
        <v>DwarfHammer</v>
      </c>
      <c r="P185">
        <f ca="1">VLOOKUP($B185,EquipTable!$A:$V,MATCH(SUBSTITUTE(P$1,"참고",""),EquipTable!$A$1:$V$1,0),0)</f>
        <v>0</v>
      </c>
    </row>
    <row r="186" spans="1:16" x14ac:dyDescent="0.3">
      <c r="A186" t="str">
        <f t="shared" ca="1" si="8"/>
        <v>Equip064201</v>
      </c>
      <c r="B186" t="s">
        <v>166</v>
      </c>
      <c r="C186">
        <f t="shared" ca="1" si="9"/>
        <v>6</v>
      </c>
      <c r="D186" t="str">
        <f ca="1">VLOOKUP($B186,EquipTable!$A:$V,MATCH(SUBSTITUTE(D$1,"참고",""),EquipTable!$A$1:$V$1,0),0)</f>
        <v>Hammer</v>
      </c>
      <c r="E186" t="str">
        <f ca="1">VLOOKUP($B186,EquipTable!$A:$V,MATCH(SUBSTITUTE(E$1,"참고",""),EquipTable!$A$1:$V$1,0),0)</f>
        <v>SS</v>
      </c>
      <c r="F186">
        <f ca="1">VLOOKUP($B186,EquipTable!$A:$V,MATCH(SUBSTITUTE(F$1,"참고",""),EquipTable!$A$1:$V$1,0),0)</f>
        <v>1</v>
      </c>
      <c r="G186" t="str">
        <f t="shared" ca="1" si="10"/>
        <v>1400, 1420, 1440, 1460, 1480, 1500</v>
      </c>
      <c r="H186">
        <v>1400</v>
      </c>
      <c r="I186">
        <f ca="1">IF($C186&lt;=2,"",
IF(AND($C186&gt;=3,INT(RIGHT(I$1,1))&gt;VLOOKUP($C186,EquipGradeTable!$A:$B,MATCH(EquipGradeTable!$B$1,EquipGradeTable!$A$1:$B$1,0),0)),"",
OFFSET(I186,0,-1)+20))</f>
        <v>1420</v>
      </c>
      <c r="J186">
        <f ca="1">IF($C186&lt;=2,"",
IF(AND($C186&gt;=3,INT(RIGHT(J$1,1))&gt;VLOOKUP($C186,EquipGradeTable!$A:$B,MATCH(EquipGradeTable!$B$1,EquipGradeTable!$A$1:$B$1,0),0)),"",
OFFSET(J186,0,-1)+20))</f>
        <v>1440</v>
      </c>
      <c r="K186">
        <f ca="1">IF($C186&lt;=2,"",
IF(AND($C186&gt;=3,INT(RIGHT(K$1,1))&gt;VLOOKUP($C186,EquipGradeTable!$A:$B,MATCH(EquipGradeTable!$B$1,EquipGradeTable!$A$1:$B$1,0),0)),"",
OFFSET(K186,0,-1)+20))</f>
        <v>1460</v>
      </c>
      <c r="L186">
        <f ca="1">IF($C186&lt;=2,"",
IF(AND($C186&gt;=3,INT(RIGHT(L$1,1))&gt;VLOOKUP($C186,EquipGradeTable!$A:$B,MATCH(EquipGradeTable!$B$1,EquipGradeTable!$A$1:$B$1,0),0)),"",
OFFSET(L186,0,-1)+20))</f>
        <v>1480</v>
      </c>
      <c r="M186">
        <f ca="1">IF($C186&lt;=2,"",
IF(AND($C186&gt;=3,INT(RIGHT(M$1,1))&gt;VLOOKUP($C186,EquipGradeTable!$A:$B,MATCH(EquipGradeTable!$B$1,EquipGradeTable!$A$1:$B$1,0),0)),"",
OFFSET(M186,0,-1)+20))</f>
        <v>1500</v>
      </c>
      <c r="N186">
        <f t="shared" ca="1" si="11"/>
        <v>4</v>
      </c>
      <c r="O186" t="str">
        <f ca="1">VLOOKUP($B186,EquipTable!$A:$V,MATCH(SUBSTITUTE(O$1,"참고",""),EquipTable!$A$1:$V$1,0),0)</f>
        <v>DwarfHammer</v>
      </c>
      <c r="P186">
        <f ca="1">VLOOKUP($B186,EquipTable!$A:$V,MATCH(SUBSTITUTE(P$1,"참고",""),EquipTable!$A$1:$V$1,0),0)</f>
        <v>0</v>
      </c>
    </row>
    <row r="187" spans="1:16" hidden="1" x14ac:dyDescent="0.3">
      <c r="A187" t="str">
        <f t="shared" ca="1" si="8"/>
        <v>Equip034202</v>
      </c>
      <c r="B187" t="s">
        <v>167</v>
      </c>
      <c r="C187">
        <f t="shared" ca="1" si="9"/>
        <v>3</v>
      </c>
      <c r="D187" t="str">
        <f ca="1">VLOOKUP($B187,EquipTable!$A:$V,MATCH(SUBSTITUTE(D$1,"참고",""),EquipTable!$A$1:$V$1,0),0)</f>
        <v>Hammer</v>
      </c>
      <c r="E187" t="str">
        <f ca="1">VLOOKUP($B187,EquipTable!$A:$V,MATCH(SUBSTITUTE(E$1,"참고",""),EquipTable!$A$1:$V$1,0),0)</f>
        <v>SS</v>
      </c>
      <c r="F187">
        <f ca="1">VLOOKUP($B187,EquipTable!$A:$V,MATCH(SUBSTITUTE(F$1,"참고",""),EquipTable!$A$1:$V$1,0),0)</f>
        <v>2</v>
      </c>
      <c r="G187" t="str">
        <f t="shared" ca="1" si="10"/>
        <v>801, 821, 841</v>
      </c>
      <c r="H187">
        <v>801</v>
      </c>
      <c r="I187">
        <f ca="1">IF($C187&lt;=2,"",
IF(AND($C187&gt;=3,INT(RIGHT(I$1,1))&gt;VLOOKUP($C187,EquipGradeTable!$A:$B,MATCH(EquipGradeTable!$B$1,EquipGradeTable!$A$1:$B$1,0),0)),"",
OFFSET(I187,0,-1)+20))</f>
        <v>821</v>
      </c>
      <c r="J187">
        <f ca="1">IF($C187&lt;=2,"",
IF(AND($C187&gt;=3,INT(RIGHT(J$1,1))&gt;VLOOKUP($C187,EquipGradeTable!$A:$B,MATCH(EquipGradeTable!$B$1,EquipGradeTable!$A$1:$B$1,0),0)),"",
OFFSET(J187,0,-1)+20))</f>
        <v>841</v>
      </c>
      <c r="K187" t="str">
        <f ca="1">IF($C187&lt;=2,"",
IF(AND($C187&gt;=3,INT(RIGHT(K$1,1))&gt;VLOOKUP($C187,EquipGradeTable!$A:$B,MATCH(EquipGradeTable!$B$1,EquipGradeTable!$A$1:$B$1,0),0)),"",
OFFSET(K187,0,-1)+20))</f>
        <v/>
      </c>
      <c r="L187" t="str">
        <f ca="1">IF($C187&lt;=2,"",
IF(AND($C187&gt;=3,INT(RIGHT(L$1,1))&gt;VLOOKUP($C187,EquipGradeTable!$A:$B,MATCH(EquipGradeTable!$B$1,EquipGradeTable!$A$1:$B$1,0),0)),"",
OFFSET(L187,0,-1)+20))</f>
        <v/>
      </c>
      <c r="M187" t="str">
        <f ca="1">IF($C187&lt;=2,"",
IF(AND($C187&gt;=3,INT(RIGHT(M$1,1))&gt;VLOOKUP($C187,EquipGradeTable!$A:$B,MATCH(EquipGradeTable!$B$1,EquipGradeTable!$A$1:$B$1,0),0)),"",
OFFSET(M187,0,-1)+20))</f>
        <v/>
      </c>
      <c r="N187">
        <f t="shared" ca="1" si="11"/>
        <v>4</v>
      </c>
      <c r="O187" t="str">
        <f ca="1">VLOOKUP($B187,EquipTable!$A:$V,MATCH(SUBSTITUTE(O$1,"참고",""),EquipTable!$A$1:$V$1,0),0)</f>
        <v>ArsenalGoldHammer</v>
      </c>
      <c r="P187">
        <f ca="1">VLOOKUP($B187,EquipTable!$A:$V,MATCH(SUBSTITUTE(P$1,"참고",""),EquipTable!$A$1:$V$1,0),0)</f>
        <v>99</v>
      </c>
    </row>
    <row r="188" spans="1:16" hidden="1" x14ac:dyDescent="0.3">
      <c r="A188" t="str">
        <f t="shared" ca="1" si="8"/>
        <v>Equip044202</v>
      </c>
      <c r="B188" t="s">
        <v>167</v>
      </c>
      <c r="C188">
        <f t="shared" ca="1" si="9"/>
        <v>4</v>
      </c>
      <c r="D188" t="str">
        <f ca="1">VLOOKUP($B188,EquipTable!$A:$V,MATCH(SUBSTITUTE(D$1,"참고",""),EquipTable!$A$1:$V$1,0),0)</f>
        <v>Hammer</v>
      </c>
      <c r="E188" t="str">
        <f ca="1">VLOOKUP($B188,EquipTable!$A:$V,MATCH(SUBSTITUTE(E$1,"참고",""),EquipTable!$A$1:$V$1,0),0)</f>
        <v>SS</v>
      </c>
      <c r="F188">
        <f ca="1">VLOOKUP($B188,EquipTable!$A:$V,MATCH(SUBSTITUTE(F$1,"참고",""),EquipTable!$A$1:$V$1,0),0)</f>
        <v>2</v>
      </c>
      <c r="G188" t="str">
        <f t="shared" ca="1" si="10"/>
        <v>1001, 1021, 1041, 1061</v>
      </c>
      <c r="H188">
        <v>1001</v>
      </c>
      <c r="I188">
        <f ca="1">IF($C188&lt;=2,"",
IF(AND($C188&gt;=3,INT(RIGHT(I$1,1))&gt;VLOOKUP($C188,EquipGradeTable!$A:$B,MATCH(EquipGradeTable!$B$1,EquipGradeTable!$A$1:$B$1,0),0)),"",
OFFSET(I188,0,-1)+20))</f>
        <v>1021</v>
      </c>
      <c r="J188">
        <f ca="1">IF($C188&lt;=2,"",
IF(AND($C188&gt;=3,INT(RIGHT(J$1,1))&gt;VLOOKUP($C188,EquipGradeTable!$A:$B,MATCH(EquipGradeTable!$B$1,EquipGradeTable!$A$1:$B$1,0),0)),"",
OFFSET(J188,0,-1)+20))</f>
        <v>1041</v>
      </c>
      <c r="K188">
        <f ca="1">IF($C188&lt;=2,"",
IF(AND($C188&gt;=3,INT(RIGHT(K$1,1))&gt;VLOOKUP($C188,EquipGradeTable!$A:$B,MATCH(EquipGradeTable!$B$1,EquipGradeTable!$A$1:$B$1,0),0)),"",
OFFSET(K188,0,-1)+20))</f>
        <v>1061</v>
      </c>
      <c r="L188" t="str">
        <f ca="1">IF($C188&lt;=2,"",
IF(AND($C188&gt;=3,INT(RIGHT(L$1,1))&gt;VLOOKUP($C188,EquipGradeTable!$A:$B,MATCH(EquipGradeTable!$B$1,EquipGradeTable!$A$1:$B$1,0),0)),"",
OFFSET(L188,0,-1)+20))</f>
        <v/>
      </c>
      <c r="M188" t="str">
        <f ca="1">IF($C188&lt;=2,"",
IF(AND($C188&gt;=3,INT(RIGHT(M$1,1))&gt;VLOOKUP($C188,EquipGradeTable!$A:$B,MATCH(EquipGradeTable!$B$1,EquipGradeTable!$A$1:$B$1,0),0)),"",
OFFSET(M188,0,-1)+20))</f>
        <v/>
      </c>
      <c r="N188">
        <f t="shared" ca="1" si="11"/>
        <v>4</v>
      </c>
      <c r="O188" t="str">
        <f ca="1">VLOOKUP($B188,EquipTable!$A:$V,MATCH(SUBSTITUTE(O$1,"참고",""),EquipTable!$A$1:$V$1,0),0)</f>
        <v>ArsenalGoldHammer</v>
      </c>
      <c r="P188">
        <f ca="1">VLOOKUP($B188,EquipTable!$A:$V,MATCH(SUBSTITUTE(P$1,"참고",""),EquipTable!$A$1:$V$1,0),0)</f>
        <v>99</v>
      </c>
    </row>
    <row r="189" spans="1:16" hidden="1" x14ac:dyDescent="0.3">
      <c r="A189" t="str">
        <f t="shared" ca="1" si="8"/>
        <v>Equip054202</v>
      </c>
      <c r="B189" t="s">
        <v>167</v>
      </c>
      <c r="C189">
        <f t="shared" ca="1" si="9"/>
        <v>5</v>
      </c>
      <c r="D189" t="str">
        <f ca="1">VLOOKUP($B189,EquipTable!$A:$V,MATCH(SUBSTITUTE(D$1,"참고",""),EquipTable!$A$1:$V$1,0),0)</f>
        <v>Hammer</v>
      </c>
      <c r="E189" t="str">
        <f ca="1">VLOOKUP($B189,EquipTable!$A:$V,MATCH(SUBSTITUTE(E$1,"참고",""),EquipTable!$A$1:$V$1,0),0)</f>
        <v>SS</v>
      </c>
      <c r="F189">
        <f ca="1">VLOOKUP($B189,EquipTable!$A:$V,MATCH(SUBSTITUTE(F$1,"참고",""),EquipTable!$A$1:$V$1,0),0)</f>
        <v>2</v>
      </c>
      <c r="G189" t="str">
        <f t="shared" ca="1" si="10"/>
        <v>1201, 1221, 1241, 1261, 1281</v>
      </c>
      <c r="H189">
        <v>1201</v>
      </c>
      <c r="I189">
        <f ca="1">IF($C189&lt;=2,"",
IF(AND($C189&gt;=3,INT(RIGHT(I$1,1))&gt;VLOOKUP($C189,EquipGradeTable!$A:$B,MATCH(EquipGradeTable!$B$1,EquipGradeTable!$A$1:$B$1,0),0)),"",
OFFSET(I189,0,-1)+20))</f>
        <v>1221</v>
      </c>
      <c r="J189">
        <f ca="1">IF($C189&lt;=2,"",
IF(AND($C189&gt;=3,INT(RIGHT(J$1,1))&gt;VLOOKUP($C189,EquipGradeTable!$A:$B,MATCH(EquipGradeTable!$B$1,EquipGradeTable!$A$1:$B$1,0),0)),"",
OFFSET(J189,0,-1)+20))</f>
        <v>1241</v>
      </c>
      <c r="K189">
        <f ca="1">IF($C189&lt;=2,"",
IF(AND($C189&gt;=3,INT(RIGHT(K$1,1))&gt;VLOOKUP($C189,EquipGradeTable!$A:$B,MATCH(EquipGradeTable!$B$1,EquipGradeTable!$A$1:$B$1,0),0)),"",
OFFSET(K189,0,-1)+20))</f>
        <v>1261</v>
      </c>
      <c r="L189">
        <f ca="1">IF($C189&lt;=2,"",
IF(AND($C189&gt;=3,INT(RIGHT(L$1,1))&gt;VLOOKUP($C189,EquipGradeTable!$A:$B,MATCH(EquipGradeTable!$B$1,EquipGradeTable!$A$1:$B$1,0),0)),"",
OFFSET(L189,0,-1)+20))</f>
        <v>1281</v>
      </c>
      <c r="M189" t="str">
        <f ca="1">IF($C189&lt;=2,"",
IF(AND($C189&gt;=3,INT(RIGHT(M$1,1))&gt;VLOOKUP($C189,EquipGradeTable!$A:$B,MATCH(EquipGradeTable!$B$1,EquipGradeTable!$A$1:$B$1,0),0)),"",
OFFSET(M189,0,-1)+20))</f>
        <v/>
      </c>
      <c r="N189">
        <f t="shared" ca="1" si="11"/>
        <v>4</v>
      </c>
      <c r="O189" t="str">
        <f ca="1">VLOOKUP($B189,EquipTable!$A:$V,MATCH(SUBSTITUTE(O$1,"참고",""),EquipTable!$A$1:$V$1,0),0)</f>
        <v>ArsenalGoldHammer</v>
      </c>
      <c r="P189">
        <f ca="1">VLOOKUP($B189,EquipTable!$A:$V,MATCH(SUBSTITUTE(P$1,"참고",""),EquipTable!$A$1:$V$1,0),0)</f>
        <v>99</v>
      </c>
    </row>
    <row r="190" spans="1:16" hidden="1" x14ac:dyDescent="0.3">
      <c r="A190" t="str">
        <f t="shared" ca="1" si="8"/>
        <v>Equip064202</v>
      </c>
      <c r="B190" t="s">
        <v>167</v>
      </c>
      <c r="C190">
        <f t="shared" ca="1" si="9"/>
        <v>6</v>
      </c>
      <c r="D190" t="str">
        <f ca="1">VLOOKUP($B190,EquipTable!$A:$V,MATCH(SUBSTITUTE(D$1,"참고",""),EquipTable!$A$1:$V$1,0),0)</f>
        <v>Hammer</v>
      </c>
      <c r="E190" t="str">
        <f ca="1">VLOOKUP($B190,EquipTable!$A:$V,MATCH(SUBSTITUTE(E$1,"참고",""),EquipTable!$A$1:$V$1,0),0)</f>
        <v>SS</v>
      </c>
      <c r="F190">
        <f ca="1">VLOOKUP($B190,EquipTable!$A:$V,MATCH(SUBSTITUTE(F$1,"참고",""),EquipTable!$A$1:$V$1,0),0)</f>
        <v>2</v>
      </c>
      <c r="G190" t="str">
        <f t="shared" ca="1" si="10"/>
        <v>1401, 1421, 1441, 1461, 1481, 1501</v>
      </c>
      <c r="H190">
        <v>1401</v>
      </c>
      <c r="I190">
        <f ca="1">IF($C190&lt;=2,"",
IF(AND($C190&gt;=3,INT(RIGHT(I$1,1))&gt;VLOOKUP($C190,EquipGradeTable!$A:$B,MATCH(EquipGradeTable!$B$1,EquipGradeTable!$A$1:$B$1,0),0)),"",
OFFSET(I190,0,-1)+20))</f>
        <v>1421</v>
      </c>
      <c r="J190">
        <f ca="1">IF($C190&lt;=2,"",
IF(AND($C190&gt;=3,INT(RIGHT(J$1,1))&gt;VLOOKUP($C190,EquipGradeTable!$A:$B,MATCH(EquipGradeTable!$B$1,EquipGradeTable!$A$1:$B$1,0),0)),"",
OFFSET(J190,0,-1)+20))</f>
        <v>1441</v>
      </c>
      <c r="K190">
        <f ca="1">IF($C190&lt;=2,"",
IF(AND($C190&gt;=3,INT(RIGHT(K$1,1))&gt;VLOOKUP($C190,EquipGradeTable!$A:$B,MATCH(EquipGradeTable!$B$1,EquipGradeTable!$A$1:$B$1,0),0)),"",
OFFSET(K190,0,-1)+20))</f>
        <v>1461</v>
      </c>
      <c r="L190">
        <f ca="1">IF($C190&lt;=2,"",
IF(AND($C190&gt;=3,INT(RIGHT(L$1,1))&gt;VLOOKUP($C190,EquipGradeTable!$A:$B,MATCH(EquipGradeTable!$B$1,EquipGradeTable!$A$1:$B$1,0),0)),"",
OFFSET(L190,0,-1)+20))</f>
        <v>1481</v>
      </c>
      <c r="M190">
        <f ca="1">IF($C190&lt;=2,"",
IF(AND($C190&gt;=3,INT(RIGHT(M$1,1))&gt;VLOOKUP($C190,EquipGradeTable!$A:$B,MATCH(EquipGradeTable!$B$1,EquipGradeTable!$A$1:$B$1,0),0)),"",
OFFSET(M190,0,-1)+20))</f>
        <v>1501</v>
      </c>
      <c r="N190">
        <f t="shared" ca="1" si="11"/>
        <v>4</v>
      </c>
      <c r="O190" t="str">
        <f ca="1">VLOOKUP($B190,EquipTable!$A:$V,MATCH(SUBSTITUTE(O$1,"참고",""),EquipTable!$A$1:$V$1,0),0)</f>
        <v>ArsenalGoldHammer</v>
      </c>
      <c r="P190">
        <f ca="1">VLOOKUP($B190,EquipTable!$A:$V,MATCH(SUBSTITUTE(P$1,"참고",""),EquipTable!$A$1:$V$1,0),0)</f>
        <v>99</v>
      </c>
    </row>
    <row r="191" spans="1:16" hidden="1" x14ac:dyDescent="0.3">
      <c r="A191" t="str">
        <f t="shared" ca="1" si="8"/>
        <v>Equip034203</v>
      </c>
      <c r="B191" t="s">
        <v>168</v>
      </c>
      <c r="C191">
        <f t="shared" ca="1" si="9"/>
        <v>3</v>
      </c>
      <c r="D191" t="str">
        <f ca="1">VLOOKUP($B191,EquipTable!$A:$V,MATCH(SUBSTITUTE(D$1,"참고",""),EquipTable!$A$1:$V$1,0),0)</f>
        <v>Hammer</v>
      </c>
      <c r="E191" t="str">
        <f ca="1">VLOOKUP($B191,EquipTable!$A:$V,MATCH(SUBSTITUTE(E$1,"참고",""),EquipTable!$A$1:$V$1,0),0)</f>
        <v>SS</v>
      </c>
      <c r="F191">
        <f ca="1">VLOOKUP($B191,EquipTable!$A:$V,MATCH(SUBSTITUTE(F$1,"참고",""),EquipTable!$A$1:$V$1,0),0)</f>
        <v>3</v>
      </c>
      <c r="G191" t="str">
        <f t="shared" ca="1" si="10"/>
        <v>802, 822, 842</v>
      </c>
      <c r="H191">
        <v>802</v>
      </c>
      <c r="I191">
        <f ca="1">IF($C191&lt;=2,"",
IF(AND($C191&gt;=3,INT(RIGHT(I$1,1))&gt;VLOOKUP($C191,EquipGradeTable!$A:$B,MATCH(EquipGradeTable!$B$1,EquipGradeTable!$A$1:$B$1,0),0)),"",
OFFSET(I191,0,-1)+20))</f>
        <v>822</v>
      </c>
      <c r="J191">
        <f ca="1">IF($C191&lt;=2,"",
IF(AND($C191&gt;=3,INT(RIGHT(J$1,1))&gt;VLOOKUP($C191,EquipGradeTable!$A:$B,MATCH(EquipGradeTable!$B$1,EquipGradeTable!$A$1:$B$1,0),0)),"",
OFFSET(J191,0,-1)+20))</f>
        <v>842</v>
      </c>
      <c r="K191" t="str">
        <f ca="1">IF($C191&lt;=2,"",
IF(AND($C191&gt;=3,INT(RIGHT(K$1,1))&gt;VLOOKUP($C191,EquipGradeTable!$A:$B,MATCH(EquipGradeTable!$B$1,EquipGradeTable!$A$1:$B$1,0),0)),"",
OFFSET(K191,0,-1)+20))</f>
        <v/>
      </c>
      <c r="L191" t="str">
        <f ca="1">IF($C191&lt;=2,"",
IF(AND($C191&gt;=3,INT(RIGHT(L$1,1))&gt;VLOOKUP($C191,EquipGradeTable!$A:$B,MATCH(EquipGradeTable!$B$1,EquipGradeTable!$A$1:$B$1,0),0)),"",
OFFSET(L191,0,-1)+20))</f>
        <v/>
      </c>
      <c r="M191" t="str">
        <f ca="1">IF($C191&lt;=2,"",
IF(AND($C191&gt;=3,INT(RIGHT(M$1,1))&gt;VLOOKUP($C191,EquipGradeTable!$A:$B,MATCH(EquipGradeTable!$B$1,EquipGradeTable!$A$1:$B$1,0),0)),"",
OFFSET(M191,0,-1)+20))</f>
        <v/>
      </c>
      <c r="N191">
        <f t="shared" ca="1" si="11"/>
        <v>4</v>
      </c>
      <c r="O191" t="str">
        <f ca="1">VLOOKUP($B191,EquipTable!$A:$V,MATCH(SUBSTITUTE(O$1,"참고",""),EquipTable!$A$1:$V$1,0),0)</f>
        <v>ArsenalHammer</v>
      </c>
      <c r="P191">
        <f ca="1">VLOOKUP($B191,EquipTable!$A:$V,MATCH(SUBSTITUTE(P$1,"참고",""),EquipTable!$A$1:$V$1,0),0)</f>
        <v>99</v>
      </c>
    </row>
    <row r="192" spans="1:16" hidden="1" x14ac:dyDescent="0.3">
      <c r="A192" t="str">
        <f t="shared" ca="1" si="8"/>
        <v>Equip044203</v>
      </c>
      <c r="B192" t="s">
        <v>168</v>
      </c>
      <c r="C192">
        <f t="shared" ca="1" si="9"/>
        <v>4</v>
      </c>
      <c r="D192" t="str">
        <f ca="1">VLOOKUP($B192,EquipTable!$A:$V,MATCH(SUBSTITUTE(D$1,"참고",""),EquipTable!$A$1:$V$1,0),0)</f>
        <v>Hammer</v>
      </c>
      <c r="E192" t="str">
        <f ca="1">VLOOKUP($B192,EquipTable!$A:$V,MATCH(SUBSTITUTE(E$1,"참고",""),EquipTable!$A$1:$V$1,0),0)</f>
        <v>SS</v>
      </c>
      <c r="F192">
        <f ca="1">VLOOKUP($B192,EquipTable!$A:$V,MATCH(SUBSTITUTE(F$1,"참고",""),EquipTable!$A$1:$V$1,0),0)</f>
        <v>3</v>
      </c>
      <c r="G192" t="str">
        <f t="shared" ca="1" si="10"/>
        <v>1002, 1022, 1042, 1062</v>
      </c>
      <c r="H192">
        <v>1002</v>
      </c>
      <c r="I192">
        <f ca="1">IF($C192&lt;=2,"",
IF(AND($C192&gt;=3,INT(RIGHT(I$1,1))&gt;VLOOKUP($C192,EquipGradeTable!$A:$B,MATCH(EquipGradeTable!$B$1,EquipGradeTable!$A$1:$B$1,0),0)),"",
OFFSET(I192,0,-1)+20))</f>
        <v>1022</v>
      </c>
      <c r="J192">
        <f ca="1">IF($C192&lt;=2,"",
IF(AND($C192&gt;=3,INT(RIGHT(J$1,1))&gt;VLOOKUP($C192,EquipGradeTable!$A:$B,MATCH(EquipGradeTable!$B$1,EquipGradeTable!$A$1:$B$1,0),0)),"",
OFFSET(J192,0,-1)+20))</f>
        <v>1042</v>
      </c>
      <c r="K192">
        <f ca="1">IF($C192&lt;=2,"",
IF(AND($C192&gt;=3,INT(RIGHT(K$1,1))&gt;VLOOKUP($C192,EquipGradeTable!$A:$B,MATCH(EquipGradeTable!$B$1,EquipGradeTable!$A$1:$B$1,0),0)),"",
OFFSET(K192,0,-1)+20))</f>
        <v>1062</v>
      </c>
      <c r="L192" t="str">
        <f ca="1">IF($C192&lt;=2,"",
IF(AND($C192&gt;=3,INT(RIGHT(L$1,1))&gt;VLOOKUP($C192,EquipGradeTable!$A:$B,MATCH(EquipGradeTable!$B$1,EquipGradeTable!$A$1:$B$1,0),0)),"",
OFFSET(L192,0,-1)+20))</f>
        <v/>
      </c>
      <c r="M192" t="str">
        <f ca="1">IF($C192&lt;=2,"",
IF(AND($C192&gt;=3,INT(RIGHT(M$1,1))&gt;VLOOKUP($C192,EquipGradeTable!$A:$B,MATCH(EquipGradeTable!$B$1,EquipGradeTable!$A$1:$B$1,0),0)),"",
OFFSET(M192,0,-1)+20))</f>
        <v/>
      </c>
      <c r="N192">
        <f t="shared" ca="1" si="11"/>
        <v>4</v>
      </c>
      <c r="O192" t="str">
        <f ca="1">VLOOKUP($B192,EquipTable!$A:$V,MATCH(SUBSTITUTE(O$1,"참고",""),EquipTable!$A$1:$V$1,0),0)</f>
        <v>ArsenalHammer</v>
      </c>
      <c r="P192">
        <f ca="1">VLOOKUP($B192,EquipTable!$A:$V,MATCH(SUBSTITUTE(P$1,"참고",""),EquipTable!$A$1:$V$1,0),0)</f>
        <v>99</v>
      </c>
    </row>
    <row r="193" spans="1:16" hidden="1" x14ac:dyDescent="0.3">
      <c r="A193" t="str">
        <f t="shared" ca="1" si="8"/>
        <v>Equip054203</v>
      </c>
      <c r="B193" t="s">
        <v>168</v>
      </c>
      <c r="C193">
        <f t="shared" ca="1" si="9"/>
        <v>5</v>
      </c>
      <c r="D193" t="str">
        <f ca="1">VLOOKUP($B193,EquipTable!$A:$V,MATCH(SUBSTITUTE(D$1,"참고",""),EquipTable!$A$1:$V$1,0),0)</f>
        <v>Hammer</v>
      </c>
      <c r="E193" t="str">
        <f ca="1">VLOOKUP($B193,EquipTable!$A:$V,MATCH(SUBSTITUTE(E$1,"참고",""),EquipTable!$A$1:$V$1,0),0)</f>
        <v>SS</v>
      </c>
      <c r="F193">
        <f ca="1">VLOOKUP($B193,EquipTable!$A:$V,MATCH(SUBSTITUTE(F$1,"참고",""),EquipTable!$A$1:$V$1,0),0)</f>
        <v>3</v>
      </c>
      <c r="G193" t="str">
        <f t="shared" ca="1" si="10"/>
        <v>1202, 1222, 1242, 1262, 1282</v>
      </c>
      <c r="H193">
        <v>1202</v>
      </c>
      <c r="I193">
        <f ca="1">IF($C193&lt;=2,"",
IF(AND($C193&gt;=3,INT(RIGHT(I$1,1))&gt;VLOOKUP($C193,EquipGradeTable!$A:$B,MATCH(EquipGradeTable!$B$1,EquipGradeTable!$A$1:$B$1,0),0)),"",
OFFSET(I193,0,-1)+20))</f>
        <v>1222</v>
      </c>
      <c r="J193">
        <f ca="1">IF($C193&lt;=2,"",
IF(AND($C193&gt;=3,INT(RIGHT(J$1,1))&gt;VLOOKUP($C193,EquipGradeTable!$A:$B,MATCH(EquipGradeTable!$B$1,EquipGradeTable!$A$1:$B$1,0),0)),"",
OFFSET(J193,0,-1)+20))</f>
        <v>1242</v>
      </c>
      <c r="K193">
        <f ca="1">IF($C193&lt;=2,"",
IF(AND($C193&gt;=3,INT(RIGHT(K$1,1))&gt;VLOOKUP($C193,EquipGradeTable!$A:$B,MATCH(EquipGradeTable!$B$1,EquipGradeTable!$A$1:$B$1,0),0)),"",
OFFSET(K193,0,-1)+20))</f>
        <v>1262</v>
      </c>
      <c r="L193">
        <f ca="1">IF($C193&lt;=2,"",
IF(AND($C193&gt;=3,INT(RIGHT(L$1,1))&gt;VLOOKUP($C193,EquipGradeTable!$A:$B,MATCH(EquipGradeTable!$B$1,EquipGradeTable!$A$1:$B$1,0),0)),"",
OFFSET(L193,0,-1)+20))</f>
        <v>1282</v>
      </c>
      <c r="M193" t="str">
        <f ca="1">IF($C193&lt;=2,"",
IF(AND($C193&gt;=3,INT(RIGHT(M$1,1))&gt;VLOOKUP($C193,EquipGradeTable!$A:$B,MATCH(EquipGradeTable!$B$1,EquipGradeTable!$A$1:$B$1,0),0)),"",
OFFSET(M193,0,-1)+20))</f>
        <v/>
      </c>
      <c r="N193">
        <f t="shared" ca="1" si="11"/>
        <v>4</v>
      </c>
      <c r="O193" t="str">
        <f ca="1">VLOOKUP($B193,EquipTable!$A:$V,MATCH(SUBSTITUTE(O$1,"참고",""),EquipTable!$A$1:$V$1,0),0)</f>
        <v>ArsenalHammer</v>
      </c>
      <c r="P193">
        <f ca="1">VLOOKUP($B193,EquipTable!$A:$V,MATCH(SUBSTITUTE(P$1,"참고",""),EquipTable!$A$1:$V$1,0),0)</f>
        <v>99</v>
      </c>
    </row>
    <row r="194" spans="1:16" hidden="1" x14ac:dyDescent="0.3">
      <c r="A194" t="str">
        <f t="shared" ref="A194:A257" ca="1" si="12">SUBSTITUTE(B194,"E","Equip"&amp;TEXT(C194,"00"))</f>
        <v>Equip064203</v>
      </c>
      <c r="B194" t="s">
        <v>168</v>
      </c>
      <c r="C194">
        <f t="shared" ref="C194:C257" ca="1" si="13">IF(B194&lt;&gt;OFFSET(B194,-1,0),
IF(E194="A",0,3),
OFFSET(C194,-1,0)+1)</f>
        <v>6</v>
      </c>
      <c r="D194" t="str">
        <f ca="1">VLOOKUP($B194,EquipTable!$A:$V,MATCH(SUBSTITUTE(D$1,"참고",""),EquipTable!$A$1:$V$1,0),0)</f>
        <v>Hammer</v>
      </c>
      <c r="E194" t="str">
        <f ca="1">VLOOKUP($B194,EquipTable!$A:$V,MATCH(SUBSTITUTE(E$1,"참고",""),EquipTable!$A$1:$V$1,0),0)</f>
        <v>SS</v>
      </c>
      <c r="F194">
        <f ca="1">VLOOKUP($B194,EquipTable!$A:$V,MATCH(SUBSTITUTE(F$1,"참고",""),EquipTable!$A$1:$V$1,0),0)</f>
        <v>3</v>
      </c>
      <c r="G194" t="str">
        <f t="shared" ref="G194:G257" ca="1" si="14">H194&amp;
IF(LEN(I194)=0,"",", "&amp;I194)&amp;
IF(LEN(J194)=0,"",", "&amp;J194)&amp;
IF(LEN(K194)=0,"",", "&amp;K194)&amp;
IF(LEN(L194)=0,"",", "&amp;L194)&amp;
IF(LEN(M194)=0,"",", "&amp;M194)</f>
        <v>1402, 1422, 1442, 1462, 1482, 1502</v>
      </c>
      <c r="H194">
        <v>1402</v>
      </c>
      <c r="I194">
        <f ca="1">IF($C194&lt;=2,"",
IF(AND($C194&gt;=3,INT(RIGHT(I$1,1))&gt;VLOOKUP($C194,EquipGradeTable!$A:$B,MATCH(EquipGradeTable!$B$1,EquipGradeTable!$A$1:$B$1,0),0)),"",
OFFSET(I194,0,-1)+20))</f>
        <v>1422</v>
      </c>
      <c r="J194">
        <f ca="1">IF($C194&lt;=2,"",
IF(AND($C194&gt;=3,INT(RIGHT(J$1,1))&gt;VLOOKUP($C194,EquipGradeTable!$A:$B,MATCH(EquipGradeTable!$B$1,EquipGradeTable!$A$1:$B$1,0),0)),"",
OFFSET(J194,0,-1)+20))</f>
        <v>1442</v>
      </c>
      <c r="K194">
        <f ca="1">IF($C194&lt;=2,"",
IF(AND($C194&gt;=3,INT(RIGHT(K$1,1))&gt;VLOOKUP($C194,EquipGradeTable!$A:$B,MATCH(EquipGradeTable!$B$1,EquipGradeTable!$A$1:$B$1,0),0)),"",
OFFSET(K194,0,-1)+20))</f>
        <v>1462</v>
      </c>
      <c r="L194">
        <f ca="1">IF($C194&lt;=2,"",
IF(AND($C194&gt;=3,INT(RIGHT(L$1,1))&gt;VLOOKUP($C194,EquipGradeTable!$A:$B,MATCH(EquipGradeTable!$B$1,EquipGradeTable!$A$1:$B$1,0),0)),"",
OFFSET(L194,0,-1)+20))</f>
        <v>1482</v>
      </c>
      <c r="M194">
        <f ca="1">IF($C194&lt;=2,"",
IF(AND($C194&gt;=3,INT(RIGHT(M$1,1))&gt;VLOOKUP($C194,EquipGradeTable!$A:$B,MATCH(EquipGradeTable!$B$1,EquipGradeTable!$A$1:$B$1,0),0)),"",
OFFSET(M194,0,-1)+20))</f>
        <v>1502</v>
      </c>
      <c r="N194">
        <f t="shared" ref="N194:N257" ca="1" si="15">COUNTIF(O:O,O194)</f>
        <v>4</v>
      </c>
      <c r="O194" t="str">
        <f ca="1">VLOOKUP($B194,EquipTable!$A:$V,MATCH(SUBSTITUTE(O$1,"참고",""),EquipTable!$A$1:$V$1,0),0)</f>
        <v>ArsenalHammer</v>
      </c>
      <c r="P194">
        <f ca="1">VLOOKUP($B194,EquipTable!$A:$V,MATCH(SUBSTITUTE(P$1,"참고",""),EquipTable!$A$1:$V$1,0),0)</f>
        <v>99</v>
      </c>
    </row>
    <row r="195" spans="1:16" x14ac:dyDescent="0.3">
      <c r="A195" t="str">
        <f t="shared" ca="1" si="12"/>
        <v>Equip005001</v>
      </c>
      <c r="B195" t="s">
        <v>169</v>
      </c>
      <c r="C195">
        <f t="shared" ca="1" si="13"/>
        <v>0</v>
      </c>
      <c r="D195" t="str">
        <f ca="1">VLOOKUP($B195,EquipTable!$A:$V,MATCH(SUBSTITUTE(D$1,"참고",""),EquipTable!$A$1:$V$1,0),0)</f>
        <v>Sword</v>
      </c>
      <c r="E195" t="str">
        <f ca="1">VLOOKUP($B195,EquipTable!$A:$V,MATCH(SUBSTITUTE(E$1,"참고",""),EquipTable!$A$1:$V$1,0),0)</f>
        <v>A</v>
      </c>
      <c r="F195">
        <f ca="1">VLOOKUP($B195,EquipTable!$A:$V,MATCH(SUBSTITUTE(F$1,"참고",""),EquipTable!$A$1:$V$1,0),0)</f>
        <v>1</v>
      </c>
      <c r="G195" t="str">
        <f t="shared" ca="1" si="14"/>
        <v>100</v>
      </c>
      <c r="H195">
        <v>100</v>
      </c>
      <c r="I195" t="str">
        <f ca="1">IF($C195&lt;=2,"",
IF(AND($C195&gt;=3,INT(RIGHT(I$1,1))&gt;VLOOKUP($C195,EquipGradeTable!$A:$B,MATCH(EquipGradeTable!$B$1,EquipGradeTable!$A$1:$B$1,0),0)),"",
OFFSET(I195,0,-1)+20))</f>
        <v/>
      </c>
      <c r="J195" t="str">
        <f ca="1">IF($C195&lt;=2,"",
IF(AND($C195&gt;=3,INT(RIGHT(J$1,1))&gt;VLOOKUP($C195,EquipGradeTable!$A:$B,MATCH(EquipGradeTable!$B$1,EquipGradeTable!$A$1:$B$1,0),0)),"",
OFFSET(J195,0,-1)+20))</f>
        <v/>
      </c>
      <c r="K195" t="str">
        <f ca="1">IF($C195&lt;=2,"",
IF(AND($C195&gt;=3,INT(RIGHT(K$1,1))&gt;VLOOKUP($C195,EquipGradeTable!$A:$B,MATCH(EquipGradeTable!$B$1,EquipGradeTable!$A$1:$B$1,0),0)),"",
OFFSET(K195,0,-1)+20))</f>
        <v/>
      </c>
      <c r="L195" t="str">
        <f ca="1">IF($C195&lt;=2,"",
IF(AND($C195&gt;=3,INT(RIGHT(L$1,1))&gt;VLOOKUP($C195,EquipGradeTable!$A:$B,MATCH(EquipGradeTable!$B$1,EquipGradeTable!$A$1:$B$1,0),0)),"",
OFFSET(L195,0,-1)+20))</f>
        <v/>
      </c>
      <c r="M195" t="str">
        <f ca="1">IF($C195&lt;=2,"",
IF(AND($C195&gt;=3,INT(RIGHT(M$1,1))&gt;VLOOKUP($C195,EquipGradeTable!$A:$B,MATCH(EquipGradeTable!$B$1,EquipGradeTable!$A$1:$B$1,0),0)),"",
OFFSET(M195,0,-1)+20))</f>
        <v/>
      </c>
      <c r="N195">
        <f t="shared" ca="1" si="15"/>
        <v>7</v>
      </c>
      <c r="O195" t="str">
        <f ca="1">VLOOKUP($B195,EquipTable!$A:$V,MATCH(SUBSTITUTE(O$1,"참고",""),EquipTable!$A$1:$V$1,0),0)</f>
        <v>SciFantasyRapier</v>
      </c>
      <c r="P195">
        <f ca="1">VLOOKUP($B195,EquipTable!$A:$V,MATCH(SUBSTITUTE(P$1,"참고",""),EquipTable!$A$1:$V$1,0),0)</f>
        <v>0</v>
      </c>
    </row>
    <row r="196" spans="1:16" x14ac:dyDescent="0.3">
      <c r="A196" t="str">
        <f t="shared" ca="1" si="12"/>
        <v>Equip015001</v>
      </c>
      <c r="B196" t="s">
        <v>169</v>
      </c>
      <c r="C196">
        <f t="shared" ca="1" si="13"/>
        <v>1</v>
      </c>
      <c r="D196" t="str">
        <f ca="1">VLOOKUP($B196,EquipTable!$A:$V,MATCH(SUBSTITUTE(D$1,"참고",""),EquipTable!$A$1:$V$1,0),0)</f>
        <v>Sword</v>
      </c>
      <c r="E196" t="str">
        <f ca="1">VLOOKUP($B196,EquipTable!$A:$V,MATCH(SUBSTITUTE(E$1,"참고",""),EquipTable!$A$1:$V$1,0),0)</f>
        <v>A</v>
      </c>
      <c r="F196">
        <f ca="1">VLOOKUP($B196,EquipTable!$A:$V,MATCH(SUBSTITUTE(F$1,"참고",""),EquipTable!$A$1:$V$1,0),0)</f>
        <v>1</v>
      </c>
      <c r="G196" t="str">
        <f t="shared" ca="1" si="14"/>
        <v>200</v>
      </c>
      <c r="H196">
        <v>200</v>
      </c>
      <c r="I196" t="str">
        <f ca="1">IF($C196&lt;=2,"",
IF(AND($C196&gt;=3,INT(RIGHT(I$1,1))&gt;VLOOKUP($C196,EquipGradeTable!$A:$B,MATCH(EquipGradeTable!$B$1,EquipGradeTable!$A$1:$B$1,0),0)),"",
OFFSET(I196,0,-1)+20))</f>
        <v/>
      </c>
      <c r="J196" t="str">
        <f ca="1">IF($C196&lt;=2,"",
IF(AND($C196&gt;=3,INT(RIGHT(J$1,1))&gt;VLOOKUP($C196,EquipGradeTable!$A:$B,MATCH(EquipGradeTable!$B$1,EquipGradeTable!$A$1:$B$1,0),0)),"",
OFFSET(J196,0,-1)+20))</f>
        <v/>
      </c>
      <c r="K196" t="str">
        <f ca="1">IF($C196&lt;=2,"",
IF(AND($C196&gt;=3,INT(RIGHT(K$1,1))&gt;VLOOKUP($C196,EquipGradeTable!$A:$B,MATCH(EquipGradeTable!$B$1,EquipGradeTable!$A$1:$B$1,0),0)),"",
OFFSET(K196,0,-1)+20))</f>
        <v/>
      </c>
      <c r="L196" t="str">
        <f ca="1">IF($C196&lt;=2,"",
IF(AND($C196&gt;=3,INT(RIGHT(L$1,1))&gt;VLOOKUP($C196,EquipGradeTable!$A:$B,MATCH(EquipGradeTable!$B$1,EquipGradeTable!$A$1:$B$1,0),0)),"",
OFFSET(L196,0,-1)+20))</f>
        <v/>
      </c>
      <c r="M196" t="str">
        <f ca="1">IF($C196&lt;=2,"",
IF(AND($C196&gt;=3,INT(RIGHT(M$1,1))&gt;VLOOKUP($C196,EquipGradeTable!$A:$B,MATCH(EquipGradeTable!$B$1,EquipGradeTable!$A$1:$B$1,0),0)),"",
OFFSET(M196,0,-1)+20))</f>
        <v/>
      </c>
      <c r="N196">
        <f t="shared" ca="1" si="15"/>
        <v>7</v>
      </c>
      <c r="O196" t="str">
        <f ca="1">VLOOKUP($B196,EquipTable!$A:$V,MATCH(SUBSTITUTE(O$1,"참고",""),EquipTable!$A$1:$V$1,0),0)</f>
        <v>SciFantasyRapier</v>
      </c>
      <c r="P196">
        <f ca="1">VLOOKUP($B196,EquipTable!$A:$V,MATCH(SUBSTITUTE(P$1,"참고",""),EquipTable!$A$1:$V$1,0),0)</f>
        <v>0</v>
      </c>
    </row>
    <row r="197" spans="1:16" x14ac:dyDescent="0.3">
      <c r="A197" t="str">
        <f t="shared" ca="1" si="12"/>
        <v>Equip025001</v>
      </c>
      <c r="B197" t="s">
        <v>169</v>
      </c>
      <c r="C197">
        <f t="shared" ca="1" si="13"/>
        <v>2</v>
      </c>
      <c r="D197" t="str">
        <f ca="1">VLOOKUP($B197,EquipTable!$A:$V,MATCH(SUBSTITUTE(D$1,"참고",""),EquipTable!$A$1:$V$1,0),0)</f>
        <v>Sword</v>
      </c>
      <c r="E197" t="str">
        <f ca="1">VLOOKUP($B197,EquipTable!$A:$V,MATCH(SUBSTITUTE(E$1,"참고",""),EquipTable!$A$1:$V$1,0),0)</f>
        <v>A</v>
      </c>
      <c r="F197">
        <f ca="1">VLOOKUP($B197,EquipTable!$A:$V,MATCH(SUBSTITUTE(F$1,"참고",""),EquipTable!$A$1:$V$1,0),0)</f>
        <v>1</v>
      </c>
      <c r="G197" t="str">
        <f t="shared" ca="1" si="14"/>
        <v>300</v>
      </c>
      <c r="H197">
        <v>300</v>
      </c>
      <c r="I197" t="str">
        <f ca="1">IF($C197&lt;=2,"",
IF(AND($C197&gt;=3,INT(RIGHT(I$1,1))&gt;VLOOKUP($C197,EquipGradeTable!$A:$B,MATCH(EquipGradeTable!$B$1,EquipGradeTable!$A$1:$B$1,0),0)),"",
OFFSET(I197,0,-1)+20))</f>
        <v/>
      </c>
      <c r="J197" t="str">
        <f ca="1">IF($C197&lt;=2,"",
IF(AND($C197&gt;=3,INT(RIGHT(J$1,1))&gt;VLOOKUP($C197,EquipGradeTable!$A:$B,MATCH(EquipGradeTable!$B$1,EquipGradeTable!$A$1:$B$1,0),0)),"",
OFFSET(J197,0,-1)+20))</f>
        <v/>
      </c>
      <c r="K197" t="str">
        <f ca="1">IF($C197&lt;=2,"",
IF(AND($C197&gt;=3,INT(RIGHT(K$1,1))&gt;VLOOKUP($C197,EquipGradeTable!$A:$B,MATCH(EquipGradeTable!$B$1,EquipGradeTable!$A$1:$B$1,0),0)),"",
OFFSET(K197,0,-1)+20))</f>
        <v/>
      </c>
      <c r="L197" t="str">
        <f ca="1">IF($C197&lt;=2,"",
IF(AND($C197&gt;=3,INT(RIGHT(L$1,1))&gt;VLOOKUP($C197,EquipGradeTable!$A:$B,MATCH(EquipGradeTable!$B$1,EquipGradeTable!$A$1:$B$1,0),0)),"",
OFFSET(L197,0,-1)+20))</f>
        <v/>
      </c>
      <c r="M197" t="str">
        <f ca="1">IF($C197&lt;=2,"",
IF(AND($C197&gt;=3,INT(RIGHT(M$1,1))&gt;VLOOKUP($C197,EquipGradeTable!$A:$B,MATCH(EquipGradeTable!$B$1,EquipGradeTable!$A$1:$B$1,0),0)),"",
OFFSET(M197,0,-1)+20))</f>
        <v/>
      </c>
      <c r="N197">
        <f t="shared" ca="1" si="15"/>
        <v>7</v>
      </c>
      <c r="O197" t="str">
        <f ca="1">VLOOKUP($B197,EquipTable!$A:$V,MATCH(SUBSTITUTE(O$1,"참고",""),EquipTable!$A$1:$V$1,0),0)</f>
        <v>SciFantasyRapier</v>
      </c>
      <c r="P197">
        <f ca="1">VLOOKUP($B197,EquipTable!$A:$V,MATCH(SUBSTITUTE(P$1,"참고",""),EquipTable!$A$1:$V$1,0),0)</f>
        <v>0</v>
      </c>
    </row>
    <row r="198" spans="1:16" x14ac:dyDescent="0.3">
      <c r="A198" t="str">
        <f t="shared" ca="1" si="12"/>
        <v>Equip035001</v>
      </c>
      <c r="B198" t="s">
        <v>169</v>
      </c>
      <c r="C198">
        <f t="shared" ca="1" si="13"/>
        <v>3</v>
      </c>
      <c r="D198" t="str">
        <f ca="1">VLOOKUP($B198,EquipTable!$A:$V,MATCH(SUBSTITUTE(D$1,"참고",""),EquipTable!$A$1:$V$1,0),0)</f>
        <v>Sword</v>
      </c>
      <c r="E198" t="str">
        <f ca="1">VLOOKUP($B198,EquipTable!$A:$V,MATCH(SUBSTITUTE(E$1,"참고",""),EquipTable!$A$1:$V$1,0),0)</f>
        <v>A</v>
      </c>
      <c r="F198">
        <f ca="1">VLOOKUP($B198,EquipTable!$A:$V,MATCH(SUBSTITUTE(F$1,"참고",""),EquipTable!$A$1:$V$1,0),0)</f>
        <v>1</v>
      </c>
      <c r="G198" t="str">
        <f t="shared" ca="1" si="14"/>
        <v>400, 420, 440</v>
      </c>
      <c r="H198">
        <v>400</v>
      </c>
      <c r="I198">
        <f ca="1">IF($C198&lt;=2,"",
IF(AND($C198&gt;=3,INT(RIGHT(I$1,1))&gt;VLOOKUP($C198,EquipGradeTable!$A:$B,MATCH(EquipGradeTable!$B$1,EquipGradeTable!$A$1:$B$1,0),0)),"",
OFFSET(I198,0,-1)+20))</f>
        <v>420</v>
      </c>
      <c r="J198">
        <f ca="1">IF($C198&lt;=2,"",
IF(AND($C198&gt;=3,INT(RIGHT(J$1,1))&gt;VLOOKUP($C198,EquipGradeTable!$A:$B,MATCH(EquipGradeTable!$B$1,EquipGradeTable!$A$1:$B$1,0),0)),"",
OFFSET(J198,0,-1)+20))</f>
        <v>440</v>
      </c>
      <c r="K198" t="str">
        <f ca="1">IF($C198&lt;=2,"",
IF(AND($C198&gt;=3,INT(RIGHT(K$1,1))&gt;VLOOKUP($C198,EquipGradeTable!$A:$B,MATCH(EquipGradeTable!$B$1,EquipGradeTable!$A$1:$B$1,0),0)),"",
OFFSET(K198,0,-1)+20))</f>
        <v/>
      </c>
      <c r="L198" t="str">
        <f ca="1">IF($C198&lt;=2,"",
IF(AND($C198&gt;=3,INT(RIGHT(L$1,1))&gt;VLOOKUP($C198,EquipGradeTable!$A:$B,MATCH(EquipGradeTable!$B$1,EquipGradeTable!$A$1:$B$1,0),0)),"",
OFFSET(L198,0,-1)+20))</f>
        <v/>
      </c>
      <c r="M198" t="str">
        <f ca="1">IF($C198&lt;=2,"",
IF(AND($C198&gt;=3,INT(RIGHT(M$1,1))&gt;VLOOKUP($C198,EquipGradeTable!$A:$B,MATCH(EquipGradeTable!$B$1,EquipGradeTable!$A$1:$B$1,0),0)),"",
OFFSET(M198,0,-1)+20))</f>
        <v/>
      </c>
      <c r="N198">
        <f t="shared" ca="1" si="15"/>
        <v>7</v>
      </c>
      <c r="O198" t="str">
        <f ca="1">VLOOKUP($B198,EquipTable!$A:$V,MATCH(SUBSTITUTE(O$1,"참고",""),EquipTable!$A$1:$V$1,0),0)</f>
        <v>SciFantasyRapier</v>
      </c>
      <c r="P198">
        <f ca="1">VLOOKUP($B198,EquipTable!$A:$V,MATCH(SUBSTITUTE(P$1,"참고",""),EquipTable!$A$1:$V$1,0),0)</f>
        <v>0</v>
      </c>
    </row>
    <row r="199" spans="1:16" x14ac:dyDescent="0.3">
      <c r="A199" t="str">
        <f t="shared" ca="1" si="12"/>
        <v>Equip045001</v>
      </c>
      <c r="B199" t="s">
        <v>169</v>
      </c>
      <c r="C199">
        <f t="shared" ca="1" si="13"/>
        <v>4</v>
      </c>
      <c r="D199" t="str">
        <f ca="1">VLOOKUP($B199,EquipTable!$A:$V,MATCH(SUBSTITUTE(D$1,"참고",""),EquipTable!$A$1:$V$1,0),0)</f>
        <v>Sword</v>
      </c>
      <c r="E199" t="str">
        <f ca="1">VLOOKUP($B199,EquipTable!$A:$V,MATCH(SUBSTITUTE(E$1,"참고",""),EquipTable!$A$1:$V$1,0),0)</f>
        <v>A</v>
      </c>
      <c r="F199">
        <f ca="1">VLOOKUP($B199,EquipTable!$A:$V,MATCH(SUBSTITUTE(F$1,"참고",""),EquipTable!$A$1:$V$1,0),0)</f>
        <v>1</v>
      </c>
      <c r="G199" t="str">
        <f t="shared" ca="1" si="14"/>
        <v>500, 520, 540, 560</v>
      </c>
      <c r="H199">
        <v>500</v>
      </c>
      <c r="I199">
        <f ca="1">IF($C199&lt;=2,"",
IF(AND($C199&gt;=3,INT(RIGHT(I$1,1))&gt;VLOOKUP($C199,EquipGradeTable!$A:$B,MATCH(EquipGradeTable!$B$1,EquipGradeTable!$A$1:$B$1,0),0)),"",
OFFSET(I199,0,-1)+20))</f>
        <v>520</v>
      </c>
      <c r="J199">
        <f ca="1">IF($C199&lt;=2,"",
IF(AND($C199&gt;=3,INT(RIGHT(J$1,1))&gt;VLOOKUP($C199,EquipGradeTable!$A:$B,MATCH(EquipGradeTable!$B$1,EquipGradeTable!$A$1:$B$1,0),0)),"",
OFFSET(J199,0,-1)+20))</f>
        <v>540</v>
      </c>
      <c r="K199">
        <f ca="1">IF($C199&lt;=2,"",
IF(AND($C199&gt;=3,INT(RIGHT(K$1,1))&gt;VLOOKUP($C199,EquipGradeTable!$A:$B,MATCH(EquipGradeTable!$B$1,EquipGradeTable!$A$1:$B$1,0),0)),"",
OFFSET(K199,0,-1)+20))</f>
        <v>560</v>
      </c>
      <c r="L199" t="str">
        <f ca="1">IF($C199&lt;=2,"",
IF(AND($C199&gt;=3,INT(RIGHT(L$1,1))&gt;VLOOKUP($C199,EquipGradeTable!$A:$B,MATCH(EquipGradeTable!$B$1,EquipGradeTable!$A$1:$B$1,0),0)),"",
OFFSET(L199,0,-1)+20))</f>
        <v/>
      </c>
      <c r="M199" t="str">
        <f ca="1">IF($C199&lt;=2,"",
IF(AND($C199&gt;=3,INT(RIGHT(M$1,1))&gt;VLOOKUP($C199,EquipGradeTable!$A:$B,MATCH(EquipGradeTable!$B$1,EquipGradeTable!$A$1:$B$1,0),0)),"",
OFFSET(M199,0,-1)+20))</f>
        <v/>
      </c>
      <c r="N199">
        <f t="shared" ca="1" si="15"/>
        <v>7</v>
      </c>
      <c r="O199" t="str">
        <f ca="1">VLOOKUP($B199,EquipTable!$A:$V,MATCH(SUBSTITUTE(O$1,"참고",""),EquipTable!$A$1:$V$1,0),0)</f>
        <v>SciFantasyRapier</v>
      </c>
      <c r="P199">
        <f ca="1">VLOOKUP($B199,EquipTable!$A:$V,MATCH(SUBSTITUTE(P$1,"참고",""),EquipTable!$A$1:$V$1,0),0)</f>
        <v>0</v>
      </c>
    </row>
    <row r="200" spans="1:16" x14ac:dyDescent="0.3">
      <c r="A200" t="str">
        <f t="shared" ca="1" si="12"/>
        <v>Equip055001</v>
      </c>
      <c r="B200" t="s">
        <v>169</v>
      </c>
      <c r="C200">
        <f t="shared" ca="1" si="13"/>
        <v>5</v>
      </c>
      <c r="D200" t="str">
        <f ca="1">VLOOKUP($B200,EquipTable!$A:$V,MATCH(SUBSTITUTE(D$1,"참고",""),EquipTable!$A$1:$V$1,0),0)</f>
        <v>Sword</v>
      </c>
      <c r="E200" t="str">
        <f ca="1">VLOOKUP($B200,EquipTable!$A:$V,MATCH(SUBSTITUTE(E$1,"참고",""),EquipTable!$A$1:$V$1,0),0)</f>
        <v>A</v>
      </c>
      <c r="F200">
        <f ca="1">VLOOKUP($B200,EquipTable!$A:$V,MATCH(SUBSTITUTE(F$1,"참고",""),EquipTable!$A$1:$V$1,0),0)</f>
        <v>1</v>
      </c>
      <c r="G200" t="str">
        <f t="shared" ca="1" si="14"/>
        <v>600, 620, 640, 660, 680</v>
      </c>
      <c r="H200">
        <v>600</v>
      </c>
      <c r="I200">
        <f ca="1">IF($C200&lt;=2,"",
IF(AND($C200&gt;=3,INT(RIGHT(I$1,1))&gt;VLOOKUP($C200,EquipGradeTable!$A:$B,MATCH(EquipGradeTable!$B$1,EquipGradeTable!$A$1:$B$1,0),0)),"",
OFFSET(I200,0,-1)+20))</f>
        <v>620</v>
      </c>
      <c r="J200">
        <f ca="1">IF($C200&lt;=2,"",
IF(AND($C200&gt;=3,INT(RIGHT(J$1,1))&gt;VLOOKUP($C200,EquipGradeTable!$A:$B,MATCH(EquipGradeTable!$B$1,EquipGradeTable!$A$1:$B$1,0),0)),"",
OFFSET(J200,0,-1)+20))</f>
        <v>640</v>
      </c>
      <c r="K200">
        <f ca="1">IF($C200&lt;=2,"",
IF(AND($C200&gt;=3,INT(RIGHT(K$1,1))&gt;VLOOKUP($C200,EquipGradeTable!$A:$B,MATCH(EquipGradeTable!$B$1,EquipGradeTable!$A$1:$B$1,0),0)),"",
OFFSET(K200,0,-1)+20))</f>
        <v>660</v>
      </c>
      <c r="L200">
        <f ca="1">IF($C200&lt;=2,"",
IF(AND($C200&gt;=3,INT(RIGHT(L$1,1))&gt;VLOOKUP($C200,EquipGradeTable!$A:$B,MATCH(EquipGradeTable!$B$1,EquipGradeTable!$A$1:$B$1,0),0)),"",
OFFSET(L200,0,-1)+20))</f>
        <v>680</v>
      </c>
      <c r="M200" t="str">
        <f ca="1">IF($C200&lt;=2,"",
IF(AND($C200&gt;=3,INT(RIGHT(M$1,1))&gt;VLOOKUP($C200,EquipGradeTable!$A:$B,MATCH(EquipGradeTable!$B$1,EquipGradeTable!$A$1:$B$1,0),0)),"",
OFFSET(M200,0,-1)+20))</f>
        <v/>
      </c>
      <c r="N200">
        <f t="shared" ca="1" si="15"/>
        <v>7</v>
      </c>
      <c r="O200" t="str">
        <f ca="1">VLOOKUP($B200,EquipTable!$A:$V,MATCH(SUBSTITUTE(O$1,"참고",""),EquipTable!$A$1:$V$1,0),0)</f>
        <v>SciFantasyRapier</v>
      </c>
      <c r="P200">
        <f ca="1">VLOOKUP($B200,EquipTable!$A:$V,MATCH(SUBSTITUTE(P$1,"참고",""),EquipTable!$A$1:$V$1,0),0)</f>
        <v>0</v>
      </c>
    </row>
    <row r="201" spans="1:16" x14ac:dyDescent="0.3">
      <c r="A201" t="str">
        <f t="shared" ca="1" si="12"/>
        <v>Equip065001</v>
      </c>
      <c r="B201" t="s">
        <v>169</v>
      </c>
      <c r="C201">
        <f t="shared" ca="1" si="13"/>
        <v>6</v>
      </c>
      <c r="D201" t="str">
        <f ca="1">VLOOKUP($B201,EquipTable!$A:$V,MATCH(SUBSTITUTE(D$1,"참고",""),EquipTable!$A$1:$V$1,0),0)</f>
        <v>Sword</v>
      </c>
      <c r="E201" t="str">
        <f ca="1">VLOOKUP($B201,EquipTable!$A:$V,MATCH(SUBSTITUTE(E$1,"참고",""),EquipTable!$A$1:$V$1,0),0)</f>
        <v>A</v>
      </c>
      <c r="F201">
        <f ca="1">VLOOKUP($B201,EquipTable!$A:$V,MATCH(SUBSTITUTE(F$1,"참고",""),EquipTable!$A$1:$V$1,0),0)</f>
        <v>1</v>
      </c>
      <c r="G201" t="str">
        <f t="shared" ca="1" si="14"/>
        <v>700, 720, 740, 760, 780, 800</v>
      </c>
      <c r="H201">
        <v>700</v>
      </c>
      <c r="I201">
        <f ca="1">IF($C201&lt;=2,"",
IF(AND($C201&gt;=3,INT(RIGHT(I$1,1))&gt;VLOOKUP($C201,EquipGradeTable!$A:$B,MATCH(EquipGradeTable!$B$1,EquipGradeTable!$A$1:$B$1,0),0)),"",
OFFSET(I201,0,-1)+20))</f>
        <v>720</v>
      </c>
      <c r="J201">
        <f ca="1">IF($C201&lt;=2,"",
IF(AND($C201&gt;=3,INT(RIGHT(J$1,1))&gt;VLOOKUP($C201,EquipGradeTable!$A:$B,MATCH(EquipGradeTable!$B$1,EquipGradeTable!$A$1:$B$1,0),0)),"",
OFFSET(J201,0,-1)+20))</f>
        <v>740</v>
      </c>
      <c r="K201">
        <f ca="1">IF($C201&lt;=2,"",
IF(AND($C201&gt;=3,INT(RIGHT(K$1,1))&gt;VLOOKUP($C201,EquipGradeTable!$A:$B,MATCH(EquipGradeTable!$B$1,EquipGradeTable!$A$1:$B$1,0),0)),"",
OFFSET(K201,0,-1)+20))</f>
        <v>760</v>
      </c>
      <c r="L201">
        <f ca="1">IF($C201&lt;=2,"",
IF(AND($C201&gt;=3,INT(RIGHT(L$1,1))&gt;VLOOKUP($C201,EquipGradeTable!$A:$B,MATCH(EquipGradeTable!$B$1,EquipGradeTable!$A$1:$B$1,0),0)),"",
OFFSET(L201,0,-1)+20))</f>
        <v>780</v>
      </c>
      <c r="M201">
        <f ca="1">IF($C201&lt;=2,"",
IF(AND($C201&gt;=3,INT(RIGHT(M$1,1))&gt;VLOOKUP($C201,EquipGradeTable!$A:$B,MATCH(EquipGradeTable!$B$1,EquipGradeTable!$A$1:$B$1,0),0)),"",
OFFSET(M201,0,-1)+20))</f>
        <v>800</v>
      </c>
      <c r="N201">
        <f t="shared" ca="1" si="15"/>
        <v>7</v>
      </c>
      <c r="O201" t="str">
        <f ca="1">VLOOKUP($B201,EquipTable!$A:$V,MATCH(SUBSTITUTE(O$1,"참고",""),EquipTable!$A$1:$V$1,0),0)</f>
        <v>SciFantasyRapier</v>
      </c>
      <c r="P201">
        <f ca="1">VLOOKUP($B201,EquipTable!$A:$V,MATCH(SUBSTITUTE(P$1,"참고",""),EquipTable!$A$1:$V$1,0),0)</f>
        <v>0</v>
      </c>
    </row>
    <row r="202" spans="1:16" x14ac:dyDescent="0.3">
      <c r="A202" t="str">
        <f t="shared" ca="1" si="12"/>
        <v>Equip005002</v>
      </c>
      <c r="B202" t="s">
        <v>170</v>
      </c>
      <c r="C202">
        <f t="shared" ca="1" si="13"/>
        <v>0</v>
      </c>
      <c r="D202" t="str">
        <f ca="1">VLOOKUP($B202,EquipTable!$A:$V,MATCH(SUBSTITUTE(D$1,"참고",""),EquipTable!$A$1:$V$1,0),0)</f>
        <v>Sword</v>
      </c>
      <c r="E202" t="str">
        <f ca="1">VLOOKUP($B202,EquipTable!$A:$V,MATCH(SUBSTITUTE(E$1,"참고",""),EquipTable!$A$1:$V$1,0),0)</f>
        <v>A</v>
      </c>
      <c r="F202">
        <f ca="1">VLOOKUP($B202,EquipTable!$A:$V,MATCH(SUBSTITUTE(F$1,"참고",""),EquipTable!$A$1:$V$1,0),0)</f>
        <v>2</v>
      </c>
      <c r="G202" t="str">
        <f t="shared" ca="1" si="14"/>
        <v>101</v>
      </c>
      <c r="H202">
        <v>101</v>
      </c>
      <c r="I202" t="str">
        <f ca="1">IF($C202&lt;=2,"",
IF(AND($C202&gt;=3,INT(RIGHT(I$1,1))&gt;VLOOKUP($C202,EquipGradeTable!$A:$B,MATCH(EquipGradeTable!$B$1,EquipGradeTable!$A$1:$B$1,0),0)),"",
OFFSET(I202,0,-1)+20))</f>
        <v/>
      </c>
      <c r="J202" t="str">
        <f ca="1">IF($C202&lt;=2,"",
IF(AND($C202&gt;=3,INT(RIGHT(J$1,1))&gt;VLOOKUP($C202,EquipGradeTable!$A:$B,MATCH(EquipGradeTable!$B$1,EquipGradeTable!$A$1:$B$1,0),0)),"",
OFFSET(J202,0,-1)+20))</f>
        <v/>
      </c>
      <c r="K202" t="str">
        <f ca="1">IF($C202&lt;=2,"",
IF(AND($C202&gt;=3,INT(RIGHT(K$1,1))&gt;VLOOKUP($C202,EquipGradeTable!$A:$B,MATCH(EquipGradeTable!$B$1,EquipGradeTable!$A$1:$B$1,0),0)),"",
OFFSET(K202,0,-1)+20))</f>
        <v/>
      </c>
      <c r="L202" t="str">
        <f ca="1">IF($C202&lt;=2,"",
IF(AND($C202&gt;=3,INT(RIGHT(L$1,1))&gt;VLOOKUP($C202,EquipGradeTable!$A:$B,MATCH(EquipGradeTable!$B$1,EquipGradeTable!$A$1:$B$1,0),0)),"",
OFFSET(L202,0,-1)+20))</f>
        <v/>
      </c>
      <c r="M202" t="str">
        <f ca="1">IF($C202&lt;=2,"",
IF(AND($C202&gt;=3,INT(RIGHT(M$1,1))&gt;VLOOKUP($C202,EquipGradeTable!$A:$B,MATCH(EquipGradeTable!$B$1,EquipGradeTable!$A$1:$B$1,0),0)),"",
OFFSET(M202,0,-1)+20))</f>
        <v/>
      </c>
      <c r="N202">
        <f t="shared" ca="1" si="15"/>
        <v>7</v>
      </c>
      <c r="O202" t="str">
        <f ca="1">VLOOKUP($B202,EquipTable!$A:$V,MATCH(SUBSTITUTE(O$1,"참고",""),EquipTable!$A$1:$V$1,0),0)</f>
        <v>JimHdAssassin12</v>
      </c>
      <c r="P202">
        <f ca="1">VLOOKUP($B202,EquipTable!$A:$V,MATCH(SUBSTITUTE(P$1,"참고",""),EquipTable!$A$1:$V$1,0),0)</f>
        <v>0</v>
      </c>
    </row>
    <row r="203" spans="1:16" x14ac:dyDescent="0.3">
      <c r="A203" t="str">
        <f t="shared" ca="1" si="12"/>
        <v>Equip015002</v>
      </c>
      <c r="B203" t="s">
        <v>170</v>
      </c>
      <c r="C203">
        <f t="shared" ca="1" si="13"/>
        <v>1</v>
      </c>
      <c r="D203" t="str">
        <f ca="1">VLOOKUP($B203,EquipTable!$A:$V,MATCH(SUBSTITUTE(D$1,"참고",""),EquipTable!$A$1:$V$1,0),0)</f>
        <v>Sword</v>
      </c>
      <c r="E203" t="str">
        <f ca="1">VLOOKUP($B203,EquipTable!$A:$V,MATCH(SUBSTITUTE(E$1,"참고",""),EquipTable!$A$1:$V$1,0),0)</f>
        <v>A</v>
      </c>
      <c r="F203">
        <f ca="1">VLOOKUP($B203,EquipTable!$A:$V,MATCH(SUBSTITUTE(F$1,"참고",""),EquipTable!$A$1:$V$1,0),0)</f>
        <v>2</v>
      </c>
      <c r="G203" t="str">
        <f t="shared" ca="1" si="14"/>
        <v>201</v>
      </c>
      <c r="H203">
        <v>201</v>
      </c>
      <c r="I203" t="str">
        <f ca="1">IF($C203&lt;=2,"",
IF(AND($C203&gt;=3,INT(RIGHT(I$1,1))&gt;VLOOKUP($C203,EquipGradeTable!$A:$B,MATCH(EquipGradeTable!$B$1,EquipGradeTable!$A$1:$B$1,0),0)),"",
OFFSET(I203,0,-1)+20))</f>
        <v/>
      </c>
      <c r="J203" t="str">
        <f ca="1">IF($C203&lt;=2,"",
IF(AND($C203&gt;=3,INT(RIGHT(J$1,1))&gt;VLOOKUP($C203,EquipGradeTable!$A:$B,MATCH(EquipGradeTable!$B$1,EquipGradeTable!$A$1:$B$1,0),0)),"",
OFFSET(J203,0,-1)+20))</f>
        <v/>
      </c>
      <c r="K203" t="str">
        <f ca="1">IF($C203&lt;=2,"",
IF(AND($C203&gt;=3,INT(RIGHT(K$1,1))&gt;VLOOKUP($C203,EquipGradeTable!$A:$B,MATCH(EquipGradeTable!$B$1,EquipGradeTable!$A$1:$B$1,0),0)),"",
OFFSET(K203,0,-1)+20))</f>
        <v/>
      </c>
      <c r="L203" t="str">
        <f ca="1">IF($C203&lt;=2,"",
IF(AND($C203&gt;=3,INT(RIGHT(L$1,1))&gt;VLOOKUP($C203,EquipGradeTable!$A:$B,MATCH(EquipGradeTable!$B$1,EquipGradeTable!$A$1:$B$1,0),0)),"",
OFFSET(L203,0,-1)+20))</f>
        <v/>
      </c>
      <c r="M203" t="str">
        <f ca="1">IF($C203&lt;=2,"",
IF(AND($C203&gt;=3,INT(RIGHT(M$1,1))&gt;VLOOKUP($C203,EquipGradeTable!$A:$B,MATCH(EquipGradeTable!$B$1,EquipGradeTable!$A$1:$B$1,0),0)),"",
OFFSET(M203,0,-1)+20))</f>
        <v/>
      </c>
      <c r="N203">
        <f t="shared" ca="1" si="15"/>
        <v>7</v>
      </c>
      <c r="O203" t="str">
        <f ca="1">VLOOKUP($B203,EquipTable!$A:$V,MATCH(SUBSTITUTE(O$1,"참고",""),EquipTable!$A$1:$V$1,0),0)</f>
        <v>JimHdAssassin12</v>
      </c>
      <c r="P203">
        <f ca="1">VLOOKUP($B203,EquipTable!$A:$V,MATCH(SUBSTITUTE(P$1,"참고",""),EquipTable!$A$1:$V$1,0),0)</f>
        <v>0</v>
      </c>
    </row>
    <row r="204" spans="1:16" x14ac:dyDescent="0.3">
      <c r="A204" t="str">
        <f t="shared" ca="1" si="12"/>
        <v>Equip025002</v>
      </c>
      <c r="B204" t="s">
        <v>170</v>
      </c>
      <c r="C204">
        <f t="shared" ca="1" si="13"/>
        <v>2</v>
      </c>
      <c r="D204" t="str">
        <f ca="1">VLOOKUP($B204,EquipTable!$A:$V,MATCH(SUBSTITUTE(D$1,"참고",""),EquipTable!$A$1:$V$1,0),0)</f>
        <v>Sword</v>
      </c>
      <c r="E204" t="str">
        <f ca="1">VLOOKUP($B204,EquipTable!$A:$V,MATCH(SUBSTITUTE(E$1,"참고",""),EquipTable!$A$1:$V$1,0),0)</f>
        <v>A</v>
      </c>
      <c r="F204">
        <f ca="1">VLOOKUP($B204,EquipTable!$A:$V,MATCH(SUBSTITUTE(F$1,"참고",""),EquipTable!$A$1:$V$1,0),0)</f>
        <v>2</v>
      </c>
      <c r="G204" t="str">
        <f t="shared" ca="1" si="14"/>
        <v>301</v>
      </c>
      <c r="H204">
        <v>301</v>
      </c>
      <c r="I204" t="str">
        <f ca="1">IF($C204&lt;=2,"",
IF(AND($C204&gt;=3,INT(RIGHT(I$1,1))&gt;VLOOKUP($C204,EquipGradeTable!$A:$B,MATCH(EquipGradeTable!$B$1,EquipGradeTable!$A$1:$B$1,0),0)),"",
OFFSET(I204,0,-1)+20))</f>
        <v/>
      </c>
      <c r="J204" t="str">
        <f ca="1">IF($C204&lt;=2,"",
IF(AND($C204&gt;=3,INT(RIGHT(J$1,1))&gt;VLOOKUP($C204,EquipGradeTable!$A:$B,MATCH(EquipGradeTable!$B$1,EquipGradeTable!$A$1:$B$1,0),0)),"",
OFFSET(J204,0,-1)+20))</f>
        <v/>
      </c>
      <c r="K204" t="str">
        <f ca="1">IF($C204&lt;=2,"",
IF(AND($C204&gt;=3,INT(RIGHT(K$1,1))&gt;VLOOKUP($C204,EquipGradeTable!$A:$B,MATCH(EquipGradeTable!$B$1,EquipGradeTable!$A$1:$B$1,0),0)),"",
OFFSET(K204,0,-1)+20))</f>
        <v/>
      </c>
      <c r="L204" t="str">
        <f ca="1">IF($C204&lt;=2,"",
IF(AND($C204&gt;=3,INT(RIGHT(L$1,1))&gt;VLOOKUP($C204,EquipGradeTable!$A:$B,MATCH(EquipGradeTable!$B$1,EquipGradeTable!$A$1:$B$1,0),0)),"",
OFFSET(L204,0,-1)+20))</f>
        <v/>
      </c>
      <c r="M204" t="str">
        <f ca="1">IF($C204&lt;=2,"",
IF(AND($C204&gt;=3,INT(RIGHT(M$1,1))&gt;VLOOKUP($C204,EquipGradeTable!$A:$B,MATCH(EquipGradeTable!$B$1,EquipGradeTable!$A$1:$B$1,0),0)),"",
OFFSET(M204,0,-1)+20))</f>
        <v/>
      </c>
      <c r="N204">
        <f t="shared" ca="1" si="15"/>
        <v>7</v>
      </c>
      <c r="O204" t="str">
        <f ca="1">VLOOKUP($B204,EquipTable!$A:$V,MATCH(SUBSTITUTE(O$1,"참고",""),EquipTable!$A$1:$V$1,0),0)</f>
        <v>JimHdAssassin12</v>
      </c>
      <c r="P204">
        <f ca="1">VLOOKUP($B204,EquipTable!$A:$V,MATCH(SUBSTITUTE(P$1,"참고",""),EquipTable!$A$1:$V$1,0),0)</f>
        <v>0</v>
      </c>
    </row>
    <row r="205" spans="1:16" x14ac:dyDescent="0.3">
      <c r="A205" t="str">
        <f t="shared" ca="1" si="12"/>
        <v>Equip035002</v>
      </c>
      <c r="B205" t="s">
        <v>170</v>
      </c>
      <c r="C205">
        <f t="shared" ca="1" si="13"/>
        <v>3</v>
      </c>
      <c r="D205" t="str">
        <f ca="1">VLOOKUP($B205,EquipTable!$A:$V,MATCH(SUBSTITUTE(D$1,"참고",""),EquipTable!$A$1:$V$1,0),0)</f>
        <v>Sword</v>
      </c>
      <c r="E205" t="str">
        <f ca="1">VLOOKUP($B205,EquipTable!$A:$V,MATCH(SUBSTITUTE(E$1,"참고",""),EquipTable!$A$1:$V$1,0),0)</f>
        <v>A</v>
      </c>
      <c r="F205">
        <f ca="1">VLOOKUP($B205,EquipTable!$A:$V,MATCH(SUBSTITUTE(F$1,"참고",""),EquipTable!$A$1:$V$1,0),0)</f>
        <v>2</v>
      </c>
      <c r="G205" t="str">
        <f t="shared" ca="1" si="14"/>
        <v>401, 421, 441</v>
      </c>
      <c r="H205">
        <v>401</v>
      </c>
      <c r="I205">
        <f ca="1">IF($C205&lt;=2,"",
IF(AND($C205&gt;=3,INT(RIGHT(I$1,1))&gt;VLOOKUP($C205,EquipGradeTable!$A:$B,MATCH(EquipGradeTable!$B$1,EquipGradeTable!$A$1:$B$1,0),0)),"",
OFFSET(I205,0,-1)+20))</f>
        <v>421</v>
      </c>
      <c r="J205">
        <f ca="1">IF($C205&lt;=2,"",
IF(AND($C205&gt;=3,INT(RIGHT(J$1,1))&gt;VLOOKUP($C205,EquipGradeTable!$A:$B,MATCH(EquipGradeTable!$B$1,EquipGradeTable!$A$1:$B$1,0),0)),"",
OFFSET(J205,0,-1)+20))</f>
        <v>441</v>
      </c>
      <c r="K205" t="str">
        <f ca="1">IF($C205&lt;=2,"",
IF(AND($C205&gt;=3,INT(RIGHT(K$1,1))&gt;VLOOKUP($C205,EquipGradeTable!$A:$B,MATCH(EquipGradeTable!$B$1,EquipGradeTable!$A$1:$B$1,0),0)),"",
OFFSET(K205,0,-1)+20))</f>
        <v/>
      </c>
      <c r="L205" t="str">
        <f ca="1">IF($C205&lt;=2,"",
IF(AND($C205&gt;=3,INT(RIGHT(L$1,1))&gt;VLOOKUP($C205,EquipGradeTable!$A:$B,MATCH(EquipGradeTable!$B$1,EquipGradeTable!$A$1:$B$1,0),0)),"",
OFFSET(L205,0,-1)+20))</f>
        <v/>
      </c>
      <c r="M205" t="str">
        <f ca="1">IF($C205&lt;=2,"",
IF(AND($C205&gt;=3,INT(RIGHT(M$1,1))&gt;VLOOKUP($C205,EquipGradeTable!$A:$B,MATCH(EquipGradeTable!$B$1,EquipGradeTable!$A$1:$B$1,0),0)),"",
OFFSET(M205,0,-1)+20))</f>
        <v/>
      </c>
      <c r="N205">
        <f t="shared" ca="1" si="15"/>
        <v>7</v>
      </c>
      <c r="O205" t="str">
        <f ca="1">VLOOKUP($B205,EquipTable!$A:$V,MATCH(SUBSTITUTE(O$1,"참고",""),EquipTable!$A$1:$V$1,0),0)</f>
        <v>JimHdAssassin12</v>
      </c>
      <c r="P205">
        <f ca="1">VLOOKUP($B205,EquipTable!$A:$V,MATCH(SUBSTITUTE(P$1,"참고",""),EquipTable!$A$1:$V$1,0),0)</f>
        <v>0</v>
      </c>
    </row>
    <row r="206" spans="1:16" x14ac:dyDescent="0.3">
      <c r="A206" t="str">
        <f t="shared" ca="1" si="12"/>
        <v>Equip045002</v>
      </c>
      <c r="B206" t="s">
        <v>170</v>
      </c>
      <c r="C206">
        <f t="shared" ca="1" si="13"/>
        <v>4</v>
      </c>
      <c r="D206" t="str">
        <f ca="1">VLOOKUP($B206,EquipTable!$A:$V,MATCH(SUBSTITUTE(D$1,"참고",""),EquipTable!$A$1:$V$1,0),0)</f>
        <v>Sword</v>
      </c>
      <c r="E206" t="str">
        <f ca="1">VLOOKUP($B206,EquipTable!$A:$V,MATCH(SUBSTITUTE(E$1,"참고",""),EquipTable!$A$1:$V$1,0),0)</f>
        <v>A</v>
      </c>
      <c r="F206">
        <f ca="1">VLOOKUP($B206,EquipTable!$A:$V,MATCH(SUBSTITUTE(F$1,"참고",""),EquipTable!$A$1:$V$1,0),0)</f>
        <v>2</v>
      </c>
      <c r="G206" t="str">
        <f t="shared" ca="1" si="14"/>
        <v>501, 521, 541, 561</v>
      </c>
      <c r="H206">
        <v>501</v>
      </c>
      <c r="I206">
        <f ca="1">IF($C206&lt;=2,"",
IF(AND($C206&gt;=3,INT(RIGHT(I$1,1))&gt;VLOOKUP($C206,EquipGradeTable!$A:$B,MATCH(EquipGradeTable!$B$1,EquipGradeTable!$A$1:$B$1,0),0)),"",
OFFSET(I206,0,-1)+20))</f>
        <v>521</v>
      </c>
      <c r="J206">
        <f ca="1">IF($C206&lt;=2,"",
IF(AND($C206&gt;=3,INT(RIGHT(J$1,1))&gt;VLOOKUP($C206,EquipGradeTable!$A:$B,MATCH(EquipGradeTable!$B$1,EquipGradeTable!$A$1:$B$1,0),0)),"",
OFFSET(J206,0,-1)+20))</f>
        <v>541</v>
      </c>
      <c r="K206">
        <f ca="1">IF($C206&lt;=2,"",
IF(AND($C206&gt;=3,INT(RIGHT(K$1,1))&gt;VLOOKUP($C206,EquipGradeTable!$A:$B,MATCH(EquipGradeTable!$B$1,EquipGradeTable!$A$1:$B$1,0),0)),"",
OFFSET(K206,0,-1)+20))</f>
        <v>561</v>
      </c>
      <c r="L206" t="str">
        <f ca="1">IF($C206&lt;=2,"",
IF(AND($C206&gt;=3,INT(RIGHT(L$1,1))&gt;VLOOKUP($C206,EquipGradeTable!$A:$B,MATCH(EquipGradeTable!$B$1,EquipGradeTable!$A$1:$B$1,0),0)),"",
OFFSET(L206,0,-1)+20))</f>
        <v/>
      </c>
      <c r="M206" t="str">
        <f ca="1">IF($C206&lt;=2,"",
IF(AND($C206&gt;=3,INT(RIGHT(M$1,1))&gt;VLOOKUP($C206,EquipGradeTable!$A:$B,MATCH(EquipGradeTable!$B$1,EquipGradeTable!$A$1:$B$1,0),0)),"",
OFFSET(M206,0,-1)+20))</f>
        <v/>
      </c>
      <c r="N206">
        <f t="shared" ca="1" si="15"/>
        <v>7</v>
      </c>
      <c r="O206" t="str">
        <f ca="1">VLOOKUP($B206,EquipTable!$A:$V,MATCH(SUBSTITUTE(O$1,"참고",""),EquipTable!$A$1:$V$1,0),0)</f>
        <v>JimHdAssassin12</v>
      </c>
      <c r="P206">
        <f ca="1">VLOOKUP($B206,EquipTable!$A:$V,MATCH(SUBSTITUTE(P$1,"참고",""),EquipTable!$A$1:$V$1,0),0)</f>
        <v>0</v>
      </c>
    </row>
    <row r="207" spans="1:16" x14ac:dyDescent="0.3">
      <c r="A207" t="str">
        <f t="shared" ca="1" si="12"/>
        <v>Equip055002</v>
      </c>
      <c r="B207" t="s">
        <v>170</v>
      </c>
      <c r="C207">
        <f t="shared" ca="1" si="13"/>
        <v>5</v>
      </c>
      <c r="D207" t="str">
        <f ca="1">VLOOKUP($B207,EquipTable!$A:$V,MATCH(SUBSTITUTE(D$1,"참고",""),EquipTable!$A$1:$V$1,0),0)</f>
        <v>Sword</v>
      </c>
      <c r="E207" t="str">
        <f ca="1">VLOOKUP($B207,EquipTable!$A:$V,MATCH(SUBSTITUTE(E$1,"참고",""),EquipTable!$A$1:$V$1,0),0)</f>
        <v>A</v>
      </c>
      <c r="F207">
        <f ca="1">VLOOKUP($B207,EquipTable!$A:$V,MATCH(SUBSTITUTE(F$1,"참고",""),EquipTable!$A$1:$V$1,0),0)</f>
        <v>2</v>
      </c>
      <c r="G207" t="str">
        <f t="shared" ca="1" si="14"/>
        <v>601, 621, 641, 661, 681</v>
      </c>
      <c r="H207">
        <v>601</v>
      </c>
      <c r="I207">
        <f ca="1">IF($C207&lt;=2,"",
IF(AND($C207&gt;=3,INT(RIGHT(I$1,1))&gt;VLOOKUP($C207,EquipGradeTable!$A:$B,MATCH(EquipGradeTable!$B$1,EquipGradeTable!$A$1:$B$1,0),0)),"",
OFFSET(I207,0,-1)+20))</f>
        <v>621</v>
      </c>
      <c r="J207">
        <f ca="1">IF($C207&lt;=2,"",
IF(AND($C207&gt;=3,INT(RIGHT(J$1,1))&gt;VLOOKUP($C207,EquipGradeTable!$A:$B,MATCH(EquipGradeTable!$B$1,EquipGradeTable!$A$1:$B$1,0),0)),"",
OFFSET(J207,0,-1)+20))</f>
        <v>641</v>
      </c>
      <c r="K207">
        <f ca="1">IF($C207&lt;=2,"",
IF(AND($C207&gt;=3,INT(RIGHT(K$1,1))&gt;VLOOKUP($C207,EquipGradeTable!$A:$B,MATCH(EquipGradeTable!$B$1,EquipGradeTable!$A$1:$B$1,0),0)),"",
OFFSET(K207,0,-1)+20))</f>
        <v>661</v>
      </c>
      <c r="L207">
        <f ca="1">IF($C207&lt;=2,"",
IF(AND($C207&gt;=3,INT(RIGHT(L$1,1))&gt;VLOOKUP($C207,EquipGradeTable!$A:$B,MATCH(EquipGradeTable!$B$1,EquipGradeTable!$A$1:$B$1,0),0)),"",
OFFSET(L207,0,-1)+20))</f>
        <v>681</v>
      </c>
      <c r="M207" t="str">
        <f ca="1">IF($C207&lt;=2,"",
IF(AND($C207&gt;=3,INT(RIGHT(M$1,1))&gt;VLOOKUP($C207,EquipGradeTable!$A:$B,MATCH(EquipGradeTable!$B$1,EquipGradeTable!$A$1:$B$1,0),0)),"",
OFFSET(M207,0,-1)+20))</f>
        <v/>
      </c>
      <c r="N207">
        <f t="shared" ca="1" si="15"/>
        <v>7</v>
      </c>
      <c r="O207" t="str">
        <f ca="1">VLOOKUP($B207,EquipTable!$A:$V,MATCH(SUBSTITUTE(O$1,"참고",""),EquipTable!$A$1:$V$1,0),0)</f>
        <v>JimHdAssassin12</v>
      </c>
      <c r="P207">
        <f ca="1">VLOOKUP($B207,EquipTable!$A:$V,MATCH(SUBSTITUTE(P$1,"참고",""),EquipTable!$A$1:$V$1,0),0)</f>
        <v>0</v>
      </c>
    </row>
    <row r="208" spans="1:16" x14ac:dyDescent="0.3">
      <c r="A208" t="str">
        <f t="shared" ca="1" si="12"/>
        <v>Equip065002</v>
      </c>
      <c r="B208" t="s">
        <v>170</v>
      </c>
      <c r="C208">
        <f t="shared" ca="1" si="13"/>
        <v>6</v>
      </c>
      <c r="D208" t="str">
        <f ca="1">VLOOKUP($B208,EquipTable!$A:$V,MATCH(SUBSTITUTE(D$1,"참고",""),EquipTable!$A$1:$V$1,0),0)</f>
        <v>Sword</v>
      </c>
      <c r="E208" t="str">
        <f ca="1">VLOOKUP($B208,EquipTable!$A:$V,MATCH(SUBSTITUTE(E$1,"참고",""),EquipTable!$A$1:$V$1,0),0)</f>
        <v>A</v>
      </c>
      <c r="F208">
        <f ca="1">VLOOKUP($B208,EquipTable!$A:$V,MATCH(SUBSTITUTE(F$1,"참고",""),EquipTable!$A$1:$V$1,0),0)</f>
        <v>2</v>
      </c>
      <c r="G208" t="str">
        <f t="shared" ca="1" si="14"/>
        <v>701, 721, 741, 761, 781, 801</v>
      </c>
      <c r="H208">
        <v>701</v>
      </c>
      <c r="I208">
        <f ca="1">IF($C208&lt;=2,"",
IF(AND($C208&gt;=3,INT(RIGHT(I$1,1))&gt;VLOOKUP($C208,EquipGradeTable!$A:$B,MATCH(EquipGradeTable!$B$1,EquipGradeTable!$A$1:$B$1,0),0)),"",
OFFSET(I208,0,-1)+20))</f>
        <v>721</v>
      </c>
      <c r="J208">
        <f ca="1">IF($C208&lt;=2,"",
IF(AND($C208&gt;=3,INT(RIGHT(J$1,1))&gt;VLOOKUP($C208,EquipGradeTable!$A:$B,MATCH(EquipGradeTable!$B$1,EquipGradeTable!$A$1:$B$1,0),0)),"",
OFFSET(J208,0,-1)+20))</f>
        <v>741</v>
      </c>
      <c r="K208">
        <f ca="1">IF($C208&lt;=2,"",
IF(AND($C208&gt;=3,INT(RIGHT(K$1,1))&gt;VLOOKUP($C208,EquipGradeTable!$A:$B,MATCH(EquipGradeTable!$B$1,EquipGradeTable!$A$1:$B$1,0),0)),"",
OFFSET(K208,0,-1)+20))</f>
        <v>761</v>
      </c>
      <c r="L208">
        <f ca="1">IF($C208&lt;=2,"",
IF(AND($C208&gt;=3,INT(RIGHT(L$1,1))&gt;VLOOKUP($C208,EquipGradeTable!$A:$B,MATCH(EquipGradeTable!$B$1,EquipGradeTable!$A$1:$B$1,0),0)),"",
OFFSET(L208,0,-1)+20))</f>
        <v>781</v>
      </c>
      <c r="M208">
        <f ca="1">IF($C208&lt;=2,"",
IF(AND($C208&gt;=3,INT(RIGHT(M$1,1))&gt;VLOOKUP($C208,EquipGradeTable!$A:$B,MATCH(EquipGradeTable!$B$1,EquipGradeTable!$A$1:$B$1,0),0)),"",
OFFSET(M208,0,-1)+20))</f>
        <v>801</v>
      </c>
      <c r="N208">
        <f t="shared" ca="1" si="15"/>
        <v>7</v>
      </c>
      <c r="O208" t="str">
        <f ca="1">VLOOKUP($B208,EquipTable!$A:$V,MATCH(SUBSTITUTE(O$1,"참고",""),EquipTable!$A$1:$V$1,0),0)</f>
        <v>JimHdAssassin12</v>
      </c>
      <c r="P208">
        <f ca="1">VLOOKUP($B208,EquipTable!$A:$V,MATCH(SUBSTITUTE(P$1,"참고",""),EquipTable!$A$1:$V$1,0),0)</f>
        <v>0</v>
      </c>
    </row>
    <row r="209" spans="1:16" x14ac:dyDescent="0.3">
      <c r="A209" t="str">
        <f t="shared" ca="1" si="12"/>
        <v>Equip005003</v>
      </c>
      <c r="B209" t="s">
        <v>171</v>
      </c>
      <c r="C209">
        <f t="shared" ca="1" si="13"/>
        <v>0</v>
      </c>
      <c r="D209" t="str">
        <f ca="1">VLOOKUP($B209,EquipTable!$A:$V,MATCH(SUBSTITUTE(D$1,"참고",""),EquipTable!$A$1:$V$1,0),0)</f>
        <v>Sword</v>
      </c>
      <c r="E209" t="str">
        <f ca="1">VLOOKUP($B209,EquipTable!$A:$V,MATCH(SUBSTITUTE(E$1,"참고",""),EquipTable!$A$1:$V$1,0),0)</f>
        <v>A</v>
      </c>
      <c r="F209">
        <f ca="1">VLOOKUP($B209,EquipTable!$A:$V,MATCH(SUBSTITUTE(F$1,"참고",""),EquipTable!$A$1:$V$1,0),0)</f>
        <v>3</v>
      </c>
      <c r="G209" t="str">
        <f t="shared" ca="1" si="14"/>
        <v>102</v>
      </c>
      <c r="H209">
        <v>102</v>
      </c>
      <c r="I209" t="str">
        <f ca="1">IF($C209&lt;=2,"",
IF(AND($C209&gt;=3,INT(RIGHT(I$1,1))&gt;VLOOKUP($C209,EquipGradeTable!$A:$B,MATCH(EquipGradeTable!$B$1,EquipGradeTable!$A$1:$B$1,0),0)),"",
OFFSET(I209,0,-1)+20))</f>
        <v/>
      </c>
      <c r="J209" t="str">
        <f ca="1">IF($C209&lt;=2,"",
IF(AND($C209&gt;=3,INT(RIGHT(J$1,1))&gt;VLOOKUP($C209,EquipGradeTable!$A:$B,MATCH(EquipGradeTable!$B$1,EquipGradeTable!$A$1:$B$1,0),0)),"",
OFFSET(J209,0,-1)+20))</f>
        <v/>
      </c>
      <c r="K209" t="str">
        <f ca="1">IF($C209&lt;=2,"",
IF(AND($C209&gt;=3,INT(RIGHT(K$1,1))&gt;VLOOKUP($C209,EquipGradeTable!$A:$B,MATCH(EquipGradeTable!$B$1,EquipGradeTable!$A$1:$B$1,0),0)),"",
OFFSET(K209,0,-1)+20))</f>
        <v/>
      </c>
      <c r="L209" t="str">
        <f ca="1">IF($C209&lt;=2,"",
IF(AND($C209&gt;=3,INT(RIGHT(L$1,1))&gt;VLOOKUP($C209,EquipGradeTable!$A:$B,MATCH(EquipGradeTable!$B$1,EquipGradeTable!$A$1:$B$1,0),0)),"",
OFFSET(L209,0,-1)+20))</f>
        <v/>
      </c>
      <c r="M209" t="str">
        <f ca="1">IF($C209&lt;=2,"",
IF(AND($C209&gt;=3,INT(RIGHT(M$1,1))&gt;VLOOKUP($C209,EquipGradeTable!$A:$B,MATCH(EquipGradeTable!$B$1,EquipGradeTable!$A$1:$B$1,0),0)),"",
OFFSET(M209,0,-1)+20))</f>
        <v/>
      </c>
      <c r="N209">
        <f t="shared" ca="1" si="15"/>
        <v>7</v>
      </c>
      <c r="O209" t="str">
        <f ca="1">VLOOKUP($B209,EquipTable!$A:$V,MATCH(SUBSTITUTE(O$1,"참고",""),EquipTable!$A$1:$V$1,0),0)</f>
        <v>StylizedSword</v>
      </c>
      <c r="P209">
        <f ca="1">VLOOKUP($B209,EquipTable!$A:$V,MATCH(SUBSTITUTE(P$1,"참고",""),EquipTable!$A$1:$V$1,0),0)</f>
        <v>0</v>
      </c>
    </row>
    <row r="210" spans="1:16" x14ac:dyDescent="0.3">
      <c r="A210" t="str">
        <f t="shared" ca="1" si="12"/>
        <v>Equip015003</v>
      </c>
      <c r="B210" t="s">
        <v>171</v>
      </c>
      <c r="C210">
        <f t="shared" ca="1" si="13"/>
        <v>1</v>
      </c>
      <c r="D210" t="str">
        <f ca="1">VLOOKUP($B210,EquipTable!$A:$V,MATCH(SUBSTITUTE(D$1,"참고",""),EquipTable!$A$1:$V$1,0),0)</f>
        <v>Sword</v>
      </c>
      <c r="E210" t="str">
        <f ca="1">VLOOKUP($B210,EquipTable!$A:$V,MATCH(SUBSTITUTE(E$1,"참고",""),EquipTable!$A$1:$V$1,0),0)</f>
        <v>A</v>
      </c>
      <c r="F210">
        <f ca="1">VLOOKUP($B210,EquipTable!$A:$V,MATCH(SUBSTITUTE(F$1,"참고",""),EquipTable!$A$1:$V$1,0),0)</f>
        <v>3</v>
      </c>
      <c r="G210" t="str">
        <f t="shared" ca="1" si="14"/>
        <v>202</v>
      </c>
      <c r="H210">
        <v>202</v>
      </c>
      <c r="I210" t="str">
        <f ca="1">IF($C210&lt;=2,"",
IF(AND($C210&gt;=3,INT(RIGHT(I$1,1))&gt;VLOOKUP($C210,EquipGradeTable!$A:$B,MATCH(EquipGradeTable!$B$1,EquipGradeTable!$A$1:$B$1,0),0)),"",
OFFSET(I210,0,-1)+20))</f>
        <v/>
      </c>
      <c r="J210" t="str">
        <f ca="1">IF($C210&lt;=2,"",
IF(AND($C210&gt;=3,INT(RIGHT(J$1,1))&gt;VLOOKUP($C210,EquipGradeTable!$A:$B,MATCH(EquipGradeTable!$B$1,EquipGradeTable!$A$1:$B$1,0),0)),"",
OFFSET(J210,0,-1)+20))</f>
        <v/>
      </c>
      <c r="K210" t="str">
        <f ca="1">IF($C210&lt;=2,"",
IF(AND($C210&gt;=3,INT(RIGHT(K$1,1))&gt;VLOOKUP($C210,EquipGradeTable!$A:$B,MATCH(EquipGradeTable!$B$1,EquipGradeTable!$A$1:$B$1,0),0)),"",
OFFSET(K210,0,-1)+20))</f>
        <v/>
      </c>
      <c r="L210" t="str">
        <f ca="1">IF($C210&lt;=2,"",
IF(AND($C210&gt;=3,INT(RIGHT(L$1,1))&gt;VLOOKUP($C210,EquipGradeTable!$A:$B,MATCH(EquipGradeTable!$B$1,EquipGradeTable!$A$1:$B$1,0),0)),"",
OFFSET(L210,0,-1)+20))</f>
        <v/>
      </c>
      <c r="M210" t="str">
        <f ca="1">IF($C210&lt;=2,"",
IF(AND($C210&gt;=3,INT(RIGHT(M$1,1))&gt;VLOOKUP($C210,EquipGradeTable!$A:$B,MATCH(EquipGradeTable!$B$1,EquipGradeTable!$A$1:$B$1,0),0)),"",
OFFSET(M210,0,-1)+20))</f>
        <v/>
      </c>
      <c r="N210">
        <f t="shared" ca="1" si="15"/>
        <v>7</v>
      </c>
      <c r="O210" t="str">
        <f ca="1">VLOOKUP($B210,EquipTable!$A:$V,MATCH(SUBSTITUTE(O$1,"참고",""),EquipTable!$A$1:$V$1,0),0)</f>
        <v>StylizedSword</v>
      </c>
      <c r="P210">
        <f ca="1">VLOOKUP($B210,EquipTable!$A:$V,MATCH(SUBSTITUTE(P$1,"참고",""),EquipTable!$A$1:$V$1,0),0)</f>
        <v>0</v>
      </c>
    </row>
    <row r="211" spans="1:16" x14ac:dyDescent="0.3">
      <c r="A211" t="str">
        <f t="shared" ca="1" si="12"/>
        <v>Equip025003</v>
      </c>
      <c r="B211" t="s">
        <v>171</v>
      </c>
      <c r="C211">
        <f t="shared" ca="1" si="13"/>
        <v>2</v>
      </c>
      <c r="D211" t="str">
        <f ca="1">VLOOKUP($B211,EquipTable!$A:$V,MATCH(SUBSTITUTE(D$1,"참고",""),EquipTable!$A$1:$V$1,0),0)</f>
        <v>Sword</v>
      </c>
      <c r="E211" t="str">
        <f ca="1">VLOOKUP($B211,EquipTable!$A:$V,MATCH(SUBSTITUTE(E$1,"참고",""),EquipTable!$A$1:$V$1,0),0)</f>
        <v>A</v>
      </c>
      <c r="F211">
        <f ca="1">VLOOKUP($B211,EquipTable!$A:$V,MATCH(SUBSTITUTE(F$1,"참고",""),EquipTable!$A$1:$V$1,0),0)</f>
        <v>3</v>
      </c>
      <c r="G211" t="str">
        <f t="shared" ca="1" si="14"/>
        <v>302</v>
      </c>
      <c r="H211">
        <v>302</v>
      </c>
      <c r="I211" t="str">
        <f ca="1">IF($C211&lt;=2,"",
IF(AND($C211&gt;=3,INT(RIGHT(I$1,1))&gt;VLOOKUP($C211,EquipGradeTable!$A:$B,MATCH(EquipGradeTable!$B$1,EquipGradeTable!$A$1:$B$1,0),0)),"",
OFFSET(I211,0,-1)+20))</f>
        <v/>
      </c>
      <c r="J211" t="str">
        <f ca="1">IF($C211&lt;=2,"",
IF(AND($C211&gt;=3,INT(RIGHT(J$1,1))&gt;VLOOKUP($C211,EquipGradeTable!$A:$B,MATCH(EquipGradeTable!$B$1,EquipGradeTable!$A$1:$B$1,0),0)),"",
OFFSET(J211,0,-1)+20))</f>
        <v/>
      </c>
      <c r="K211" t="str">
        <f ca="1">IF($C211&lt;=2,"",
IF(AND($C211&gt;=3,INT(RIGHT(K$1,1))&gt;VLOOKUP($C211,EquipGradeTable!$A:$B,MATCH(EquipGradeTable!$B$1,EquipGradeTable!$A$1:$B$1,0),0)),"",
OFFSET(K211,0,-1)+20))</f>
        <v/>
      </c>
      <c r="L211" t="str">
        <f ca="1">IF($C211&lt;=2,"",
IF(AND($C211&gt;=3,INT(RIGHT(L$1,1))&gt;VLOOKUP($C211,EquipGradeTable!$A:$B,MATCH(EquipGradeTable!$B$1,EquipGradeTable!$A$1:$B$1,0),0)),"",
OFFSET(L211,0,-1)+20))</f>
        <v/>
      </c>
      <c r="M211" t="str">
        <f ca="1">IF($C211&lt;=2,"",
IF(AND($C211&gt;=3,INT(RIGHT(M$1,1))&gt;VLOOKUP($C211,EquipGradeTable!$A:$B,MATCH(EquipGradeTable!$B$1,EquipGradeTable!$A$1:$B$1,0),0)),"",
OFFSET(M211,0,-1)+20))</f>
        <v/>
      </c>
      <c r="N211">
        <f t="shared" ca="1" si="15"/>
        <v>7</v>
      </c>
      <c r="O211" t="str">
        <f ca="1">VLOOKUP($B211,EquipTable!$A:$V,MATCH(SUBSTITUTE(O$1,"참고",""),EquipTable!$A$1:$V$1,0),0)</f>
        <v>StylizedSword</v>
      </c>
      <c r="P211">
        <f ca="1">VLOOKUP($B211,EquipTable!$A:$V,MATCH(SUBSTITUTE(P$1,"참고",""),EquipTable!$A$1:$V$1,0),0)</f>
        <v>0</v>
      </c>
    </row>
    <row r="212" spans="1:16" x14ac:dyDescent="0.3">
      <c r="A212" t="str">
        <f t="shared" ca="1" si="12"/>
        <v>Equip035003</v>
      </c>
      <c r="B212" t="s">
        <v>171</v>
      </c>
      <c r="C212">
        <f t="shared" ca="1" si="13"/>
        <v>3</v>
      </c>
      <c r="D212" t="str">
        <f ca="1">VLOOKUP($B212,EquipTable!$A:$V,MATCH(SUBSTITUTE(D$1,"참고",""),EquipTable!$A$1:$V$1,0),0)</f>
        <v>Sword</v>
      </c>
      <c r="E212" t="str">
        <f ca="1">VLOOKUP($B212,EquipTable!$A:$V,MATCH(SUBSTITUTE(E$1,"참고",""),EquipTable!$A$1:$V$1,0),0)</f>
        <v>A</v>
      </c>
      <c r="F212">
        <f ca="1">VLOOKUP($B212,EquipTable!$A:$V,MATCH(SUBSTITUTE(F$1,"참고",""),EquipTable!$A$1:$V$1,0),0)</f>
        <v>3</v>
      </c>
      <c r="G212" t="str">
        <f t="shared" ca="1" si="14"/>
        <v>402, 422, 442</v>
      </c>
      <c r="H212">
        <v>402</v>
      </c>
      <c r="I212">
        <f ca="1">IF($C212&lt;=2,"",
IF(AND($C212&gt;=3,INT(RIGHT(I$1,1))&gt;VLOOKUP($C212,EquipGradeTable!$A:$B,MATCH(EquipGradeTable!$B$1,EquipGradeTable!$A$1:$B$1,0),0)),"",
OFFSET(I212,0,-1)+20))</f>
        <v>422</v>
      </c>
      <c r="J212">
        <f ca="1">IF($C212&lt;=2,"",
IF(AND($C212&gt;=3,INT(RIGHT(J$1,1))&gt;VLOOKUP($C212,EquipGradeTable!$A:$B,MATCH(EquipGradeTable!$B$1,EquipGradeTable!$A$1:$B$1,0),0)),"",
OFFSET(J212,0,-1)+20))</f>
        <v>442</v>
      </c>
      <c r="K212" t="str">
        <f ca="1">IF($C212&lt;=2,"",
IF(AND($C212&gt;=3,INT(RIGHT(K$1,1))&gt;VLOOKUP($C212,EquipGradeTable!$A:$B,MATCH(EquipGradeTable!$B$1,EquipGradeTable!$A$1:$B$1,0),0)),"",
OFFSET(K212,0,-1)+20))</f>
        <v/>
      </c>
      <c r="L212" t="str">
        <f ca="1">IF($C212&lt;=2,"",
IF(AND($C212&gt;=3,INT(RIGHT(L$1,1))&gt;VLOOKUP($C212,EquipGradeTable!$A:$B,MATCH(EquipGradeTable!$B$1,EquipGradeTable!$A$1:$B$1,0),0)),"",
OFFSET(L212,0,-1)+20))</f>
        <v/>
      </c>
      <c r="M212" t="str">
        <f ca="1">IF($C212&lt;=2,"",
IF(AND($C212&gt;=3,INT(RIGHT(M$1,1))&gt;VLOOKUP($C212,EquipGradeTable!$A:$B,MATCH(EquipGradeTable!$B$1,EquipGradeTable!$A$1:$B$1,0),0)),"",
OFFSET(M212,0,-1)+20))</f>
        <v/>
      </c>
      <c r="N212">
        <f t="shared" ca="1" si="15"/>
        <v>7</v>
      </c>
      <c r="O212" t="str">
        <f ca="1">VLOOKUP($B212,EquipTable!$A:$V,MATCH(SUBSTITUTE(O$1,"참고",""),EquipTable!$A$1:$V$1,0),0)</f>
        <v>StylizedSword</v>
      </c>
      <c r="P212">
        <f ca="1">VLOOKUP($B212,EquipTable!$A:$V,MATCH(SUBSTITUTE(P$1,"참고",""),EquipTable!$A$1:$V$1,0),0)</f>
        <v>0</v>
      </c>
    </row>
    <row r="213" spans="1:16" x14ac:dyDescent="0.3">
      <c r="A213" t="str">
        <f t="shared" ca="1" si="12"/>
        <v>Equip045003</v>
      </c>
      <c r="B213" t="s">
        <v>171</v>
      </c>
      <c r="C213">
        <f t="shared" ca="1" si="13"/>
        <v>4</v>
      </c>
      <c r="D213" t="str">
        <f ca="1">VLOOKUP($B213,EquipTable!$A:$V,MATCH(SUBSTITUTE(D$1,"참고",""),EquipTable!$A$1:$V$1,0),0)</f>
        <v>Sword</v>
      </c>
      <c r="E213" t="str">
        <f ca="1">VLOOKUP($B213,EquipTable!$A:$V,MATCH(SUBSTITUTE(E$1,"참고",""),EquipTable!$A$1:$V$1,0),0)</f>
        <v>A</v>
      </c>
      <c r="F213">
        <f ca="1">VLOOKUP($B213,EquipTable!$A:$V,MATCH(SUBSTITUTE(F$1,"참고",""),EquipTable!$A$1:$V$1,0),0)</f>
        <v>3</v>
      </c>
      <c r="G213" t="str">
        <f t="shared" ca="1" si="14"/>
        <v>502, 522, 542, 562</v>
      </c>
      <c r="H213">
        <v>502</v>
      </c>
      <c r="I213">
        <f ca="1">IF($C213&lt;=2,"",
IF(AND($C213&gt;=3,INT(RIGHT(I$1,1))&gt;VLOOKUP($C213,EquipGradeTable!$A:$B,MATCH(EquipGradeTable!$B$1,EquipGradeTable!$A$1:$B$1,0),0)),"",
OFFSET(I213,0,-1)+20))</f>
        <v>522</v>
      </c>
      <c r="J213">
        <f ca="1">IF($C213&lt;=2,"",
IF(AND($C213&gt;=3,INT(RIGHT(J$1,1))&gt;VLOOKUP($C213,EquipGradeTable!$A:$B,MATCH(EquipGradeTable!$B$1,EquipGradeTable!$A$1:$B$1,0),0)),"",
OFFSET(J213,0,-1)+20))</f>
        <v>542</v>
      </c>
      <c r="K213">
        <f ca="1">IF($C213&lt;=2,"",
IF(AND($C213&gt;=3,INT(RIGHT(K$1,1))&gt;VLOOKUP($C213,EquipGradeTable!$A:$B,MATCH(EquipGradeTable!$B$1,EquipGradeTable!$A$1:$B$1,0),0)),"",
OFFSET(K213,0,-1)+20))</f>
        <v>562</v>
      </c>
      <c r="L213" t="str">
        <f ca="1">IF($C213&lt;=2,"",
IF(AND($C213&gt;=3,INT(RIGHT(L$1,1))&gt;VLOOKUP($C213,EquipGradeTable!$A:$B,MATCH(EquipGradeTable!$B$1,EquipGradeTable!$A$1:$B$1,0),0)),"",
OFFSET(L213,0,-1)+20))</f>
        <v/>
      </c>
      <c r="M213" t="str">
        <f ca="1">IF($C213&lt;=2,"",
IF(AND($C213&gt;=3,INT(RIGHT(M$1,1))&gt;VLOOKUP($C213,EquipGradeTable!$A:$B,MATCH(EquipGradeTable!$B$1,EquipGradeTable!$A$1:$B$1,0),0)),"",
OFFSET(M213,0,-1)+20))</f>
        <v/>
      </c>
      <c r="N213">
        <f t="shared" ca="1" si="15"/>
        <v>7</v>
      </c>
      <c r="O213" t="str">
        <f ca="1">VLOOKUP($B213,EquipTable!$A:$V,MATCH(SUBSTITUTE(O$1,"참고",""),EquipTable!$A$1:$V$1,0),0)</f>
        <v>StylizedSword</v>
      </c>
      <c r="P213">
        <f ca="1">VLOOKUP($B213,EquipTable!$A:$V,MATCH(SUBSTITUTE(P$1,"참고",""),EquipTable!$A$1:$V$1,0),0)</f>
        <v>0</v>
      </c>
    </row>
    <row r="214" spans="1:16" x14ac:dyDescent="0.3">
      <c r="A214" t="str">
        <f t="shared" ca="1" si="12"/>
        <v>Equip055003</v>
      </c>
      <c r="B214" t="s">
        <v>171</v>
      </c>
      <c r="C214">
        <f t="shared" ca="1" si="13"/>
        <v>5</v>
      </c>
      <c r="D214" t="str">
        <f ca="1">VLOOKUP($B214,EquipTable!$A:$V,MATCH(SUBSTITUTE(D$1,"참고",""),EquipTable!$A$1:$V$1,0),0)</f>
        <v>Sword</v>
      </c>
      <c r="E214" t="str">
        <f ca="1">VLOOKUP($B214,EquipTable!$A:$V,MATCH(SUBSTITUTE(E$1,"참고",""),EquipTable!$A$1:$V$1,0),0)</f>
        <v>A</v>
      </c>
      <c r="F214">
        <f ca="1">VLOOKUP($B214,EquipTable!$A:$V,MATCH(SUBSTITUTE(F$1,"참고",""),EquipTable!$A$1:$V$1,0),0)</f>
        <v>3</v>
      </c>
      <c r="G214" t="str">
        <f t="shared" ca="1" si="14"/>
        <v>602, 622, 642, 662, 682</v>
      </c>
      <c r="H214">
        <v>602</v>
      </c>
      <c r="I214">
        <f ca="1">IF($C214&lt;=2,"",
IF(AND($C214&gt;=3,INT(RIGHT(I$1,1))&gt;VLOOKUP($C214,EquipGradeTable!$A:$B,MATCH(EquipGradeTable!$B$1,EquipGradeTable!$A$1:$B$1,0),0)),"",
OFFSET(I214,0,-1)+20))</f>
        <v>622</v>
      </c>
      <c r="J214">
        <f ca="1">IF($C214&lt;=2,"",
IF(AND($C214&gt;=3,INT(RIGHT(J$1,1))&gt;VLOOKUP($C214,EquipGradeTable!$A:$B,MATCH(EquipGradeTable!$B$1,EquipGradeTable!$A$1:$B$1,0),0)),"",
OFFSET(J214,0,-1)+20))</f>
        <v>642</v>
      </c>
      <c r="K214">
        <f ca="1">IF($C214&lt;=2,"",
IF(AND($C214&gt;=3,INT(RIGHT(K$1,1))&gt;VLOOKUP($C214,EquipGradeTable!$A:$B,MATCH(EquipGradeTable!$B$1,EquipGradeTable!$A$1:$B$1,0),0)),"",
OFFSET(K214,0,-1)+20))</f>
        <v>662</v>
      </c>
      <c r="L214">
        <f ca="1">IF($C214&lt;=2,"",
IF(AND($C214&gt;=3,INT(RIGHT(L$1,1))&gt;VLOOKUP($C214,EquipGradeTable!$A:$B,MATCH(EquipGradeTable!$B$1,EquipGradeTable!$A$1:$B$1,0),0)),"",
OFFSET(L214,0,-1)+20))</f>
        <v>682</v>
      </c>
      <c r="M214" t="str">
        <f ca="1">IF($C214&lt;=2,"",
IF(AND($C214&gt;=3,INT(RIGHT(M$1,1))&gt;VLOOKUP($C214,EquipGradeTable!$A:$B,MATCH(EquipGradeTable!$B$1,EquipGradeTable!$A$1:$B$1,0),0)),"",
OFFSET(M214,0,-1)+20))</f>
        <v/>
      </c>
      <c r="N214">
        <f t="shared" ca="1" si="15"/>
        <v>7</v>
      </c>
      <c r="O214" t="str">
        <f ca="1">VLOOKUP($B214,EquipTable!$A:$V,MATCH(SUBSTITUTE(O$1,"참고",""),EquipTable!$A$1:$V$1,0),0)</f>
        <v>StylizedSword</v>
      </c>
      <c r="P214">
        <f ca="1">VLOOKUP($B214,EquipTable!$A:$V,MATCH(SUBSTITUTE(P$1,"참고",""),EquipTable!$A$1:$V$1,0),0)</f>
        <v>0</v>
      </c>
    </row>
    <row r="215" spans="1:16" x14ac:dyDescent="0.3">
      <c r="A215" t="str">
        <f t="shared" ca="1" si="12"/>
        <v>Equip065003</v>
      </c>
      <c r="B215" t="s">
        <v>171</v>
      </c>
      <c r="C215">
        <f t="shared" ca="1" si="13"/>
        <v>6</v>
      </c>
      <c r="D215" t="str">
        <f ca="1">VLOOKUP($B215,EquipTable!$A:$V,MATCH(SUBSTITUTE(D$1,"참고",""),EquipTable!$A$1:$V$1,0),0)</f>
        <v>Sword</v>
      </c>
      <c r="E215" t="str">
        <f ca="1">VLOOKUP($B215,EquipTable!$A:$V,MATCH(SUBSTITUTE(E$1,"참고",""),EquipTable!$A$1:$V$1,0),0)</f>
        <v>A</v>
      </c>
      <c r="F215">
        <f ca="1">VLOOKUP($B215,EquipTable!$A:$V,MATCH(SUBSTITUTE(F$1,"참고",""),EquipTable!$A$1:$V$1,0),0)</f>
        <v>3</v>
      </c>
      <c r="G215" t="str">
        <f t="shared" ca="1" si="14"/>
        <v>702, 722, 742, 762, 782, 802</v>
      </c>
      <c r="H215">
        <v>702</v>
      </c>
      <c r="I215">
        <f ca="1">IF($C215&lt;=2,"",
IF(AND($C215&gt;=3,INT(RIGHT(I$1,1))&gt;VLOOKUP($C215,EquipGradeTable!$A:$B,MATCH(EquipGradeTable!$B$1,EquipGradeTable!$A$1:$B$1,0),0)),"",
OFFSET(I215,0,-1)+20))</f>
        <v>722</v>
      </c>
      <c r="J215">
        <f ca="1">IF($C215&lt;=2,"",
IF(AND($C215&gt;=3,INT(RIGHT(J$1,1))&gt;VLOOKUP($C215,EquipGradeTable!$A:$B,MATCH(EquipGradeTable!$B$1,EquipGradeTable!$A$1:$B$1,0),0)),"",
OFFSET(J215,0,-1)+20))</f>
        <v>742</v>
      </c>
      <c r="K215">
        <f ca="1">IF($C215&lt;=2,"",
IF(AND($C215&gt;=3,INT(RIGHT(K$1,1))&gt;VLOOKUP($C215,EquipGradeTable!$A:$B,MATCH(EquipGradeTable!$B$1,EquipGradeTable!$A$1:$B$1,0),0)),"",
OFFSET(K215,0,-1)+20))</f>
        <v>762</v>
      </c>
      <c r="L215">
        <f ca="1">IF($C215&lt;=2,"",
IF(AND($C215&gt;=3,INT(RIGHT(L$1,1))&gt;VLOOKUP($C215,EquipGradeTable!$A:$B,MATCH(EquipGradeTable!$B$1,EquipGradeTable!$A$1:$B$1,0),0)),"",
OFFSET(L215,0,-1)+20))</f>
        <v>782</v>
      </c>
      <c r="M215">
        <f ca="1">IF($C215&lt;=2,"",
IF(AND($C215&gt;=3,INT(RIGHT(M$1,1))&gt;VLOOKUP($C215,EquipGradeTable!$A:$B,MATCH(EquipGradeTable!$B$1,EquipGradeTable!$A$1:$B$1,0),0)),"",
OFFSET(M215,0,-1)+20))</f>
        <v>802</v>
      </c>
      <c r="N215">
        <f t="shared" ca="1" si="15"/>
        <v>7</v>
      </c>
      <c r="O215" t="str">
        <f ca="1">VLOOKUP($B215,EquipTable!$A:$V,MATCH(SUBSTITUTE(O$1,"참고",""),EquipTable!$A$1:$V$1,0),0)</f>
        <v>StylizedSword</v>
      </c>
      <c r="P215">
        <f ca="1">VLOOKUP($B215,EquipTable!$A:$V,MATCH(SUBSTITUTE(P$1,"참고",""),EquipTable!$A$1:$V$1,0),0)</f>
        <v>0</v>
      </c>
    </row>
    <row r="216" spans="1:16" x14ac:dyDescent="0.3">
      <c r="A216" t="str">
        <f t="shared" ca="1" si="12"/>
        <v>Equip035101</v>
      </c>
      <c r="B216" t="s">
        <v>172</v>
      </c>
      <c r="C216">
        <f t="shared" ca="1" si="13"/>
        <v>3</v>
      </c>
      <c r="D216" t="str">
        <f ca="1">VLOOKUP($B216,EquipTable!$A:$V,MATCH(SUBSTITUTE(D$1,"참고",""),EquipTable!$A$1:$V$1,0),0)</f>
        <v>Sword</v>
      </c>
      <c r="E216" t="str">
        <f ca="1">VLOOKUP($B216,EquipTable!$A:$V,MATCH(SUBSTITUTE(E$1,"참고",""),EquipTable!$A$1:$V$1,0),0)</f>
        <v>S</v>
      </c>
      <c r="F216">
        <f ca="1">VLOOKUP($B216,EquipTable!$A:$V,MATCH(SUBSTITUTE(F$1,"참고",""),EquipTable!$A$1:$V$1,0),0)</f>
        <v>1</v>
      </c>
      <c r="G216" t="str">
        <f t="shared" ca="1" si="14"/>
        <v>600, 620, 640</v>
      </c>
      <c r="H216">
        <v>600</v>
      </c>
      <c r="I216">
        <f ca="1">IF($C216&lt;=2,"",
IF(AND($C216&gt;=3,INT(RIGHT(I$1,1))&gt;VLOOKUP($C216,EquipGradeTable!$A:$B,MATCH(EquipGradeTable!$B$1,EquipGradeTable!$A$1:$B$1,0),0)),"",
OFFSET(I216,0,-1)+20))</f>
        <v>620</v>
      </c>
      <c r="J216">
        <f ca="1">IF($C216&lt;=2,"",
IF(AND($C216&gt;=3,INT(RIGHT(J$1,1))&gt;VLOOKUP($C216,EquipGradeTable!$A:$B,MATCH(EquipGradeTable!$B$1,EquipGradeTable!$A$1:$B$1,0),0)),"",
OFFSET(J216,0,-1)+20))</f>
        <v>640</v>
      </c>
      <c r="K216" t="str">
        <f ca="1">IF($C216&lt;=2,"",
IF(AND($C216&gt;=3,INT(RIGHT(K$1,1))&gt;VLOOKUP($C216,EquipGradeTable!$A:$B,MATCH(EquipGradeTable!$B$1,EquipGradeTable!$A$1:$B$1,0),0)),"",
OFFSET(K216,0,-1)+20))</f>
        <v/>
      </c>
      <c r="L216" t="str">
        <f ca="1">IF($C216&lt;=2,"",
IF(AND($C216&gt;=3,INT(RIGHT(L$1,1))&gt;VLOOKUP($C216,EquipGradeTable!$A:$B,MATCH(EquipGradeTable!$B$1,EquipGradeTable!$A$1:$B$1,0),0)),"",
OFFSET(L216,0,-1)+20))</f>
        <v/>
      </c>
      <c r="M216" t="str">
        <f ca="1">IF($C216&lt;=2,"",
IF(AND($C216&gt;=3,INT(RIGHT(M$1,1))&gt;VLOOKUP($C216,EquipGradeTable!$A:$B,MATCH(EquipGradeTable!$B$1,EquipGradeTable!$A$1:$B$1,0),0)),"",
OFFSET(M216,0,-1)+20))</f>
        <v/>
      </c>
      <c r="N216">
        <f t="shared" ca="1" si="15"/>
        <v>4</v>
      </c>
      <c r="O216" t="str">
        <f ca="1">VLOOKUP($B216,EquipTable!$A:$V,MATCH(SUBSTITUTE(O$1,"참고",""),EquipTable!$A$1:$V$1,0),0)</f>
        <v>JimHdAssassin11</v>
      </c>
      <c r="P216">
        <f ca="1">VLOOKUP($B216,EquipTable!$A:$V,MATCH(SUBSTITUTE(P$1,"참고",""),EquipTable!$A$1:$V$1,0),0)</f>
        <v>0</v>
      </c>
    </row>
    <row r="217" spans="1:16" x14ac:dyDescent="0.3">
      <c r="A217" t="str">
        <f t="shared" ca="1" si="12"/>
        <v>Equip045101</v>
      </c>
      <c r="B217" t="s">
        <v>172</v>
      </c>
      <c r="C217">
        <f t="shared" ca="1" si="13"/>
        <v>4</v>
      </c>
      <c r="D217" t="str">
        <f ca="1">VLOOKUP($B217,EquipTable!$A:$V,MATCH(SUBSTITUTE(D$1,"참고",""),EquipTable!$A$1:$V$1,0),0)</f>
        <v>Sword</v>
      </c>
      <c r="E217" t="str">
        <f ca="1">VLOOKUP($B217,EquipTable!$A:$V,MATCH(SUBSTITUTE(E$1,"참고",""),EquipTable!$A$1:$V$1,0),0)</f>
        <v>S</v>
      </c>
      <c r="F217">
        <f ca="1">VLOOKUP($B217,EquipTable!$A:$V,MATCH(SUBSTITUTE(F$1,"참고",""),EquipTable!$A$1:$V$1,0),0)</f>
        <v>1</v>
      </c>
      <c r="G217" t="str">
        <f t="shared" ca="1" si="14"/>
        <v>750, 770, 790, 810</v>
      </c>
      <c r="H217">
        <v>750</v>
      </c>
      <c r="I217">
        <f ca="1">IF($C217&lt;=2,"",
IF(AND($C217&gt;=3,INT(RIGHT(I$1,1))&gt;VLOOKUP($C217,EquipGradeTable!$A:$B,MATCH(EquipGradeTable!$B$1,EquipGradeTable!$A$1:$B$1,0),0)),"",
OFFSET(I217,0,-1)+20))</f>
        <v>770</v>
      </c>
      <c r="J217">
        <f ca="1">IF($C217&lt;=2,"",
IF(AND($C217&gt;=3,INT(RIGHT(J$1,1))&gt;VLOOKUP($C217,EquipGradeTable!$A:$B,MATCH(EquipGradeTable!$B$1,EquipGradeTable!$A$1:$B$1,0),0)),"",
OFFSET(J217,0,-1)+20))</f>
        <v>790</v>
      </c>
      <c r="K217">
        <f ca="1">IF($C217&lt;=2,"",
IF(AND($C217&gt;=3,INT(RIGHT(K$1,1))&gt;VLOOKUP($C217,EquipGradeTable!$A:$B,MATCH(EquipGradeTable!$B$1,EquipGradeTable!$A$1:$B$1,0),0)),"",
OFFSET(K217,0,-1)+20))</f>
        <v>810</v>
      </c>
      <c r="L217" t="str">
        <f ca="1">IF($C217&lt;=2,"",
IF(AND($C217&gt;=3,INT(RIGHT(L$1,1))&gt;VLOOKUP($C217,EquipGradeTable!$A:$B,MATCH(EquipGradeTable!$B$1,EquipGradeTable!$A$1:$B$1,0),0)),"",
OFFSET(L217,0,-1)+20))</f>
        <v/>
      </c>
      <c r="M217" t="str">
        <f ca="1">IF($C217&lt;=2,"",
IF(AND($C217&gt;=3,INT(RIGHT(M$1,1))&gt;VLOOKUP($C217,EquipGradeTable!$A:$B,MATCH(EquipGradeTable!$B$1,EquipGradeTable!$A$1:$B$1,0),0)),"",
OFFSET(M217,0,-1)+20))</f>
        <v/>
      </c>
      <c r="N217">
        <f t="shared" ca="1" si="15"/>
        <v>4</v>
      </c>
      <c r="O217" t="str">
        <f ca="1">VLOOKUP($B217,EquipTable!$A:$V,MATCH(SUBSTITUTE(O$1,"참고",""),EquipTable!$A$1:$V$1,0),0)</f>
        <v>JimHdAssassin11</v>
      </c>
      <c r="P217">
        <f ca="1">VLOOKUP($B217,EquipTable!$A:$V,MATCH(SUBSTITUTE(P$1,"참고",""),EquipTable!$A$1:$V$1,0),0)</f>
        <v>0</v>
      </c>
    </row>
    <row r="218" spans="1:16" x14ac:dyDescent="0.3">
      <c r="A218" t="str">
        <f t="shared" ca="1" si="12"/>
        <v>Equip055101</v>
      </c>
      <c r="B218" t="s">
        <v>172</v>
      </c>
      <c r="C218">
        <f t="shared" ca="1" si="13"/>
        <v>5</v>
      </c>
      <c r="D218" t="str">
        <f ca="1">VLOOKUP($B218,EquipTable!$A:$V,MATCH(SUBSTITUTE(D$1,"참고",""),EquipTable!$A$1:$V$1,0),0)</f>
        <v>Sword</v>
      </c>
      <c r="E218" t="str">
        <f ca="1">VLOOKUP($B218,EquipTable!$A:$V,MATCH(SUBSTITUTE(E$1,"참고",""),EquipTable!$A$1:$V$1,0),0)</f>
        <v>S</v>
      </c>
      <c r="F218">
        <f ca="1">VLOOKUP($B218,EquipTable!$A:$V,MATCH(SUBSTITUTE(F$1,"참고",""),EquipTable!$A$1:$V$1,0),0)</f>
        <v>1</v>
      </c>
      <c r="G218" t="str">
        <f t="shared" ca="1" si="14"/>
        <v>900, 920, 940, 960, 980</v>
      </c>
      <c r="H218">
        <v>900</v>
      </c>
      <c r="I218">
        <f ca="1">IF($C218&lt;=2,"",
IF(AND($C218&gt;=3,INT(RIGHT(I$1,1))&gt;VLOOKUP($C218,EquipGradeTable!$A:$B,MATCH(EquipGradeTable!$B$1,EquipGradeTable!$A$1:$B$1,0),0)),"",
OFFSET(I218,0,-1)+20))</f>
        <v>920</v>
      </c>
      <c r="J218">
        <f ca="1">IF($C218&lt;=2,"",
IF(AND($C218&gt;=3,INT(RIGHT(J$1,1))&gt;VLOOKUP($C218,EquipGradeTable!$A:$B,MATCH(EquipGradeTable!$B$1,EquipGradeTable!$A$1:$B$1,0),0)),"",
OFFSET(J218,0,-1)+20))</f>
        <v>940</v>
      </c>
      <c r="K218">
        <f ca="1">IF($C218&lt;=2,"",
IF(AND($C218&gt;=3,INT(RIGHT(K$1,1))&gt;VLOOKUP($C218,EquipGradeTable!$A:$B,MATCH(EquipGradeTable!$B$1,EquipGradeTable!$A$1:$B$1,0),0)),"",
OFFSET(K218,0,-1)+20))</f>
        <v>960</v>
      </c>
      <c r="L218">
        <f ca="1">IF($C218&lt;=2,"",
IF(AND($C218&gt;=3,INT(RIGHT(L$1,1))&gt;VLOOKUP($C218,EquipGradeTable!$A:$B,MATCH(EquipGradeTable!$B$1,EquipGradeTable!$A$1:$B$1,0),0)),"",
OFFSET(L218,0,-1)+20))</f>
        <v>980</v>
      </c>
      <c r="M218" t="str">
        <f ca="1">IF($C218&lt;=2,"",
IF(AND($C218&gt;=3,INT(RIGHT(M$1,1))&gt;VLOOKUP($C218,EquipGradeTable!$A:$B,MATCH(EquipGradeTable!$B$1,EquipGradeTable!$A$1:$B$1,0),0)),"",
OFFSET(M218,0,-1)+20))</f>
        <v/>
      </c>
      <c r="N218">
        <f t="shared" ca="1" si="15"/>
        <v>4</v>
      </c>
      <c r="O218" t="str">
        <f ca="1">VLOOKUP($B218,EquipTable!$A:$V,MATCH(SUBSTITUTE(O$1,"참고",""),EquipTable!$A$1:$V$1,0),0)</f>
        <v>JimHdAssassin11</v>
      </c>
      <c r="P218">
        <f ca="1">VLOOKUP($B218,EquipTable!$A:$V,MATCH(SUBSTITUTE(P$1,"참고",""),EquipTable!$A$1:$V$1,0),0)</f>
        <v>0</v>
      </c>
    </row>
    <row r="219" spans="1:16" x14ac:dyDescent="0.3">
      <c r="A219" t="str">
        <f t="shared" ca="1" si="12"/>
        <v>Equip065101</v>
      </c>
      <c r="B219" t="s">
        <v>172</v>
      </c>
      <c r="C219">
        <f t="shared" ca="1" si="13"/>
        <v>6</v>
      </c>
      <c r="D219" t="str">
        <f ca="1">VLOOKUP($B219,EquipTable!$A:$V,MATCH(SUBSTITUTE(D$1,"참고",""),EquipTable!$A$1:$V$1,0),0)</f>
        <v>Sword</v>
      </c>
      <c r="E219" t="str">
        <f ca="1">VLOOKUP($B219,EquipTable!$A:$V,MATCH(SUBSTITUTE(E$1,"참고",""),EquipTable!$A$1:$V$1,0),0)</f>
        <v>S</v>
      </c>
      <c r="F219">
        <f ca="1">VLOOKUP($B219,EquipTable!$A:$V,MATCH(SUBSTITUTE(F$1,"참고",""),EquipTable!$A$1:$V$1,0),0)</f>
        <v>1</v>
      </c>
      <c r="G219" t="str">
        <f t="shared" ca="1" si="14"/>
        <v>1050, 1070, 1090, 1110, 1130, 1150</v>
      </c>
      <c r="H219">
        <v>1050</v>
      </c>
      <c r="I219">
        <f ca="1">IF($C219&lt;=2,"",
IF(AND($C219&gt;=3,INT(RIGHT(I$1,1))&gt;VLOOKUP($C219,EquipGradeTable!$A:$B,MATCH(EquipGradeTable!$B$1,EquipGradeTable!$A$1:$B$1,0),0)),"",
OFFSET(I219,0,-1)+20))</f>
        <v>1070</v>
      </c>
      <c r="J219">
        <f ca="1">IF($C219&lt;=2,"",
IF(AND($C219&gt;=3,INT(RIGHT(J$1,1))&gt;VLOOKUP($C219,EquipGradeTable!$A:$B,MATCH(EquipGradeTable!$B$1,EquipGradeTable!$A$1:$B$1,0),0)),"",
OFFSET(J219,0,-1)+20))</f>
        <v>1090</v>
      </c>
      <c r="K219">
        <f ca="1">IF($C219&lt;=2,"",
IF(AND($C219&gt;=3,INT(RIGHT(K$1,1))&gt;VLOOKUP($C219,EquipGradeTable!$A:$B,MATCH(EquipGradeTable!$B$1,EquipGradeTable!$A$1:$B$1,0),0)),"",
OFFSET(K219,0,-1)+20))</f>
        <v>1110</v>
      </c>
      <c r="L219">
        <f ca="1">IF($C219&lt;=2,"",
IF(AND($C219&gt;=3,INT(RIGHT(L$1,1))&gt;VLOOKUP($C219,EquipGradeTable!$A:$B,MATCH(EquipGradeTable!$B$1,EquipGradeTable!$A$1:$B$1,0),0)),"",
OFFSET(L219,0,-1)+20))</f>
        <v>1130</v>
      </c>
      <c r="M219">
        <f ca="1">IF($C219&lt;=2,"",
IF(AND($C219&gt;=3,INT(RIGHT(M$1,1))&gt;VLOOKUP($C219,EquipGradeTable!$A:$B,MATCH(EquipGradeTable!$B$1,EquipGradeTable!$A$1:$B$1,0),0)),"",
OFFSET(M219,0,-1)+20))</f>
        <v>1150</v>
      </c>
      <c r="N219">
        <f t="shared" ca="1" si="15"/>
        <v>4</v>
      </c>
      <c r="O219" t="str">
        <f ca="1">VLOOKUP($B219,EquipTable!$A:$V,MATCH(SUBSTITUTE(O$1,"참고",""),EquipTable!$A$1:$V$1,0),0)</f>
        <v>JimHdAssassin11</v>
      </c>
      <c r="P219">
        <f ca="1">VLOOKUP($B219,EquipTable!$A:$V,MATCH(SUBSTITUTE(P$1,"참고",""),EquipTable!$A$1:$V$1,0),0)</f>
        <v>0</v>
      </c>
    </row>
    <row r="220" spans="1:16" x14ac:dyDescent="0.3">
      <c r="A220" t="str">
        <f t="shared" ca="1" si="12"/>
        <v>Equip035102</v>
      </c>
      <c r="B220" t="s">
        <v>173</v>
      </c>
      <c r="C220">
        <f t="shared" ca="1" si="13"/>
        <v>3</v>
      </c>
      <c r="D220" t="str">
        <f ca="1">VLOOKUP($B220,EquipTable!$A:$V,MATCH(SUBSTITUTE(D$1,"참고",""),EquipTable!$A$1:$V$1,0),0)</f>
        <v>Sword</v>
      </c>
      <c r="E220" t="str">
        <f ca="1">VLOOKUP($B220,EquipTable!$A:$V,MATCH(SUBSTITUTE(E$1,"참고",""),EquipTable!$A$1:$V$1,0),0)</f>
        <v>S</v>
      </c>
      <c r="F220">
        <f ca="1">VLOOKUP($B220,EquipTable!$A:$V,MATCH(SUBSTITUTE(F$1,"참고",""),EquipTable!$A$1:$V$1,0),0)</f>
        <v>2</v>
      </c>
      <c r="G220" t="str">
        <f t="shared" ca="1" si="14"/>
        <v>601, 621, 641</v>
      </c>
      <c r="H220">
        <v>601</v>
      </c>
      <c r="I220">
        <f ca="1">IF($C220&lt;=2,"",
IF(AND($C220&gt;=3,INT(RIGHT(I$1,1))&gt;VLOOKUP($C220,EquipGradeTable!$A:$B,MATCH(EquipGradeTable!$B$1,EquipGradeTable!$A$1:$B$1,0),0)),"",
OFFSET(I220,0,-1)+20))</f>
        <v>621</v>
      </c>
      <c r="J220">
        <f ca="1">IF($C220&lt;=2,"",
IF(AND($C220&gt;=3,INT(RIGHT(J$1,1))&gt;VLOOKUP($C220,EquipGradeTable!$A:$B,MATCH(EquipGradeTable!$B$1,EquipGradeTable!$A$1:$B$1,0),0)),"",
OFFSET(J220,0,-1)+20))</f>
        <v>641</v>
      </c>
      <c r="K220" t="str">
        <f ca="1">IF($C220&lt;=2,"",
IF(AND($C220&gt;=3,INT(RIGHT(K$1,1))&gt;VLOOKUP($C220,EquipGradeTable!$A:$B,MATCH(EquipGradeTable!$B$1,EquipGradeTable!$A$1:$B$1,0),0)),"",
OFFSET(K220,0,-1)+20))</f>
        <v/>
      </c>
      <c r="L220" t="str">
        <f ca="1">IF($C220&lt;=2,"",
IF(AND($C220&gt;=3,INT(RIGHT(L$1,1))&gt;VLOOKUP($C220,EquipGradeTable!$A:$B,MATCH(EquipGradeTable!$B$1,EquipGradeTable!$A$1:$B$1,0),0)),"",
OFFSET(L220,0,-1)+20))</f>
        <v/>
      </c>
      <c r="M220" t="str">
        <f ca="1">IF($C220&lt;=2,"",
IF(AND($C220&gt;=3,INT(RIGHT(M$1,1))&gt;VLOOKUP($C220,EquipGradeTable!$A:$B,MATCH(EquipGradeTable!$B$1,EquipGradeTable!$A$1:$B$1,0),0)),"",
OFFSET(M220,0,-1)+20))</f>
        <v/>
      </c>
      <c r="N220">
        <f t="shared" ca="1" si="15"/>
        <v>4</v>
      </c>
      <c r="O220" t="str">
        <f ca="1">VLOOKUP($B220,EquipTable!$A:$V,MATCH(SUBSTITUTE(O$1,"참고",""),EquipTable!$A$1:$V$1,0),0)</f>
        <v>FourMaker152</v>
      </c>
      <c r="P220">
        <f ca="1">VLOOKUP($B220,EquipTable!$A:$V,MATCH(SUBSTITUTE(P$1,"참고",""),EquipTable!$A$1:$V$1,0),0)</f>
        <v>0</v>
      </c>
    </row>
    <row r="221" spans="1:16" x14ac:dyDescent="0.3">
      <c r="A221" t="str">
        <f t="shared" ca="1" si="12"/>
        <v>Equip045102</v>
      </c>
      <c r="B221" t="s">
        <v>173</v>
      </c>
      <c r="C221">
        <f t="shared" ca="1" si="13"/>
        <v>4</v>
      </c>
      <c r="D221" t="str">
        <f ca="1">VLOOKUP($B221,EquipTable!$A:$V,MATCH(SUBSTITUTE(D$1,"참고",""),EquipTable!$A$1:$V$1,0),0)</f>
        <v>Sword</v>
      </c>
      <c r="E221" t="str">
        <f ca="1">VLOOKUP($B221,EquipTable!$A:$V,MATCH(SUBSTITUTE(E$1,"참고",""),EquipTable!$A$1:$V$1,0),0)</f>
        <v>S</v>
      </c>
      <c r="F221">
        <f ca="1">VLOOKUP($B221,EquipTable!$A:$V,MATCH(SUBSTITUTE(F$1,"참고",""),EquipTable!$A$1:$V$1,0),0)</f>
        <v>2</v>
      </c>
      <c r="G221" t="str">
        <f t="shared" ca="1" si="14"/>
        <v>751, 771, 791, 811</v>
      </c>
      <c r="H221">
        <v>751</v>
      </c>
      <c r="I221">
        <f ca="1">IF($C221&lt;=2,"",
IF(AND($C221&gt;=3,INT(RIGHT(I$1,1))&gt;VLOOKUP($C221,EquipGradeTable!$A:$B,MATCH(EquipGradeTable!$B$1,EquipGradeTable!$A$1:$B$1,0),0)),"",
OFFSET(I221,0,-1)+20))</f>
        <v>771</v>
      </c>
      <c r="J221">
        <f ca="1">IF($C221&lt;=2,"",
IF(AND($C221&gt;=3,INT(RIGHT(J$1,1))&gt;VLOOKUP($C221,EquipGradeTable!$A:$B,MATCH(EquipGradeTable!$B$1,EquipGradeTable!$A$1:$B$1,0),0)),"",
OFFSET(J221,0,-1)+20))</f>
        <v>791</v>
      </c>
      <c r="K221">
        <f ca="1">IF($C221&lt;=2,"",
IF(AND($C221&gt;=3,INT(RIGHT(K$1,1))&gt;VLOOKUP($C221,EquipGradeTable!$A:$B,MATCH(EquipGradeTable!$B$1,EquipGradeTable!$A$1:$B$1,0),0)),"",
OFFSET(K221,0,-1)+20))</f>
        <v>811</v>
      </c>
      <c r="L221" t="str">
        <f ca="1">IF($C221&lt;=2,"",
IF(AND($C221&gt;=3,INT(RIGHT(L$1,1))&gt;VLOOKUP($C221,EquipGradeTable!$A:$B,MATCH(EquipGradeTable!$B$1,EquipGradeTable!$A$1:$B$1,0),0)),"",
OFFSET(L221,0,-1)+20))</f>
        <v/>
      </c>
      <c r="M221" t="str">
        <f ca="1">IF($C221&lt;=2,"",
IF(AND($C221&gt;=3,INT(RIGHT(M$1,1))&gt;VLOOKUP($C221,EquipGradeTable!$A:$B,MATCH(EquipGradeTable!$B$1,EquipGradeTable!$A$1:$B$1,0),0)),"",
OFFSET(M221,0,-1)+20))</f>
        <v/>
      </c>
      <c r="N221">
        <f t="shared" ca="1" si="15"/>
        <v>4</v>
      </c>
      <c r="O221" t="str">
        <f ca="1">VLOOKUP($B221,EquipTable!$A:$V,MATCH(SUBSTITUTE(O$1,"참고",""),EquipTable!$A$1:$V$1,0),0)</f>
        <v>FourMaker152</v>
      </c>
      <c r="P221">
        <f ca="1">VLOOKUP($B221,EquipTable!$A:$V,MATCH(SUBSTITUTE(P$1,"참고",""),EquipTable!$A$1:$V$1,0),0)</f>
        <v>0</v>
      </c>
    </row>
    <row r="222" spans="1:16" x14ac:dyDescent="0.3">
      <c r="A222" t="str">
        <f t="shared" ca="1" si="12"/>
        <v>Equip055102</v>
      </c>
      <c r="B222" t="s">
        <v>173</v>
      </c>
      <c r="C222">
        <f t="shared" ca="1" si="13"/>
        <v>5</v>
      </c>
      <c r="D222" t="str">
        <f ca="1">VLOOKUP($B222,EquipTable!$A:$V,MATCH(SUBSTITUTE(D$1,"참고",""),EquipTable!$A$1:$V$1,0),0)</f>
        <v>Sword</v>
      </c>
      <c r="E222" t="str">
        <f ca="1">VLOOKUP($B222,EquipTable!$A:$V,MATCH(SUBSTITUTE(E$1,"참고",""),EquipTable!$A$1:$V$1,0),0)</f>
        <v>S</v>
      </c>
      <c r="F222">
        <f ca="1">VLOOKUP($B222,EquipTable!$A:$V,MATCH(SUBSTITUTE(F$1,"참고",""),EquipTable!$A$1:$V$1,0),0)</f>
        <v>2</v>
      </c>
      <c r="G222" t="str">
        <f t="shared" ca="1" si="14"/>
        <v>901, 921, 941, 961, 981</v>
      </c>
      <c r="H222">
        <v>901</v>
      </c>
      <c r="I222">
        <f ca="1">IF($C222&lt;=2,"",
IF(AND($C222&gt;=3,INT(RIGHT(I$1,1))&gt;VLOOKUP($C222,EquipGradeTable!$A:$B,MATCH(EquipGradeTable!$B$1,EquipGradeTable!$A$1:$B$1,0),0)),"",
OFFSET(I222,0,-1)+20))</f>
        <v>921</v>
      </c>
      <c r="J222">
        <f ca="1">IF($C222&lt;=2,"",
IF(AND($C222&gt;=3,INT(RIGHT(J$1,1))&gt;VLOOKUP($C222,EquipGradeTable!$A:$B,MATCH(EquipGradeTable!$B$1,EquipGradeTable!$A$1:$B$1,0),0)),"",
OFFSET(J222,0,-1)+20))</f>
        <v>941</v>
      </c>
      <c r="K222">
        <f ca="1">IF($C222&lt;=2,"",
IF(AND($C222&gt;=3,INT(RIGHT(K$1,1))&gt;VLOOKUP($C222,EquipGradeTable!$A:$B,MATCH(EquipGradeTable!$B$1,EquipGradeTable!$A$1:$B$1,0),0)),"",
OFFSET(K222,0,-1)+20))</f>
        <v>961</v>
      </c>
      <c r="L222">
        <f ca="1">IF($C222&lt;=2,"",
IF(AND($C222&gt;=3,INT(RIGHT(L$1,1))&gt;VLOOKUP($C222,EquipGradeTable!$A:$B,MATCH(EquipGradeTable!$B$1,EquipGradeTable!$A$1:$B$1,0),0)),"",
OFFSET(L222,0,-1)+20))</f>
        <v>981</v>
      </c>
      <c r="M222" t="str">
        <f ca="1">IF($C222&lt;=2,"",
IF(AND($C222&gt;=3,INT(RIGHT(M$1,1))&gt;VLOOKUP($C222,EquipGradeTable!$A:$B,MATCH(EquipGradeTable!$B$1,EquipGradeTable!$A$1:$B$1,0),0)),"",
OFFSET(M222,0,-1)+20))</f>
        <v/>
      </c>
      <c r="N222">
        <f t="shared" ca="1" si="15"/>
        <v>4</v>
      </c>
      <c r="O222" t="str">
        <f ca="1">VLOOKUP($B222,EquipTable!$A:$V,MATCH(SUBSTITUTE(O$1,"참고",""),EquipTable!$A$1:$V$1,0),0)</f>
        <v>FourMaker152</v>
      </c>
      <c r="P222">
        <f ca="1">VLOOKUP($B222,EquipTable!$A:$V,MATCH(SUBSTITUTE(P$1,"참고",""),EquipTable!$A$1:$V$1,0),0)</f>
        <v>0</v>
      </c>
    </row>
    <row r="223" spans="1:16" x14ac:dyDescent="0.3">
      <c r="A223" t="str">
        <f t="shared" ca="1" si="12"/>
        <v>Equip065102</v>
      </c>
      <c r="B223" t="s">
        <v>173</v>
      </c>
      <c r="C223">
        <f t="shared" ca="1" si="13"/>
        <v>6</v>
      </c>
      <c r="D223" t="str">
        <f ca="1">VLOOKUP($B223,EquipTable!$A:$V,MATCH(SUBSTITUTE(D$1,"참고",""),EquipTable!$A$1:$V$1,0),0)</f>
        <v>Sword</v>
      </c>
      <c r="E223" t="str">
        <f ca="1">VLOOKUP($B223,EquipTable!$A:$V,MATCH(SUBSTITUTE(E$1,"참고",""),EquipTable!$A$1:$V$1,0),0)</f>
        <v>S</v>
      </c>
      <c r="F223">
        <f ca="1">VLOOKUP($B223,EquipTable!$A:$V,MATCH(SUBSTITUTE(F$1,"참고",""),EquipTable!$A$1:$V$1,0),0)</f>
        <v>2</v>
      </c>
      <c r="G223" t="str">
        <f t="shared" ca="1" si="14"/>
        <v>1051, 1071, 1091, 1111, 1131, 1151</v>
      </c>
      <c r="H223">
        <v>1051</v>
      </c>
      <c r="I223">
        <f ca="1">IF($C223&lt;=2,"",
IF(AND($C223&gt;=3,INT(RIGHT(I$1,1))&gt;VLOOKUP($C223,EquipGradeTable!$A:$B,MATCH(EquipGradeTable!$B$1,EquipGradeTable!$A$1:$B$1,0),0)),"",
OFFSET(I223,0,-1)+20))</f>
        <v>1071</v>
      </c>
      <c r="J223">
        <f ca="1">IF($C223&lt;=2,"",
IF(AND($C223&gt;=3,INT(RIGHT(J$1,1))&gt;VLOOKUP($C223,EquipGradeTable!$A:$B,MATCH(EquipGradeTable!$B$1,EquipGradeTable!$A$1:$B$1,0),0)),"",
OFFSET(J223,0,-1)+20))</f>
        <v>1091</v>
      </c>
      <c r="K223">
        <f ca="1">IF($C223&lt;=2,"",
IF(AND($C223&gt;=3,INT(RIGHT(K$1,1))&gt;VLOOKUP($C223,EquipGradeTable!$A:$B,MATCH(EquipGradeTable!$B$1,EquipGradeTable!$A$1:$B$1,0),0)),"",
OFFSET(K223,0,-1)+20))</f>
        <v>1111</v>
      </c>
      <c r="L223">
        <f ca="1">IF($C223&lt;=2,"",
IF(AND($C223&gt;=3,INT(RIGHT(L$1,1))&gt;VLOOKUP($C223,EquipGradeTable!$A:$B,MATCH(EquipGradeTable!$B$1,EquipGradeTable!$A$1:$B$1,0),0)),"",
OFFSET(L223,0,-1)+20))</f>
        <v>1131</v>
      </c>
      <c r="M223">
        <f ca="1">IF($C223&lt;=2,"",
IF(AND($C223&gt;=3,INT(RIGHT(M$1,1))&gt;VLOOKUP($C223,EquipGradeTable!$A:$B,MATCH(EquipGradeTable!$B$1,EquipGradeTable!$A$1:$B$1,0),0)),"",
OFFSET(M223,0,-1)+20))</f>
        <v>1151</v>
      </c>
      <c r="N223">
        <f t="shared" ca="1" si="15"/>
        <v>4</v>
      </c>
      <c r="O223" t="str">
        <f ca="1">VLOOKUP($B223,EquipTable!$A:$V,MATCH(SUBSTITUTE(O$1,"참고",""),EquipTable!$A$1:$V$1,0),0)</f>
        <v>FourMaker152</v>
      </c>
      <c r="P223">
        <f ca="1">VLOOKUP($B223,EquipTable!$A:$V,MATCH(SUBSTITUTE(P$1,"참고",""),EquipTable!$A$1:$V$1,0),0)</f>
        <v>0</v>
      </c>
    </row>
    <row r="224" spans="1:16" x14ac:dyDescent="0.3">
      <c r="A224" t="str">
        <f t="shared" ca="1" si="12"/>
        <v>Equip035201</v>
      </c>
      <c r="B224" t="s">
        <v>174</v>
      </c>
      <c r="C224">
        <f t="shared" ca="1" si="13"/>
        <v>3</v>
      </c>
      <c r="D224" t="str">
        <f ca="1">VLOOKUP($B224,EquipTable!$A:$V,MATCH(SUBSTITUTE(D$1,"참고",""),EquipTable!$A$1:$V$1,0),0)</f>
        <v>Sword</v>
      </c>
      <c r="E224" t="str">
        <f ca="1">VLOOKUP($B224,EquipTable!$A:$V,MATCH(SUBSTITUTE(E$1,"참고",""),EquipTable!$A$1:$V$1,0),0)</f>
        <v>SS</v>
      </c>
      <c r="F224">
        <f ca="1">VLOOKUP($B224,EquipTable!$A:$V,MATCH(SUBSTITUTE(F$1,"참고",""),EquipTable!$A$1:$V$1,0),0)</f>
        <v>1</v>
      </c>
      <c r="G224" t="str">
        <f t="shared" ca="1" si="14"/>
        <v>800, 820, 840</v>
      </c>
      <c r="H224">
        <v>800</v>
      </c>
      <c r="I224">
        <f ca="1">IF($C224&lt;=2,"",
IF(AND($C224&gt;=3,INT(RIGHT(I$1,1))&gt;VLOOKUP($C224,EquipGradeTable!$A:$B,MATCH(EquipGradeTable!$B$1,EquipGradeTable!$A$1:$B$1,0),0)),"",
OFFSET(I224,0,-1)+20))</f>
        <v>820</v>
      </c>
      <c r="J224">
        <f ca="1">IF($C224&lt;=2,"",
IF(AND($C224&gt;=3,INT(RIGHT(J$1,1))&gt;VLOOKUP($C224,EquipGradeTable!$A:$B,MATCH(EquipGradeTable!$B$1,EquipGradeTable!$A$1:$B$1,0),0)),"",
OFFSET(J224,0,-1)+20))</f>
        <v>840</v>
      </c>
      <c r="K224" t="str">
        <f ca="1">IF($C224&lt;=2,"",
IF(AND($C224&gt;=3,INT(RIGHT(K$1,1))&gt;VLOOKUP($C224,EquipGradeTable!$A:$B,MATCH(EquipGradeTable!$B$1,EquipGradeTable!$A$1:$B$1,0),0)),"",
OFFSET(K224,0,-1)+20))</f>
        <v/>
      </c>
      <c r="L224" t="str">
        <f ca="1">IF($C224&lt;=2,"",
IF(AND($C224&gt;=3,INT(RIGHT(L$1,1))&gt;VLOOKUP($C224,EquipGradeTable!$A:$B,MATCH(EquipGradeTable!$B$1,EquipGradeTable!$A$1:$B$1,0),0)),"",
OFFSET(L224,0,-1)+20))</f>
        <v/>
      </c>
      <c r="M224" t="str">
        <f ca="1">IF($C224&lt;=2,"",
IF(AND($C224&gt;=3,INT(RIGHT(M$1,1))&gt;VLOOKUP($C224,EquipGradeTable!$A:$B,MATCH(EquipGradeTable!$B$1,EquipGradeTable!$A$1:$B$1,0),0)),"",
OFFSET(M224,0,-1)+20))</f>
        <v/>
      </c>
      <c r="N224">
        <f t="shared" ca="1" si="15"/>
        <v>4</v>
      </c>
      <c r="O224" t="str">
        <f ca="1">VLOOKUP($B224,EquipTable!$A:$V,MATCH(SUBSTITUTE(O$1,"참고",""),EquipTable!$A$1:$V$1,0),0)</f>
        <v>FourMaker140</v>
      </c>
      <c r="P224">
        <f ca="1">VLOOKUP($B224,EquipTable!$A:$V,MATCH(SUBSTITUTE(P$1,"참고",""),EquipTable!$A$1:$V$1,0),0)</f>
        <v>0</v>
      </c>
    </row>
    <row r="225" spans="1:16" x14ac:dyDescent="0.3">
      <c r="A225" t="str">
        <f t="shared" ca="1" si="12"/>
        <v>Equip045201</v>
      </c>
      <c r="B225" t="s">
        <v>174</v>
      </c>
      <c r="C225">
        <f t="shared" ca="1" si="13"/>
        <v>4</v>
      </c>
      <c r="D225" t="str">
        <f ca="1">VLOOKUP($B225,EquipTable!$A:$V,MATCH(SUBSTITUTE(D$1,"참고",""),EquipTable!$A$1:$V$1,0),0)</f>
        <v>Sword</v>
      </c>
      <c r="E225" t="str">
        <f ca="1">VLOOKUP($B225,EquipTable!$A:$V,MATCH(SUBSTITUTE(E$1,"참고",""),EquipTable!$A$1:$V$1,0),0)</f>
        <v>SS</v>
      </c>
      <c r="F225">
        <f ca="1">VLOOKUP($B225,EquipTable!$A:$V,MATCH(SUBSTITUTE(F$1,"참고",""),EquipTable!$A$1:$V$1,0),0)</f>
        <v>1</v>
      </c>
      <c r="G225" t="str">
        <f t="shared" ca="1" si="14"/>
        <v>1000, 1020, 1040, 1060</v>
      </c>
      <c r="H225">
        <v>1000</v>
      </c>
      <c r="I225">
        <f ca="1">IF($C225&lt;=2,"",
IF(AND($C225&gt;=3,INT(RIGHT(I$1,1))&gt;VLOOKUP($C225,EquipGradeTable!$A:$B,MATCH(EquipGradeTable!$B$1,EquipGradeTable!$A$1:$B$1,0),0)),"",
OFFSET(I225,0,-1)+20))</f>
        <v>1020</v>
      </c>
      <c r="J225">
        <f ca="1">IF($C225&lt;=2,"",
IF(AND($C225&gt;=3,INT(RIGHT(J$1,1))&gt;VLOOKUP($C225,EquipGradeTable!$A:$B,MATCH(EquipGradeTable!$B$1,EquipGradeTable!$A$1:$B$1,0),0)),"",
OFFSET(J225,0,-1)+20))</f>
        <v>1040</v>
      </c>
      <c r="K225">
        <f ca="1">IF($C225&lt;=2,"",
IF(AND($C225&gt;=3,INT(RIGHT(K$1,1))&gt;VLOOKUP($C225,EquipGradeTable!$A:$B,MATCH(EquipGradeTable!$B$1,EquipGradeTable!$A$1:$B$1,0),0)),"",
OFFSET(K225,0,-1)+20))</f>
        <v>1060</v>
      </c>
      <c r="L225" t="str">
        <f ca="1">IF($C225&lt;=2,"",
IF(AND($C225&gt;=3,INT(RIGHT(L$1,1))&gt;VLOOKUP($C225,EquipGradeTable!$A:$B,MATCH(EquipGradeTable!$B$1,EquipGradeTable!$A$1:$B$1,0),0)),"",
OFFSET(L225,0,-1)+20))</f>
        <v/>
      </c>
      <c r="M225" t="str">
        <f ca="1">IF($C225&lt;=2,"",
IF(AND($C225&gt;=3,INT(RIGHT(M$1,1))&gt;VLOOKUP($C225,EquipGradeTable!$A:$B,MATCH(EquipGradeTable!$B$1,EquipGradeTable!$A$1:$B$1,0),0)),"",
OFFSET(M225,0,-1)+20))</f>
        <v/>
      </c>
      <c r="N225">
        <f t="shared" ca="1" si="15"/>
        <v>4</v>
      </c>
      <c r="O225" t="str">
        <f ca="1">VLOOKUP($B225,EquipTable!$A:$V,MATCH(SUBSTITUTE(O$1,"참고",""),EquipTable!$A$1:$V$1,0),0)</f>
        <v>FourMaker140</v>
      </c>
      <c r="P225">
        <f ca="1">VLOOKUP($B225,EquipTable!$A:$V,MATCH(SUBSTITUTE(P$1,"참고",""),EquipTable!$A$1:$V$1,0),0)</f>
        <v>0</v>
      </c>
    </row>
    <row r="226" spans="1:16" x14ac:dyDescent="0.3">
      <c r="A226" t="str">
        <f t="shared" ca="1" si="12"/>
        <v>Equip055201</v>
      </c>
      <c r="B226" t="s">
        <v>174</v>
      </c>
      <c r="C226">
        <f t="shared" ca="1" si="13"/>
        <v>5</v>
      </c>
      <c r="D226" t="str">
        <f ca="1">VLOOKUP($B226,EquipTable!$A:$V,MATCH(SUBSTITUTE(D$1,"참고",""),EquipTable!$A$1:$V$1,0),0)</f>
        <v>Sword</v>
      </c>
      <c r="E226" t="str">
        <f ca="1">VLOOKUP($B226,EquipTable!$A:$V,MATCH(SUBSTITUTE(E$1,"참고",""),EquipTable!$A$1:$V$1,0),0)</f>
        <v>SS</v>
      </c>
      <c r="F226">
        <f ca="1">VLOOKUP($B226,EquipTable!$A:$V,MATCH(SUBSTITUTE(F$1,"참고",""),EquipTable!$A$1:$V$1,0),0)</f>
        <v>1</v>
      </c>
      <c r="G226" t="str">
        <f t="shared" ca="1" si="14"/>
        <v>1200, 1220, 1240, 1260, 1280</v>
      </c>
      <c r="H226">
        <v>1200</v>
      </c>
      <c r="I226">
        <f ca="1">IF($C226&lt;=2,"",
IF(AND($C226&gt;=3,INT(RIGHT(I$1,1))&gt;VLOOKUP($C226,EquipGradeTable!$A:$B,MATCH(EquipGradeTable!$B$1,EquipGradeTable!$A$1:$B$1,0),0)),"",
OFFSET(I226,0,-1)+20))</f>
        <v>1220</v>
      </c>
      <c r="J226">
        <f ca="1">IF($C226&lt;=2,"",
IF(AND($C226&gt;=3,INT(RIGHT(J$1,1))&gt;VLOOKUP($C226,EquipGradeTable!$A:$B,MATCH(EquipGradeTable!$B$1,EquipGradeTable!$A$1:$B$1,0),0)),"",
OFFSET(J226,0,-1)+20))</f>
        <v>1240</v>
      </c>
      <c r="K226">
        <f ca="1">IF($C226&lt;=2,"",
IF(AND($C226&gt;=3,INT(RIGHT(K$1,1))&gt;VLOOKUP($C226,EquipGradeTable!$A:$B,MATCH(EquipGradeTable!$B$1,EquipGradeTable!$A$1:$B$1,0),0)),"",
OFFSET(K226,0,-1)+20))</f>
        <v>1260</v>
      </c>
      <c r="L226">
        <f ca="1">IF($C226&lt;=2,"",
IF(AND($C226&gt;=3,INT(RIGHT(L$1,1))&gt;VLOOKUP($C226,EquipGradeTable!$A:$B,MATCH(EquipGradeTable!$B$1,EquipGradeTable!$A$1:$B$1,0),0)),"",
OFFSET(L226,0,-1)+20))</f>
        <v>1280</v>
      </c>
      <c r="M226" t="str">
        <f ca="1">IF($C226&lt;=2,"",
IF(AND($C226&gt;=3,INT(RIGHT(M$1,1))&gt;VLOOKUP($C226,EquipGradeTable!$A:$B,MATCH(EquipGradeTable!$B$1,EquipGradeTable!$A$1:$B$1,0),0)),"",
OFFSET(M226,0,-1)+20))</f>
        <v/>
      </c>
      <c r="N226">
        <f t="shared" ca="1" si="15"/>
        <v>4</v>
      </c>
      <c r="O226" t="str">
        <f ca="1">VLOOKUP($B226,EquipTable!$A:$V,MATCH(SUBSTITUTE(O$1,"참고",""),EquipTable!$A$1:$V$1,0),0)</f>
        <v>FourMaker140</v>
      </c>
      <c r="P226">
        <f ca="1">VLOOKUP($B226,EquipTable!$A:$V,MATCH(SUBSTITUTE(P$1,"참고",""),EquipTable!$A$1:$V$1,0),0)</f>
        <v>0</v>
      </c>
    </row>
    <row r="227" spans="1:16" x14ac:dyDescent="0.3">
      <c r="A227" t="str">
        <f t="shared" ca="1" si="12"/>
        <v>Equip065201</v>
      </c>
      <c r="B227" t="s">
        <v>174</v>
      </c>
      <c r="C227">
        <f t="shared" ca="1" si="13"/>
        <v>6</v>
      </c>
      <c r="D227" t="str">
        <f ca="1">VLOOKUP($B227,EquipTable!$A:$V,MATCH(SUBSTITUTE(D$1,"참고",""),EquipTable!$A$1:$V$1,0),0)</f>
        <v>Sword</v>
      </c>
      <c r="E227" t="str">
        <f ca="1">VLOOKUP($B227,EquipTable!$A:$V,MATCH(SUBSTITUTE(E$1,"참고",""),EquipTable!$A$1:$V$1,0),0)</f>
        <v>SS</v>
      </c>
      <c r="F227">
        <f ca="1">VLOOKUP($B227,EquipTable!$A:$V,MATCH(SUBSTITUTE(F$1,"참고",""),EquipTable!$A$1:$V$1,0),0)</f>
        <v>1</v>
      </c>
      <c r="G227" t="str">
        <f t="shared" ca="1" si="14"/>
        <v>1400, 1420, 1440, 1460, 1480, 1500</v>
      </c>
      <c r="H227">
        <v>1400</v>
      </c>
      <c r="I227">
        <f ca="1">IF($C227&lt;=2,"",
IF(AND($C227&gt;=3,INT(RIGHT(I$1,1))&gt;VLOOKUP($C227,EquipGradeTable!$A:$B,MATCH(EquipGradeTable!$B$1,EquipGradeTable!$A$1:$B$1,0),0)),"",
OFFSET(I227,0,-1)+20))</f>
        <v>1420</v>
      </c>
      <c r="J227">
        <f ca="1">IF($C227&lt;=2,"",
IF(AND($C227&gt;=3,INT(RIGHT(J$1,1))&gt;VLOOKUP($C227,EquipGradeTable!$A:$B,MATCH(EquipGradeTable!$B$1,EquipGradeTable!$A$1:$B$1,0),0)),"",
OFFSET(J227,0,-1)+20))</f>
        <v>1440</v>
      </c>
      <c r="K227">
        <f ca="1">IF($C227&lt;=2,"",
IF(AND($C227&gt;=3,INT(RIGHT(K$1,1))&gt;VLOOKUP($C227,EquipGradeTable!$A:$B,MATCH(EquipGradeTable!$B$1,EquipGradeTable!$A$1:$B$1,0),0)),"",
OFFSET(K227,0,-1)+20))</f>
        <v>1460</v>
      </c>
      <c r="L227">
        <f ca="1">IF($C227&lt;=2,"",
IF(AND($C227&gt;=3,INT(RIGHT(L$1,1))&gt;VLOOKUP($C227,EquipGradeTable!$A:$B,MATCH(EquipGradeTable!$B$1,EquipGradeTable!$A$1:$B$1,0),0)),"",
OFFSET(L227,0,-1)+20))</f>
        <v>1480</v>
      </c>
      <c r="M227">
        <f ca="1">IF($C227&lt;=2,"",
IF(AND($C227&gt;=3,INT(RIGHT(M$1,1))&gt;VLOOKUP($C227,EquipGradeTable!$A:$B,MATCH(EquipGradeTable!$B$1,EquipGradeTable!$A$1:$B$1,0),0)),"",
OFFSET(M227,0,-1)+20))</f>
        <v>1500</v>
      </c>
      <c r="N227">
        <f t="shared" ca="1" si="15"/>
        <v>4</v>
      </c>
      <c r="O227" t="str">
        <f ca="1">VLOOKUP($B227,EquipTable!$A:$V,MATCH(SUBSTITUTE(O$1,"참고",""),EquipTable!$A$1:$V$1,0),0)</f>
        <v>FourMaker140</v>
      </c>
      <c r="P227">
        <f ca="1">VLOOKUP($B227,EquipTable!$A:$V,MATCH(SUBSTITUTE(P$1,"참고",""),EquipTable!$A$1:$V$1,0),0)</f>
        <v>0</v>
      </c>
    </row>
    <row r="228" spans="1:16" hidden="1" x14ac:dyDescent="0.3">
      <c r="A228" t="str">
        <f t="shared" ca="1" si="12"/>
        <v>Equip035202</v>
      </c>
      <c r="B228" t="s">
        <v>175</v>
      </c>
      <c r="C228">
        <f t="shared" ca="1" si="13"/>
        <v>3</v>
      </c>
      <c r="D228" t="str">
        <f ca="1">VLOOKUP($B228,EquipTable!$A:$V,MATCH(SUBSTITUTE(D$1,"참고",""),EquipTable!$A$1:$V$1,0),0)</f>
        <v>Sword</v>
      </c>
      <c r="E228" t="str">
        <f ca="1">VLOOKUP($B228,EquipTable!$A:$V,MATCH(SUBSTITUTE(E$1,"참고",""),EquipTable!$A$1:$V$1,0),0)</f>
        <v>SS</v>
      </c>
      <c r="F228">
        <f ca="1">VLOOKUP($B228,EquipTable!$A:$V,MATCH(SUBSTITUTE(F$1,"참고",""),EquipTable!$A$1:$V$1,0),0)</f>
        <v>2</v>
      </c>
      <c r="G228" t="str">
        <f t="shared" ca="1" si="14"/>
        <v>801, 821, 841</v>
      </c>
      <c r="H228">
        <v>801</v>
      </c>
      <c r="I228">
        <f ca="1">IF($C228&lt;=2,"",
IF(AND($C228&gt;=3,INT(RIGHT(I$1,1))&gt;VLOOKUP($C228,EquipGradeTable!$A:$B,MATCH(EquipGradeTable!$B$1,EquipGradeTable!$A$1:$B$1,0),0)),"",
OFFSET(I228,0,-1)+20))</f>
        <v>821</v>
      </c>
      <c r="J228">
        <f ca="1">IF($C228&lt;=2,"",
IF(AND($C228&gt;=3,INT(RIGHT(J$1,1))&gt;VLOOKUP($C228,EquipGradeTable!$A:$B,MATCH(EquipGradeTable!$B$1,EquipGradeTable!$A$1:$B$1,0),0)),"",
OFFSET(J228,0,-1)+20))</f>
        <v>841</v>
      </c>
      <c r="K228" t="str">
        <f ca="1">IF($C228&lt;=2,"",
IF(AND($C228&gt;=3,INT(RIGHT(K$1,1))&gt;VLOOKUP($C228,EquipGradeTable!$A:$B,MATCH(EquipGradeTable!$B$1,EquipGradeTable!$A$1:$B$1,0),0)),"",
OFFSET(K228,0,-1)+20))</f>
        <v/>
      </c>
      <c r="L228" t="str">
        <f ca="1">IF($C228&lt;=2,"",
IF(AND($C228&gt;=3,INT(RIGHT(L$1,1))&gt;VLOOKUP($C228,EquipGradeTable!$A:$B,MATCH(EquipGradeTable!$B$1,EquipGradeTable!$A$1:$B$1,0),0)),"",
OFFSET(L228,0,-1)+20))</f>
        <v/>
      </c>
      <c r="M228" t="str">
        <f ca="1">IF($C228&lt;=2,"",
IF(AND($C228&gt;=3,INT(RIGHT(M$1,1))&gt;VLOOKUP($C228,EquipGradeTable!$A:$B,MATCH(EquipGradeTable!$B$1,EquipGradeTable!$A$1:$B$1,0),0)),"",
OFFSET(M228,0,-1)+20))</f>
        <v/>
      </c>
      <c r="N228">
        <f t="shared" ca="1" si="15"/>
        <v>4</v>
      </c>
      <c r="O228" t="str">
        <f ca="1">VLOOKUP($B228,EquipTable!$A:$V,MATCH(SUBSTITUTE(O$1,"참고",""),EquipTable!$A$1:$V$1,0),0)</f>
        <v>ArsenalSword</v>
      </c>
      <c r="P228">
        <f ca="1">VLOOKUP($B228,EquipTable!$A:$V,MATCH(SUBSTITUTE(P$1,"참고",""),EquipTable!$A$1:$V$1,0),0)</f>
        <v>99</v>
      </c>
    </row>
    <row r="229" spans="1:16" hidden="1" x14ac:dyDescent="0.3">
      <c r="A229" t="str">
        <f t="shared" ca="1" si="12"/>
        <v>Equip045202</v>
      </c>
      <c r="B229" t="s">
        <v>175</v>
      </c>
      <c r="C229">
        <f t="shared" ca="1" si="13"/>
        <v>4</v>
      </c>
      <c r="D229" t="str">
        <f ca="1">VLOOKUP($B229,EquipTable!$A:$V,MATCH(SUBSTITUTE(D$1,"참고",""),EquipTable!$A$1:$V$1,0),0)</f>
        <v>Sword</v>
      </c>
      <c r="E229" t="str">
        <f ca="1">VLOOKUP($B229,EquipTable!$A:$V,MATCH(SUBSTITUTE(E$1,"참고",""),EquipTable!$A$1:$V$1,0),0)</f>
        <v>SS</v>
      </c>
      <c r="F229">
        <f ca="1">VLOOKUP($B229,EquipTable!$A:$V,MATCH(SUBSTITUTE(F$1,"참고",""),EquipTable!$A$1:$V$1,0),0)</f>
        <v>2</v>
      </c>
      <c r="G229" t="str">
        <f t="shared" ca="1" si="14"/>
        <v>1001, 1021, 1041, 1061</v>
      </c>
      <c r="H229">
        <v>1001</v>
      </c>
      <c r="I229">
        <f ca="1">IF($C229&lt;=2,"",
IF(AND($C229&gt;=3,INT(RIGHT(I$1,1))&gt;VLOOKUP($C229,EquipGradeTable!$A:$B,MATCH(EquipGradeTable!$B$1,EquipGradeTable!$A$1:$B$1,0),0)),"",
OFFSET(I229,0,-1)+20))</f>
        <v>1021</v>
      </c>
      <c r="J229">
        <f ca="1">IF($C229&lt;=2,"",
IF(AND($C229&gt;=3,INT(RIGHT(J$1,1))&gt;VLOOKUP($C229,EquipGradeTable!$A:$B,MATCH(EquipGradeTable!$B$1,EquipGradeTable!$A$1:$B$1,0),0)),"",
OFFSET(J229,0,-1)+20))</f>
        <v>1041</v>
      </c>
      <c r="K229">
        <f ca="1">IF($C229&lt;=2,"",
IF(AND($C229&gt;=3,INT(RIGHT(K$1,1))&gt;VLOOKUP($C229,EquipGradeTable!$A:$B,MATCH(EquipGradeTable!$B$1,EquipGradeTable!$A$1:$B$1,0),0)),"",
OFFSET(K229,0,-1)+20))</f>
        <v>1061</v>
      </c>
      <c r="L229" t="str">
        <f ca="1">IF($C229&lt;=2,"",
IF(AND($C229&gt;=3,INT(RIGHT(L$1,1))&gt;VLOOKUP($C229,EquipGradeTable!$A:$B,MATCH(EquipGradeTable!$B$1,EquipGradeTable!$A$1:$B$1,0),0)),"",
OFFSET(L229,0,-1)+20))</f>
        <v/>
      </c>
      <c r="M229" t="str">
        <f ca="1">IF($C229&lt;=2,"",
IF(AND($C229&gt;=3,INT(RIGHT(M$1,1))&gt;VLOOKUP($C229,EquipGradeTable!$A:$B,MATCH(EquipGradeTable!$B$1,EquipGradeTable!$A$1:$B$1,0),0)),"",
OFFSET(M229,0,-1)+20))</f>
        <v/>
      </c>
      <c r="N229">
        <f t="shared" ca="1" si="15"/>
        <v>4</v>
      </c>
      <c r="O229" t="str">
        <f ca="1">VLOOKUP($B229,EquipTable!$A:$V,MATCH(SUBSTITUTE(O$1,"참고",""),EquipTable!$A$1:$V$1,0),0)</f>
        <v>ArsenalSword</v>
      </c>
      <c r="P229">
        <f ca="1">VLOOKUP($B229,EquipTable!$A:$V,MATCH(SUBSTITUTE(P$1,"참고",""),EquipTable!$A$1:$V$1,0),0)</f>
        <v>99</v>
      </c>
    </row>
    <row r="230" spans="1:16" hidden="1" x14ac:dyDescent="0.3">
      <c r="A230" t="str">
        <f t="shared" ca="1" si="12"/>
        <v>Equip055202</v>
      </c>
      <c r="B230" t="s">
        <v>175</v>
      </c>
      <c r="C230">
        <f t="shared" ca="1" si="13"/>
        <v>5</v>
      </c>
      <c r="D230" t="str">
        <f ca="1">VLOOKUP($B230,EquipTable!$A:$V,MATCH(SUBSTITUTE(D$1,"참고",""),EquipTable!$A$1:$V$1,0),0)</f>
        <v>Sword</v>
      </c>
      <c r="E230" t="str">
        <f ca="1">VLOOKUP($B230,EquipTable!$A:$V,MATCH(SUBSTITUTE(E$1,"참고",""),EquipTable!$A$1:$V$1,0),0)</f>
        <v>SS</v>
      </c>
      <c r="F230">
        <f ca="1">VLOOKUP($B230,EquipTable!$A:$V,MATCH(SUBSTITUTE(F$1,"참고",""),EquipTable!$A$1:$V$1,0),0)</f>
        <v>2</v>
      </c>
      <c r="G230" t="str">
        <f t="shared" ca="1" si="14"/>
        <v>1201, 1221, 1241, 1261, 1281</v>
      </c>
      <c r="H230">
        <v>1201</v>
      </c>
      <c r="I230">
        <f ca="1">IF($C230&lt;=2,"",
IF(AND($C230&gt;=3,INT(RIGHT(I$1,1))&gt;VLOOKUP($C230,EquipGradeTable!$A:$B,MATCH(EquipGradeTable!$B$1,EquipGradeTable!$A$1:$B$1,0),0)),"",
OFFSET(I230,0,-1)+20))</f>
        <v>1221</v>
      </c>
      <c r="J230">
        <f ca="1">IF($C230&lt;=2,"",
IF(AND($C230&gt;=3,INT(RIGHT(J$1,1))&gt;VLOOKUP($C230,EquipGradeTable!$A:$B,MATCH(EquipGradeTable!$B$1,EquipGradeTable!$A$1:$B$1,0),0)),"",
OFFSET(J230,0,-1)+20))</f>
        <v>1241</v>
      </c>
      <c r="K230">
        <f ca="1">IF($C230&lt;=2,"",
IF(AND($C230&gt;=3,INT(RIGHT(K$1,1))&gt;VLOOKUP($C230,EquipGradeTable!$A:$B,MATCH(EquipGradeTable!$B$1,EquipGradeTable!$A$1:$B$1,0),0)),"",
OFFSET(K230,0,-1)+20))</f>
        <v>1261</v>
      </c>
      <c r="L230">
        <f ca="1">IF($C230&lt;=2,"",
IF(AND($C230&gt;=3,INT(RIGHT(L$1,1))&gt;VLOOKUP($C230,EquipGradeTable!$A:$B,MATCH(EquipGradeTable!$B$1,EquipGradeTable!$A$1:$B$1,0),0)),"",
OFFSET(L230,0,-1)+20))</f>
        <v>1281</v>
      </c>
      <c r="M230" t="str">
        <f ca="1">IF($C230&lt;=2,"",
IF(AND($C230&gt;=3,INT(RIGHT(M$1,1))&gt;VLOOKUP($C230,EquipGradeTable!$A:$B,MATCH(EquipGradeTable!$B$1,EquipGradeTable!$A$1:$B$1,0),0)),"",
OFFSET(M230,0,-1)+20))</f>
        <v/>
      </c>
      <c r="N230">
        <f t="shared" ca="1" si="15"/>
        <v>4</v>
      </c>
      <c r="O230" t="str">
        <f ca="1">VLOOKUP($B230,EquipTable!$A:$V,MATCH(SUBSTITUTE(O$1,"참고",""),EquipTable!$A$1:$V$1,0),0)</f>
        <v>ArsenalSword</v>
      </c>
      <c r="P230">
        <f ca="1">VLOOKUP($B230,EquipTable!$A:$V,MATCH(SUBSTITUTE(P$1,"참고",""),EquipTable!$A$1:$V$1,0),0)</f>
        <v>99</v>
      </c>
    </row>
    <row r="231" spans="1:16" hidden="1" x14ac:dyDescent="0.3">
      <c r="A231" t="str">
        <f t="shared" ca="1" si="12"/>
        <v>Equip065202</v>
      </c>
      <c r="B231" t="s">
        <v>175</v>
      </c>
      <c r="C231">
        <f t="shared" ca="1" si="13"/>
        <v>6</v>
      </c>
      <c r="D231" t="str">
        <f ca="1">VLOOKUP($B231,EquipTable!$A:$V,MATCH(SUBSTITUTE(D$1,"참고",""),EquipTable!$A$1:$V$1,0),0)</f>
        <v>Sword</v>
      </c>
      <c r="E231" t="str">
        <f ca="1">VLOOKUP($B231,EquipTable!$A:$V,MATCH(SUBSTITUTE(E$1,"참고",""),EquipTable!$A$1:$V$1,0),0)</f>
        <v>SS</v>
      </c>
      <c r="F231">
        <f ca="1">VLOOKUP($B231,EquipTable!$A:$V,MATCH(SUBSTITUTE(F$1,"참고",""),EquipTable!$A$1:$V$1,0),0)</f>
        <v>2</v>
      </c>
      <c r="G231" t="str">
        <f t="shared" ca="1" si="14"/>
        <v>1401, 1421, 1441, 1461, 1481, 1501</v>
      </c>
      <c r="H231">
        <v>1401</v>
      </c>
      <c r="I231">
        <f ca="1">IF($C231&lt;=2,"",
IF(AND($C231&gt;=3,INT(RIGHT(I$1,1))&gt;VLOOKUP($C231,EquipGradeTable!$A:$B,MATCH(EquipGradeTable!$B$1,EquipGradeTable!$A$1:$B$1,0),0)),"",
OFFSET(I231,0,-1)+20))</f>
        <v>1421</v>
      </c>
      <c r="J231">
        <f ca="1">IF($C231&lt;=2,"",
IF(AND($C231&gt;=3,INT(RIGHT(J$1,1))&gt;VLOOKUP($C231,EquipGradeTable!$A:$B,MATCH(EquipGradeTable!$B$1,EquipGradeTable!$A$1:$B$1,0),0)),"",
OFFSET(J231,0,-1)+20))</f>
        <v>1441</v>
      </c>
      <c r="K231">
        <f ca="1">IF($C231&lt;=2,"",
IF(AND($C231&gt;=3,INT(RIGHT(K$1,1))&gt;VLOOKUP($C231,EquipGradeTable!$A:$B,MATCH(EquipGradeTable!$B$1,EquipGradeTable!$A$1:$B$1,0),0)),"",
OFFSET(K231,0,-1)+20))</f>
        <v>1461</v>
      </c>
      <c r="L231">
        <f ca="1">IF($C231&lt;=2,"",
IF(AND($C231&gt;=3,INT(RIGHT(L$1,1))&gt;VLOOKUP($C231,EquipGradeTable!$A:$B,MATCH(EquipGradeTable!$B$1,EquipGradeTable!$A$1:$B$1,0),0)),"",
OFFSET(L231,0,-1)+20))</f>
        <v>1481</v>
      </c>
      <c r="M231">
        <f ca="1">IF($C231&lt;=2,"",
IF(AND($C231&gt;=3,INT(RIGHT(M$1,1))&gt;VLOOKUP($C231,EquipGradeTable!$A:$B,MATCH(EquipGradeTable!$B$1,EquipGradeTable!$A$1:$B$1,0),0)),"",
OFFSET(M231,0,-1)+20))</f>
        <v>1501</v>
      </c>
      <c r="N231">
        <f t="shared" ca="1" si="15"/>
        <v>4</v>
      </c>
      <c r="O231" t="str">
        <f ca="1">VLOOKUP($B231,EquipTable!$A:$V,MATCH(SUBSTITUTE(O$1,"참고",""),EquipTable!$A$1:$V$1,0),0)</f>
        <v>ArsenalSword</v>
      </c>
      <c r="P231">
        <f ca="1">VLOOKUP($B231,EquipTable!$A:$V,MATCH(SUBSTITUTE(P$1,"참고",""),EquipTable!$A$1:$V$1,0),0)</f>
        <v>99</v>
      </c>
    </row>
    <row r="232" spans="1:16" x14ac:dyDescent="0.3">
      <c r="A232" t="str">
        <f t="shared" ca="1" si="12"/>
        <v>Equip006001</v>
      </c>
      <c r="B232" t="s">
        <v>176</v>
      </c>
      <c r="C232">
        <f t="shared" ca="1" si="13"/>
        <v>0</v>
      </c>
      <c r="D232" t="str">
        <f ca="1">VLOOKUP($B232,EquipTable!$A:$V,MATCH(SUBSTITUTE(D$1,"참고",""),EquipTable!$A$1:$V$1,0),0)</f>
        <v>Gun</v>
      </c>
      <c r="E232" t="str">
        <f ca="1">VLOOKUP($B232,EquipTable!$A:$V,MATCH(SUBSTITUTE(E$1,"참고",""),EquipTable!$A$1:$V$1,0),0)</f>
        <v>A</v>
      </c>
      <c r="F232">
        <f ca="1">VLOOKUP($B232,EquipTable!$A:$V,MATCH(SUBSTITUTE(F$1,"참고",""),EquipTable!$A$1:$V$1,0),0)</f>
        <v>1</v>
      </c>
      <c r="G232" t="str">
        <f t="shared" ca="1" si="14"/>
        <v>100</v>
      </c>
      <c r="H232">
        <v>100</v>
      </c>
      <c r="I232" t="str">
        <f ca="1">IF($C232&lt;=2,"",
IF(AND($C232&gt;=3,INT(RIGHT(I$1,1))&gt;VLOOKUP($C232,EquipGradeTable!$A:$B,MATCH(EquipGradeTable!$B$1,EquipGradeTable!$A$1:$B$1,0),0)),"",
OFFSET(I232,0,-1)+20))</f>
        <v/>
      </c>
      <c r="J232" t="str">
        <f ca="1">IF($C232&lt;=2,"",
IF(AND($C232&gt;=3,INT(RIGHT(J$1,1))&gt;VLOOKUP($C232,EquipGradeTable!$A:$B,MATCH(EquipGradeTable!$B$1,EquipGradeTable!$A$1:$B$1,0),0)),"",
OFFSET(J232,0,-1)+20))</f>
        <v/>
      </c>
      <c r="K232" t="str">
        <f ca="1">IF($C232&lt;=2,"",
IF(AND($C232&gt;=3,INT(RIGHT(K$1,1))&gt;VLOOKUP($C232,EquipGradeTable!$A:$B,MATCH(EquipGradeTable!$B$1,EquipGradeTable!$A$1:$B$1,0),0)),"",
OFFSET(K232,0,-1)+20))</f>
        <v/>
      </c>
      <c r="L232" t="str">
        <f ca="1">IF($C232&lt;=2,"",
IF(AND($C232&gt;=3,INT(RIGHT(L$1,1))&gt;VLOOKUP($C232,EquipGradeTable!$A:$B,MATCH(EquipGradeTable!$B$1,EquipGradeTable!$A$1:$B$1,0),0)),"",
OFFSET(L232,0,-1)+20))</f>
        <v/>
      </c>
      <c r="M232" t="str">
        <f ca="1">IF($C232&lt;=2,"",
IF(AND($C232&gt;=3,INT(RIGHT(M$1,1))&gt;VLOOKUP($C232,EquipGradeTable!$A:$B,MATCH(EquipGradeTable!$B$1,EquipGradeTable!$A$1:$B$1,0),0)),"",
OFFSET(M232,0,-1)+20))</f>
        <v/>
      </c>
      <c r="N232">
        <f t="shared" ca="1" si="15"/>
        <v>7</v>
      </c>
      <c r="O232" t="str">
        <f ca="1">VLOOKUP($B232,EquipTable!$A:$V,MATCH(SUBSTITUTE(O$1,"참고",""),EquipTable!$A$1:$V$1,0),0)</f>
        <v>SMG31</v>
      </c>
      <c r="P232">
        <f ca="1">VLOOKUP($B232,EquipTable!$A:$V,MATCH(SUBSTITUTE(P$1,"참고",""),EquipTable!$A$1:$V$1,0),0)</f>
        <v>0</v>
      </c>
    </row>
    <row r="233" spans="1:16" x14ac:dyDescent="0.3">
      <c r="A233" t="str">
        <f t="shared" ca="1" si="12"/>
        <v>Equip016001</v>
      </c>
      <c r="B233" t="s">
        <v>176</v>
      </c>
      <c r="C233">
        <f t="shared" ca="1" si="13"/>
        <v>1</v>
      </c>
      <c r="D233" t="str">
        <f ca="1">VLOOKUP($B233,EquipTable!$A:$V,MATCH(SUBSTITUTE(D$1,"참고",""),EquipTable!$A$1:$V$1,0),0)</f>
        <v>Gun</v>
      </c>
      <c r="E233" t="str">
        <f ca="1">VLOOKUP($B233,EquipTable!$A:$V,MATCH(SUBSTITUTE(E$1,"참고",""),EquipTable!$A$1:$V$1,0),0)</f>
        <v>A</v>
      </c>
      <c r="F233">
        <f ca="1">VLOOKUP($B233,EquipTable!$A:$V,MATCH(SUBSTITUTE(F$1,"참고",""),EquipTable!$A$1:$V$1,0),0)</f>
        <v>1</v>
      </c>
      <c r="G233" t="str">
        <f t="shared" ca="1" si="14"/>
        <v>200</v>
      </c>
      <c r="H233">
        <v>200</v>
      </c>
      <c r="I233" t="str">
        <f ca="1">IF($C233&lt;=2,"",
IF(AND($C233&gt;=3,INT(RIGHT(I$1,1))&gt;VLOOKUP($C233,EquipGradeTable!$A:$B,MATCH(EquipGradeTable!$B$1,EquipGradeTable!$A$1:$B$1,0),0)),"",
OFFSET(I233,0,-1)+20))</f>
        <v/>
      </c>
      <c r="J233" t="str">
        <f ca="1">IF($C233&lt;=2,"",
IF(AND($C233&gt;=3,INT(RIGHT(J$1,1))&gt;VLOOKUP($C233,EquipGradeTable!$A:$B,MATCH(EquipGradeTable!$B$1,EquipGradeTable!$A$1:$B$1,0),0)),"",
OFFSET(J233,0,-1)+20))</f>
        <v/>
      </c>
      <c r="K233" t="str">
        <f ca="1">IF($C233&lt;=2,"",
IF(AND($C233&gt;=3,INT(RIGHT(K$1,1))&gt;VLOOKUP($C233,EquipGradeTable!$A:$B,MATCH(EquipGradeTable!$B$1,EquipGradeTable!$A$1:$B$1,0),0)),"",
OFFSET(K233,0,-1)+20))</f>
        <v/>
      </c>
      <c r="L233" t="str">
        <f ca="1">IF($C233&lt;=2,"",
IF(AND($C233&gt;=3,INT(RIGHT(L$1,1))&gt;VLOOKUP($C233,EquipGradeTable!$A:$B,MATCH(EquipGradeTable!$B$1,EquipGradeTable!$A$1:$B$1,0),0)),"",
OFFSET(L233,0,-1)+20))</f>
        <v/>
      </c>
      <c r="M233" t="str">
        <f ca="1">IF($C233&lt;=2,"",
IF(AND($C233&gt;=3,INT(RIGHT(M$1,1))&gt;VLOOKUP($C233,EquipGradeTable!$A:$B,MATCH(EquipGradeTable!$B$1,EquipGradeTable!$A$1:$B$1,0),0)),"",
OFFSET(M233,0,-1)+20))</f>
        <v/>
      </c>
      <c r="N233">
        <f t="shared" ca="1" si="15"/>
        <v>7</v>
      </c>
      <c r="O233" t="str">
        <f ca="1">VLOOKUP($B233,EquipTable!$A:$V,MATCH(SUBSTITUTE(O$1,"참고",""),EquipTable!$A$1:$V$1,0),0)</f>
        <v>SMG31</v>
      </c>
      <c r="P233">
        <f ca="1">VLOOKUP($B233,EquipTable!$A:$V,MATCH(SUBSTITUTE(P$1,"참고",""),EquipTable!$A$1:$V$1,0),0)</f>
        <v>0</v>
      </c>
    </row>
    <row r="234" spans="1:16" x14ac:dyDescent="0.3">
      <c r="A234" t="str">
        <f t="shared" ca="1" si="12"/>
        <v>Equip026001</v>
      </c>
      <c r="B234" t="s">
        <v>176</v>
      </c>
      <c r="C234">
        <f t="shared" ca="1" si="13"/>
        <v>2</v>
      </c>
      <c r="D234" t="str">
        <f ca="1">VLOOKUP($B234,EquipTable!$A:$V,MATCH(SUBSTITUTE(D$1,"참고",""),EquipTable!$A$1:$V$1,0),0)</f>
        <v>Gun</v>
      </c>
      <c r="E234" t="str">
        <f ca="1">VLOOKUP($B234,EquipTable!$A:$V,MATCH(SUBSTITUTE(E$1,"참고",""),EquipTable!$A$1:$V$1,0),0)</f>
        <v>A</v>
      </c>
      <c r="F234">
        <f ca="1">VLOOKUP($B234,EquipTable!$A:$V,MATCH(SUBSTITUTE(F$1,"참고",""),EquipTable!$A$1:$V$1,0),0)</f>
        <v>1</v>
      </c>
      <c r="G234" t="str">
        <f t="shared" ca="1" si="14"/>
        <v>300</v>
      </c>
      <c r="H234">
        <v>300</v>
      </c>
      <c r="I234" t="str">
        <f ca="1">IF($C234&lt;=2,"",
IF(AND($C234&gt;=3,INT(RIGHT(I$1,1))&gt;VLOOKUP($C234,EquipGradeTable!$A:$B,MATCH(EquipGradeTable!$B$1,EquipGradeTable!$A$1:$B$1,0),0)),"",
OFFSET(I234,0,-1)+20))</f>
        <v/>
      </c>
      <c r="J234" t="str">
        <f ca="1">IF($C234&lt;=2,"",
IF(AND($C234&gt;=3,INT(RIGHT(J$1,1))&gt;VLOOKUP($C234,EquipGradeTable!$A:$B,MATCH(EquipGradeTable!$B$1,EquipGradeTable!$A$1:$B$1,0),0)),"",
OFFSET(J234,0,-1)+20))</f>
        <v/>
      </c>
      <c r="K234" t="str">
        <f ca="1">IF($C234&lt;=2,"",
IF(AND($C234&gt;=3,INT(RIGHT(K$1,1))&gt;VLOOKUP($C234,EquipGradeTable!$A:$B,MATCH(EquipGradeTable!$B$1,EquipGradeTable!$A$1:$B$1,0),0)),"",
OFFSET(K234,0,-1)+20))</f>
        <v/>
      </c>
      <c r="L234" t="str">
        <f ca="1">IF($C234&lt;=2,"",
IF(AND($C234&gt;=3,INT(RIGHT(L$1,1))&gt;VLOOKUP($C234,EquipGradeTable!$A:$B,MATCH(EquipGradeTable!$B$1,EquipGradeTable!$A$1:$B$1,0),0)),"",
OFFSET(L234,0,-1)+20))</f>
        <v/>
      </c>
      <c r="M234" t="str">
        <f ca="1">IF($C234&lt;=2,"",
IF(AND($C234&gt;=3,INT(RIGHT(M$1,1))&gt;VLOOKUP($C234,EquipGradeTable!$A:$B,MATCH(EquipGradeTable!$B$1,EquipGradeTable!$A$1:$B$1,0),0)),"",
OFFSET(M234,0,-1)+20))</f>
        <v/>
      </c>
      <c r="N234">
        <f t="shared" ca="1" si="15"/>
        <v>7</v>
      </c>
      <c r="O234" t="str">
        <f ca="1">VLOOKUP($B234,EquipTable!$A:$V,MATCH(SUBSTITUTE(O$1,"참고",""),EquipTable!$A$1:$V$1,0),0)</f>
        <v>SMG31</v>
      </c>
      <c r="P234">
        <f ca="1">VLOOKUP($B234,EquipTable!$A:$V,MATCH(SUBSTITUTE(P$1,"참고",""),EquipTable!$A$1:$V$1,0),0)</f>
        <v>0</v>
      </c>
    </row>
    <row r="235" spans="1:16" x14ac:dyDescent="0.3">
      <c r="A235" t="str">
        <f t="shared" ca="1" si="12"/>
        <v>Equip036001</v>
      </c>
      <c r="B235" t="s">
        <v>176</v>
      </c>
      <c r="C235">
        <f t="shared" ca="1" si="13"/>
        <v>3</v>
      </c>
      <c r="D235" t="str">
        <f ca="1">VLOOKUP($B235,EquipTable!$A:$V,MATCH(SUBSTITUTE(D$1,"참고",""),EquipTable!$A$1:$V$1,0),0)</f>
        <v>Gun</v>
      </c>
      <c r="E235" t="str">
        <f ca="1">VLOOKUP($B235,EquipTable!$A:$V,MATCH(SUBSTITUTE(E$1,"참고",""),EquipTable!$A$1:$V$1,0),0)</f>
        <v>A</v>
      </c>
      <c r="F235">
        <f ca="1">VLOOKUP($B235,EquipTable!$A:$V,MATCH(SUBSTITUTE(F$1,"참고",""),EquipTable!$A$1:$V$1,0),0)</f>
        <v>1</v>
      </c>
      <c r="G235" t="str">
        <f t="shared" ca="1" si="14"/>
        <v>400, 420, 440</v>
      </c>
      <c r="H235">
        <v>400</v>
      </c>
      <c r="I235">
        <f ca="1">IF($C235&lt;=2,"",
IF(AND($C235&gt;=3,INT(RIGHT(I$1,1))&gt;VLOOKUP($C235,EquipGradeTable!$A:$B,MATCH(EquipGradeTable!$B$1,EquipGradeTable!$A$1:$B$1,0),0)),"",
OFFSET(I235,0,-1)+20))</f>
        <v>420</v>
      </c>
      <c r="J235">
        <f ca="1">IF($C235&lt;=2,"",
IF(AND($C235&gt;=3,INT(RIGHT(J$1,1))&gt;VLOOKUP($C235,EquipGradeTable!$A:$B,MATCH(EquipGradeTable!$B$1,EquipGradeTable!$A$1:$B$1,0),0)),"",
OFFSET(J235,0,-1)+20))</f>
        <v>440</v>
      </c>
      <c r="K235" t="str">
        <f ca="1">IF($C235&lt;=2,"",
IF(AND($C235&gt;=3,INT(RIGHT(K$1,1))&gt;VLOOKUP($C235,EquipGradeTable!$A:$B,MATCH(EquipGradeTable!$B$1,EquipGradeTable!$A$1:$B$1,0),0)),"",
OFFSET(K235,0,-1)+20))</f>
        <v/>
      </c>
      <c r="L235" t="str">
        <f ca="1">IF($C235&lt;=2,"",
IF(AND($C235&gt;=3,INT(RIGHT(L$1,1))&gt;VLOOKUP($C235,EquipGradeTable!$A:$B,MATCH(EquipGradeTable!$B$1,EquipGradeTable!$A$1:$B$1,0),0)),"",
OFFSET(L235,0,-1)+20))</f>
        <v/>
      </c>
      <c r="M235" t="str">
        <f ca="1">IF($C235&lt;=2,"",
IF(AND($C235&gt;=3,INT(RIGHT(M$1,1))&gt;VLOOKUP($C235,EquipGradeTable!$A:$B,MATCH(EquipGradeTable!$B$1,EquipGradeTable!$A$1:$B$1,0),0)),"",
OFFSET(M235,0,-1)+20))</f>
        <v/>
      </c>
      <c r="N235">
        <f t="shared" ca="1" si="15"/>
        <v>7</v>
      </c>
      <c r="O235" t="str">
        <f ca="1">VLOOKUP($B235,EquipTable!$A:$V,MATCH(SUBSTITUTE(O$1,"참고",""),EquipTable!$A$1:$V$1,0),0)</f>
        <v>SMG31</v>
      </c>
      <c r="P235">
        <f ca="1">VLOOKUP($B235,EquipTable!$A:$V,MATCH(SUBSTITUTE(P$1,"참고",""),EquipTable!$A$1:$V$1,0),0)</f>
        <v>0</v>
      </c>
    </row>
    <row r="236" spans="1:16" x14ac:dyDescent="0.3">
      <c r="A236" t="str">
        <f t="shared" ca="1" si="12"/>
        <v>Equip046001</v>
      </c>
      <c r="B236" t="s">
        <v>176</v>
      </c>
      <c r="C236">
        <f t="shared" ca="1" si="13"/>
        <v>4</v>
      </c>
      <c r="D236" t="str">
        <f ca="1">VLOOKUP($B236,EquipTable!$A:$V,MATCH(SUBSTITUTE(D$1,"참고",""),EquipTable!$A$1:$V$1,0),0)</f>
        <v>Gun</v>
      </c>
      <c r="E236" t="str">
        <f ca="1">VLOOKUP($B236,EquipTable!$A:$V,MATCH(SUBSTITUTE(E$1,"참고",""),EquipTable!$A$1:$V$1,0),0)</f>
        <v>A</v>
      </c>
      <c r="F236">
        <f ca="1">VLOOKUP($B236,EquipTable!$A:$V,MATCH(SUBSTITUTE(F$1,"참고",""),EquipTable!$A$1:$V$1,0),0)</f>
        <v>1</v>
      </c>
      <c r="G236" t="str">
        <f t="shared" ca="1" si="14"/>
        <v>500, 520, 540, 560</v>
      </c>
      <c r="H236">
        <v>500</v>
      </c>
      <c r="I236">
        <f ca="1">IF($C236&lt;=2,"",
IF(AND($C236&gt;=3,INT(RIGHT(I$1,1))&gt;VLOOKUP($C236,EquipGradeTable!$A:$B,MATCH(EquipGradeTable!$B$1,EquipGradeTable!$A$1:$B$1,0),0)),"",
OFFSET(I236,0,-1)+20))</f>
        <v>520</v>
      </c>
      <c r="J236">
        <f ca="1">IF($C236&lt;=2,"",
IF(AND($C236&gt;=3,INT(RIGHT(J$1,1))&gt;VLOOKUP($C236,EquipGradeTable!$A:$B,MATCH(EquipGradeTable!$B$1,EquipGradeTable!$A$1:$B$1,0),0)),"",
OFFSET(J236,0,-1)+20))</f>
        <v>540</v>
      </c>
      <c r="K236">
        <f ca="1">IF($C236&lt;=2,"",
IF(AND($C236&gt;=3,INT(RIGHT(K$1,1))&gt;VLOOKUP($C236,EquipGradeTable!$A:$B,MATCH(EquipGradeTable!$B$1,EquipGradeTable!$A$1:$B$1,0),0)),"",
OFFSET(K236,0,-1)+20))</f>
        <v>560</v>
      </c>
      <c r="L236" t="str">
        <f ca="1">IF($C236&lt;=2,"",
IF(AND($C236&gt;=3,INT(RIGHT(L$1,1))&gt;VLOOKUP($C236,EquipGradeTable!$A:$B,MATCH(EquipGradeTable!$B$1,EquipGradeTable!$A$1:$B$1,0),0)),"",
OFFSET(L236,0,-1)+20))</f>
        <v/>
      </c>
      <c r="M236" t="str">
        <f ca="1">IF($C236&lt;=2,"",
IF(AND($C236&gt;=3,INT(RIGHT(M$1,1))&gt;VLOOKUP($C236,EquipGradeTable!$A:$B,MATCH(EquipGradeTable!$B$1,EquipGradeTable!$A$1:$B$1,0),0)),"",
OFFSET(M236,0,-1)+20))</f>
        <v/>
      </c>
      <c r="N236">
        <f t="shared" ca="1" si="15"/>
        <v>7</v>
      </c>
      <c r="O236" t="str">
        <f ca="1">VLOOKUP($B236,EquipTable!$A:$V,MATCH(SUBSTITUTE(O$1,"참고",""),EquipTable!$A$1:$V$1,0),0)</f>
        <v>SMG31</v>
      </c>
      <c r="P236">
        <f ca="1">VLOOKUP($B236,EquipTable!$A:$V,MATCH(SUBSTITUTE(P$1,"참고",""),EquipTable!$A$1:$V$1,0),0)</f>
        <v>0</v>
      </c>
    </row>
    <row r="237" spans="1:16" x14ac:dyDescent="0.3">
      <c r="A237" t="str">
        <f t="shared" ca="1" si="12"/>
        <v>Equip056001</v>
      </c>
      <c r="B237" t="s">
        <v>176</v>
      </c>
      <c r="C237">
        <f t="shared" ca="1" si="13"/>
        <v>5</v>
      </c>
      <c r="D237" t="str">
        <f ca="1">VLOOKUP($B237,EquipTable!$A:$V,MATCH(SUBSTITUTE(D$1,"참고",""),EquipTable!$A$1:$V$1,0),0)</f>
        <v>Gun</v>
      </c>
      <c r="E237" t="str">
        <f ca="1">VLOOKUP($B237,EquipTable!$A:$V,MATCH(SUBSTITUTE(E$1,"참고",""),EquipTable!$A$1:$V$1,0),0)</f>
        <v>A</v>
      </c>
      <c r="F237">
        <f ca="1">VLOOKUP($B237,EquipTable!$A:$V,MATCH(SUBSTITUTE(F$1,"참고",""),EquipTable!$A$1:$V$1,0),0)</f>
        <v>1</v>
      </c>
      <c r="G237" t="str">
        <f t="shared" ca="1" si="14"/>
        <v>600, 620, 640, 660, 680</v>
      </c>
      <c r="H237">
        <v>600</v>
      </c>
      <c r="I237">
        <f ca="1">IF($C237&lt;=2,"",
IF(AND($C237&gt;=3,INT(RIGHT(I$1,1))&gt;VLOOKUP($C237,EquipGradeTable!$A:$B,MATCH(EquipGradeTable!$B$1,EquipGradeTable!$A$1:$B$1,0),0)),"",
OFFSET(I237,0,-1)+20))</f>
        <v>620</v>
      </c>
      <c r="J237">
        <f ca="1">IF($C237&lt;=2,"",
IF(AND($C237&gt;=3,INT(RIGHT(J$1,1))&gt;VLOOKUP($C237,EquipGradeTable!$A:$B,MATCH(EquipGradeTable!$B$1,EquipGradeTable!$A$1:$B$1,0),0)),"",
OFFSET(J237,0,-1)+20))</f>
        <v>640</v>
      </c>
      <c r="K237">
        <f ca="1">IF($C237&lt;=2,"",
IF(AND($C237&gt;=3,INT(RIGHT(K$1,1))&gt;VLOOKUP($C237,EquipGradeTable!$A:$B,MATCH(EquipGradeTable!$B$1,EquipGradeTable!$A$1:$B$1,0),0)),"",
OFFSET(K237,0,-1)+20))</f>
        <v>660</v>
      </c>
      <c r="L237">
        <f ca="1">IF($C237&lt;=2,"",
IF(AND($C237&gt;=3,INT(RIGHT(L$1,1))&gt;VLOOKUP($C237,EquipGradeTable!$A:$B,MATCH(EquipGradeTable!$B$1,EquipGradeTable!$A$1:$B$1,0),0)),"",
OFFSET(L237,0,-1)+20))</f>
        <v>680</v>
      </c>
      <c r="M237" t="str">
        <f ca="1">IF($C237&lt;=2,"",
IF(AND($C237&gt;=3,INT(RIGHT(M$1,1))&gt;VLOOKUP($C237,EquipGradeTable!$A:$B,MATCH(EquipGradeTable!$B$1,EquipGradeTable!$A$1:$B$1,0),0)),"",
OFFSET(M237,0,-1)+20))</f>
        <v/>
      </c>
      <c r="N237">
        <f t="shared" ca="1" si="15"/>
        <v>7</v>
      </c>
      <c r="O237" t="str">
        <f ca="1">VLOOKUP($B237,EquipTable!$A:$V,MATCH(SUBSTITUTE(O$1,"참고",""),EquipTable!$A$1:$V$1,0),0)</f>
        <v>SMG31</v>
      </c>
      <c r="P237">
        <f ca="1">VLOOKUP($B237,EquipTable!$A:$V,MATCH(SUBSTITUTE(P$1,"참고",""),EquipTable!$A$1:$V$1,0),0)</f>
        <v>0</v>
      </c>
    </row>
    <row r="238" spans="1:16" x14ac:dyDescent="0.3">
      <c r="A238" t="str">
        <f t="shared" ca="1" si="12"/>
        <v>Equip066001</v>
      </c>
      <c r="B238" t="s">
        <v>176</v>
      </c>
      <c r="C238">
        <f t="shared" ca="1" si="13"/>
        <v>6</v>
      </c>
      <c r="D238" t="str">
        <f ca="1">VLOOKUP($B238,EquipTable!$A:$V,MATCH(SUBSTITUTE(D$1,"참고",""),EquipTable!$A$1:$V$1,0),0)</f>
        <v>Gun</v>
      </c>
      <c r="E238" t="str">
        <f ca="1">VLOOKUP($B238,EquipTable!$A:$V,MATCH(SUBSTITUTE(E$1,"참고",""),EquipTable!$A$1:$V$1,0),0)</f>
        <v>A</v>
      </c>
      <c r="F238">
        <f ca="1">VLOOKUP($B238,EquipTable!$A:$V,MATCH(SUBSTITUTE(F$1,"참고",""),EquipTable!$A$1:$V$1,0),0)</f>
        <v>1</v>
      </c>
      <c r="G238" t="str">
        <f t="shared" ca="1" si="14"/>
        <v>700, 720, 740, 760, 780, 800</v>
      </c>
      <c r="H238">
        <v>700</v>
      </c>
      <c r="I238">
        <f ca="1">IF($C238&lt;=2,"",
IF(AND($C238&gt;=3,INT(RIGHT(I$1,1))&gt;VLOOKUP($C238,EquipGradeTable!$A:$B,MATCH(EquipGradeTable!$B$1,EquipGradeTable!$A$1:$B$1,0),0)),"",
OFFSET(I238,0,-1)+20))</f>
        <v>720</v>
      </c>
      <c r="J238">
        <f ca="1">IF($C238&lt;=2,"",
IF(AND($C238&gt;=3,INT(RIGHT(J$1,1))&gt;VLOOKUP($C238,EquipGradeTable!$A:$B,MATCH(EquipGradeTable!$B$1,EquipGradeTable!$A$1:$B$1,0),0)),"",
OFFSET(J238,0,-1)+20))</f>
        <v>740</v>
      </c>
      <c r="K238">
        <f ca="1">IF($C238&lt;=2,"",
IF(AND($C238&gt;=3,INT(RIGHT(K$1,1))&gt;VLOOKUP($C238,EquipGradeTable!$A:$B,MATCH(EquipGradeTable!$B$1,EquipGradeTable!$A$1:$B$1,0),0)),"",
OFFSET(K238,0,-1)+20))</f>
        <v>760</v>
      </c>
      <c r="L238">
        <f ca="1">IF($C238&lt;=2,"",
IF(AND($C238&gt;=3,INT(RIGHT(L$1,1))&gt;VLOOKUP($C238,EquipGradeTable!$A:$B,MATCH(EquipGradeTable!$B$1,EquipGradeTable!$A$1:$B$1,0),0)),"",
OFFSET(L238,0,-1)+20))</f>
        <v>780</v>
      </c>
      <c r="M238">
        <f ca="1">IF($C238&lt;=2,"",
IF(AND($C238&gt;=3,INT(RIGHT(M$1,1))&gt;VLOOKUP($C238,EquipGradeTable!$A:$B,MATCH(EquipGradeTable!$B$1,EquipGradeTable!$A$1:$B$1,0),0)),"",
OFFSET(M238,0,-1)+20))</f>
        <v>800</v>
      </c>
      <c r="N238">
        <f t="shared" ca="1" si="15"/>
        <v>7</v>
      </c>
      <c r="O238" t="str">
        <f ca="1">VLOOKUP($B238,EquipTable!$A:$V,MATCH(SUBSTITUTE(O$1,"참고",""),EquipTable!$A$1:$V$1,0),0)</f>
        <v>SMG31</v>
      </c>
      <c r="P238">
        <f ca="1">VLOOKUP($B238,EquipTable!$A:$V,MATCH(SUBSTITUTE(P$1,"참고",""),EquipTable!$A$1:$V$1,0),0)</f>
        <v>0</v>
      </c>
    </row>
    <row r="239" spans="1:16" x14ac:dyDescent="0.3">
      <c r="A239" t="str">
        <f t="shared" ca="1" si="12"/>
        <v>Equip006002</v>
      </c>
      <c r="B239" t="s">
        <v>177</v>
      </c>
      <c r="C239">
        <f t="shared" ca="1" si="13"/>
        <v>0</v>
      </c>
      <c r="D239" t="str">
        <f ca="1">VLOOKUP($B239,EquipTable!$A:$V,MATCH(SUBSTITUTE(D$1,"참고",""),EquipTable!$A$1:$V$1,0),0)</f>
        <v>Gun</v>
      </c>
      <c r="E239" t="str">
        <f ca="1">VLOOKUP($B239,EquipTable!$A:$V,MATCH(SUBSTITUTE(E$1,"참고",""),EquipTable!$A$1:$V$1,0),0)</f>
        <v>A</v>
      </c>
      <c r="F239">
        <f ca="1">VLOOKUP($B239,EquipTable!$A:$V,MATCH(SUBSTITUTE(F$1,"참고",""),EquipTable!$A$1:$V$1,0),0)</f>
        <v>2</v>
      </c>
      <c r="G239" t="str">
        <f t="shared" ca="1" si="14"/>
        <v>101</v>
      </c>
      <c r="H239">
        <v>101</v>
      </c>
      <c r="I239" t="str">
        <f ca="1">IF($C239&lt;=2,"",
IF(AND($C239&gt;=3,INT(RIGHT(I$1,1))&gt;VLOOKUP($C239,EquipGradeTable!$A:$B,MATCH(EquipGradeTable!$B$1,EquipGradeTable!$A$1:$B$1,0),0)),"",
OFFSET(I239,0,-1)+20))</f>
        <v/>
      </c>
      <c r="J239" t="str">
        <f ca="1">IF($C239&lt;=2,"",
IF(AND($C239&gt;=3,INT(RIGHT(J$1,1))&gt;VLOOKUP($C239,EquipGradeTable!$A:$B,MATCH(EquipGradeTable!$B$1,EquipGradeTable!$A$1:$B$1,0),0)),"",
OFFSET(J239,0,-1)+20))</f>
        <v/>
      </c>
      <c r="K239" t="str">
        <f ca="1">IF($C239&lt;=2,"",
IF(AND($C239&gt;=3,INT(RIGHT(K$1,1))&gt;VLOOKUP($C239,EquipGradeTable!$A:$B,MATCH(EquipGradeTable!$B$1,EquipGradeTable!$A$1:$B$1,0),0)),"",
OFFSET(K239,0,-1)+20))</f>
        <v/>
      </c>
      <c r="L239" t="str">
        <f ca="1">IF($C239&lt;=2,"",
IF(AND($C239&gt;=3,INT(RIGHT(L$1,1))&gt;VLOOKUP($C239,EquipGradeTable!$A:$B,MATCH(EquipGradeTable!$B$1,EquipGradeTable!$A$1:$B$1,0),0)),"",
OFFSET(L239,0,-1)+20))</f>
        <v/>
      </c>
      <c r="M239" t="str">
        <f ca="1">IF($C239&lt;=2,"",
IF(AND($C239&gt;=3,INT(RIGHT(M$1,1))&gt;VLOOKUP($C239,EquipGradeTable!$A:$B,MATCH(EquipGradeTable!$B$1,EquipGradeTable!$A$1:$B$1,0),0)),"",
OFFSET(M239,0,-1)+20))</f>
        <v/>
      </c>
      <c r="N239">
        <f t="shared" ca="1" si="15"/>
        <v>7</v>
      </c>
      <c r="O239" t="str">
        <f ca="1">VLOOKUP($B239,EquipTable!$A:$V,MATCH(SUBSTITUTE(O$1,"참고",""),EquipTable!$A$1:$V$1,0),0)</f>
        <v>SciFiWarriorGun</v>
      </c>
      <c r="P239">
        <f ca="1">VLOOKUP($B239,EquipTable!$A:$V,MATCH(SUBSTITUTE(P$1,"참고",""),EquipTable!$A$1:$V$1,0),0)</f>
        <v>0</v>
      </c>
    </row>
    <row r="240" spans="1:16" x14ac:dyDescent="0.3">
      <c r="A240" t="str">
        <f t="shared" ca="1" si="12"/>
        <v>Equip016002</v>
      </c>
      <c r="B240" t="s">
        <v>177</v>
      </c>
      <c r="C240">
        <f t="shared" ca="1" si="13"/>
        <v>1</v>
      </c>
      <c r="D240" t="str">
        <f ca="1">VLOOKUP($B240,EquipTable!$A:$V,MATCH(SUBSTITUTE(D$1,"참고",""),EquipTable!$A$1:$V$1,0),0)</f>
        <v>Gun</v>
      </c>
      <c r="E240" t="str">
        <f ca="1">VLOOKUP($B240,EquipTable!$A:$V,MATCH(SUBSTITUTE(E$1,"참고",""),EquipTable!$A$1:$V$1,0),0)</f>
        <v>A</v>
      </c>
      <c r="F240">
        <f ca="1">VLOOKUP($B240,EquipTable!$A:$V,MATCH(SUBSTITUTE(F$1,"참고",""),EquipTable!$A$1:$V$1,0),0)</f>
        <v>2</v>
      </c>
      <c r="G240" t="str">
        <f t="shared" ca="1" si="14"/>
        <v>201</v>
      </c>
      <c r="H240">
        <v>201</v>
      </c>
      <c r="I240" t="str">
        <f ca="1">IF($C240&lt;=2,"",
IF(AND($C240&gt;=3,INT(RIGHT(I$1,1))&gt;VLOOKUP($C240,EquipGradeTable!$A:$B,MATCH(EquipGradeTable!$B$1,EquipGradeTable!$A$1:$B$1,0),0)),"",
OFFSET(I240,0,-1)+20))</f>
        <v/>
      </c>
      <c r="J240" t="str">
        <f ca="1">IF($C240&lt;=2,"",
IF(AND($C240&gt;=3,INT(RIGHT(J$1,1))&gt;VLOOKUP($C240,EquipGradeTable!$A:$B,MATCH(EquipGradeTable!$B$1,EquipGradeTable!$A$1:$B$1,0),0)),"",
OFFSET(J240,0,-1)+20))</f>
        <v/>
      </c>
      <c r="K240" t="str">
        <f ca="1">IF($C240&lt;=2,"",
IF(AND($C240&gt;=3,INT(RIGHT(K$1,1))&gt;VLOOKUP($C240,EquipGradeTable!$A:$B,MATCH(EquipGradeTable!$B$1,EquipGradeTable!$A$1:$B$1,0),0)),"",
OFFSET(K240,0,-1)+20))</f>
        <v/>
      </c>
      <c r="L240" t="str">
        <f ca="1">IF($C240&lt;=2,"",
IF(AND($C240&gt;=3,INT(RIGHT(L$1,1))&gt;VLOOKUP($C240,EquipGradeTable!$A:$B,MATCH(EquipGradeTable!$B$1,EquipGradeTable!$A$1:$B$1,0),0)),"",
OFFSET(L240,0,-1)+20))</f>
        <v/>
      </c>
      <c r="M240" t="str">
        <f ca="1">IF($C240&lt;=2,"",
IF(AND($C240&gt;=3,INT(RIGHT(M$1,1))&gt;VLOOKUP($C240,EquipGradeTable!$A:$B,MATCH(EquipGradeTable!$B$1,EquipGradeTable!$A$1:$B$1,0),0)),"",
OFFSET(M240,0,-1)+20))</f>
        <v/>
      </c>
      <c r="N240">
        <f t="shared" ca="1" si="15"/>
        <v>7</v>
      </c>
      <c r="O240" t="str">
        <f ca="1">VLOOKUP($B240,EquipTable!$A:$V,MATCH(SUBSTITUTE(O$1,"참고",""),EquipTable!$A$1:$V$1,0),0)</f>
        <v>SciFiWarriorGun</v>
      </c>
      <c r="P240">
        <f ca="1">VLOOKUP($B240,EquipTable!$A:$V,MATCH(SUBSTITUTE(P$1,"참고",""),EquipTable!$A$1:$V$1,0),0)</f>
        <v>0</v>
      </c>
    </row>
    <row r="241" spans="1:16" x14ac:dyDescent="0.3">
      <c r="A241" t="str">
        <f t="shared" ca="1" si="12"/>
        <v>Equip026002</v>
      </c>
      <c r="B241" t="s">
        <v>177</v>
      </c>
      <c r="C241">
        <f t="shared" ca="1" si="13"/>
        <v>2</v>
      </c>
      <c r="D241" t="str">
        <f ca="1">VLOOKUP($B241,EquipTable!$A:$V,MATCH(SUBSTITUTE(D$1,"참고",""),EquipTable!$A$1:$V$1,0),0)</f>
        <v>Gun</v>
      </c>
      <c r="E241" t="str">
        <f ca="1">VLOOKUP($B241,EquipTable!$A:$V,MATCH(SUBSTITUTE(E$1,"참고",""),EquipTable!$A$1:$V$1,0),0)</f>
        <v>A</v>
      </c>
      <c r="F241">
        <f ca="1">VLOOKUP($B241,EquipTable!$A:$V,MATCH(SUBSTITUTE(F$1,"참고",""),EquipTable!$A$1:$V$1,0),0)</f>
        <v>2</v>
      </c>
      <c r="G241" t="str">
        <f t="shared" ca="1" si="14"/>
        <v>301</v>
      </c>
      <c r="H241">
        <v>301</v>
      </c>
      <c r="I241" t="str">
        <f ca="1">IF($C241&lt;=2,"",
IF(AND($C241&gt;=3,INT(RIGHT(I$1,1))&gt;VLOOKUP($C241,EquipGradeTable!$A:$B,MATCH(EquipGradeTable!$B$1,EquipGradeTable!$A$1:$B$1,0),0)),"",
OFFSET(I241,0,-1)+20))</f>
        <v/>
      </c>
      <c r="J241" t="str">
        <f ca="1">IF($C241&lt;=2,"",
IF(AND($C241&gt;=3,INT(RIGHT(J$1,1))&gt;VLOOKUP($C241,EquipGradeTable!$A:$B,MATCH(EquipGradeTable!$B$1,EquipGradeTable!$A$1:$B$1,0),0)),"",
OFFSET(J241,0,-1)+20))</f>
        <v/>
      </c>
      <c r="K241" t="str">
        <f ca="1">IF($C241&lt;=2,"",
IF(AND($C241&gt;=3,INT(RIGHT(K$1,1))&gt;VLOOKUP($C241,EquipGradeTable!$A:$B,MATCH(EquipGradeTable!$B$1,EquipGradeTable!$A$1:$B$1,0),0)),"",
OFFSET(K241,0,-1)+20))</f>
        <v/>
      </c>
      <c r="L241" t="str">
        <f ca="1">IF($C241&lt;=2,"",
IF(AND($C241&gt;=3,INT(RIGHT(L$1,1))&gt;VLOOKUP($C241,EquipGradeTable!$A:$B,MATCH(EquipGradeTable!$B$1,EquipGradeTable!$A$1:$B$1,0),0)),"",
OFFSET(L241,0,-1)+20))</f>
        <v/>
      </c>
      <c r="M241" t="str">
        <f ca="1">IF($C241&lt;=2,"",
IF(AND($C241&gt;=3,INT(RIGHT(M$1,1))&gt;VLOOKUP($C241,EquipGradeTable!$A:$B,MATCH(EquipGradeTable!$B$1,EquipGradeTable!$A$1:$B$1,0),0)),"",
OFFSET(M241,0,-1)+20))</f>
        <v/>
      </c>
      <c r="N241">
        <f t="shared" ca="1" si="15"/>
        <v>7</v>
      </c>
      <c r="O241" t="str">
        <f ca="1">VLOOKUP($B241,EquipTable!$A:$V,MATCH(SUBSTITUTE(O$1,"참고",""),EquipTable!$A$1:$V$1,0),0)</f>
        <v>SciFiWarriorGun</v>
      </c>
      <c r="P241">
        <f ca="1">VLOOKUP($B241,EquipTable!$A:$V,MATCH(SUBSTITUTE(P$1,"참고",""),EquipTable!$A$1:$V$1,0),0)</f>
        <v>0</v>
      </c>
    </row>
    <row r="242" spans="1:16" x14ac:dyDescent="0.3">
      <c r="A242" t="str">
        <f t="shared" ca="1" si="12"/>
        <v>Equip036002</v>
      </c>
      <c r="B242" t="s">
        <v>177</v>
      </c>
      <c r="C242">
        <f t="shared" ca="1" si="13"/>
        <v>3</v>
      </c>
      <c r="D242" t="str">
        <f ca="1">VLOOKUP($B242,EquipTable!$A:$V,MATCH(SUBSTITUTE(D$1,"참고",""),EquipTable!$A$1:$V$1,0),0)</f>
        <v>Gun</v>
      </c>
      <c r="E242" t="str">
        <f ca="1">VLOOKUP($B242,EquipTable!$A:$V,MATCH(SUBSTITUTE(E$1,"참고",""),EquipTable!$A$1:$V$1,0),0)</f>
        <v>A</v>
      </c>
      <c r="F242">
        <f ca="1">VLOOKUP($B242,EquipTable!$A:$V,MATCH(SUBSTITUTE(F$1,"참고",""),EquipTable!$A$1:$V$1,0),0)</f>
        <v>2</v>
      </c>
      <c r="G242" t="str">
        <f t="shared" ca="1" si="14"/>
        <v>401, 421, 441</v>
      </c>
      <c r="H242">
        <v>401</v>
      </c>
      <c r="I242">
        <f ca="1">IF($C242&lt;=2,"",
IF(AND($C242&gt;=3,INT(RIGHT(I$1,1))&gt;VLOOKUP($C242,EquipGradeTable!$A:$B,MATCH(EquipGradeTable!$B$1,EquipGradeTable!$A$1:$B$1,0),0)),"",
OFFSET(I242,0,-1)+20))</f>
        <v>421</v>
      </c>
      <c r="J242">
        <f ca="1">IF($C242&lt;=2,"",
IF(AND($C242&gt;=3,INT(RIGHT(J$1,1))&gt;VLOOKUP($C242,EquipGradeTable!$A:$B,MATCH(EquipGradeTable!$B$1,EquipGradeTable!$A$1:$B$1,0),0)),"",
OFFSET(J242,0,-1)+20))</f>
        <v>441</v>
      </c>
      <c r="K242" t="str">
        <f ca="1">IF($C242&lt;=2,"",
IF(AND($C242&gt;=3,INT(RIGHT(K$1,1))&gt;VLOOKUP($C242,EquipGradeTable!$A:$B,MATCH(EquipGradeTable!$B$1,EquipGradeTable!$A$1:$B$1,0),0)),"",
OFFSET(K242,0,-1)+20))</f>
        <v/>
      </c>
      <c r="L242" t="str">
        <f ca="1">IF($C242&lt;=2,"",
IF(AND($C242&gt;=3,INT(RIGHT(L$1,1))&gt;VLOOKUP($C242,EquipGradeTable!$A:$B,MATCH(EquipGradeTable!$B$1,EquipGradeTable!$A$1:$B$1,0),0)),"",
OFFSET(L242,0,-1)+20))</f>
        <v/>
      </c>
      <c r="M242" t="str">
        <f ca="1">IF($C242&lt;=2,"",
IF(AND($C242&gt;=3,INT(RIGHT(M$1,1))&gt;VLOOKUP($C242,EquipGradeTable!$A:$B,MATCH(EquipGradeTable!$B$1,EquipGradeTable!$A$1:$B$1,0),0)),"",
OFFSET(M242,0,-1)+20))</f>
        <v/>
      </c>
      <c r="N242">
        <f t="shared" ca="1" si="15"/>
        <v>7</v>
      </c>
      <c r="O242" t="str">
        <f ca="1">VLOOKUP($B242,EquipTable!$A:$V,MATCH(SUBSTITUTE(O$1,"참고",""),EquipTable!$A$1:$V$1,0),0)</f>
        <v>SciFiWarriorGun</v>
      </c>
      <c r="P242">
        <f ca="1">VLOOKUP($B242,EquipTable!$A:$V,MATCH(SUBSTITUTE(P$1,"참고",""),EquipTable!$A$1:$V$1,0),0)</f>
        <v>0</v>
      </c>
    </row>
    <row r="243" spans="1:16" x14ac:dyDescent="0.3">
      <c r="A243" t="str">
        <f t="shared" ca="1" si="12"/>
        <v>Equip046002</v>
      </c>
      <c r="B243" t="s">
        <v>177</v>
      </c>
      <c r="C243">
        <f t="shared" ca="1" si="13"/>
        <v>4</v>
      </c>
      <c r="D243" t="str">
        <f ca="1">VLOOKUP($B243,EquipTable!$A:$V,MATCH(SUBSTITUTE(D$1,"참고",""),EquipTable!$A$1:$V$1,0),0)</f>
        <v>Gun</v>
      </c>
      <c r="E243" t="str">
        <f ca="1">VLOOKUP($B243,EquipTable!$A:$V,MATCH(SUBSTITUTE(E$1,"참고",""),EquipTable!$A$1:$V$1,0),0)</f>
        <v>A</v>
      </c>
      <c r="F243">
        <f ca="1">VLOOKUP($B243,EquipTable!$A:$V,MATCH(SUBSTITUTE(F$1,"참고",""),EquipTable!$A$1:$V$1,0),0)</f>
        <v>2</v>
      </c>
      <c r="G243" t="str">
        <f t="shared" ca="1" si="14"/>
        <v>501, 521, 541, 561</v>
      </c>
      <c r="H243">
        <v>501</v>
      </c>
      <c r="I243">
        <f ca="1">IF($C243&lt;=2,"",
IF(AND($C243&gt;=3,INT(RIGHT(I$1,1))&gt;VLOOKUP($C243,EquipGradeTable!$A:$B,MATCH(EquipGradeTable!$B$1,EquipGradeTable!$A$1:$B$1,0),0)),"",
OFFSET(I243,0,-1)+20))</f>
        <v>521</v>
      </c>
      <c r="J243">
        <f ca="1">IF($C243&lt;=2,"",
IF(AND($C243&gt;=3,INT(RIGHT(J$1,1))&gt;VLOOKUP($C243,EquipGradeTable!$A:$B,MATCH(EquipGradeTable!$B$1,EquipGradeTable!$A$1:$B$1,0),0)),"",
OFFSET(J243,0,-1)+20))</f>
        <v>541</v>
      </c>
      <c r="K243">
        <f ca="1">IF($C243&lt;=2,"",
IF(AND($C243&gt;=3,INT(RIGHT(K$1,1))&gt;VLOOKUP($C243,EquipGradeTable!$A:$B,MATCH(EquipGradeTable!$B$1,EquipGradeTable!$A$1:$B$1,0),0)),"",
OFFSET(K243,0,-1)+20))</f>
        <v>561</v>
      </c>
      <c r="L243" t="str">
        <f ca="1">IF($C243&lt;=2,"",
IF(AND($C243&gt;=3,INT(RIGHT(L$1,1))&gt;VLOOKUP($C243,EquipGradeTable!$A:$B,MATCH(EquipGradeTable!$B$1,EquipGradeTable!$A$1:$B$1,0),0)),"",
OFFSET(L243,0,-1)+20))</f>
        <v/>
      </c>
      <c r="M243" t="str">
        <f ca="1">IF($C243&lt;=2,"",
IF(AND($C243&gt;=3,INT(RIGHT(M$1,1))&gt;VLOOKUP($C243,EquipGradeTable!$A:$B,MATCH(EquipGradeTable!$B$1,EquipGradeTable!$A$1:$B$1,0),0)),"",
OFFSET(M243,0,-1)+20))</f>
        <v/>
      </c>
      <c r="N243">
        <f t="shared" ca="1" si="15"/>
        <v>7</v>
      </c>
      <c r="O243" t="str">
        <f ca="1">VLOOKUP($B243,EquipTable!$A:$V,MATCH(SUBSTITUTE(O$1,"참고",""),EquipTable!$A$1:$V$1,0),0)</f>
        <v>SciFiWarriorGun</v>
      </c>
      <c r="P243">
        <f ca="1">VLOOKUP($B243,EquipTable!$A:$V,MATCH(SUBSTITUTE(P$1,"참고",""),EquipTable!$A$1:$V$1,0),0)</f>
        <v>0</v>
      </c>
    </row>
    <row r="244" spans="1:16" x14ac:dyDescent="0.3">
      <c r="A244" t="str">
        <f t="shared" ca="1" si="12"/>
        <v>Equip056002</v>
      </c>
      <c r="B244" t="s">
        <v>177</v>
      </c>
      <c r="C244">
        <f t="shared" ca="1" si="13"/>
        <v>5</v>
      </c>
      <c r="D244" t="str">
        <f ca="1">VLOOKUP($B244,EquipTable!$A:$V,MATCH(SUBSTITUTE(D$1,"참고",""),EquipTable!$A$1:$V$1,0),0)</f>
        <v>Gun</v>
      </c>
      <c r="E244" t="str">
        <f ca="1">VLOOKUP($B244,EquipTable!$A:$V,MATCH(SUBSTITUTE(E$1,"참고",""),EquipTable!$A$1:$V$1,0),0)</f>
        <v>A</v>
      </c>
      <c r="F244">
        <f ca="1">VLOOKUP($B244,EquipTable!$A:$V,MATCH(SUBSTITUTE(F$1,"참고",""),EquipTable!$A$1:$V$1,0),0)</f>
        <v>2</v>
      </c>
      <c r="G244" t="str">
        <f t="shared" ca="1" si="14"/>
        <v>601, 621, 641, 661, 681</v>
      </c>
      <c r="H244">
        <v>601</v>
      </c>
      <c r="I244">
        <f ca="1">IF($C244&lt;=2,"",
IF(AND($C244&gt;=3,INT(RIGHT(I$1,1))&gt;VLOOKUP($C244,EquipGradeTable!$A:$B,MATCH(EquipGradeTable!$B$1,EquipGradeTable!$A$1:$B$1,0),0)),"",
OFFSET(I244,0,-1)+20))</f>
        <v>621</v>
      </c>
      <c r="J244">
        <f ca="1">IF($C244&lt;=2,"",
IF(AND($C244&gt;=3,INT(RIGHT(J$1,1))&gt;VLOOKUP($C244,EquipGradeTable!$A:$B,MATCH(EquipGradeTable!$B$1,EquipGradeTable!$A$1:$B$1,0),0)),"",
OFFSET(J244,0,-1)+20))</f>
        <v>641</v>
      </c>
      <c r="K244">
        <f ca="1">IF($C244&lt;=2,"",
IF(AND($C244&gt;=3,INT(RIGHT(K$1,1))&gt;VLOOKUP($C244,EquipGradeTable!$A:$B,MATCH(EquipGradeTable!$B$1,EquipGradeTable!$A$1:$B$1,0),0)),"",
OFFSET(K244,0,-1)+20))</f>
        <v>661</v>
      </c>
      <c r="L244">
        <f ca="1">IF($C244&lt;=2,"",
IF(AND($C244&gt;=3,INT(RIGHT(L$1,1))&gt;VLOOKUP($C244,EquipGradeTable!$A:$B,MATCH(EquipGradeTable!$B$1,EquipGradeTable!$A$1:$B$1,0),0)),"",
OFFSET(L244,0,-1)+20))</f>
        <v>681</v>
      </c>
      <c r="M244" t="str">
        <f ca="1">IF($C244&lt;=2,"",
IF(AND($C244&gt;=3,INT(RIGHT(M$1,1))&gt;VLOOKUP($C244,EquipGradeTable!$A:$B,MATCH(EquipGradeTable!$B$1,EquipGradeTable!$A$1:$B$1,0),0)),"",
OFFSET(M244,0,-1)+20))</f>
        <v/>
      </c>
      <c r="N244">
        <f t="shared" ca="1" si="15"/>
        <v>7</v>
      </c>
      <c r="O244" t="str">
        <f ca="1">VLOOKUP($B244,EquipTable!$A:$V,MATCH(SUBSTITUTE(O$1,"참고",""),EquipTable!$A$1:$V$1,0),0)</f>
        <v>SciFiWarriorGun</v>
      </c>
      <c r="P244">
        <f ca="1">VLOOKUP($B244,EquipTable!$A:$V,MATCH(SUBSTITUTE(P$1,"참고",""),EquipTable!$A$1:$V$1,0),0)</f>
        <v>0</v>
      </c>
    </row>
    <row r="245" spans="1:16" x14ac:dyDescent="0.3">
      <c r="A245" t="str">
        <f t="shared" ca="1" si="12"/>
        <v>Equip066002</v>
      </c>
      <c r="B245" t="s">
        <v>177</v>
      </c>
      <c r="C245">
        <f t="shared" ca="1" si="13"/>
        <v>6</v>
      </c>
      <c r="D245" t="str">
        <f ca="1">VLOOKUP($B245,EquipTable!$A:$V,MATCH(SUBSTITUTE(D$1,"참고",""),EquipTable!$A$1:$V$1,0),0)</f>
        <v>Gun</v>
      </c>
      <c r="E245" t="str">
        <f ca="1">VLOOKUP($B245,EquipTable!$A:$V,MATCH(SUBSTITUTE(E$1,"참고",""),EquipTable!$A$1:$V$1,0),0)</f>
        <v>A</v>
      </c>
      <c r="F245">
        <f ca="1">VLOOKUP($B245,EquipTable!$A:$V,MATCH(SUBSTITUTE(F$1,"참고",""),EquipTable!$A$1:$V$1,0),0)</f>
        <v>2</v>
      </c>
      <c r="G245" t="str">
        <f t="shared" ca="1" si="14"/>
        <v>701, 721, 741, 761, 781, 801</v>
      </c>
      <c r="H245">
        <v>701</v>
      </c>
      <c r="I245">
        <f ca="1">IF($C245&lt;=2,"",
IF(AND($C245&gt;=3,INT(RIGHT(I$1,1))&gt;VLOOKUP($C245,EquipGradeTable!$A:$B,MATCH(EquipGradeTable!$B$1,EquipGradeTable!$A$1:$B$1,0),0)),"",
OFFSET(I245,0,-1)+20))</f>
        <v>721</v>
      </c>
      <c r="J245">
        <f ca="1">IF($C245&lt;=2,"",
IF(AND($C245&gt;=3,INT(RIGHT(J$1,1))&gt;VLOOKUP($C245,EquipGradeTable!$A:$B,MATCH(EquipGradeTable!$B$1,EquipGradeTable!$A$1:$B$1,0),0)),"",
OFFSET(J245,0,-1)+20))</f>
        <v>741</v>
      </c>
      <c r="K245">
        <f ca="1">IF($C245&lt;=2,"",
IF(AND($C245&gt;=3,INT(RIGHT(K$1,1))&gt;VLOOKUP($C245,EquipGradeTable!$A:$B,MATCH(EquipGradeTable!$B$1,EquipGradeTable!$A$1:$B$1,0),0)),"",
OFFSET(K245,0,-1)+20))</f>
        <v>761</v>
      </c>
      <c r="L245">
        <f ca="1">IF($C245&lt;=2,"",
IF(AND($C245&gt;=3,INT(RIGHT(L$1,1))&gt;VLOOKUP($C245,EquipGradeTable!$A:$B,MATCH(EquipGradeTable!$B$1,EquipGradeTable!$A$1:$B$1,0),0)),"",
OFFSET(L245,0,-1)+20))</f>
        <v>781</v>
      </c>
      <c r="M245">
        <f ca="1">IF($C245&lt;=2,"",
IF(AND($C245&gt;=3,INT(RIGHT(M$1,1))&gt;VLOOKUP($C245,EquipGradeTable!$A:$B,MATCH(EquipGradeTable!$B$1,EquipGradeTable!$A$1:$B$1,0),0)),"",
OFFSET(M245,0,-1)+20))</f>
        <v>801</v>
      </c>
      <c r="N245">
        <f t="shared" ca="1" si="15"/>
        <v>7</v>
      </c>
      <c r="O245" t="str">
        <f ca="1">VLOOKUP($B245,EquipTable!$A:$V,MATCH(SUBSTITUTE(O$1,"참고",""),EquipTable!$A$1:$V$1,0),0)</f>
        <v>SciFiWarriorGun</v>
      </c>
      <c r="P245">
        <f ca="1">VLOOKUP($B245,EquipTable!$A:$V,MATCH(SUBSTITUTE(P$1,"참고",""),EquipTable!$A$1:$V$1,0),0)</f>
        <v>0</v>
      </c>
    </row>
    <row r="246" spans="1:16" x14ac:dyDescent="0.3">
      <c r="A246" t="str">
        <f t="shared" ca="1" si="12"/>
        <v>Equip006003</v>
      </c>
      <c r="B246" t="s">
        <v>178</v>
      </c>
      <c r="C246">
        <f t="shared" ca="1" si="13"/>
        <v>0</v>
      </c>
      <c r="D246" t="str">
        <f ca="1">VLOOKUP($B246,EquipTable!$A:$V,MATCH(SUBSTITUTE(D$1,"참고",""),EquipTable!$A$1:$V$1,0),0)</f>
        <v>Gun</v>
      </c>
      <c r="E246" t="str">
        <f ca="1">VLOOKUP($B246,EquipTable!$A:$V,MATCH(SUBSTITUTE(E$1,"참고",""),EquipTable!$A$1:$V$1,0),0)</f>
        <v>A</v>
      </c>
      <c r="F246">
        <f ca="1">VLOOKUP($B246,EquipTable!$A:$V,MATCH(SUBSTITUTE(F$1,"참고",""),EquipTable!$A$1:$V$1,0),0)</f>
        <v>3</v>
      </c>
      <c r="G246" t="str">
        <f t="shared" ca="1" si="14"/>
        <v>102</v>
      </c>
      <c r="H246">
        <v>102</v>
      </c>
      <c r="I246" t="str">
        <f ca="1">IF($C246&lt;=2,"",
IF(AND($C246&gt;=3,INT(RIGHT(I$1,1))&gt;VLOOKUP($C246,EquipGradeTable!$A:$B,MATCH(EquipGradeTable!$B$1,EquipGradeTable!$A$1:$B$1,0),0)),"",
OFFSET(I246,0,-1)+20))</f>
        <v/>
      </c>
      <c r="J246" t="str">
        <f ca="1">IF($C246&lt;=2,"",
IF(AND($C246&gt;=3,INT(RIGHT(J$1,1))&gt;VLOOKUP($C246,EquipGradeTable!$A:$B,MATCH(EquipGradeTable!$B$1,EquipGradeTable!$A$1:$B$1,0),0)),"",
OFFSET(J246,0,-1)+20))</f>
        <v/>
      </c>
      <c r="K246" t="str">
        <f ca="1">IF($C246&lt;=2,"",
IF(AND($C246&gt;=3,INT(RIGHT(K$1,1))&gt;VLOOKUP($C246,EquipGradeTable!$A:$B,MATCH(EquipGradeTable!$B$1,EquipGradeTable!$A$1:$B$1,0),0)),"",
OFFSET(K246,0,-1)+20))</f>
        <v/>
      </c>
      <c r="L246" t="str">
        <f ca="1">IF($C246&lt;=2,"",
IF(AND($C246&gt;=3,INT(RIGHT(L$1,1))&gt;VLOOKUP($C246,EquipGradeTable!$A:$B,MATCH(EquipGradeTable!$B$1,EquipGradeTable!$A$1:$B$1,0),0)),"",
OFFSET(L246,0,-1)+20))</f>
        <v/>
      </c>
      <c r="M246" t="str">
        <f ca="1">IF($C246&lt;=2,"",
IF(AND($C246&gt;=3,INT(RIGHT(M$1,1))&gt;VLOOKUP($C246,EquipGradeTable!$A:$B,MATCH(EquipGradeTable!$B$1,EquipGradeTable!$A$1:$B$1,0),0)),"",
OFFSET(M246,0,-1)+20))</f>
        <v/>
      </c>
      <c r="N246">
        <f t="shared" ca="1" si="15"/>
        <v>7</v>
      </c>
      <c r="O246" t="str">
        <f ca="1">VLOOKUP($B246,EquipTable!$A:$V,MATCH(SUBSTITUTE(O$1,"참고",""),EquipTable!$A$1:$V$1,0),0)</f>
        <v>SciFiGun</v>
      </c>
      <c r="P246">
        <f ca="1">VLOOKUP($B246,EquipTable!$A:$V,MATCH(SUBSTITUTE(P$1,"참고",""),EquipTable!$A$1:$V$1,0),0)</f>
        <v>0</v>
      </c>
    </row>
    <row r="247" spans="1:16" x14ac:dyDescent="0.3">
      <c r="A247" t="str">
        <f t="shared" ca="1" si="12"/>
        <v>Equip016003</v>
      </c>
      <c r="B247" t="s">
        <v>178</v>
      </c>
      <c r="C247">
        <f t="shared" ca="1" si="13"/>
        <v>1</v>
      </c>
      <c r="D247" t="str">
        <f ca="1">VLOOKUP($B247,EquipTable!$A:$V,MATCH(SUBSTITUTE(D$1,"참고",""),EquipTable!$A$1:$V$1,0),0)</f>
        <v>Gun</v>
      </c>
      <c r="E247" t="str">
        <f ca="1">VLOOKUP($B247,EquipTable!$A:$V,MATCH(SUBSTITUTE(E$1,"참고",""),EquipTable!$A$1:$V$1,0),0)</f>
        <v>A</v>
      </c>
      <c r="F247">
        <f ca="1">VLOOKUP($B247,EquipTable!$A:$V,MATCH(SUBSTITUTE(F$1,"참고",""),EquipTable!$A$1:$V$1,0),0)</f>
        <v>3</v>
      </c>
      <c r="G247" t="str">
        <f t="shared" ca="1" si="14"/>
        <v>202</v>
      </c>
      <c r="H247">
        <v>202</v>
      </c>
      <c r="I247" t="str">
        <f ca="1">IF($C247&lt;=2,"",
IF(AND($C247&gt;=3,INT(RIGHT(I$1,1))&gt;VLOOKUP($C247,EquipGradeTable!$A:$B,MATCH(EquipGradeTable!$B$1,EquipGradeTable!$A$1:$B$1,0),0)),"",
OFFSET(I247,0,-1)+20))</f>
        <v/>
      </c>
      <c r="J247" t="str">
        <f ca="1">IF($C247&lt;=2,"",
IF(AND($C247&gt;=3,INT(RIGHT(J$1,1))&gt;VLOOKUP($C247,EquipGradeTable!$A:$B,MATCH(EquipGradeTable!$B$1,EquipGradeTable!$A$1:$B$1,0),0)),"",
OFFSET(J247,0,-1)+20))</f>
        <v/>
      </c>
      <c r="K247" t="str">
        <f ca="1">IF($C247&lt;=2,"",
IF(AND($C247&gt;=3,INT(RIGHT(K$1,1))&gt;VLOOKUP($C247,EquipGradeTable!$A:$B,MATCH(EquipGradeTable!$B$1,EquipGradeTable!$A$1:$B$1,0),0)),"",
OFFSET(K247,0,-1)+20))</f>
        <v/>
      </c>
      <c r="L247" t="str">
        <f ca="1">IF($C247&lt;=2,"",
IF(AND($C247&gt;=3,INT(RIGHT(L$1,1))&gt;VLOOKUP($C247,EquipGradeTable!$A:$B,MATCH(EquipGradeTable!$B$1,EquipGradeTable!$A$1:$B$1,0),0)),"",
OFFSET(L247,0,-1)+20))</f>
        <v/>
      </c>
      <c r="M247" t="str">
        <f ca="1">IF($C247&lt;=2,"",
IF(AND($C247&gt;=3,INT(RIGHT(M$1,1))&gt;VLOOKUP($C247,EquipGradeTable!$A:$B,MATCH(EquipGradeTable!$B$1,EquipGradeTable!$A$1:$B$1,0),0)),"",
OFFSET(M247,0,-1)+20))</f>
        <v/>
      </c>
      <c r="N247">
        <f t="shared" ca="1" si="15"/>
        <v>7</v>
      </c>
      <c r="O247" t="str">
        <f ca="1">VLOOKUP($B247,EquipTable!$A:$V,MATCH(SUBSTITUTE(O$1,"참고",""),EquipTable!$A$1:$V$1,0),0)</f>
        <v>SciFiGun</v>
      </c>
      <c r="P247">
        <f ca="1">VLOOKUP($B247,EquipTable!$A:$V,MATCH(SUBSTITUTE(P$1,"참고",""),EquipTable!$A$1:$V$1,0),0)</f>
        <v>0</v>
      </c>
    </row>
    <row r="248" spans="1:16" x14ac:dyDescent="0.3">
      <c r="A248" t="str">
        <f t="shared" ca="1" si="12"/>
        <v>Equip026003</v>
      </c>
      <c r="B248" t="s">
        <v>178</v>
      </c>
      <c r="C248">
        <f t="shared" ca="1" si="13"/>
        <v>2</v>
      </c>
      <c r="D248" t="str">
        <f ca="1">VLOOKUP($B248,EquipTable!$A:$V,MATCH(SUBSTITUTE(D$1,"참고",""),EquipTable!$A$1:$V$1,0),0)</f>
        <v>Gun</v>
      </c>
      <c r="E248" t="str">
        <f ca="1">VLOOKUP($B248,EquipTable!$A:$V,MATCH(SUBSTITUTE(E$1,"참고",""),EquipTable!$A$1:$V$1,0),0)</f>
        <v>A</v>
      </c>
      <c r="F248">
        <f ca="1">VLOOKUP($B248,EquipTable!$A:$V,MATCH(SUBSTITUTE(F$1,"참고",""),EquipTable!$A$1:$V$1,0),0)</f>
        <v>3</v>
      </c>
      <c r="G248" t="str">
        <f t="shared" ca="1" si="14"/>
        <v>302</v>
      </c>
      <c r="H248">
        <v>302</v>
      </c>
      <c r="I248" t="str">
        <f ca="1">IF($C248&lt;=2,"",
IF(AND($C248&gt;=3,INT(RIGHT(I$1,1))&gt;VLOOKUP($C248,EquipGradeTable!$A:$B,MATCH(EquipGradeTable!$B$1,EquipGradeTable!$A$1:$B$1,0),0)),"",
OFFSET(I248,0,-1)+20))</f>
        <v/>
      </c>
      <c r="J248" t="str">
        <f ca="1">IF($C248&lt;=2,"",
IF(AND($C248&gt;=3,INT(RIGHT(J$1,1))&gt;VLOOKUP($C248,EquipGradeTable!$A:$B,MATCH(EquipGradeTable!$B$1,EquipGradeTable!$A$1:$B$1,0),0)),"",
OFFSET(J248,0,-1)+20))</f>
        <v/>
      </c>
      <c r="K248" t="str">
        <f ca="1">IF($C248&lt;=2,"",
IF(AND($C248&gt;=3,INT(RIGHT(K$1,1))&gt;VLOOKUP($C248,EquipGradeTable!$A:$B,MATCH(EquipGradeTable!$B$1,EquipGradeTable!$A$1:$B$1,0),0)),"",
OFFSET(K248,0,-1)+20))</f>
        <v/>
      </c>
      <c r="L248" t="str">
        <f ca="1">IF($C248&lt;=2,"",
IF(AND($C248&gt;=3,INT(RIGHT(L$1,1))&gt;VLOOKUP($C248,EquipGradeTable!$A:$B,MATCH(EquipGradeTable!$B$1,EquipGradeTable!$A$1:$B$1,0),0)),"",
OFFSET(L248,0,-1)+20))</f>
        <v/>
      </c>
      <c r="M248" t="str">
        <f ca="1">IF($C248&lt;=2,"",
IF(AND($C248&gt;=3,INT(RIGHT(M$1,1))&gt;VLOOKUP($C248,EquipGradeTable!$A:$B,MATCH(EquipGradeTable!$B$1,EquipGradeTable!$A$1:$B$1,0),0)),"",
OFFSET(M248,0,-1)+20))</f>
        <v/>
      </c>
      <c r="N248">
        <f t="shared" ca="1" si="15"/>
        <v>7</v>
      </c>
      <c r="O248" t="str">
        <f ca="1">VLOOKUP($B248,EquipTable!$A:$V,MATCH(SUBSTITUTE(O$1,"참고",""),EquipTable!$A$1:$V$1,0),0)</f>
        <v>SciFiGun</v>
      </c>
      <c r="P248">
        <f ca="1">VLOOKUP($B248,EquipTable!$A:$V,MATCH(SUBSTITUTE(P$1,"참고",""),EquipTable!$A$1:$V$1,0),0)</f>
        <v>0</v>
      </c>
    </row>
    <row r="249" spans="1:16" x14ac:dyDescent="0.3">
      <c r="A249" t="str">
        <f t="shared" ca="1" si="12"/>
        <v>Equip036003</v>
      </c>
      <c r="B249" t="s">
        <v>178</v>
      </c>
      <c r="C249">
        <f t="shared" ca="1" si="13"/>
        <v>3</v>
      </c>
      <c r="D249" t="str">
        <f ca="1">VLOOKUP($B249,EquipTable!$A:$V,MATCH(SUBSTITUTE(D$1,"참고",""),EquipTable!$A$1:$V$1,0),0)</f>
        <v>Gun</v>
      </c>
      <c r="E249" t="str">
        <f ca="1">VLOOKUP($B249,EquipTable!$A:$V,MATCH(SUBSTITUTE(E$1,"참고",""),EquipTable!$A$1:$V$1,0),0)</f>
        <v>A</v>
      </c>
      <c r="F249">
        <f ca="1">VLOOKUP($B249,EquipTable!$A:$V,MATCH(SUBSTITUTE(F$1,"참고",""),EquipTable!$A$1:$V$1,0),0)</f>
        <v>3</v>
      </c>
      <c r="G249" t="str">
        <f t="shared" ca="1" si="14"/>
        <v>402, 422, 442</v>
      </c>
      <c r="H249">
        <v>402</v>
      </c>
      <c r="I249">
        <f ca="1">IF($C249&lt;=2,"",
IF(AND($C249&gt;=3,INT(RIGHT(I$1,1))&gt;VLOOKUP($C249,EquipGradeTable!$A:$B,MATCH(EquipGradeTable!$B$1,EquipGradeTable!$A$1:$B$1,0),0)),"",
OFFSET(I249,0,-1)+20))</f>
        <v>422</v>
      </c>
      <c r="J249">
        <f ca="1">IF($C249&lt;=2,"",
IF(AND($C249&gt;=3,INT(RIGHT(J$1,1))&gt;VLOOKUP($C249,EquipGradeTable!$A:$B,MATCH(EquipGradeTable!$B$1,EquipGradeTable!$A$1:$B$1,0),0)),"",
OFFSET(J249,0,-1)+20))</f>
        <v>442</v>
      </c>
      <c r="K249" t="str">
        <f ca="1">IF($C249&lt;=2,"",
IF(AND($C249&gt;=3,INT(RIGHT(K$1,1))&gt;VLOOKUP($C249,EquipGradeTable!$A:$B,MATCH(EquipGradeTable!$B$1,EquipGradeTable!$A$1:$B$1,0),0)),"",
OFFSET(K249,0,-1)+20))</f>
        <v/>
      </c>
      <c r="L249" t="str">
        <f ca="1">IF($C249&lt;=2,"",
IF(AND($C249&gt;=3,INT(RIGHT(L$1,1))&gt;VLOOKUP($C249,EquipGradeTable!$A:$B,MATCH(EquipGradeTable!$B$1,EquipGradeTable!$A$1:$B$1,0),0)),"",
OFFSET(L249,0,-1)+20))</f>
        <v/>
      </c>
      <c r="M249" t="str">
        <f ca="1">IF($C249&lt;=2,"",
IF(AND($C249&gt;=3,INT(RIGHT(M$1,1))&gt;VLOOKUP($C249,EquipGradeTable!$A:$B,MATCH(EquipGradeTable!$B$1,EquipGradeTable!$A$1:$B$1,0),0)),"",
OFFSET(M249,0,-1)+20))</f>
        <v/>
      </c>
      <c r="N249">
        <f t="shared" ca="1" si="15"/>
        <v>7</v>
      </c>
      <c r="O249" t="str">
        <f ca="1">VLOOKUP($B249,EquipTable!$A:$V,MATCH(SUBSTITUTE(O$1,"참고",""),EquipTable!$A$1:$V$1,0),0)</f>
        <v>SciFiGun</v>
      </c>
      <c r="P249">
        <f ca="1">VLOOKUP($B249,EquipTable!$A:$V,MATCH(SUBSTITUTE(P$1,"참고",""),EquipTable!$A$1:$V$1,0),0)</f>
        <v>0</v>
      </c>
    </row>
    <row r="250" spans="1:16" x14ac:dyDescent="0.3">
      <c r="A250" t="str">
        <f t="shared" ca="1" si="12"/>
        <v>Equip046003</v>
      </c>
      <c r="B250" t="s">
        <v>178</v>
      </c>
      <c r="C250">
        <f t="shared" ca="1" si="13"/>
        <v>4</v>
      </c>
      <c r="D250" t="str">
        <f ca="1">VLOOKUP($B250,EquipTable!$A:$V,MATCH(SUBSTITUTE(D$1,"참고",""),EquipTable!$A$1:$V$1,0),0)</f>
        <v>Gun</v>
      </c>
      <c r="E250" t="str">
        <f ca="1">VLOOKUP($B250,EquipTable!$A:$V,MATCH(SUBSTITUTE(E$1,"참고",""),EquipTable!$A$1:$V$1,0),0)</f>
        <v>A</v>
      </c>
      <c r="F250">
        <f ca="1">VLOOKUP($B250,EquipTable!$A:$V,MATCH(SUBSTITUTE(F$1,"참고",""),EquipTable!$A$1:$V$1,0),0)</f>
        <v>3</v>
      </c>
      <c r="G250" t="str">
        <f t="shared" ca="1" si="14"/>
        <v>502, 522, 542, 562</v>
      </c>
      <c r="H250">
        <v>502</v>
      </c>
      <c r="I250">
        <f ca="1">IF($C250&lt;=2,"",
IF(AND($C250&gt;=3,INT(RIGHT(I$1,1))&gt;VLOOKUP($C250,EquipGradeTable!$A:$B,MATCH(EquipGradeTable!$B$1,EquipGradeTable!$A$1:$B$1,0),0)),"",
OFFSET(I250,0,-1)+20))</f>
        <v>522</v>
      </c>
      <c r="J250">
        <f ca="1">IF($C250&lt;=2,"",
IF(AND($C250&gt;=3,INT(RIGHT(J$1,1))&gt;VLOOKUP($C250,EquipGradeTable!$A:$B,MATCH(EquipGradeTable!$B$1,EquipGradeTable!$A$1:$B$1,0),0)),"",
OFFSET(J250,0,-1)+20))</f>
        <v>542</v>
      </c>
      <c r="K250">
        <f ca="1">IF($C250&lt;=2,"",
IF(AND($C250&gt;=3,INT(RIGHT(K$1,1))&gt;VLOOKUP($C250,EquipGradeTable!$A:$B,MATCH(EquipGradeTable!$B$1,EquipGradeTable!$A$1:$B$1,0),0)),"",
OFFSET(K250,0,-1)+20))</f>
        <v>562</v>
      </c>
      <c r="L250" t="str">
        <f ca="1">IF($C250&lt;=2,"",
IF(AND($C250&gt;=3,INT(RIGHT(L$1,1))&gt;VLOOKUP($C250,EquipGradeTable!$A:$B,MATCH(EquipGradeTable!$B$1,EquipGradeTable!$A$1:$B$1,0),0)),"",
OFFSET(L250,0,-1)+20))</f>
        <v/>
      </c>
      <c r="M250" t="str">
        <f ca="1">IF($C250&lt;=2,"",
IF(AND($C250&gt;=3,INT(RIGHT(M$1,1))&gt;VLOOKUP($C250,EquipGradeTable!$A:$B,MATCH(EquipGradeTable!$B$1,EquipGradeTable!$A$1:$B$1,0),0)),"",
OFFSET(M250,0,-1)+20))</f>
        <v/>
      </c>
      <c r="N250">
        <f t="shared" ca="1" si="15"/>
        <v>7</v>
      </c>
      <c r="O250" t="str">
        <f ca="1">VLOOKUP($B250,EquipTable!$A:$V,MATCH(SUBSTITUTE(O$1,"참고",""),EquipTable!$A$1:$V$1,0),0)</f>
        <v>SciFiGun</v>
      </c>
      <c r="P250">
        <f ca="1">VLOOKUP($B250,EquipTable!$A:$V,MATCH(SUBSTITUTE(P$1,"참고",""),EquipTable!$A$1:$V$1,0),0)</f>
        <v>0</v>
      </c>
    </row>
    <row r="251" spans="1:16" x14ac:dyDescent="0.3">
      <c r="A251" t="str">
        <f t="shared" ca="1" si="12"/>
        <v>Equip056003</v>
      </c>
      <c r="B251" t="s">
        <v>178</v>
      </c>
      <c r="C251">
        <f t="shared" ca="1" si="13"/>
        <v>5</v>
      </c>
      <c r="D251" t="str">
        <f ca="1">VLOOKUP($B251,EquipTable!$A:$V,MATCH(SUBSTITUTE(D$1,"참고",""),EquipTable!$A$1:$V$1,0),0)</f>
        <v>Gun</v>
      </c>
      <c r="E251" t="str">
        <f ca="1">VLOOKUP($B251,EquipTable!$A:$V,MATCH(SUBSTITUTE(E$1,"참고",""),EquipTable!$A$1:$V$1,0),0)</f>
        <v>A</v>
      </c>
      <c r="F251">
        <f ca="1">VLOOKUP($B251,EquipTable!$A:$V,MATCH(SUBSTITUTE(F$1,"참고",""),EquipTable!$A$1:$V$1,0),0)</f>
        <v>3</v>
      </c>
      <c r="G251" t="str">
        <f t="shared" ca="1" si="14"/>
        <v>602, 622, 642, 662, 682</v>
      </c>
      <c r="H251">
        <v>602</v>
      </c>
      <c r="I251">
        <f ca="1">IF($C251&lt;=2,"",
IF(AND($C251&gt;=3,INT(RIGHT(I$1,1))&gt;VLOOKUP($C251,EquipGradeTable!$A:$B,MATCH(EquipGradeTable!$B$1,EquipGradeTable!$A$1:$B$1,0),0)),"",
OFFSET(I251,0,-1)+20))</f>
        <v>622</v>
      </c>
      <c r="J251">
        <f ca="1">IF($C251&lt;=2,"",
IF(AND($C251&gt;=3,INT(RIGHT(J$1,1))&gt;VLOOKUP($C251,EquipGradeTable!$A:$B,MATCH(EquipGradeTable!$B$1,EquipGradeTable!$A$1:$B$1,0),0)),"",
OFFSET(J251,0,-1)+20))</f>
        <v>642</v>
      </c>
      <c r="K251">
        <f ca="1">IF($C251&lt;=2,"",
IF(AND($C251&gt;=3,INT(RIGHT(K$1,1))&gt;VLOOKUP($C251,EquipGradeTable!$A:$B,MATCH(EquipGradeTable!$B$1,EquipGradeTable!$A$1:$B$1,0),0)),"",
OFFSET(K251,0,-1)+20))</f>
        <v>662</v>
      </c>
      <c r="L251">
        <f ca="1">IF($C251&lt;=2,"",
IF(AND($C251&gt;=3,INT(RIGHT(L$1,1))&gt;VLOOKUP($C251,EquipGradeTable!$A:$B,MATCH(EquipGradeTable!$B$1,EquipGradeTable!$A$1:$B$1,0),0)),"",
OFFSET(L251,0,-1)+20))</f>
        <v>682</v>
      </c>
      <c r="M251" t="str">
        <f ca="1">IF($C251&lt;=2,"",
IF(AND($C251&gt;=3,INT(RIGHT(M$1,1))&gt;VLOOKUP($C251,EquipGradeTable!$A:$B,MATCH(EquipGradeTable!$B$1,EquipGradeTable!$A$1:$B$1,0),0)),"",
OFFSET(M251,0,-1)+20))</f>
        <v/>
      </c>
      <c r="N251">
        <f t="shared" ca="1" si="15"/>
        <v>7</v>
      </c>
      <c r="O251" t="str">
        <f ca="1">VLOOKUP($B251,EquipTable!$A:$V,MATCH(SUBSTITUTE(O$1,"참고",""),EquipTable!$A$1:$V$1,0),0)</f>
        <v>SciFiGun</v>
      </c>
      <c r="P251">
        <f ca="1">VLOOKUP($B251,EquipTable!$A:$V,MATCH(SUBSTITUTE(P$1,"참고",""),EquipTable!$A$1:$V$1,0),0)</f>
        <v>0</v>
      </c>
    </row>
    <row r="252" spans="1:16" x14ac:dyDescent="0.3">
      <c r="A252" t="str">
        <f t="shared" ca="1" si="12"/>
        <v>Equip066003</v>
      </c>
      <c r="B252" t="s">
        <v>178</v>
      </c>
      <c r="C252">
        <f t="shared" ca="1" si="13"/>
        <v>6</v>
      </c>
      <c r="D252" t="str">
        <f ca="1">VLOOKUP($B252,EquipTable!$A:$V,MATCH(SUBSTITUTE(D$1,"참고",""),EquipTable!$A$1:$V$1,0),0)</f>
        <v>Gun</v>
      </c>
      <c r="E252" t="str">
        <f ca="1">VLOOKUP($B252,EquipTable!$A:$V,MATCH(SUBSTITUTE(E$1,"참고",""),EquipTable!$A$1:$V$1,0),0)</f>
        <v>A</v>
      </c>
      <c r="F252">
        <f ca="1">VLOOKUP($B252,EquipTable!$A:$V,MATCH(SUBSTITUTE(F$1,"참고",""),EquipTable!$A$1:$V$1,0),0)</f>
        <v>3</v>
      </c>
      <c r="G252" t="str">
        <f t="shared" ca="1" si="14"/>
        <v>702, 722, 742, 762, 782, 802</v>
      </c>
      <c r="H252">
        <v>702</v>
      </c>
      <c r="I252">
        <f ca="1">IF($C252&lt;=2,"",
IF(AND($C252&gt;=3,INT(RIGHT(I$1,1))&gt;VLOOKUP($C252,EquipGradeTable!$A:$B,MATCH(EquipGradeTable!$B$1,EquipGradeTable!$A$1:$B$1,0),0)),"",
OFFSET(I252,0,-1)+20))</f>
        <v>722</v>
      </c>
      <c r="J252">
        <f ca="1">IF($C252&lt;=2,"",
IF(AND($C252&gt;=3,INT(RIGHT(J$1,1))&gt;VLOOKUP($C252,EquipGradeTable!$A:$B,MATCH(EquipGradeTable!$B$1,EquipGradeTable!$A$1:$B$1,0),0)),"",
OFFSET(J252,0,-1)+20))</f>
        <v>742</v>
      </c>
      <c r="K252">
        <f ca="1">IF($C252&lt;=2,"",
IF(AND($C252&gt;=3,INT(RIGHT(K$1,1))&gt;VLOOKUP($C252,EquipGradeTable!$A:$B,MATCH(EquipGradeTable!$B$1,EquipGradeTable!$A$1:$B$1,0),0)),"",
OFFSET(K252,0,-1)+20))</f>
        <v>762</v>
      </c>
      <c r="L252">
        <f ca="1">IF($C252&lt;=2,"",
IF(AND($C252&gt;=3,INT(RIGHT(L$1,1))&gt;VLOOKUP($C252,EquipGradeTable!$A:$B,MATCH(EquipGradeTable!$B$1,EquipGradeTable!$A$1:$B$1,0),0)),"",
OFFSET(L252,0,-1)+20))</f>
        <v>782</v>
      </c>
      <c r="M252">
        <f ca="1">IF($C252&lt;=2,"",
IF(AND($C252&gt;=3,INT(RIGHT(M$1,1))&gt;VLOOKUP($C252,EquipGradeTable!$A:$B,MATCH(EquipGradeTable!$B$1,EquipGradeTable!$A$1:$B$1,0),0)),"",
OFFSET(M252,0,-1)+20))</f>
        <v>802</v>
      </c>
      <c r="N252">
        <f t="shared" ca="1" si="15"/>
        <v>7</v>
      </c>
      <c r="O252" t="str">
        <f ca="1">VLOOKUP($B252,EquipTable!$A:$V,MATCH(SUBSTITUTE(O$1,"참고",""),EquipTable!$A$1:$V$1,0),0)</f>
        <v>SciFiGun</v>
      </c>
      <c r="P252">
        <f ca="1">VLOOKUP($B252,EquipTable!$A:$V,MATCH(SUBSTITUTE(P$1,"참고",""),EquipTable!$A$1:$V$1,0),0)</f>
        <v>0</v>
      </c>
    </row>
    <row r="253" spans="1:16" x14ac:dyDescent="0.3">
      <c r="A253" t="str">
        <f t="shared" ca="1" si="12"/>
        <v>Equip036101</v>
      </c>
      <c r="B253" t="s">
        <v>179</v>
      </c>
      <c r="C253">
        <f t="shared" ca="1" si="13"/>
        <v>3</v>
      </c>
      <c r="D253" t="str">
        <f ca="1">VLOOKUP($B253,EquipTable!$A:$V,MATCH(SUBSTITUTE(D$1,"참고",""),EquipTable!$A$1:$V$1,0),0)</f>
        <v>Gun</v>
      </c>
      <c r="E253" t="str">
        <f ca="1">VLOOKUP($B253,EquipTable!$A:$V,MATCH(SUBSTITUTE(E$1,"참고",""),EquipTable!$A$1:$V$1,0),0)</f>
        <v>S</v>
      </c>
      <c r="F253">
        <f ca="1">VLOOKUP($B253,EquipTable!$A:$V,MATCH(SUBSTITUTE(F$1,"참고",""),EquipTable!$A$1:$V$1,0),0)</f>
        <v>1</v>
      </c>
      <c r="G253" t="str">
        <f t="shared" ca="1" si="14"/>
        <v>600, 620, 640</v>
      </c>
      <c r="H253">
        <v>600</v>
      </c>
      <c r="I253">
        <f ca="1">IF($C253&lt;=2,"",
IF(AND($C253&gt;=3,INT(RIGHT(I$1,1))&gt;VLOOKUP($C253,EquipGradeTable!$A:$B,MATCH(EquipGradeTable!$B$1,EquipGradeTable!$A$1:$B$1,0),0)),"",
OFFSET(I253,0,-1)+20))</f>
        <v>620</v>
      </c>
      <c r="J253">
        <f ca="1">IF($C253&lt;=2,"",
IF(AND($C253&gt;=3,INT(RIGHT(J$1,1))&gt;VLOOKUP($C253,EquipGradeTable!$A:$B,MATCH(EquipGradeTable!$B$1,EquipGradeTable!$A$1:$B$1,0),0)),"",
OFFSET(J253,0,-1)+20))</f>
        <v>640</v>
      </c>
      <c r="K253" t="str">
        <f ca="1">IF($C253&lt;=2,"",
IF(AND($C253&gt;=3,INT(RIGHT(K$1,1))&gt;VLOOKUP($C253,EquipGradeTable!$A:$B,MATCH(EquipGradeTable!$B$1,EquipGradeTable!$A$1:$B$1,0),0)),"",
OFFSET(K253,0,-1)+20))</f>
        <v/>
      </c>
      <c r="L253" t="str">
        <f ca="1">IF($C253&lt;=2,"",
IF(AND($C253&gt;=3,INT(RIGHT(L$1,1))&gt;VLOOKUP($C253,EquipGradeTable!$A:$B,MATCH(EquipGradeTable!$B$1,EquipGradeTable!$A$1:$B$1,0),0)),"",
OFFSET(L253,0,-1)+20))</f>
        <v/>
      </c>
      <c r="M253" t="str">
        <f ca="1">IF($C253&lt;=2,"",
IF(AND($C253&gt;=3,INT(RIGHT(M$1,1))&gt;VLOOKUP($C253,EquipGradeTable!$A:$B,MATCH(EquipGradeTable!$B$1,EquipGradeTable!$A$1:$B$1,0),0)),"",
OFFSET(M253,0,-1)+20))</f>
        <v/>
      </c>
      <c r="N253">
        <f t="shared" ca="1" si="15"/>
        <v>4</v>
      </c>
      <c r="O253" t="str">
        <f ca="1">VLOOKUP($B253,EquipTable!$A:$V,MATCH(SUBSTITUTE(O$1,"참고",""),EquipTable!$A$1:$V$1,0),0)</f>
        <v>SciFiRifle3</v>
      </c>
      <c r="P253">
        <f ca="1">VLOOKUP($B253,EquipTable!$A:$V,MATCH(SUBSTITUTE(P$1,"참고",""),EquipTable!$A$1:$V$1,0),0)</f>
        <v>0</v>
      </c>
    </row>
    <row r="254" spans="1:16" x14ac:dyDescent="0.3">
      <c r="A254" t="str">
        <f t="shared" ca="1" si="12"/>
        <v>Equip046101</v>
      </c>
      <c r="B254" t="s">
        <v>179</v>
      </c>
      <c r="C254">
        <f t="shared" ca="1" si="13"/>
        <v>4</v>
      </c>
      <c r="D254" t="str">
        <f ca="1">VLOOKUP($B254,EquipTable!$A:$V,MATCH(SUBSTITUTE(D$1,"참고",""),EquipTable!$A$1:$V$1,0),0)</f>
        <v>Gun</v>
      </c>
      <c r="E254" t="str">
        <f ca="1">VLOOKUP($B254,EquipTable!$A:$V,MATCH(SUBSTITUTE(E$1,"참고",""),EquipTable!$A$1:$V$1,0),0)</f>
        <v>S</v>
      </c>
      <c r="F254">
        <f ca="1">VLOOKUP($B254,EquipTable!$A:$V,MATCH(SUBSTITUTE(F$1,"참고",""),EquipTable!$A$1:$V$1,0),0)</f>
        <v>1</v>
      </c>
      <c r="G254" t="str">
        <f t="shared" ca="1" si="14"/>
        <v>750, 770, 790, 810</v>
      </c>
      <c r="H254">
        <v>750</v>
      </c>
      <c r="I254">
        <f ca="1">IF($C254&lt;=2,"",
IF(AND($C254&gt;=3,INT(RIGHT(I$1,1))&gt;VLOOKUP($C254,EquipGradeTable!$A:$B,MATCH(EquipGradeTable!$B$1,EquipGradeTable!$A$1:$B$1,0),0)),"",
OFFSET(I254,0,-1)+20))</f>
        <v>770</v>
      </c>
      <c r="J254">
        <f ca="1">IF($C254&lt;=2,"",
IF(AND($C254&gt;=3,INT(RIGHT(J$1,1))&gt;VLOOKUP($C254,EquipGradeTable!$A:$B,MATCH(EquipGradeTable!$B$1,EquipGradeTable!$A$1:$B$1,0),0)),"",
OFFSET(J254,0,-1)+20))</f>
        <v>790</v>
      </c>
      <c r="K254">
        <f ca="1">IF($C254&lt;=2,"",
IF(AND($C254&gt;=3,INT(RIGHT(K$1,1))&gt;VLOOKUP($C254,EquipGradeTable!$A:$B,MATCH(EquipGradeTable!$B$1,EquipGradeTable!$A$1:$B$1,0),0)),"",
OFFSET(K254,0,-1)+20))</f>
        <v>810</v>
      </c>
      <c r="L254" t="str">
        <f ca="1">IF($C254&lt;=2,"",
IF(AND($C254&gt;=3,INT(RIGHT(L$1,1))&gt;VLOOKUP($C254,EquipGradeTable!$A:$B,MATCH(EquipGradeTable!$B$1,EquipGradeTable!$A$1:$B$1,0),0)),"",
OFFSET(L254,0,-1)+20))</f>
        <v/>
      </c>
      <c r="M254" t="str">
        <f ca="1">IF($C254&lt;=2,"",
IF(AND($C254&gt;=3,INT(RIGHT(M$1,1))&gt;VLOOKUP($C254,EquipGradeTable!$A:$B,MATCH(EquipGradeTable!$B$1,EquipGradeTable!$A$1:$B$1,0),0)),"",
OFFSET(M254,0,-1)+20))</f>
        <v/>
      </c>
      <c r="N254">
        <f t="shared" ca="1" si="15"/>
        <v>4</v>
      </c>
      <c r="O254" t="str">
        <f ca="1">VLOOKUP($B254,EquipTable!$A:$V,MATCH(SUBSTITUTE(O$1,"참고",""),EquipTable!$A$1:$V$1,0),0)</f>
        <v>SciFiRifle3</v>
      </c>
      <c r="P254">
        <f ca="1">VLOOKUP($B254,EquipTable!$A:$V,MATCH(SUBSTITUTE(P$1,"참고",""),EquipTable!$A$1:$V$1,0),0)</f>
        <v>0</v>
      </c>
    </row>
    <row r="255" spans="1:16" x14ac:dyDescent="0.3">
      <c r="A255" t="str">
        <f t="shared" ca="1" si="12"/>
        <v>Equip056101</v>
      </c>
      <c r="B255" t="s">
        <v>179</v>
      </c>
      <c r="C255">
        <f t="shared" ca="1" si="13"/>
        <v>5</v>
      </c>
      <c r="D255" t="str">
        <f ca="1">VLOOKUP($B255,EquipTable!$A:$V,MATCH(SUBSTITUTE(D$1,"참고",""),EquipTable!$A$1:$V$1,0),0)</f>
        <v>Gun</v>
      </c>
      <c r="E255" t="str">
        <f ca="1">VLOOKUP($B255,EquipTable!$A:$V,MATCH(SUBSTITUTE(E$1,"참고",""),EquipTable!$A$1:$V$1,0),0)</f>
        <v>S</v>
      </c>
      <c r="F255">
        <f ca="1">VLOOKUP($B255,EquipTable!$A:$V,MATCH(SUBSTITUTE(F$1,"참고",""),EquipTable!$A$1:$V$1,0),0)</f>
        <v>1</v>
      </c>
      <c r="G255" t="str">
        <f t="shared" ca="1" si="14"/>
        <v>900, 920, 940, 960, 980</v>
      </c>
      <c r="H255">
        <v>900</v>
      </c>
      <c r="I255">
        <f ca="1">IF($C255&lt;=2,"",
IF(AND($C255&gt;=3,INT(RIGHT(I$1,1))&gt;VLOOKUP($C255,EquipGradeTable!$A:$B,MATCH(EquipGradeTable!$B$1,EquipGradeTable!$A$1:$B$1,0),0)),"",
OFFSET(I255,0,-1)+20))</f>
        <v>920</v>
      </c>
      <c r="J255">
        <f ca="1">IF($C255&lt;=2,"",
IF(AND($C255&gt;=3,INT(RIGHT(J$1,1))&gt;VLOOKUP($C255,EquipGradeTable!$A:$B,MATCH(EquipGradeTable!$B$1,EquipGradeTable!$A$1:$B$1,0),0)),"",
OFFSET(J255,0,-1)+20))</f>
        <v>940</v>
      </c>
      <c r="K255">
        <f ca="1">IF($C255&lt;=2,"",
IF(AND($C255&gt;=3,INT(RIGHT(K$1,1))&gt;VLOOKUP($C255,EquipGradeTable!$A:$B,MATCH(EquipGradeTable!$B$1,EquipGradeTable!$A$1:$B$1,0),0)),"",
OFFSET(K255,0,-1)+20))</f>
        <v>960</v>
      </c>
      <c r="L255">
        <f ca="1">IF($C255&lt;=2,"",
IF(AND($C255&gt;=3,INT(RIGHT(L$1,1))&gt;VLOOKUP($C255,EquipGradeTable!$A:$B,MATCH(EquipGradeTable!$B$1,EquipGradeTable!$A$1:$B$1,0),0)),"",
OFFSET(L255,0,-1)+20))</f>
        <v>980</v>
      </c>
      <c r="M255" t="str">
        <f ca="1">IF($C255&lt;=2,"",
IF(AND($C255&gt;=3,INT(RIGHT(M$1,1))&gt;VLOOKUP($C255,EquipGradeTable!$A:$B,MATCH(EquipGradeTable!$B$1,EquipGradeTable!$A$1:$B$1,0),0)),"",
OFFSET(M255,0,-1)+20))</f>
        <v/>
      </c>
      <c r="N255">
        <f t="shared" ca="1" si="15"/>
        <v>4</v>
      </c>
      <c r="O255" t="str">
        <f ca="1">VLOOKUP($B255,EquipTable!$A:$V,MATCH(SUBSTITUTE(O$1,"참고",""),EquipTable!$A$1:$V$1,0),0)</f>
        <v>SciFiRifle3</v>
      </c>
      <c r="P255">
        <f ca="1">VLOOKUP($B255,EquipTable!$A:$V,MATCH(SUBSTITUTE(P$1,"참고",""),EquipTable!$A$1:$V$1,0),0)</f>
        <v>0</v>
      </c>
    </row>
    <row r="256" spans="1:16" x14ac:dyDescent="0.3">
      <c r="A256" t="str">
        <f t="shared" ca="1" si="12"/>
        <v>Equip066101</v>
      </c>
      <c r="B256" t="s">
        <v>179</v>
      </c>
      <c r="C256">
        <f t="shared" ca="1" si="13"/>
        <v>6</v>
      </c>
      <c r="D256" t="str">
        <f ca="1">VLOOKUP($B256,EquipTable!$A:$V,MATCH(SUBSTITUTE(D$1,"참고",""),EquipTable!$A$1:$V$1,0),0)</f>
        <v>Gun</v>
      </c>
      <c r="E256" t="str">
        <f ca="1">VLOOKUP($B256,EquipTable!$A:$V,MATCH(SUBSTITUTE(E$1,"참고",""),EquipTable!$A$1:$V$1,0),0)</f>
        <v>S</v>
      </c>
      <c r="F256">
        <f ca="1">VLOOKUP($B256,EquipTable!$A:$V,MATCH(SUBSTITUTE(F$1,"참고",""),EquipTable!$A$1:$V$1,0),0)</f>
        <v>1</v>
      </c>
      <c r="G256" t="str">
        <f t="shared" ca="1" si="14"/>
        <v>1050, 1070, 1090, 1110, 1130, 1150</v>
      </c>
      <c r="H256">
        <v>1050</v>
      </c>
      <c r="I256">
        <f ca="1">IF($C256&lt;=2,"",
IF(AND($C256&gt;=3,INT(RIGHT(I$1,1))&gt;VLOOKUP($C256,EquipGradeTable!$A:$B,MATCH(EquipGradeTable!$B$1,EquipGradeTable!$A$1:$B$1,0),0)),"",
OFFSET(I256,0,-1)+20))</f>
        <v>1070</v>
      </c>
      <c r="J256">
        <f ca="1">IF($C256&lt;=2,"",
IF(AND($C256&gt;=3,INT(RIGHT(J$1,1))&gt;VLOOKUP($C256,EquipGradeTable!$A:$B,MATCH(EquipGradeTable!$B$1,EquipGradeTable!$A$1:$B$1,0),0)),"",
OFFSET(J256,0,-1)+20))</f>
        <v>1090</v>
      </c>
      <c r="K256">
        <f ca="1">IF($C256&lt;=2,"",
IF(AND($C256&gt;=3,INT(RIGHT(K$1,1))&gt;VLOOKUP($C256,EquipGradeTable!$A:$B,MATCH(EquipGradeTable!$B$1,EquipGradeTable!$A$1:$B$1,0),0)),"",
OFFSET(K256,0,-1)+20))</f>
        <v>1110</v>
      </c>
      <c r="L256">
        <f ca="1">IF($C256&lt;=2,"",
IF(AND($C256&gt;=3,INT(RIGHT(L$1,1))&gt;VLOOKUP($C256,EquipGradeTable!$A:$B,MATCH(EquipGradeTable!$B$1,EquipGradeTable!$A$1:$B$1,0),0)),"",
OFFSET(L256,0,-1)+20))</f>
        <v>1130</v>
      </c>
      <c r="M256">
        <f ca="1">IF($C256&lt;=2,"",
IF(AND($C256&gt;=3,INT(RIGHT(M$1,1))&gt;VLOOKUP($C256,EquipGradeTable!$A:$B,MATCH(EquipGradeTable!$B$1,EquipGradeTable!$A$1:$B$1,0),0)),"",
OFFSET(M256,0,-1)+20))</f>
        <v>1150</v>
      </c>
      <c r="N256">
        <f t="shared" ca="1" si="15"/>
        <v>4</v>
      </c>
      <c r="O256" t="str">
        <f ca="1">VLOOKUP($B256,EquipTable!$A:$V,MATCH(SUBSTITUTE(O$1,"참고",""),EquipTable!$A$1:$V$1,0),0)</f>
        <v>SciFiRifle3</v>
      </c>
      <c r="P256">
        <f ca="1">VLOOKUP($B256,EquipTable!$A:$V,MATCH(SUBSTITUTE(P$1,"참고",""),EquipTable!$A$1:$V$1,0),0)</f>
        <v>0</v>
      </c>
    </row>
    <row r="257" spans="1:16" x14ac:dyDescent="0.3">
      <c r="A257" t="str">
        <f t="shared" ca="1" si="12"/>
        <v>Equip036102</v>
      </c>
      <c r="B257" t="s">
        <v>180</v>
      </c>
      <c r="C257">
        <f t="shared" ca="1" si="13"/>
        <v>3</v>
      </c>
      <c r="D257" t="str">
        <f ca="1">VLOOKUP($B257,EquipTable!$A:$V,MATCH(SUBSTITUTE(D$1,"참고",""),EquipTable!$A$1:$V$1,0),0)</f>
        <v>Gun</v>
      </c>
      <c r="E257" t="str">
        <f ca="1">VLOOKUP($B257,EquipTable!$A:$V,MATCH(SUBSTITUTE(E$1,"참고",""),EquipTable!$A$1:$V$1,0),0)</f>
        <v>S</v>
      </c>
      <c r="F257">
        <f ca="1">VLOOKUP($B257,EquipTable!$A:$V,MATCH(SUBSTITUTE(F$1,"참고",""),EquipTable!$A$1:$V$1,0),0)</f>
        <v>2</v>
      </c>
      <c r="G257" t="str">
        <f t="shared" ca="1" si="14"/>
        <v>601, 621, 641</v>
      </c>
      <c r="H257">
        <v>601</v>
      </c>
      <c r="I257">
        <f ca="1">IF($C257&lt;=2,"",
IF(AND($C257&gt;=3,INT(RIGHT(I$1,1))&gt;VLOOKUP($C257,EquipGradeTable!$A:$B,MATCH(EquipGradeTable!$B$1,EquipGradeTable!$A$1:$B$1,0),0)),"",
OFFSET(I257,0,-1)+20))</f>
        <v>621</v>
      </c>
      <c r="J257">
        <f ca="1">IF($C257&lt;=2,"",
IF(AND($C257&gt;=3,INT(RIGHT(J$1,1))&gt;VLOOKUP($C257,EquipGradeTable!$A:$B,MATCH(EquipGradeTable!$B$1,EquipGradeTable!$A$1:$B$1,0),0)),"",
OFFSET(J257,0,-1)+20))</f>
        <v>641</v>
      </c>
      <c r="K257" t="str">
        <f ca="1">IF($C257&lt;=2,"",
IF(AND($C257&gt;=3,INT(RIGHT(K$1,1))&gt;VLOOKUP($C257,EquipGradeTable!$A:$B,MATCH(EquipGradeTable!$B$1,EquipGradeTable!$A$1:$B$1,0),0)),"",
OFFSET(K257,0,-1)+20))</f>
        <v/>
      </c>
      <c r="L257" t="str">
        <f ca="1">IF($C257&lt;=2,"",
IF(AND($C257&gt;=3,INT(RIGHT(L$1,1))&gt;VLOOKUP($C257,EquipGradeTable!$A:$B,MATCH(EquipGradeTable!$B$1,EquipGradeTable!$A$1:$B$1,0),0)),"",
OFFSET(L257,0,-1)+20))</f>
        <v/>
      </c>
      <c r="M257" t="str">
        <f ca="1">IF($C257&lt;=2,"",
IF(AND($C257&gt;=3,INT(RIGHT(M$1,1))&gt;VLOOKUP($C257,EquipGradeTable!$A:$B,MATCH(EquipGradeTable!$B$1,EquipGradeTable!$A$1:$B$1,0),0)),"",
OFFSET(M257,0,-1)+20))</f>
        <v/>
      </c>
      <c r="N257">
        <f t="shared" ca="1" si="15"/>
        <v>4</v>
      </c>
      <c r="O257" t="str">
        <f ca="1">VLOOKUP($B257,EquipTable!$A:$V,MATCH(SUBSTITUTE(O$1,"참고",""),EquipTable!$A$1:$V$1,0),0)</f>
        <v>SciFiRifle4</v>
      </c>
      <c r="P257">
        <f ca="1">VLOOKUP($B257,EquipTable!$A:$V,MATCH(SUBSTITUTE(P$1,"참고",""),EquipTable!$A$1:$V$1,0),0)</f>
        <v>0</v>
      </c>
    </row>
    <row r="258" spans="1:16" x14ac:dyDescent="0.3">
      <c r="A258" t="str">
        <f t="shared" ref="A258:A321" ca="1" si="16">SUBSTITUTE(B258,"E","Equip"&amp;TEXT(C258,"00"))</f>
        <v>Equip046102</v>
      </c>
      <c r="B258" t="s">
        <v>180</v>
      </c>
      <c r="C258">
        <f t="shared" ref="C258:C321" ca="1" si="17">IF(B258&lt;&gt;OFFSET(B258,-1,0),
IF(E258="A",0,3),
OFFSET(C258,-1,0)+1)</f>
        <v>4</v>
      </c>
      <c r="D258" t="str">
        <f ca="1">VLOOKUP($B258,EquipTable!$A:$V,MATCH(SUBSTITUTE(D$1,"참고",""),EquipTable!$A$1:$V$1,0),0)</f>
        <v>Gun</v>
      </c>
      <c r="E258" t="str">
        <f ca="1">VLOOKUP($B258,EquipTable!$A:$V,MATCH(SUBSTITUTE(E$1,"참고",""),EquipTable!$A$1:$V$1,0),0)</f>
        <v>S</v>
      </c>
      <c r="F258">
        <f ca="1">VLOOKUP($B258,EquipTable!$A:$V,MATCH(SUBSTITUTE(F$1,"참고",""),EquipTable!$A$1:$V$1,0),0)</f>
        <v>2</v>
      </c>
      <c r="G258" t="str">
        <f t="shared" ref="G258:G321" ca="1" si="18">H258&amp;
IF(LEN(I258)=0,"",", "&amp;I258)&amp;
IF(LEN(J258)=0,"",", "&amp;J258)&amp;
IF(LEN(K258)=0,"",", "&amp;K258)&amp;
IF(LEN(L258)=0,"",", "&amp;L258)&amp;
IF(LEN(M258)=0,"",", "&amp;M258)</f>
        <v>751, 771, 791, 811</v>
      </c>
      <c r="H258">
        <v>751</v>
      </c>
      <c r="I258">
        <f ca="1">IF($C258&lt;=2,"",
IF(AND($C258&gt;=3,INT(RIGHT(I$1,1))&gt;VLOOKUP($C258,EquipGradeTable!$A:$B,MATCH(EquipGradeTable!$B$1,EquipGradeTable!$A$1:$B$1,0),0)),"",
OFFSET(I258,0,-1)+20))</f>
        <v>771</v>
      </c>
      <c r="J258">
        <f ca="1">IF($C258&lt;=2,"",
IF(AND($C258&gt;=3,INT(RIGHT(J$1,1))&gt;VLOOKUP($C258,EquipGradeTable!$A:$B,MATCH(EquipGradeTable!$B$1,EquipGradeTable!$A$1:$B$1,0),0)),"",
OFFSET(J258,0,-1)+20))</f>
        <v>791</v>
      </c>
      <c r="K258">
        <f ca="1">IF($C258&lt;=2,"",
IF(AND($C258&gt;=3,INT(RIGHT(K$1,1))&gt;VLOOKUP($C258,EquipGradeTable!$A:$B,MATCH(EquipGradeTable!$B$1,EquipGradeTable!$A$1:$B$1,0),0)),"",
OFFSET(K258,0,-1)+20))</f>
        <v>811</v>
      </c>
      <c r="L258" t="str">
        <f ca="1">IF($C258&lt;=2,"",
IF(AND($C258&gt;=3,INT(RIGHT(L$1,1))&gt;VLOOKUP($C258,EquipGradeTable!$A:$B,MATCH(EquipGradeTable!$B$1,EquipGradeTable!$A$1:$B$1,0),0)),"",
OFFSET(L258,0,-1)+20))</f>
        <v/>
      </c>
      <c r="M258" t="str">
        <f ca="1">IF($C258&lt;=2,"",
IF(AND($C258&gt;=3,INT(RIGHT(M$1,1))&gt;VLOOKUP($C258,EquipGradeTable!$A:$B,MATCH(EquipGradeTable!$B$1,EquipGradeTable!$A$1:$B$1,0),0)),"",
OFFSET(M258,0,-1)+20))</f>
        <v/>
      </c>
      <c r="N258">
        <f t="shared" ref="N258:N321" ca="1" si="19">COUNTIF(O:O,O258)</f>
        <v>4</v>
      </c>
      <c r="O258" t="str">
        <f ca="1">VLOOKUP($B258,EquipTable!$A:$V,MATCH(SUBSTITUTE(O$1,"참고",""),EquipTable!$A$1:$V$1,0),0)</f>
        <v>SciFiRifle4</v>
      </c>
      <c r="P258">
        <f ca="1">VLOOKUP($B258,EquipTable!$A:$V,MATCH(SUBSTITUTE(P$1,"참고",""),EquipTable!$A$1:$V$1,0),0)</f>
        <v>0</v>
      </c>
    </row>
    <row r="259" spans="1:16" x14ac:dyDescent="0.3">
      <c r="A259" t="str">
        <f t="shared" ca="1" si="16"/>
        <v>Equip056102</v>
      </c>
      <c r="B259" t="s">
        <v>180</v>
      </c>
      <c r="C259">
        <f t="shared" ca="1" si="17"/>
        <v>5</v>
      </c>
      <c r="D259" t="str">
        <f ca="1">VLOOKUP($B259,EquipTable!$A:$V,MATCH(SUBSTITUTE(D$1,"참고",""),EquipTable!$A$1:$V$1,0),0)</f>
        <v>Gun</v>
      </c>
      <c r="E259" t="str">
        <f ca="1">VLOOKUP($B259,EquipTable!$A:$V,MATCH(SUBSTITUTE(E$1,"참고",""),EquipTable!$A$1:$V$1,0),0)</f>
        <v>S</v>
      </c>
      <c r="F259">
        <f ca="1">VLOOKUP($B259,EquipTable!$A:$V,MATCH(SUBSTITUTE(F$1,"참고",""),EquipTable!$A$1:$V$1,0),0)</f>
        <v>2</v>
      </c>
      <c r="G259" t="str">
        <f t="shared" ca="1" si="18"/>
        <v>901, 921, 941, 961, 981</v>
      </c>
      <c r="H259">
        <v>901</v>
      </c>
      <c r="I259">
        <f ca="1">IF($C259&lt;=2,"",
IF(AND($C259&gt;=3,INT(RIGHT(I$1,1))&gt;VLOOKUP($C259,EquipGradeTable!$A:$B,MATCH(EquipGradeTable!$B$1,EquipGradeTable!$A$1:$B$1,0),0)),"",
OFFSET(I259,0,-1)+20))</f>
        <v>921</v>
      </c>
      <c r="J259">
        <f ca="1">IF($C259&lt;=2,"",
IF(AND($C259&gt;=3,INT(RIGHT(J$1,1))&gt;VLOOKUP($C259,EquipGradeTable!$A:$B,MATCH(EquipGradeTable!$B$1,EquipGradeTable!$A$1:$B$1,0),0)),"",
OFFSET(J259,0,-1)+20))</f>
        <v>941</v>
      </c>
      <c r="K259">
        <f ca="1">IF($C259&lt;=2,"",
IF(AND($C259&gt;=3,INT(RIGHT(K$1,1))&gt;VLOOKUP($C259,EquipGradeTable!$A:$B,MATCH(EquipGradeTable!$B$1,EquipGradeTable!$A$1:$B$1,0),0)),"",
OFFSET(K259,0,-1)+20))</f>
        <v>961</v>
      </c>
      <c r="L259">
        <f ca="1">IF($C259&lt;=2,"",
IF(AND($C259&gt;=3,INT(RIGHT(L$1,1))&gt;VLOOKUP($C259,EquipGradeTable!$A:$B,MATCH(EquipGradeTable!$B$1,EquipGradeTable!$A$1:$B$1,0),0)),"",
OFFSET(L259,0,-1)+20))</f>
        <v>981</v>
      </c>
      <c r="M259" t="str">
        <f ca="1">IF($C259&lt;=2,"",
IF(AND($C259&gt;=3,INT(RIGHT(M$1,1))&gt;VLOOKUP($C259,EquipGradeTable!$A:$B,MATCH(EquipGradeTable!$B$1,EquipGradeTable!$A$1:$B$1,0),0)),"",
OFFSET(M259,0,-1)+20))</f>
        <v/>
      </c>
      <c r="N259">
        <f t="shared" ca="1" si="19"/>
        <v>4</v>
      </c>
      <c r="O259" t="str">
        <f ca="1">VLOOKUP($B259,EquipTable!$A:$V,MATCH(SUBSTITUTE(O$1,"참고",""),EquipTable!$A$1:$V$1,0),0)</f>
        <v>SciFiRifle4</v>
      </c>
      <c r="P259">
        <f ca="1">VLOOKUP($B259,EquipTable!$A:$V,MATCH(SUBSTITUTE(P$1,"참고",""),EquipTable!$A$1:$V$1,0),0)</f>
        <v>0</v>
      </c>
    </row>
    <row r="260" spans="1:16" x14ac:dyDescent="0.3">
      <c r="A260" t="str">
        <f t="shared" ca="1" si="16"/>
        <v>Equip066102</v>
      </c>
      <c r="B260" t="s">
        <v>180</v>
      </c>
      <c r="C260">
        <f t="shared" ca="1" si="17"/>
        <v>6</v>
      </c>
      <c r="D260" t="str">
        <f ca="1">VLOOKUP($B260,EquipTable!$A:$V,MATCH(SUBSTITUTE(D$1,"참고",""),EquipTable!$A$1:$V$1,0),0)</f>
        <v>Gun</v>
      </c>
      <c r="E260" t="str">
        <f ca="1">VLOOKUP($B260,EquipTable!$A:$V,MATCH(SUBSTITUTE(E$1,"참고",""),EquipTable!$A$1:$V$1,0),0)</f>
        <v>S</v>
      </c>
      <c r="F260">
        <f ca="1">VLOOKUP($B260,EquipTable!$A:$V,MATCH(SUBSTITUTE(F$1,"참고",""),EquipTable!$A$1:$V$1,0),0)</f>
        <v>2</v>
      </c>
      <c r="G260" t="str">
        <f t="shared" ca="1" si="18"/>
        <v>1051, 1071, 1091, 1111, 1131, 1151</v>
      </c>
      <c r="H260">
        <v>1051</v>
      </c>
      <c r="I260">
        <f ca="1">IF($C260&lt;=2,"",
IF(AND($C260&gt;=3,INT(RIGHT(I$1,1))&gt;VLOOKUP($C260,EquipGradeTable!$A:$B,MATCH(EquipGradeTable!$B$1,EquipGradeTable!$A$1:$B$1,0),0)),"",
OFFSET(I260,0,-1)+20))</f>
        <v>1071</v>
      </c>
      <c r="J260">
        <f ca="1">IF($C260&lt;=2,"",
IF(AND($C260&gt;=3,INT(RIGHT(J$1,1))&gt;VLOOKUP($C260,EquipGradeTable!$A:$B,MATCH(EquipGradeTable!$B$1,EquipGradeTable!$A$1:$B$1,0),0)),"",
OFFSET(J260,0,-1)+20))</f>
        <v>1091</v>
      </c>
      <c r="K260">
        <f ca="1">IF($C260&lt;=2,"",
IF(AND($C260&gt;=3,INT(RIGHT(K$1,1))&gt;VLOOKUP($C260,EquipGradeTable!$A:$B,MATCH(EquipGradeTable!$B$1,EquipGradeTable!$A$1:$B$1,0),0)),"",
OFFSET(K260,0,-1)+20))</f>
        <v>1111</v>
      </c>
      <c r="L260">
        <f ca="1">IF($C260&lt;=2,"",
IF(AND($C260&gt;=3,INT(RIGHT(L$1,1))&gt;VLOOKUP($C260,EquipGradeTable!$A:$B,MATCH(EquipGradeTable!$B$1,EquipGradeTable!$A$1:$B$1,0),0)),"",
OFFSET(L260,0,-1)+20))</f>
        <v>1131</v>
      </c>
      <c r="M260">
        <f ca="1">IF($C260&lt;=2,"",
IF(AND($C260&gt;=3,INT(RIGHT(M$1,1))&gt;VLOOKUP($C260,EquipGradeTable!$A:$B,MATCH(EquipGradeTable!$B$1,EquipGradeTable!$A$1:$B$1,0),0)),"",
OFFSET(M260,0,-1)+20))</f>
        <v>1151</v>
      </c>
      <c r="N260">
        <f t="shared" ca="1" si="19"/>
        <v>4</v>
      </c>
      <c r="O260" t="str">
        <f ca="1">VLOOKUP($B260,EquipTable!$A:$V,MATCH(SUBSTITUTE(O$1,"참고",""),EquipTable!$A$1:$V$1,0),0)</f>
        <v>SciFiRifle4</v>
      </c>
      <c r="P260">
        <f ca="1">VLOOKUP($B260,EquipTable!$A:$V,MATCH(SUBSTITUTE(P$1,"참고",""),EquipTable!$A$1:$V$1,0),0)</f>
        <v>0</v>
      </c>
    </row>
    <row r="261" spans="1:16" x14ac:dyDescent="0.3">
      <c r="A261" t="str">
        <f t="shared" ca="1" si="16"/>
        <v>Equip036201</v>
      </c>
      <c r="B261" t="s">
        <v>181</v>
      </c>
      <c r="C261">
        <f t="shared" ca="1" si="17"/>
        <v>3</v>
      </c>
      <c r="D261" t="str">
        <f ca="1">VLOOKUP($B261,EquipTable!$A:$V,MATCH(SUBSTITUTE(D$1,"참고",""),EquipTable!$A$1:$V$1,0),0)</f>
        <v>Gun</v>
      </c>
      <c r="E261" t="str">
        <f ca="1">VLOOKUP($B261,EquipTable!$A:$V,MATCH(SUBSTITUTE(E$1,"참고",""),EquipTable!$A$1:$V$1,0),0)</f>
        <v>SS</v>
      </c>
      <c r="F261">
        <f ca="1">VLOOKUP($B261,EquipTable!$A:$V,MATCH(SUBSTITUTE(F$1,"참고",""),EquipTable!$A$1:$V$1,0),0)</f>
        <v>1</v>
      </c>
      <c r="G261" t="str">
        <f t="shared" ca="1" si="18"/>
        <v>800, 820, 840</v>
      </c>
      <c r="H261">
        <v>800</v>
      </c>
      <c r="I261">
        <f ca="1">IF($C261&lt;=2,"",
IF(AND($C261&gt;=3,INT(RIGHT(I$1,1))&gt;VLOOKUP($C261,EquipGradeTable!$A:$B,MATCH(EquipGradeTable!$B$1,EquipGradeTable!$A$1:$B$1,0),0)),"",
OFFSET(I261,0,-1)+20))</f>
        <v>820</v>
      </c>
      <c r="J261">
        <f ca="1">IF($C261&lt;=2,"",
IF(AND($C261&gt;=3,INT(RIGHT(J$1,1))&gt;VLOOKUP($C261,EquipGradeTable!$A:$B,MATCH(EquipGradeTable!$B$1,EquipGradeTable!$A$1:$B$1,0),0)),"",
OFFSET(J261,0,-1)+20))</f>
        <v>840</v>
      </c>
      <c r="K261" t="str">
        <f ca="1">IF($C261&lt;=2,"",
IF(AND($C261&gt;=3,INT(RIGHT(K$1,1))&gt;VLOOKUP($C261,EquipGradeTable!$A:$B,MATCH(EquipGradeTable!$B$1,EquipGradeTable!$A$1:$B$1,0),0)),"",
OFFSET(K261,0,-1)+20))</f>
        <v/>
      </c>
      <c r="L261" t="str">
        <f ca="1">IF($C261&lt;=2,"",
IF(AND($C261&gt;=3,INT(RIGHT(L$1,1))&gt;VLOOKUP($C261,EquipGradeTable!$A:$B,MATCH(EquipGradeTable!$B$1,EquipGradeTable!$A$1:$B$1,0),0)),"",
OFFSET(L261,0,-1)+20))</f>
        <v/>
      </c>
      <c r="M261" t="str">
        <f ca="1">IF($C261&lt;=2,"",
IF(AND($C261&gt;=3,INT(RIGHT(M$1,1))&gt;VLOOKUP($C261,EquipGradeTable!$A:$B,MATCH(EquipGradeTable!$B$1,EquipGradeTable!$A$1:$B$1,0),0)),"",
OFFSET(M261,0,-1)+20))</f>
        <v/>
      </c>
      <c r="N261">
        <f t="shared" ca="1" si="19"/>
        <v>4</v>
      </c>
      <c r="O261" t="str">
        <f ca="1">VLOOKUP($B261,EquipTable!$A:$V,MATCH(SUBSTITUTE(O$1,"참고",""),EquipTable!$A$1:$V$1,0),0)</f>
        <v>SciFiRocketLauncher</v>
      </c>
      <c r="P261">
        <f ca="1">VLOOKUP($B261,EquipTable!$A:$V,MATCH(SUBSTITUTE(P$1,"참고",""),EquipTable!$A$1:$V$1,0),0)</f>
        <v>0</v>
      </c>
    </row>
    <row r="262" spans="1:16" x14ac:dyDescent="0.3">
      <c r="A262" t="str">
        <f t="shared" ca="1" si="16"/>
        <v>Equip046201</v>
      </c>
      <c r="B262" t="s">
        <v>181</v>
      </c>
      <c r="C262">
        <f t="shared" ca="1" si="17"/>
        <v>4</v>
      </c>
      <c r="D262" t="str">
        <f ca="1">VLOOKUP($B262,EquipTable!$A:$V,MATCH(SUBSTITUTE(D$1,"참고",""),EquipTable!$A$1:$V$1,0),0)</f>
        <v>Gun</v>
      </c>
      <c r="E262" t="str">
        <f ca="1">VLOOKUP($B262,EquipTable!$A:$V,MATCH(SUBSTITUTE(E$1,"참고",""),EquipTable!$A$1:$V$1,0),0)</f>
        <v>SS</v>
      </c>
      <c r="F262">
        <f ca="1">VLOOKUP($B262,EquipTable!$A:$V,MATCH(SUBSTITUTE(F$1,"참고",""),EquipTable!$A$1:$V$1,0),0)</f>
        <v>1</v>
      </c>
      <c r="G262" t="str">
        <f t="shared" ca="1" si="18"/>
        <v>1000, 1020, 1040, 1060</v>
      </c>
      <c r="H262">
        <v>1000</v>
      </c>
      <c r="I262">
        <f ca="1">IF($C262&lt;=2,"",
IF(AND($C262&gt;=3,INT(RIGHT(I$1,1))&gt;VLOOKUP($C262,EquipGradeTable!$A:$B,MATCH(EquipGradeTable!$B$1,EquipGradeTable!$A$1:$B$1,0),0)),"",
OFFSET(I262,0,-1)+20))</f>
        <v>1020</v>
      </c>
      <c r="J262">
        <f ca="1">IF($C262&lt;=2,"",
IF(AND($C262&gt;=3,INT(RIGHT(J$1,1))&gt;VLOOKUP($C262,EquipGradeTable!$A:$B,MATCH(EquipGradeTable!$B$1,EquipGradeTable!$A$1:$B$1,0),0)),"",
OFFSET(J262,0,-1)+20))</f>
        <v>1040</v>
      </c>
      <c r="K262">
        <f ca="1">IF($C262&lt;=2,"",
IF(AND($C262&gt;=3,INT(RIGHT(K$1,1))&gt;VLOOKUP($C262,EquipGradeTable!$A:$B,MATCH(EquipGradeTable!$B$1,EquipGradeTable!$A$1:$B$1,0),0)),"",
OFFSET(K262,0,-1)+20))</f>
        <v>1060</v>
      </c>
      <c r="L262" t="str">
        <f ca="1">IF($C262&lt;=2,"",
IF(AND($C262&gt;=3,INT(RIGHT(L$1,1))&gt;VLOOKUP($C262,EquipGradeTable!$A:$B,MATCH(EquipGradeTable!$B$1,EquipGradeTable!$A$1:$B$1,0),0)),"",
OFFSET(L262,0,-1)+20))</f>
        <v/>
      </c>
      <c r="M262" t="str">
        <f ca="1">IF($C262&lt;=2,"",
IF(AND($C262&gt;=3,INT(RIGHT(M$1,1))&gt;VLOOKUP($C262,EquipGradeTable!$A:$B,MATCH(EquipGradeTable!$B$1,EquipGradeTable!$A$1:$B$1,0),0)),"",
OFFSET(M262,0,-1)+20))</f>
        <v/>
      </c>
      <c r="N262">
        <f t="shared" ca="1" si="19"/>
        <v>4</v>
      </c>
      <c r="O262" t="str">
        <f ca="1">VLOOKUP($B262,EquipTable!$A:$V,MATCH(SUBSTITUTE(O$1,"참고",""),EquipTable!$A$1:$V$1,0),0)</f>
        <v>SciFiRocketLauncher</v>
      </c>
      <c r="P262">
        <f ca="1">VLOOKUP($B262,EquipTable!$A:$V,MATCH(SUBSTITUTE(P$1,"참고",""),EquipTable!$A$1:$V$1,0),0)</f>
        <v>0</v>
      </c>
    </row>
    <row r="263" spans="1:16" x14ac:dyDescent="0.3">
      <c r="A263" t="str">
        <f t="shared" ca="1" si="16"/>
        <v>Equip056201</v>
      </c>
      <c r="B263" t="s">
        <v>181</v>
      </c>
      <c r="C263">
        <f t="shared" ca="1" si="17"/>
        <v>5</v>
      </c>
      <c r="D263" t="str">
        <f ca="1">VLOOKUP($B263,EquipTable!$A:$V,MATCH(SUBSTITUTE(D$1,"참고",""),EquipTable!$A$1:$V$1,0),0)</f>
        <v>Gun</v>
      </c>
      <c r="E263" t="str">
        <f ca="1">VLOOKUP($B263,EquipTable!$A:$V,MATCH(SUBSTITUTE(E$1,"참고",""),EquipTable!$A$1:$V$1,0),0)</f>
        <v>SS</v>
      </c>
      <c r="F263">
        <f ca="1">VLOOKUP($B263,EquipTable!$A:$V,MATCH(SUBSTITUTE(F$1,"참고",""),EquipTable!$A$1:$V$1,0),0)</f>
        <v>1</v>
      </c>
      <c r="G263" t="str">
        <f t="shared" ca="1" si="18"/>
        <v>1200, 1220, 1240, 1260, 1280</v>
      </c>
      <c r="H263">
        <v>1200</v>
      </c>
      <c r="I263">
        <f ca="1">IF($C263&lt;=2,"",
IF(AND($C263&gt;=3,INT(RIGHT(I$1,1))&gt;VLOOKUP($C263,EquipGradeTable!$A:$B,MATCH(EquipGradeTable!$B$1,EquipGradeTable!$A$1:$B$1,0),0)),"",
OFFSET(I263,0,-1)+20))</f>
        <v>1220</v>
      </c>
      <c r="J263">
        <f ca="1">IF($C263&lt;=2,"",
IF(AND($C263&gt;=3,INT(RIGHT(J$1,1))&gt;VLOOKUP($C263,EquipGradeTable!$A:$B,MATCH(EquipGradeTable!$B$1,EquipGradeTable!$A$1:$B$1,0),0)),"",
OFFSET(J263,0,-1)+20))</f>
        <v>1240</v>
      </c>
      <c r="K263">
        <f ca="1">IF($C263&lt;=2,"",
IF(AND($C263&gt;=3,INT(RIGHT(K$1,1))&gt;VLOOKUP($C263,EquipGradeTable!$A:$B,MATCH(EquipGradeTable!$B$1,EquipGradeTable!$A$1:$B$1,0),0)),"",
OFFSET(K263,0,-1)+20))</f>
        <v>1260</v>
      </c>
      <c r="L263">
        <f ca="1">IF($C263&lt;=2,"",
IF(AND($C263&gt;=3,INT(RIGHT(L$1,1))&gt;VLOOKUP($C263,EquipGradeTable!$A:$B,MATCH(EquipGradeTable!$B$1,EquipGradeTable!$A$1:$B$1,0),0)),"",
OFFSET(L263,0,-1)+20))</f>
        <v>1280</v>
      </c>
      <c r="M263" t="str">
        <f ca="1">IF($C263&lt;=2,"",
IF(AND($C263&gt;=3,INT(RIGHT(M$1,1))&gt;VLOOKUP($C263,EquipGradeTable!$A:$B,MATCH(EquipGradeTable!$B$1,EquipGradeTable!$A$1:$B$1,0),0)),"",
OFFSET(M263,0,-1)+20))</f>
        <v/>
      </c>
      <c r="N263">
        <f t="shared" ca="1" si="19"/>
        <v>4</v>
      </c>
      <c r="O263" t="str">
        <f ca="1">VLOOKUP($B263,EquipTable!$A:$V,MATCH(SUBSTITUTE(O$1,"참고",""),EquipTable!$A$1:$V$1,0),0)</f>
        <v>SciFiRocketLauncher</v>
      </c>
      <c r="P263">
        <f ca="1">VLOOKUP($B263,EquipTable!$A:$V,MATCH(SUBSTITUTE(P$1,"참고",""),EquipTable!$A$1:$V$1,0),0)</f>
        <v>0</v>
      </c>
    </row>
    <row r="264" spans="1:16" x14ac:dyDescent="0.3">
      <c r="A264" t="str">
        <f t="shared" ca="1" si="16"/>
        <v>Equip066201</v>
      </c>
      <c r="B264" t="s">
        <v>181</v>
      </c>
      <c r="C264">
        <f t="shared" ca="1" si="17"/>
        <v>6</v>
      </c>
      <c r="D264" t="str">
        <f ca="1">VLOOKUP($B264,EquipTable!$A:$V,MATCH(SUBSTITUTE(D$1,"참고",""),EquipTable!$A$1:$V$1,0),0)</f>
        <v>Gun</v>
      </c>
      <c r="E264" t="str">
        <f ca="1">VLOOKUP($B264,EquipTable!$A:$V,MATCH(SUBSTITUTE(E$1,"참고",""),EquipTable!$A$1:$V$1,0),0)</f>
        <v>SS</v>
      </c>
      <c r="F264">
        <f ca="1">VLOOKUP($B264,EquipTable!$A:$V,MATCH(SUBSTITUTE(F$1,"참고",""),EquipTable!$A$1:$V$1,0),0)</f>
        <v>1</v>
      </c>
      <c r="G264" t="str">
        <f t="shared" ca="1" si="18"/>
        <v>1400, 1420, 1440, 1460, 1480, 1500</v>
      </c>
      <c r="H264">
        <v>1400</v>
      </c>
      <c r="I264">
        <f ca="1">IF($C264&lt;=2,"",
IF(AND($C264&gt;=3,INT(RIGHT(I$1,1))&gt;VLOOKUP($C264,EquipGradeTable!$A:$B,MATCH(EquipGradeTable!$B$1,EquipGradeTable!$A$1:$B$1,0),0)),"",
OFFSET(I264,0,-1)+20))</f>
        <v>1420</v>
      </c>
      <c r="J264">
        <f ca="1">IF($C264&lt;=2,"",
IF(AND($C264&gt;=3,INT(RIGHT(J$1,1))&gt;VLOOKUP($C264,EquipGradeTable!$A:$B,MATCH(EquipGradeTable!$B$1,EquipGradeTable!$A$1:$B$1,0),0)),"",
OFFSET(J264,0,-1)+20))</f>
        <v>1440</v>
      </c>
      <c r="K264">
        <f ca="1">IF($C264&lt;=2,"",
IF(AND($C264&gt;=3,INT(RIGHT(K$1,1))&gt;VLOOKUP($C264,EquipGradeTable!$A:$B,MATCH(EquipGradeTable!$B$1,EquipGradeTable!$A$1:$B$1,0),0)),"",
OFFSET(K264,0,-1)+20))</f>
        <v>1460</v>
      </c>
      <c r="L264">
        <f ca="1">IF($C264&lt;=2,"",
IF(AND($C264&gt;=3,INT(RIGHT(L$1,1))&gt;VLOOKUP($C264,EquipGradeTable!$A:$B,MATCH(EquipGradeTable!$B$1,EquipGradeTable!$A$1:$B$1,0),0)),"",
OFFSET(L264,0,-1)+20))</f>
        <v>1480</v>
      </c>
      <c r="M264">
        <f ca="1">IF($C264&lt;=2,"",
IF(AND($C264&gt;=3,INT(RIGHT(M$1,1))&gt;VLOOKUP($C264,EquipGradeTable!$A:$B,MATCH(EquipGradeTable!$B$1,EquipGradeTable!$A$1:$B$1,0),0)),"",
OFFSET(M264,0,-1)+20))</f>
        <v>1500</v>
      </c>
      <c r="N264">
        <f t="shared" ca="1" si="19"/>
        <v>4</v>
      </c>
      <c r="O264" t="str">
        <f ca="1">VLOOKUP($B264,EquipTable!$A:$V,MATCH(SUBSTITUTE(O$1,"참고",""),EquipTable!$A$1:$V$1,0),0)</f>
        <v>SciFiRocketLauncher</v>
      </c>
      <c r="P264">
        <f ca="1">VLOOKUP($B264,EquipTable!$A:$V,MATCH(SUBSTITUTE(P$1,"참고",""),EquipTable!$A$1:$V$1,0),0)</f>
        <v>0</v>
      </c>
    </row>
    <row r="265" spans="1:16" hidden="1" x14ac:dyDescent="0.3">
      <c r="A265" t="str">
        <f t="shared" ca="1" si="16"/>
        <v>Equip036202</v>
      </c>
      <c r="B265" t="s">
        <v>182</v>
      </c>
      <c r="C265">
        <f t="shared" ca="1" si="17"/>
        <v>3</v>
      </c>
      <c r="D265" t="str">
        <f ca="1">VLOOKUP($B265,EquipTable!$A:$V,MATCH(SUBSTITUTE(D$1,"참고",""),EquipTable!$A$1:$V$1,0),0)</f>
        <v>Gun</v>
      </c>
      <c r="E265" t="str">
        <f ca="1">VLOOKUP($B265,EquipTable!$A:$V,MATCH(SUBSTITUTE(E$1,"참고",""),EquipTable!$A$1:$V$1,0),0)</f>
        <v>SS</v>
      </c>
      <c r="F265">
        <f ca="1">VLOOKUP($B265,EquipTable!$A:$V,MATCH(SUBSTITUTE(F$1,"참고",""),EquipTable!$A$1:$V$1,0),0)</f>
        <v>2</v>
      </c>
      <c r="G265" t="str">
        <f t="shared" ca="1" si="18"/>
        <v>801, 821, 841</v>
      </c>
      <c r="H265">
        <v>801</v>
      </c>
      <c r="I265">
        <f ca="1">IF($C265&lt;=2,"",
IF(AND($C265&gt;=3,INT(RIGHT(I$1,1))&gt;VLOOKUP($C265,EquipGradeTable!$A:$B,MATCH(EquipGradeTable!$B$1,EquipGradeTable!$A$1:$B$1,0),0)),"",
OFFSET(I265,0,-1)+20))</f>
        <v>821</v>
      </c>
      <c r="J265">
        <f ca="1">IF($C265&lt;=2,"",
IF(AND($C265&gt;=3,INT(RIGHT(J$1,1))&gt;VLOOKUP($C265,EquipGradeTable!$A:$B,MATCH(EquipGradeTable!$B$1,EquipGradeTable!$A$1:$B$1,0),0)),"",
OFFSET(J265,0,-1)+20))</f>
        <v>841</v>
      </c>
      <c r="K265" t="str">
        <f ca="1">IF($C265&lt;=2,"",
IF(AND($C265&gt;=3,INT(RIGHT(K$1,1))&gt;VLOOKUP($C265,EquipGradeTable!$A:$B,MATCH(EquipGradeTable!$B$1,EquipGradeTable!$A$1:$B$1,0),0)),"",
OFFSET(K265,0,-1)+20))</f>
        <v/>
      </c>
      <c r="L265" t="str">
        <f ca="1">IF($C265&lt;=2,"",
IF(AND($C265&gt;=3,INT(RIGHT(L$1,1))&gt;VLOOKUP($C265,EquipGradeTable!$A:$B,MATCH(EquipGradeTable!$B$1,EquipGradeTable!$A$1:$B$1,0),0)),"",
OFFSET(L265,0,-1)+20))</f>
        <v/>
      </c>
      <c r="M265" t="str">
        <f ca="1">IF($C265&lt;=2,"",
IF(AND($C265&gt;=3,INT(RIGHT(M$1,1))&gt;VLOOKUP($C265,EquipGradeTable!$A:$B,MATCH(EquipGradeTable!$B$1,EquipGradeTable!$A$1:$B$1,0),0)),"",
OFFSET(M265,0,-1)+20))</f>
        <v/>
      </c>
      <c r="N265">
        <f t="shared" ca="1" si="19"/>
        <v>4</v>
      </c>
      <c r="O265" t="str">
        <f ca="1">VLOOKUP($B265,EquipTable!$A:$V,MATCH(SUBSTITUTE(O$1,"참고",""),EquipTable!$A$1:$V$1,0),0)</f>
        <v>SciFiPlasmaRifle</v>
      </c>
      <c r="P265">
        <f ca="1">VLOOKUP($B265,EquipTable!$A:$V,MATCH(SUBSTITUTE(P$1,"참고",""),EquipTable!$A$1:$V$1,0),0)</f>
        <v>99</v>
      </c>
    </row>
    <row r="266" spans="1:16" hidden="1" x14ac:dyDescent="0.3">
      <c r="A266" t="str">
        <f t="shared" ca="1" si="16"/>
        <v>Equip046202</v>
      </c>
      <c r="B266" t="s">
        <v>182</v>
      </c>
      <c r="C266">
        <f t="shared" ca="1" si="17"/>
        <v>4</v>
      </c>
      <c r="D266" t="str">
        <f ca="1">VLOOKUP($B266,EquipTable!$A:$V,MATCH(SUBSTITUTE(D$1,"참고",""),EquipTable!$A$1:$V$1,0),0)</f>
        <v>Gun</v>
      </c>
      <c r="E266" t="str">
        <f ca="1">VLOOKUP($B266,EquipTable!$A:$V,MATCH(SUBSTITUTE(E$1,"참고",""),EquipTable!$A$1:$V$1,0),0)</f>
        <v>SS</v>
      </c>
      <c r="F266">
        <f ca="1">VLOOKUP($B266,EquipTable!$A:$V,MATCH(SUBSTITUTE(F$1,"참고",""),EquipTable!$A$1:$V$1,0),0)</f>
        <v>2</v>
      </c>
      <c r="G266" t="str">
        <f t="shared" ca="1" si="18"/>
        <v>1001, 1021, 1041, 1061</v>
      </c>
      <c r="H266">
        <v>1001</v>
      </c>
      <c r="I266">
        <f ca="1">IF($C266&lt;=2,"",
IF(AND($C266&gt;=3,INT(RIGHT(I$1,1))&gt;VLOOKUP($C266,EquipGradeTable!$A:$B,MATCH(EquipGradeTable!$B$1,EquipGradeTable!$A$1:$B$1,0),0)),"",
OFFSET(I266,0,-1)+20))</f>
        <v>1021</v>
      </c>
      <c r="J266">
        <f ca="1">IF($C266&lt;=2,"",
IF(AND($C266&gt;=3,INT(RIGHT(J$1,1))&gt;VLOOKUP($C266,EquipGradeTable!$A:$B,MATCH(EquipGradeTable!$B$1,EquipGradeTable!$A$1:$B$1,0),0)),"",
OFFSET(J266,0,-1)+20))</f>
        <v>1041</v>
      </c>
      <c r="K266">
        <f ca="1">IF($C266&lt;=2,"",
IF(AND($C266&gt;=3,INT(RIGHT(K$1,1))&gt;VLOOKUP($C266,EquipGradeTable!$A:$B,MATCH(EquipGradeTable!$B$1,EquipGradeTable!$A$1:$B$1,0),0)),"",
OFFSET(K266,0,-1)+20))</f>
        <v>1061</v>
      </c>
      <c r="L266" t="str">
        <f ca="1">IF($C266&lt;=2,"",
IF(AND($C266&gt;=3,INT(RIGHT(L$1,1))&gt;VLOOKUP($C266,EquipGradeTable!$A:$B,MATCH(EquipGradeTable!$B$1,EquipGradeTable!$A$1:$B$1,0),0)),"",
OFFSET(L266,0,-1)+20))</f>
        <v/>
      </c>
      <c r="M266" t="str">
        <f ca="1">IF($C266&lt;=2,"",
IF(AND($C266&gt;=3,INT(RIGHT(M$1,1))&gt;VLOOKUP($C266,EquipGradeTable!$A:$B,MATCH(EquipGradeTable!$B$1,EquipGradeTable!$A$1:$B$1,0),0)),"",
OFFSET(M266,0,-1)+20))</f>
        <v/>
      </c>
      <c r="N266">
        <f t="shared" ca="1" si="19"/>
        <v>4</v>
      </c>
      <c r="O266" t="str">
        <f ca="1">VLOOKUP($B266,EquipTable!$A:$V,MATCH(SUBSTITUTE(O$1,"참고",""),EquipTable!$A$1:$V$1,0),0)</f>
        <v>SciFiPlasmaRifle</v>
      </c>
      <c r="P266">
        <f ca="1">VLOOKUP($B266,EquipTable!$A:$V,MATCH(SUBSTITUTE(P$1,"참고",""),EquipTable!$A$1:$V$1,0),0)</f>
        <v>99</v>
      </c>
    </row>
    <row r="267" spans="1:16" hidden="1" x14ac:dyDescent="0.3">
      <c r="A267" t="str">
        <f t="shared" ca="1" si="16"/>
        <v>Equip056202</v>
      </c>
      <c r="B267" t="s">
        <v>182</v>
      </c>
      <c r="C267">
        <f t="shared" ca="1" si="17"/>
        <v>5</v>
      </c>
      <c r="D267" t="str">
        <f ca="1">VLOOKUP($B267,EquipTable!$A:$V,MATCH(SUBSTITUTE(D$1,"참고",""),EquipTable!$A$1:$V$1,0),0)</f>
        <v>Gun</v>
      </c>
      <c r="E267" t="str">
        <f ca="1">VLOOKUP($B267,EquipTable!$A:$V,MATCH(SUBSTITUTE(E$1,"참고",""),EquipTable!$A$1:$V$1,0),0)</f>
        <v>SS</v>
      </c>
      <c r="F267">
        <f ca="1">VLOOKUP($B267,EquipTable!$A:$V,MATCH(SUBSTITUTE(F$1,"참고",""),EquipTable!$A$1:$V$1,0),0)</f>
        <v>2</v>
      </c>
      <c r="G267" t="str">
        <f t="shared" ca="1" si="18"/>
        <v>1201, 1221, 1241, 1261, 1281</v>
      </c>
      <c r="H267">
        <v>1201</v>
      </c>
      <c r="I267">
        <f ca="1">IF($C267&lt;=2,"",
IF(AND($C267&gt;=3,INT(RIGHT(I$1,1))&gt;VLOOKUP($C267,EquipGradeTable!$A:$B,MATCH(EquipGradeTable!$B$1,EquipGradeTable!$A$1:$B$1,0),0)),"",
OFFSET(I267,0,-1)+20))</f>
        <v>1221</v>
      </c>
      <c r="J267">
        <f ca="1">IF($C267&lt;=2,"",
IF(AND($C267&gt;=3,INT(RIGHT(J$1,1))&gt;VLOOKUP($C267,EquipGradeTable!$A:$B,MATCH(EquipGradeTable!$B$1,EquipGradeTable!$A$1:$B$1,0),0)),"",
OFFSET(J267,0,-1)+20))</f>
        <v>1241</v>
      </c>
      <c r="K267">
        <f ca="1">IF($C267&lt;=2,"",
IF(AND($C267&gt;=3,INT(RIGHT(K$1,1))&gt;VLOOKUP($C267,EquipGradeTable!$A:$B,MATCH(EquipGradeTable!$B$1,EquipGradeTable!$A$1:$B$1,0),0)),"",
OFFSET(K267,0,-1)+20))</f>
        <v>1261</v>
      </c>
      <c r="L267">
        <f ca="1">IF($C267&lt;=2,"",
IF(AND($C267&gt;=3,INT(RIGHT(L$1,1))&gt;VLOOKUP($C267,EquipGradeTable!$A:$B,MATCH(EquipGradeTable!$B$1,EquipGradeTable!$A$1:$B$1,0),0)),"",
OFFSET(L267,0,-1)+20))</f>
        <v>1281</v>
      </c>
      <c r="M267" t="str">
        <f ca="1">IF($C267&lt;=2,"",
IF(AND($C267&gt;=3,INT(RIGHT(M$1,1))&gt;VLOOKUP($C267,EquipGradeTable!$A:$B,MATCH(EquipGradeTable!$B$1,EquipGradeTable!$A$1:$B$1,0),0)),"",
OFFSET(M267,0,-1)+20))</f>
        <v/>
      </c>
      <c r="N267">
        <f t="shared" ca="1" si="19"/>
        <v>4</v>
      </c>
      <c r="O267" t="str">
        <f ca="1">VLOOKUP($B267,EquipTable!$A:$V,MATCH(SUBSTITUTE(O$1,"참고",""),EquipTable!$A$1:$V$1,0),0)</f>
        <v>SciFiPlasmaRifle</v>
      </c>
      <c r="P267">
        <f ca="1">VLOOKUP($B267,EquipTable!$A:$V,MATCH(SUBSTITUTE(P$1,"참고",""),EquipTable!$A$1:$V$1,0),0)</f>
        <v>99</v>
      </c>
    </row>
    <row r="268" spans="1:16" hidden="1" x14ac:dyDescent="0.3">
      <c r="A268" t="str">
        <f t="shared" ca="1" si="16"/>
        <v>Equip066202</v>
      </c>
      <c r="B268" t="s">
        <v>182</v>
      </c>
      <c r="C268">
        <f t="shared" ca="1" si="17"/>
        <v>6</v>
      </c>
      <c r="D268" t="str">
        <f ca="1">VLOOKUP($B268,EquipTable!$A:$V,MATCH(SUBSTITUTE(D$1,"참고",""),EquipTable!$A$1:$V$1,0),0)</f>
        <v>Gun</v>
      </c>
      <c r="E268" t="str">
        <f ca="1">VLOOKUP($B268,EquipTable!$A:$V,MATCH(SUBSTITUTE(E$1,"참고",""),EquipTable!$A$1:$V$1,0),0)</f>
        <v>SS</v>
      </c>
      <c r="F268">
        <f ca="1">VLOOKUP($B268,EquipTable!$A:$V,MATCH(SUBSTITUTE(F$1,"참고",""),EquipTable!$A$1:$V$1,0),0)</f>
        <v>2</v>
      </c>
      <c r="G268" t="str">
        <f t="shared" ca="1" si="18"/>
        <v>1401, 1421, 1441, 1461, 1481, 1501</v>
      </c>
      <c r="H268">
        <v>1401</v>
      </c>
      <c r="I268">
        <f ca="1">IF($C268&lt;=2,"",
IF(AND($C268&gt;=3,INT(RIGHT(I$1,1))&gt;VLOOKUP($C268,EquipGradeTable!$A:$B,MATCH(EquipGradeTable!$B$1,EquipGradeTable!$A$1:$B$1,0),0)),"",
OFFSET(I268,0,-1)+20))</f>
        <v>1421</v>
      </c>
      <c r="J268">
        <f ca="1">IF($C268&lt;=2,"",
IF(AND($C268&gt;=3,INT(RIGHT(J$1,1))&gt;VLOOKUP($C268,EquipGradeTable!$A:$B,MATCH(EquipGradeTable!$B$1,EquipGradeTable!$A$1:$B$1,0),0)),"",
OFFSET(J268,0,-1)+20))</f>
        <v>1441</v>
      </c>
      <c r="K268">
        <f ca="1">IF($C268&lt;=2,"",
IF(AND($C268&gt;=3,INT(RIGHT(K$1,1))&gt;VLOOKUP($C268,EquipGradeTable!$A:$B,MATCH(EquipGradeTable!$B$1,EquipGradeTable!$A$1:$B$1,0),0)),"",
OFFSET(K268,0,-1)+20))</f>
        <v>1461</v>
      </c>
      <c r="L268">
        <f ca="1">IF($C268&lt;=2,"",
IF(AND($C268&gt;=3,INT(RIGHT(L$1,1))&gt;VLOOKUP($C268,EquipGradeTable!$A:$B,MATCH(EquipGradeTable!$B$1,EquipGradeTable!$A$1:$B$1,0),0)),"",
OFFSET(L268,0,-1)+20))</f>
        <v>1481</v>
      </c>
      <c r="M268">
        <f ca="1">IF($C268&lt;=2,"",
IF(AND($C268&gt;=3,INT(RIGHT(M$1,1))&gt;VLOOKUP($C268,EquipGradeTable!$A:$B,MATCH(EquipGradeTable!$B$1,EquipGradeTable!$A$1:$B$1,0),0)),"",
OFFSET(M268,0,-1)+20))</f>
        <v>1501</v>
      </c>
      <c r="N268">
        <f t="shared" ca="1" si="19"/>
        <v>4</v>
      </c>
      <c r="O268" t="str">
        <f ca="1">VLOOKUP($B268,EquipTable!$A:$V,MATCH(SUBSTITUTE(O$1,"참고",""),EquipTable!$A$1:$V$1,0),0)</f>
        <v>SciFiPlasmaRifle</v>
      </c>
      <c r="P268">
        <f ca="1">VLOOKUP($B268,EquipTable!$A:$V,MATCH(SUBSTITUTE(P$1,"참고",""),EquipTable!$A$1:$V$1,0),0)</f>
        <v>99</v>
      </c>
    </row>
    <row r="269" spans="1:16" x14ac:dyDescent="0.3">
      <c r="A269" t="str">
        <f t="shared" ca="1" si="16"/>
        <v>Equip007001</v>
      </c>
      <c r="B269" t="s">
        <v>183</v>
      </c>
      <c r="C269">
        <f t="shared" ca="1" si="17"/>
        <v>0</v>
      </c>
      <c r="D269" t="str">
        <f ca="1">VLOOKUP($B269,EquipTable!$A:$V,MATCH(SUBSTITUTE(D$1,"참고",""),EquipTable!$A$1:$V$1,0),0)</f>
        <v>Shield</v>
      </c>
      <c r="E269" t="str">
        <f ca="1">VLOOKUP($B269,EquipTable!$A:$V,MATCH(SUBSTITUTE(E$1,"참고",""),EquipTable!$A$1:$V$1,0),0)</f>
        <v>A</v>
      </c>
      <c r="F269">
        <f ca="1">VLOOKUP($B269,EquipTable!$A:$V,MATCH(SUBSTITUTE(F$1,"참고",""),EquipTable!$A$1:$V$1,0),0)</f>
        <v>1</v>
      </c>
      <c r="G269" t="str">
        <f t="shared" ca="1" si="18"/>
        <v>100</v>
      </c>
      <c r="H269">
        <v>100</v>
      </c>
      <c r="I269" t="str">
        <f ca="1">IF($C269&lt;=2,"",
IF(AND($C269&gt;=3,INT(RIGHT(I$1,1))&gt;VLOOKUP($C269,EquipGradeTable!$A:$B,MATCH(EquipGradeTable!$B$1,EquipGradeTable!$A$1:$B$1,0),0)),"",
OFFSET(I269,0,-1)+20))</f>
        <v/>
      </c>
      <c r="J269" t="str">
        <f ca="1">IF($C269&lt;=2,"",
IF(AND($C269&gt;=3,INT(RIGHT(J$1,1))&gt;VLOOKUP($C269,EquipGradeTable!$A:$B,MATCH(EquipGradeTable!$B$1,EquipGradeTable!$A$1:$B$1,0),0)),"",
OFFSET(J269,0,-1)+20))</f>
        <v/>
      </c>
      <c r="K269" t="str">
        <f ca="1">IF($C269&lt;=2,"",
IF(AND($C269&gt;=3,INT(RIGHT(K$1,1))&gt;VLOOKUP($C269,EquipGradeTable!$A:$B,MATCH(EquipGradeTable!$B$1,EquipGradeTable!$A$1:$B$1,0),0)),"",
OFFSET(K269,0,-1)+20))</f>
        <v/>
      </c>
      <c r="L269" t="str">
        <f ca="1">IF($C269&lt;=2,"",
IF(AND($C269&gt;=3,INT(RIGHT(L$1,1))&gt;VLOOKUP($C269,EquipGradeTable!$A:$B,MATCH(EquipGradeTable!$B$1,EquipGradeTable!$A$1:$B$1,0),0)),"",
OFFSET(L269,0,-1)+20))</f>
        <v/>
      </c>
      <c r="M269" t="str">
        <f ca="1">IF($C269&lt;=2,"",
IF(AND($C269&gt;=3,INT(RIGHT(M$1,1))&gt;VLOOKUP($C269,EquipGradeTable!$A:$B,MATCH(EquipGradeTable!$B$1,EquipGradeTable!$A$1:$B$1,0),0)),"",
OFFSET(M269,0,-1)+20))</f>
        <v/>
      </c>
      <c r="N269">
        <f t="shared" ca="1" si="19"/>
        <v>7</v>
      </c>
      <c r="O269" t="str">
        <f ca="1">VLOOKUP($B269,EquipTable!$A:$V,MATCH(SUBSTITUTE(O$1,"참고",""),EquipTable!$A$1:$V$1,0),0)</f>
        <v>ArmorySet53</v>
      </c>
      <c r="P269">
        <f ca="1">VLOOKUP($B269,EquipTable!$A:$V,MATCH(SUBSTITUTE(P$1,"참고",""),EquipTable!$A$1:$V$1,0),0)</f>
        <v>0</v>
      </c>
    </row>
    <row r="270" spans="1:16" x14ac:dyDescent="0.3">
      <c r="A270" t="str">
        <f t="shared" ca="1" si="16"/>
        <v>Equip017001</v>
      </c>
      <c r="B270" t="s">
        <v>183</v>
      </c>
      <c r="C270">
        <f t="shared" ca="1" si="17"/>
        <v>1</v>
      </c>
      <c r="D270" t="str">
        <f ca="1">VLOOKUP($B270,EquipTable!$A:$V,MATCH(SUBSTITUTE(D$1,"참고",""),EquipTable!$A$1:$V$1,0),0)</f>
        <v>Shield</v>
      </c>
      <c r="E270" t="str">
        <f ca="1">VLOOKUP($B270,EquipTable!$A:$V,MATCH(SUBSTITUTE(E$1,"참고",""),EquipTable!$A$1:$V$1,0),0)</f>
        <v>A</v>
      </c>
      <c r="F270">
        <f ca="1">VLOOKUP($B270,EquipTable!$A:$V,MATCH(SUBSTITUTE(F$1,"참고",""),EquipTable!$A$1:$V$1,0),0)</f>
        <v>1</v>
      </c>
      <c r="G270" t="str">
        <f t="shared" ca="1" si="18"/>
        <v>200</v>
      </c>
      <c r="H270">
        <v>200</v>
      </c>
      <c r="I270" t="str">
        <f ca="1">IF($C270&lt;=2,"",
IF(AND($C270&gt;=3,INT(RIGHT(I$1,1))&gt;VLOOKUP($C270,EquipGradeTable!$A:$B,MATCH(EquipGradeTable!$B$1,EquipGradeTable!$A$1:$B$1,0),0)),"",
OFFSET(I270,0,-1)+20))</f>
        <v/>
      </c>
      <c r="J270" t="str">
        <f ca="1">IF($C270&lt;=2,"",
IF(AND($C270&gt;=3,INT(RIGHT(J$1,1))&gt;VLOOKUP($C270,EquipGradeTable!$A:$B,MATCH(EquipGradeTable!$B$1,EquipGradeTable!$A$1:$B$1,0),0)),"",
OFFSET(J270,0,-1)+20))</f>
        <v/>
      </c>
      <c r="K270" t="str">
        <f ca="1">IF($C270&lt;=2,"",
IF(AND($C270&gt;=3,INT(RIGHT(K$1,1))&gt;VLOOKUP($C270,EquipGradeTable!$A:$B,MATCH(EquipGradeTable!$B$1,EquipGradeTable!$A$1:$B$1,0),0)),"",
OFFSET(K270,0,-1)+20))</f>
        <v/>
      </c>
      <c r="L270" t="str">
        <f ca="1">IF($C270&lt;=2,"",
IF(AND($C270&gt;=3,INT(RIGHT(L$1,1))&gt;VLOOKUP($C270,EquipGradeTable!$A:$B,MATCH(EquipGradeTable!$B$1,EquipGradeTable!$A$1:$B$1,0),0)),"",
OFFSET(L270,0,-1)+20))</f>
        <v/>
      </c>
      <c r="M270" t="str">
        <f ca="1">IF($C270&lt;=2,"",
IF(AND($C270&gt;=3,INT(RIGHT(M$1,1))&gt;VLOOKUP($C270,EquipGradeTable!$A:$B,MATCH(EquipGradeTable!$B$1,EquipGradeTable!$A$1:$B$1,0),0)),"",
OFFSET(M270,0,-1)+20))</f>
        <v/>
      </c>
      <c r="N270">
        <f t="shared" ca="1" si="19"/>
        <v>7</v>
      </c>
      <c r="O270" t="str">
        <f ca="1">VLOOKUP($B270,EquipTable!$A:$V,MATCH(SUBSTITUTE(O$1,"참고",""),EquipTable!$A$1:$V$1,0),0)</f>
        <v>ArmorySet53</v>
      </c>
      <c r="P270">
        <f ca="1">VLOOKUP($B270,EquipTable!$A:$V,MATCH(SUBSTITUTE(P$1,"참고",""),EquipTable!$A$1:$V$1,0),0)</f>
        <v>0</v>
      </c>
    </row>
    <row r="271" spans="1:16" x14ac:dyDescent="0.3">
      <c r="A271" t="str">
        <f t="shared" ca="1" si="16"/>
        <v>Equip027001</v>
      </c>
      <c r="B271" t="s">
        <v>183</v>
      </c>
      <c r="C271">
        <f t="shared" ca="1" si="17"/>
        <v>2</v>
      </c>
      <c r="D271" t="str">
        <f ca="1">VLOOKUP($B271,EquipTable!$A:$V,MATCH(SUBSTITUTE(D$1,"참고",""),EquipTable!$A$1:$V$1,0),0)</f>
        <v>Shield</v>
      </c>
      <c r="E271" t="str">
        <f ca="1">VLOOKUP($B271,EquipTable!$A:$V,MATCH(SUBSTITUTE(E$1,"참고",""),EquipTable!$A$1:$V$1,0),0)</f>
        <v>A</v>
      </c>
      <c r="F271">
        <f ca="1">VLOOKUP($B271,EquipTable!$A:$V,MATCH(SUBSTITUTE(F$1,"참고",""),EquipTable!$A$1:$V$1,0),0)</f>
        <v>1</v>
      </c>
      <c r="G271" t="str">
        <f t="shared" ca="1" si="18"/>
        <v>300</v>
      </c>
      <c r="H271">
        <v>300</v>
      </c>
      <c r="I271" t="str">
        <f ca="1">IF($C271&lt;=2,"",
IF(AND($C271&gt;=3,INT(RIGHT(I$1,1))&gt;VLOOKUP($C271,EquipGradeTable!$A:$B,MATCH(EquipGradeTable!$B$1,EquipGradeTable!$A$1:$B$1,0),0)),"",
OFFSET(I271,0,-1)+20))</f>
        <v/>
      </c>
      <c r="J271" t="str">
        <f ca="1">IF($C271&lt;=2,"",
IF(AND($C271&gt;=3,INT(RIGHT(J$1,1))&gt;VLOOKUP($C271,EquipGradeTable!$A:$B,MATCH(EquipGradeTable!$B$1,EquipGradeTable!$A$1:$B$1,0),0)),"",
OFFSET(J271,0,-1)+20))</f>
        <v/>
      </c>
      <c r="K271" t="str">
        <f ca="1">IF($C271&lt;=2,"",
IF(AND($C271&gt;=3,INT(RIGHT(K$1,1))&gt;VLOOKUP($C271,EquipGradeTable!$A:$B,MATCH(EquipGradeTable!$B$1,EquipGradeTable!$A$1:$B$1,0),0)),"",
OFFSET(K271,0,-1)+20))</f>
        <v/>
      </c>
      <c r="L271" t="str">
        <f ca="1">IF($C271&lt;=2,"",
IF(AND($C271&gt;=3,INT(RIGHT(L$1,1))&gt;VLOOKUP($C271,EquipGradeTable!$A:$B,MATCH(EquipGradeTable!$B$1,EquipGradeTable!$A$1:$B$1,0),0)),"",
OFFSET(L271,0,-1)+20))</f>
        <v/>
      </c>
      <c r="M271" t="str">
        <f ca="1">IF($C271&lt;=2,"",
IF(AND($C271&gt;=3,INT(RIGHT(M$1,1))&gt;VLOOKUP($C271,EquipGradeTable!$A:$B,MATCH(EquipGradeTable!$B$1,EquipGradeTable!$A$1:$B$1,0),0)),"",
OFFSET(M271,0,-1)+20))</f>
        <v/>
      </c>
      <c r="N271">
        <f t="shared" ca="1" si="19"/>
        <v>7</v>
      </c>
      <c r="O271" t="str">
        <f ca="1">VLOOKUP($B271,EquipTable!$A:$V,MATCH(SUBSTITUTE(O$1,"참고",""),EquipTable!$A$1:$V$1,0),0)</f>
        <v>ArmorySet53</v>
      </c>
      <c r="P271">
        <f ca="1">VLOOKUP($B271,EquipTable!$A:$V,MATCH(SUBSTITUTE(P$1,"참고",""),EquipTable!$A$1:$V$1,0),0)</f>
        <v>0</v>
      </c>
    </row>
    <row r="272" spans="1:16" x14ac:dyDescent="0.3">
      <c r="A272" t="str">
        <f t="shared" ca="1" si="16"/>
        <v>Equip037001</v>
      </c>
      <c r="B272" t="s">
        <v>183</v>
      </c>
      <c r="C272">
        <f t="shared" ca="1" si="17"/>
        <v>3</v>
      </c>
      <c r="D272" t="str">
        <f ca="1">VLOOKUP($B272,EquipTable!$A:$V,MATCH(SUBSTITUTE(D$1,"참고",""),EquipTable!$A$1:$V$1,0),0)</f>
        <v>Shield</v>
      </c>
      <c r="E272" t="str">
        <f ca="1">VLOOKUP($B272,EquipTable!$A:$V,MATCH(SUBSTITUTE(E$1,"참고",""),EquipTable!$A$1:$V$1,0),0)</f>
        <v>A</v>
      </c>
      <c r="F272">
        <f ca="1">VLOOKUP($B272,EquipTable!$A:$V,MATCH(SUBSTITUTE(F$1,"참고",""),EquipTable!$A$1:$V$1,0),0)</f>
        <v>1</v>
      </c>
      <c r="G272" t="str">
        <f t="shared" ca="1" si="18"/>
        <v>400, 420, 440</v>
      </c>
      <c r="H272">
        <v>400</v>
      </c>
      <c r="I272">
        <f ca="1">IF($C272&lt;=2,"",
IF(AND($C272&gt;=3,INT(RIGHT(I$1,1))&gt;VLOOKUP($C272,EquipGradeTable!$A:$B,MATCH(EquipGradeTable!$B$1,EquipGradeTable!$A$1:$B$1,0),0)),"",
OFFSET(I272,0,-1)+20))</f>
        <v>420</v>
      </c>
      <c r="J272">
        <f ca="1">IF($C272&lt;=2,"",
IF(AND($C272&gt;=3,INT(RIGHT(J$1,1))&gt;VLOOKUP($C272,EquipGradeTable!$A:$B,MATCH(EquipGradeTable!$B$1,EquipGradeTable!$A$1:$B$1,0),0)),"",
OFFSET(J272,0,-1)+20))</f>
        <v>440</v>
      </c>
      <c r="K272" t="str">
        <f ca="1">IF($C272&lt;=2,"",
IF(AND($C272&gt;=3,INT(RIGHT(K$1,1))&gt;VLOOKUP($C272,EquipGradeTable!$A:$B,MATCH(EquipGradeTable!$B$1,EquipGradeTable!$A$1:$B$1,0),0)),"",
OFFSET(K272,0,-1)+20))</f>
        <v/>
      </c>
      <c r="L272" t="str">
        <f ca="1">IF($C272&lt;=2,"",
IF(AND($C272&gt;=3,INT(RIGHT(L$1,1))&gt;VLOOKUP($C272,EquipGradeTable!$A:$B,MATCH(EquipGradeTable!$B$1,EquipGradeTable!$A$1:$B$1,0),0)),"",
OFFSET(L272,0,-1)+20))</f>
        <v/>
      </c>
      <c r="M272" t="str">
        <f ca="1">IF($C272&lt;=2,"",
IF(AND($C272&gt;=3,INT(RIGHT(M$1,1))&gt;VLOOKUP($C272,EquipGradeTable!$A:$B,MATCH(EquipGradeTable!$B$1,EquipGradeTable!$A$1:$B$1,0),0)),"",
OFFSET(M272,0,-1)+20))</f>
        <v/>
      </c>
      <c r="N272">
        <f t="shared" ca="1" si="19"/>
        <v>7</v>
      </c>
      <c r="O272" t="str">
        <f ca="1">VLOOKUP($B272,EquipTable!$A:$V,MATCH(SUBSTITUTE(O$1,"참고",""),EquipTable!$A$1:$V$1,0),0)</f>
        <v>ArmorySet53</v>
      </c>
      <c r="P272">
        <f ca="1">VLOOKUP($B272,EquipTable!$A:$V,MATCH(SUBSTITUTE(P$1,"참고",""),EquipTable!$A$1:$V$1,0),0)</f>
        <v>0</v>
      </c>
    </row>
    <row r="273" spans="1:16" x14ac:dyDescent="0.3">
      <c r="A273" t="str">
        <f t="shared" ca="1" si="16"/>
        <v>Equip047001</v>
      </c>
      <c r="B273" t="s">
        <v>183</v>
      </c>
      <c r="C273">
        <f t="shared" ca="1" si="17"/>
        <v>4</v>
      </c>
      <c r="D273" t="str">
        <f ca="1">VLOOKUP($B273,EquipTable!$A:$V,MATCH(SUBSTITUTE(D$1,"참고",""),EquipTable!$A$1:$V$1,0),0)</f>
        <v>Shield</v>
      </c>
      <c r="E273" t="str">
        <f ca="1">VLOOKUP($B273,EquipTable!$A:$V,MATCH(SUBSTITUTE(E$1,"참고",""),EquipTable!$A$1:$V$1,0),0)</f>
        <v>A</v>
      </c>
      <c r="F273">
        <f ca="1">VLOOKUP($B273,EquipTable!$A:$V,MATCH(SUBSTITUTE(F$1,"참고",""),EquipTable!$A$1:$V$1,0),0)</f>
        <v>1</v>
      </c>
      <c r="G273" t="str">
        <f t="shared" ca="1" si="18"/>
        <v>500, 520, 540, 560</v>
      </c>
      <c r="H273">
        <v>500</v>
      </c>
      <c r="I273">
        <f ca="1">IF($C273&lt;=2,"",
IF(AND($C273&gt;=3,INT(RIGHT(I$1,1))&gt;VLOOKUP($C273,EquipGradeTable!$A:$B,MATCH(EquipGradeTable!$B$1,EquipGradeTable!$A$1:$B$1,0),0)),"",
OFFSET(I273,0,-1)+20))</f>
        <v>520</v>
      </c>
      <c r="J273">
        <f ca="1">IF($C273&lt;=2,"",
IF(AND($C273&gt;=3,INT(RIGHT(J$1,1))&gt;VLOOKUP($C273,EquipGradeTable!$A:$B,MATCH(EquipGradeTable!$B$1,EquipGradeTable!$A$1:$B$1,0),0)),"",
OFFSET(J273,0,-1)+20))</f>
        <v>540</v>
      </c>
      <c r="K273">
        <f ca="1">IF($C273&lt;=2,"",
IF(AND($C273&gt;=3,INT(RIGHT(K$1,1))&gt;VLOOKUP($C273,EquipGradeTable!$A:$B,MATCH(EquipGradeTable!$B$1,EquipGradeTable!$A$1:$B$1,0),0)),"",
OFFSET(K273,0,-1)+20))</f>
        <v>560</v>
      </c>
      <c r="L273" t="str">
        <f ca="1">IF($C273&lt;=2,"",
IF(AND($C273&gt;=3,INT(RIGHT(L$1,1))&gt;VLOOKUP($C273,EquipGradeTable!$A:$B,MATCH(EquipGradeTable!$B$1,EquipGradeTable!$A$1:$B$1,0),0)),"",
OFFSET(L273,0,-1)+20))</f>
        <v/>
      </c>
      <c r="M273" t="str">
        <f ca="1">IF($C273&lt;=2,"",
IF(AND($C273&gt;=3,INT(RIGHT(M$1,1))&gt;VLOOKUP($C273,EquipGradeTable!$A:$B,MATCH(EquipGradeTable!$B$1,EquipGradeTable!$A$1:$B$1,0),0)),"",
OFFSET(M273,0,-1)+20))</f>
        <v/>
      </c>
      <c r="N273">
        <f t="shared" ca="1" si="19"/>
        <v>7</v>
      </c>
      <c r="O273" t="str">
        <f ca="1">VLOOKUP($B273,EquipTable!$A:$V,MATCH(SUBSTITUTE(O$1,"참고",""),EquipTable!$A$1:$V$1,0),0)</f>
        <v>ArmorySet53</v>
      </c>
      <c r="P273">
        <f ca="1">VLOOKUP($B273,EquipTable!$A:$V,MATCH(SUBSTITUTE(P$1,"참고",""),EquipTable!$A$1:$V$1,0),0)</f>
        <v>0</v>
      </c>
    </row>
    <row r="274" spans="1:16" x14ac:dyDescent="0.3">
      <c r="A274" t="str">
        <f t="shared" ca="1" si="16"/>
        <v>Equip057001</v>
      </c>
      <c r="B274" t="s">
        <v>183</v>
      </c>
      <c r="C274">
        <f t="shared" ca="1" si="17"/>
        <v>5</v>
      </c>
      <c r="D274" t="str">
        <f ca="1">VLOOKUP($B274,EquipTable!$A:$V,MATCH(SUBSTITUTE(D$1,"참고",""),EquipTable!$A$1:$V$1,0),0)</f>
        <v>Shield</v>
      </c>
      <c r="E274" t="str">
        <f ca="1">VLOOKUP($B274,EquipTable!$A:$V,MATCH(SUBSTITUTE(E$1,"참고",""),EquipTable!$A$1:$V$1,0),0)</f>
        <v>A</v>
      </c>
      <c r="F274">
        <f ca="1">VLOOKUP($B274,EquipTable!$A:$V,MATCH(SUBSTITUTE(F$1,"참고",""),EquipTable!$A$1:$V$1,0),0)</f>
        <v>1</v>
      </c>
      <c r="G274" t="str">
        <f t="shared" ca="1" si="18"/>
        <v>600, 620, 640, 660, 680</v>
      </c>
      <c r="H274">
        <v>600</v>
      </c>
      <c r="I274">
        <f ca="1">IF($C274&lt;=2,"",
IF(AND($C274&gt;=3,INT(RIGHT(I$1,1))&gt;VLOOKUP($C274,EquipGradeTable!$A:$B,MATCH(EquipGradeTable!$B$1,EquipGradeTable!$A$1:$B$1,0),0)),"",
OFFSET(I274,0,-1)+20))</f>
        <v>620</v>
      </c>
      <c r="J274">
        <f ca="1">IF($C274&lt;=2,"",
IF(AND($C274&gt;=3,INT(RIGHT(J$1,1))&gt;VLOOKUP($C274,EquipGradeTable!$A:$B,MATCH(EquipGradeTable!$B$1,EquipGradeTable!$A$1:$B$1,0),0)),"",
OFFSET(J274,0,-1)+20))</f>
        <v>640</v>
      </c>
      <c r="K274">
        <f ca="1">IF($C274&lt;=2,"",
IF(AND($C274&gt;=3,INT(RIGHT(K$1,1))&gt;VLOOKUP($C274,EquipGradeTable!$A:$B,MATCH(EquipGradeTable!$B$1,EquipGradeTable!$A$1:$B$1,0),0)),"",
OFFSET(K274,0,-1)+20))</f>
        <v>660</v>
      </c>
      <c r="L274">
        <f ca="1">IF($C274&lt;=2,"",
IF(AND($C274&gt;=3,INT(RIGHT(L$1,1))&gt;VLOOKUP($C274,EquipGradeTable!$A:$B,MATCH(EquipGradeTable!$B$1,EquipGradeTable!$A$1:$B$1,0),0)),"",
OFFSET(L274,0,-1)+20))</f>
        <v>680</v>
      </c>
      <c r="M274" t="str">
        <f ca="1">IF($C274&lt;=2,"",
IF(AND($C274&gt;=3,INT(RIGHT(M$1,1))&gt;VLOOKUP($C274,EquipGradeTable!$A:$B,MATCH(EquipGradeTable!$B$1,EquipGradeTable!$A$1:$B$1,0),0)),"",
OFFSET(M274,0,-1)+20))</f>
        <v/>
      </c>
      <c r="N274">
        <f t="shared" ca="1" si="19"/>
        <v>7</v>
      </c>
      <c r="O274" t="str">
        <f ca="1">VLOOKUP($B274,EquipTable!$A:$V,MATCH(SUBSTITUTE(O$1,"참고",""),EquipTable!$A$1:$V$1,0),0)</f>
        <v>ArmorySet53</v>
      </c>
      <c r="P274">
        <f ca="1">VLOOKUP($B274,EquipTable!$A:$V,MATCH(SUBSTITUTE(P$1,"참고",""),EquipTable!$A$1:$V$1,0),0)</f>
        <v>0</v>
      </c>
    </row>
    <row r="275" spans="1:16" x14ac:dyDescent="0.3">
      <c r="A275" t="str">
        <f t="shared" ca="1" si="16"/>
        <v>Equip067001</v>
      </c>
      <c r="B275" t="s">
        <v>183</v>
      </c>
      <c r="C275">
        <f t="shared" ca="1" si="17"/>
        <v>6</v>
      </c>
      <c r="D275" t="str">
        <f ca="1">VLOOKUP($B275,EquipTable!$A:$V,MATCH(SUBSTITUTE(D$1,"참고",""),EquipTable!$A$1:$V$1,0),0)</f>
        <v>Shield</v>
      </c>
      <c r="E275" t="str">
        <f ca="1">VLOOKUP($B275,EquipTable!$A:$V,MATCH(SUBSTITUTE(E$1,"참고",""),EquipTable!$A$1:$V$1,0),0)</f>
        <v>A</v>
      </c>
      <c r="F275">
        <f ca="1">VLOOKUP($B275,EquipTable!$A:$V,MATCH(SUBSTITUTE(F$1,"참고",""),EquipTable!$A$1:$V$1,0),0)</f>
        <v>1</v>
      </c>
      <c r="G275" t="str">
        <f t="shared" ca="1" si="18"/>
        <v>700, 720, 740, 760, 780, 800</v>
      </c>
      <c r="H275">
        <v>700</v>
      </c>
      <c r="I275">
        <f ca="1">IF($C275&lt;=2,"",
IF(AND($C275&gt;=3,INT(RIGHT(I$1,1))&gt;VLOOKUP($C275,EquipGradeTable!$A:$B,MATCH(EquipGradeTable!$B$1,EquipGradeTable!$A$1:$B$1,0),0)),"",
OFFSET(I275,0,-1)+20))</f>
        <v>720</v>
      </c>
      <c r="J275">
        <f ca="1">IF($C275&lt;=2,"",
IF(AND($C275&gt;=3,INT(RIGHT(J$1,1))&gt;VLOOKUP($C275,EquipGradeTable!$A:$B,MATCH(EquipGradeTable!$B$1,EquipGradeTable!$A$1:$B$1,0),0)),"",
OFFSET(J275,0,-1)+20))</f>
        <v>740</v>
      </c>
      <c r="K275">
        <f ca="1">IF($C275&lt;=2,"",
IF(AND($C275&gt;=3,INT(RIGHT(K$1,1))&gt;VLOOKUP($C275,EquipGradeTable!$A:$B,MATCH(EquipGradeTable!$B$1,EquipGradeTable!$A$1:$B$1,0),0)),"",
OFFSET(K275,0,-1)+20))</f>
        <v>760</v>
      </c>
      <c r="L275">
        <f ca="1">IF($C275&lt;=2,"",
IF(AND($C275&gt;=3,INT(RIGHT(L$1,1))&gt;VLOOKUP($C275,EquipGradeTable!$A:$B,MATCH(EquipGradeTable!$B$1,EquipGradeTable!$A$1:$B$1,0),0)),"",
OFFSET(L275,0,-1)+20))</f>
        <v>780</v>
      </c>
      <c r="M275">
        <f ca="1">IF($C275&lt;=2,"",
IF(AND($C275&gt;=3,INT(RIGHT(M$1,1))&gt;VLOOKUP($C275,EquipGradeTable!$A:$B,MATCH(EquipGradeTable!$B$1,EquipGradeTable!$A$1:$B$1,0),0)),"",
OFFSET(M275,0,-1)+20))</f>
        <v>800</v>
      </c>
      <c r="N275">
        <f t="shared" ca="1" si="19"/>
        <v>7</v>
      </c>
      <c r="O275" t="str">
        <f ca="1">VLOOKUP($B275,EquipTable!$A:$V,MATCH(SUBSTITUTE(O$1,"참고",""),EquipTable!$A$1:$V$1,0),0)</f>
        <v>ArmorySet53</v>
      </c>
      <c r="P275">
        <f ca="1">VLOOKUP($B275,EquipTable!$A:$V,MATCH(SUBSTITUTE(P$1,"참고",""),EquipTable!$A$1:$V$1,0),0)</f>
        <v>0</v>
      </c>
    </row>
    <row r="276" spans="1:16" x14ac:dyDescent="0.3">
      <c r="A276" t="str">
        <f t="shared" ca="1" si="16"/>
        <v>Equip007002</v>
      </c>
      <c r="B276" t="s">
        <v>184</v>
      </c>
      <c r="C276">
        <f t="shared" ca="1" si="17"/>
        <v>0</v>
      </c>
      <c r="D276" t="str">
        <f ca="1">VLOOKUP($B276,EquipTable!$A:$V,MATCH(SUBSTITUTE(D$1,"참고",""),EquipTable!$A$1:$V$1,0),0)</f>
        <v>Shield</v>
      </c>
      <c r="E276" t="str">
        <f ca="1">VLOOKUP($B276,EquipTable!$A:$V,MATCH(SUBSTITUTE(E$1,"참고",""),EquipTable!$A$1:$V$1,0),0)</f>
        <v>A</v>
      </c>
      <c r="F276">
        <f ca="1">VLOOKUP($B276,EquipTable!$A:$V,MATCH(SUBSTITUTE(F$1,"참고",""),EquipTable!$A$1:$V$1,0),0)</f>
        <v>2</v>
      </c>
      <c r="G276" t="str">
        <f t="shared" ca="1" si="18"/>
        <v>101</v>
      </c>
      <c r="H276">
        <v>101</v>
      </c>
      <c r="I276" t="str">
        <f ca="1">IF($C276&lt;=2,"",
IF(AND($C276&gt;=3,INT(RIGHT(I$1,1))&gt;VLOOKUP($C276,EquipGradeTable!$A:$B,MATCH(EquipGradeTable!$B$1,EquipGradeTable!$A$1:$B$1,0),0)),"",
OFFSET(I276,0,-1)+20))</f>
        <v/>
      </c>
      <c r="J276" t="str">
        <f ca="1">IF($C276&lt;=2,"",
IF(AND($C276&gt;=3,INT(RIGHT(J$1,1))&gt;VLOOKUP($C276,EquipGradeTable!$A:$B,MATCH(EquipGradeTable!$B$1,EquipGradeTable!$A$1:$B$1,0),0)),"",
OFFSET(J276,0,-1)+20))</f>
        <v/>
      </c>
      <c r="K276" t="str">
        <f ca="1">IF($C276&lt;=2,"",
IF(AND($C276&gt;=3,INT(RIGHT(K$1,1))&gt;VLOOKUP($C276,EquipGradeTable!$A:$B,MATCH(EquipGradeTable!$B$1,EquipGradeTable!$A$1:$B$1,0),0)),"",
OFFSET(K276,0,-1)+20))</f>
        <v/>
      </c>
      <c r="L276" t="str">
        <f ca="1">IF($C276&lt;=2,"",
IF(AND($C276&gt;=3,INT(RIGHT(L$1,1))&gt;VLOOKUP($C276,EquipGradeTable!$A:$B,MATCH(EquipGradeTable!$B$1,EquipGradeTable!$A$1:$B$1,0),0)),"",
OFFSET(L276,0,-1)+20))</f>
        <v/>
      </c>
      <c r="M276" t="str">
        <f ca="1">IF($C276&lt;=2,"",
IF(AND($C276&gt;=3,INT(RIGHT(M$1,1))&gt;VLOOKUP($C276,EquipGradeTable!$A:$B,MATCH(EquipGradeTable!$B$1,EquipGradeTable!$A$1:$B$1,0),0)),"",
OFFSET(M276,0,-1)+20))</f>
        <v/>
      </c>
      <c r="N276">
        <f t="shared" ca="1" si="19"/>
        <v>7</v>
      </c>
      <c r="O276" t="str">
        <f ca="1">VLOOKUP($B276,EquipTable!$A:$V,MATCH(SUBSTITUTE(O$1,"참고",""),EquipTable!$A$1:$V$1,0),0)</f>
        <v>CelticShield</v>
      </c>
      <c r="P276">
        <f ca="1">VLOOKUP($B276,EquipTable!$A:$V,MATCH(SUBSTITUTE(P$1,"참고",""),EquipTable!$A$1:$V$1,0),0)</f>
        <v>0</v>
      </c>
    </row>
    <row r="277" spans="1:16" x14ac:dyDescent="0.3">
      <c r="A277" t="str">
        <f t="shared" ca="1" si="16"/>
        <v>Equip017002</v>
      </c>
      <c r="B277" t="s">
        <v>184</v>
      </c>
      <c r="C277">
        <f t="shared" ca="1" si="17"/>
        <v>1</v>
      </c>
      <c r="D277" t="str">
        <f ca="1">VLOOKUP($B277,EquipTable!$A:$V,MATCH(SUBSTITUTE(D$1,"참고",""),EquipTable!$A$1:$V$1,0),0)</f>
        <v>Shield</v>
      </c>
      <c r="E277" t="str">
        <f ca="1">VLOOKUP($B277,EquipTable!$A:$V,MATCH(SUBSTITUTE(E$1,"참고",""),EquipTable!$A$1:$V$1,0),0)</f>
        <v>A</v>
      </c>
      <c r="F277">
        <f ca="1">VLOOKUP($B277,EquipTable!$A:$V,MATCH(SUBSTITUTE(F$1,"참고",""),EquipTable!$A$1:$V$1,0),0)</f>
        <v>2</v>
      </c>
      <c r="G277" t="str">
        <f t="shared" ca="1" si="18"/>
        <v>201</v>
      </c>
      <c r="H277">
        <v>201</v>
      </c>
      <c r="I277" t="str">
        <f ca="1">IF($C277&lt;=2,"",
IF(AND($C277&gt;=3,INT(RIGHT(I$1,1))&gt;VLOOKUP($C277,EquipGradeTable!$A:$B,MATCH(EquipGradeTable!$B$1,EquipGradeTable!$A$1:$B$1,0),0)),"",
OFFSET(I277,0,-1)+20))</f>
        <v/>
      </c>
      <c r="J277" t="str">
        <f ca="1">IF($C277&lt;=2,"",
IF(AND($C277&gt;=3,INT(RIGHT(J$1,1))&gt;VLOOKUP($C277,EquipGradeTable!$A:$B,MATCH(EquipGradeTable!$B$1,EquipGradeTable!$A$1:$B$1,0),0)),"",
OFFSET(J277,0,-1)+20))</f>
        <v/>
      </c>
      <c r="K277" t="str">
        <f ca="1">IF($C277&lt;=2,"",
IF(AND($C277&gt;=3,INT(RIGHT(K$1,1))&gt;VLOOKUP($C277,EquipGradeTable!$A:$B,MATCH(EquipGradeTable!$B$1,EquipGradeTable!$A$1:$B$1,0),0)),"",
OFFSET(K277,0,-1)+20))</f>
        <v/>
      </c>
      <c r="L277" t="str">
        <f ca="1">IF($C277&lt;=2,"",
IF(AND($C277&gt;=3,INT(RIGHT(L$1,1))&gt;VLOOKUP($C277,EquipGradeTable!$A:$B,MATCH(EquipGradeTable!$B$1,EquipGradeTable!$A$1:$B$1,0),0)),"",
OFFSET(L277,0,-1)+20))</f>
        <v/>
      </c>
      <c r="M277" t="str">
        <f ca="1">IF($C277&lt;=2,"",
IF(AND($C277&gt;=3,INT(RIGHT(M$1,1))&gt;VLOOKUP($C277,EquipGradeTable!$A:$B,MATCH(EquipGradeTable!$B$1,EquipGradeTable!$A$1:$B$1,0),0)),"",
OFFSET(M277,0,-1)+20))</f>
        <v/>
      </c>
      <c r="N277">
        <f t="shared" ca="1" si="19"/>
        <v>7</v>
      </c>
      <c r="O277" t="str">
        <f ca="1">VLOOKUP($B277,EquipTable!$A:$V,MATCH(SUBSTITUTE(O$1,"참고",""),EquipTable!$A$1:$V$1,0),0)</f>
        <v>CelticShield</v>
      </c>
      <c r="P277">
        <f ca="1">VLOOKUP($B277,EquipTable!$A:$V,MATCH(SUBSTITUTE(P$1,"참고",""),EquipTable!$A$1:$V$1,0),0)</f>
        <v>0</v>
      </c>
    </row>
    <row r="278" spans="1:16" x14ac:dyDescent="0.3">
      <c r="A278" t="str">
        <f t="shared" ca="1" si="16"/>
        <v>Equip027002</v>
      </c>
      <c r="B278" t="s">
        <v>184</v>
      </c>
      <c r="C278">
        <f t="shared" ca="1" si="17"/>
        <v>2</v>
      </c>
      <c r="D278" t="str">
        <f ca="1">VLOOKUP($B278,EquipTable!$A:$V,MATCH(SUBSTITUTE(D$1,"참고",""),EquipTable!$A$1:$V$1,0),0)</f>
        <v>Shield</v>
      </c>
      <c r="E278" t="str">
        <f ca="1">VLOOKUP($B278,EquipTable!$A:$V,MATCH(SUBSTITUTE(E$1,"참고",""),EquipTable!$A$1:$V$1,0),0)</f>
        <v>A</v>
      </c>
      <c r="F278">
        <f ca="1">VLOOKUP($B278,EquipTable!$A:$V,MATCH(SUBSTITUTE(F$1,"참고",""),EquipTable!$A$1:$V$1,0),0)</f>
        <v>2</v>
      </c>
      <c r="G278" t="str">
        <f t="shared" ca="1" si="18"/>
        <v>301</v>
      </c>
      <c r="H278">
        <v>301</v>
      </c>
      <c r="I278" t="str">
        <f ca="1">IF($C278&lt;=2,"",
IF(AND($C278&gt;=3,INT(RIGHT(I$1,1))&gt;VLOOKUP($C278,EquipGradeTable!$A:$B,MATCH(EquipGradeTable!$B$1,EquipGradeTable!$A$1:$B$1,0),0)),"",
OFFSET(I278,0,-1)+20))</f>
        <v/>
      </c>
      <c r="J278" t="str">
        <f ca="1">IF($C278&lt;=2,"",
IF(AND($C278&gt;=3,INT(RIGHT(J$1,1))&gt;VLOOKUP($C278,EquipGradeTable!$A:$B,MATCH(EquipGradeTable!$B$1,EquipGradeTable!$A$1:$B$1,0),0)),"",
OFFSET(J278,0,-1)+20))</f>
        <v/>
      </c>
      <c r="K278" t="str">
        <f ca="1">IF($C278&lt;=2,"",
IF(AND($C278&gt;=3,INT(RIGHT(K$1,1))&gt;VLOOKUP($C278,EquipGradeTable!$A:$B,MATCH(EquipGradeTable!$B$1,EquipGradeTable!$A$1:$B$1,0),0)),"",
OFFSET(K278,0,-1)+20))</f>
        <v/>
      </c>
      <c r="L278" t="str">
        <f ca="1">IF($C278&lt;=2,"",
IF(AND($C278&gt;=3,INT(RIGHT(L$1,1))&gt;VLOOKUP($C278,EquipGradeTable!$A:$B,MATCH(EquipGradeTable!$B$1,EquipGradeTable!$A$1:$B$1,0),0)),"",
OFFSET(L278,0,-1)+20))</f>
        <v/>
      </c>
      <c r="M278" t="str">
        <f ca="1">IF($C278&lt;=2,"",
IF(AND($C278&gt;=3,INT(RIGHT(M$1,1))&gt;VLOOKUP($C278,EquipGradeTable!$A:$B,MATCH(EquipGradeTable!$B$1,EquipGradeTable!$A$1:$B$1,0),0)),"",
OFFSET(M278,0,-1)+20))</f>
        <v/>
      </c>
      <c r="N278">
        <f t="shared" ca="1" si="19"/>
        <v>7</v>
      </c>
      <c r="O278" t="str">
        <f ca="1">VLOOKUP($B278,EquipTable!$A:$V,MATCH(SUBSTITUTE(O$1,"참고",""),EquipTable!$A$1:$V$1,0),0)</f>
        <v>CelticShield</v>
      </c>
      <c r="P278">
        <f ca="1">VLOOKUP($B278,EquipTable!$A:$V,MATCH(SUBSTITUTE(P$1,"참고",""),EquipTable!$A$1:$V$1,0),0)</f>
        <v>0</v>
      </c>
    </row>
    <row r="279" spans="1:16" x14ac:dyDescent="0.3">
      <c r="A279" t="str">
        <f t="shared" ca="1" si="16"/>
        <v>Equip037002</v>
      </c>
      <c r="B279" t="s">
        <v>184</v>
      </c>
      <c r="C279">
        <f t="shared" ca="1" si="17"/>
        <v>3</v>
      </c>
      <c r="D279" t="str">
        <f ca="1">VLOOKUP($B279,EquipTable!$A:$V,MATCH(SUBSTITUTE(D$1,"참고",""),EquipTable!$A$1:$V$1,0),0)</f>
        <v>Shield</v>
      </c>
      <c r="E279" t="str">
        <f ca="1">VLOOKUP($B279,EquipTable!$A:$V,MATCH(SUBSTITUTE(E$1,"참고",""),EquipTable!$A$1:$V$1,0),0)</f>
        <v>A</v>
      </c>
      <c r="F279">
        <f ca="1">VLOOKUP($B279,EquipTable!$A:$V,MATCH(SUBSTITUTE(F$1,"참고",""),EquipTable!$A$1:$V$1,0),0)</f>
        <v>2</v>
      </c>
      <c r="G279" t="str">
        <f t="shared" ca="1" si="18"/>
        <v>401, 421, 441</v>
      </c>
      <c r="H279">
        <v>401</v>
      </c>
      <c r="I279">
        <f ca="1">IF($C279&lt;=2,"",
IF(AND($C279&gt;=3,INT(RIGHT(I$1,1))&gt;VLOOKUP($C279,EquipGradeTable!$A:$B,MATCH(EquipGradeTable!$B$1,EquipGradeTable!$A$1:$B$1,0),0)),"",
OFFSET(I279,0,-1)+20))</f>
        <v>421</v>
      </c>
      <c r="J279">
        <f ca="1">IF($C279&lt;=2,"",
IF(AND($C279&gt;=3,INT(RIGHT(J$1,1))&gt;VLOOKUP($C279,EquipGradeTable!$A:$B,MATCH(EquipGradeTable!$B$1,EquipGradeTable!$A$1:$B$1,0),0)),"",
OFFSET(J279,0,-1)+20))</f>
        <v>441</v>
      </c>
      <c r="K279" t="str">
        <f ca="1">IF($C279&lt;=2,"",
IF(AND($C279&gt;=3,INT(RIGHT(K$1,1))&gt;VLOOKUP($C279,EquipGradeTable!$A:$B,MATCH(EquipGradeTable!$B$1,EquipGradeTable!$A$1:$B$1,0),0)),"",
OFFSET(K279,0,-1)+20))</f>
        <v/>
      </c>
      <c r="L279" t="str">
        <f ca="1">IF($C279&lt;=2,"",
IF(AND($C279&gt;=3,INT(RIGHT(L$1,1))&gt;VLOOKUP($C279,EquipGradeTable!$A:$B,MATCH(EquipGradeTable!$B$1,EquipGradeTable!$A$1:$B$1,0),0)),"",
OFFSET(L279,0,-1)+20))</f>
        <v/>
      </c>
      <c r="M279" t="str">
        <f ca="1">IF($C279&lt;=2,"",
IF(AND($C279&gt;=3,INT(RIGHT(M$1,1))&gt;VLOOKUP($C279,EquipGradeTable!$A:$B,MATCH(EquipGradeTable!$B$1,EquipGradeTable!$A$1:$B$1,0),0)),"",
OFFSET(M279,0,-1)+20))</f>
        <v/>
      </c>
      <c r="N279">
        <f t="shared" ca="1" si="19"/>
        <v>7</v>
      </c>
      <c r="O279" t="str">
        <f ca="1">VLOOKUP($B279,EquipTable!$A:$V,MATCH(SUBSTITUTE(O$1,"참고",""),EquipTable!$A$1:$V$1,0),0)</f>
        <v>CelticShield</v>
      </c>
      <c r="P279">
        <f ca="1">VLOOKUP($B279,EquipTable!$A:$V,MATCH(SUBSTITUTE(P$1,"참고",""),EquipTable!$A$1:$V$1,0),0)</f>
        <v>0</v>
      </c>
    </row>
    <row r="280" spans="1:16" x14ac:dyDescent="0.3">
      <c r="A280" t="str">
        <f t="shared" ca="1" si="16"/>
        <v>Equip047002</v>
      </c>
      <c r="B280" t="s">
        <v>184</v>
      </c>
      <c r="C280">
        <f t="shared" ca="1" si="17"/>
        <v>4</v>
      </c>
      <c r="D280" t="str">
        <f ca="1">VLOOKUP($B280,EquipTable!$A:$V,MATCH(SUBSTITUTE(D$1,"참고",""),EquipTable!$A$1:$V$1,0),0)</f>
        <v>Shield</v>
      </c>
      <c r="E280" t="str">
        <f ca="1">VLOOKUP($B280,EquipTable!$A:$V,MATCH(SUBSTITUTE(E$1,"참고",""),EquipTable!$A$1:$V$1,0),0)</f>
        <v>A</v>
      </c>
      <c r="F280">
        <f ca="1">VLOOKUP($B280,EquipTable!$A:$V,MATCH(SUBSTITUTE(F$1,"참고",""),EquipTable!$A$1:$V$1,0),0)</f>
        <v>2</v>
      </c>
      <c r="G280" t="str">
        <f t="shared" ca="1" si="18"/>
        <v>501, 521, 541, 561</v>
      </c>
      <c r="H280">
        <v>501</v>
      </c>
      <c r="I280">
        <f ca="1">IF($C280&lt;=2,"",
IF(AND($C280&gt;=3,INT(RIGHT(I$1,1))&gt;VLOOKUP($C280,EquipGradeTable!$A:$B,MATCH(EquipGradeTable!$B$1,EquipGradeTable!$A$1:$B$1,0),0)),"",
OFFSET(I280,0,-1)+20))</f>
        <v>521</v>
      </c>
      <c r="J280">
        <f ca="1">IF($C280&lt;=2,"",
IF(AND($C280&gt;=3,INT(RIGHT(J$1,1))&gt;VLOOKUP($C280,EquipGradeTable!$A:$B,MATCH(EquipGradeTable!$B$1,EquipGradeTable!$A$1:$B$1,0),0)),"",
OFFSET(J280,0,-1)+20))</f>
        <v>541</v>
      </c>
      <c r="K280">
        <f ca="1">IF($C280&lt;=2,"",
IF(AND($C280&gt;=3,INT(RIGHT(K$1,1))&gt;VLOOKUP($C280,EquipGradeTable!$A:$B,MATCH(EquipGradeTable!$B$1,EquipGradeTable!$A$1:$B$1,0),0)),"",
OFFSET(K280,0,-1)+20))</f>
        <v>561</v>
      </c>
      <c r="L280" t="str">
        <f ca="1">IF($C280&lt;=2,"",
IF(AND($C280&gt;=3,INT(RIGHT(L$1,1))&gt;VLOOKUP($C280,EquipGradeTable!$A:$B,MATCH(EquipGradeTable!$B$1,EquipGradeTable!$A$1:$B$1,0),0)),"",
OFFSET(L280,0,-1)+20))</f>
        <v/>
      </c>
      <c r="M280" t="str">
        <f ca="1">IF($C280&lt;=2,"",
IF(AND($C280&gt;=3,INT(RIGHT(M$1,1))&gt;VLOOKUP($C280,EquipGradeTable!$A:$B,MATCH(EquipGradeTable!$B$1,EquipGradeTable!$A$1:$B$1,0),0)),"",
OFFSET(M280,0,-1)+20))</f>
        <v/>
      </c>
      <c r="N280">
        <f t="shared" ca="1" si="19"/>
        <v>7</v>
      </c>
      <c r="O280" t="str">
        <f ca="1">VLOOKUP($B280,EquipTable!$A:$V,MATCH(SUBSTITUTE(O$1,"참고",""),EquipTable!$A$1:$V$1,0),0)</f>
        <v>CelticShield</v>
      </c>
      <c r="P280">
        <f ca="1">VLOOKUP($B280,EquipTable!$A:$V,MATCH(SUBSTITUTE(P$1,"참고",""),EquipTable!$A$1:$V$1,0),0)</f>
        <v>0</v>
      </c>
    </row>
    <row r="281" spans="1:16" x14ac:dyDescent="0.3">
      <c r="A281" t="str">
        <f t="shared" ca="1" si="16"/>
        <v>Equip057002</v>
      </c>
      <c r="B281" t="s">
        <v>184</v>
      </c>
      <c r="C281">
        <f t="shared" ca="1" si="17"/>
        <v>5</v>
      </c>
      <c r="D281" t="str">
        <f ca="1">VLOOKUP($B281,EquipTable!$A:$V,MATCH(SUBSTITUTE(D$1,"참고",""),EquipTable!$A$1:$V$1,0),0)</f>
        <v>Shield</v>
      </c>
      <c r="E281" t="str">
        <f ca="1">VLOOKUP($B281,EquipTable!$A:$V,MATCH(SUBSTITUTE(E$1,"참고",""),EquipTable!$A$1:$V$1,0),0)</f>
        <v>A</v>
      </c>
      <c r="F281">
        <f ca="1">VLOOKUP($B281,EquipTable!$A:$V,MATCH(SUBSTITUTE(F$1,"참고",""),EquipTable!$A$1:$V$1,0),0)</f>
        <v>2</v>
      </c>
      <c r="G281" t="str">
        <f t="shared" ca="1" si="18"/>
        <v>601, 621, 641, 661, 681</v>
      </c>
      <c r="H281">
        <v>601</v>
      </c>
      <c r="I281">
        <f ca="1">IF($C281&lt;=2,"",
IF(AND($C281&gt;=3,INT(RIGHT(I$1,1))&gt;VLOOKUP($C281,EquipGradeTable!$A:$B,MATCH(EquipGradeTable!$B$1,EquipGradeTable!$A$1:$B$1,0),0)),"",
OFFSET(I281,0,-1)+20))</f>
        <v>621</v>
      </c>
      <c r="J281">
        <f ca="1">IF($C281&lt;=2,"",
IF(AND($C281&gt;=3,INT(RIGHT(J$1,1))&gt;VLOOKUP($C281,EquipGradeTable!$A:$B,MATCH(EquipGradeTable!$B$1,EquipGradeTable!$A$1:$B$1,0),0)),"",
OFFSET(J281,0,-1)+20))</f>
        <v>641</v>
      </c>
      <c r="K281">
        <f ca="1">IF($C281&lt;=2,"",
IF(AND($C281&gt;=3,INT(RIGHT(K$1,1))&gt;VLOOKUP($C281,EquipGradeTable!$A:$B,MATCH(EquipGradeTable!$B$1,EquipGradeTable!$A$1:$B$1,0),0)),"",
OFFSET(K281,0,-1)+20))</f>
        <v>661</v>
      </c>
      <c r="L281">
        <f ca="1">IF($C281&lt;=2,"",
IF(AND($C281&gt;=3,INT(RIGHT(L$1,1))&gt;VLOOKUP($C281,EquipGradeTable!$A:$B,MATCH(EquipGradeTable!$B$1,EquipGradeTable!$A$1:$B$1,0),0)),"",
OFFSET(L281,0,-1)+20))</f>
        <v>681</v>
      </c>
      <c r="M281" t="str">
        <f ca="1">IF($C281&lt;=2,"",
IF(AND($C281&gt;=3,INT(RIGHT(M$1,1))&gt;VLOOKUP($C281,EquipGradeTable!$A:$B,MATCH(EquipGradeTable!$B$1,EquipGradeTable!$A$1:$B$1,0),0)),"",
OFFSET(M281,0,-1)+20))</f>
        <v/>
      </c>
      <c r="N281">
        <f t="shared" ca="1" si="19"/>
        <v>7</v>
      </c>
      <c r="O281" t="str">
        <f ca="1">VLOOKUP($B281,EquipTable!$A:$V,MATCH(SUBSTITUTE(O$1,"참고",""),EquipTable!$A$1:$V$1,0),0)</f>
        <v>CelticShield</v>
      </c>
      <c r="P281">
        <f ca="1">VLOOKUP($B281,EquipTable!$A:$V,MATCH(SUBSTITUTE(P$1,"참고",""),EquipTable!$A$1:$V$1,0),0)</f>
        <v>0</v>
      </c>
    </row>
    <row r="282" spans="1:16" x14ac:dyDescent="0.3">
      <c r="A282" t="str">
        <f t="shared" ca="1" si="16"/>
        <v>Equip067002</v>
      </c>
      <c r="B282" t="s">
        <v>184</v>
      </c>
      <c r="C282">
        <f t="shared" ca="1" si="17"/>
        <v>6</v>
      </c>
      <c r="D282" t="str">
        <f ca="1">VLOOKUP($B282,EquipTable!$A:$V,MATCH(SUBSTITUTE(D$1,"참고",""),EquipTable!$A$1:$V$1,0),0)</f>
        <v>Shield</v>
      </c>
      <c r="E282" t="str">
        <f ca="1">VLOOKUP($B282,EquipTable!$A:$V,MATCH(SUBSTITUTE(E$1,"참고",""),EquipTable!$A$1:$V$1,0),0)</f>
        <v>A</v>
      </c>
      <c r="F282">
        <f ca="1">VLOOKUP($B282,EquipTable!$A:$V,MATCH(SUBSTITUTE(F$1,"참고",""),EquipTable!$A$1:$V$1,0),0)</f>
        <v>2</v>
      </c>
      <c r="G282" t="str">
        <f t="shared" ca="1" si="18"/>
        <v>701, 721, 741, 761, 781, 801</v>
      </c>
      <c r="H282">
        <v>701</v>
      </c>
      <c r="I282">
        <f ca="1">IF($C282&lt;=2,"",
IF(AND($C282&gt;=3,INT(RIGHT(I$1,1))&gt;VLOOKUP($C282,EquipGradeTable!$A:$B,MATCH(EquipGradeTable!$B$1,EquipGradeTable!$A$1:$B$1,0),0)),"",
OFFSET(I282,0,-1)+20))</f>
        <v>721</v>
      </c>
      <c r="J282">
        <f ca="1">IF($C282&lt;=2,"",
IF(AND($C282&gt;=3,INT(RIGHT(J$1,1))&gt;VLOOKUP($C282,EquipGradeTable!$A:$B,MATCH(EquipGradeTable!$B$1,EquipGradeTable!$A$1:$B$1,0),0)),"",
OFFSET(J282,0,-1)+20))</f>
        <v>741</v>
      </c>
      <c r="K282">
        <f ca="1">IF($C282&lt;=2,"",
IF(AND($C282&gt;=3,INT(RIGHT(K$1,1))&gt;VLOOKUP($C282,EquipGradeTable!$A:$B,MATCH(EquipGradeTable!$B$1,EquipGradeTable!$A$1:$B$1,0),0)),"",
OFFSET(K282,0,-1)+20))</f>
        <v>761</v>
      </c>
      <c r="L282">
        <f ca="1">IF($C282&lt;=2,"",
IF(AND($C282&gt;=3,INT(RIGHT(L$1,1))&gt;VLOOKUP($C282,EquipGradeTable!$A:$B,MATCH(EquipGradeTable!$B$1,EquipGradeTable!$A$1:$B$1,0),0)),"",
OFFSET(L282,0,-1)+20))</f>
        <v>781</v>
      </c>
      <c r="M282">
        <f ca="1">IF($C282&lt;=2,"",
IF(AND($C282&gt;=3,INT(RIGHT(M$1,1))&gt;VLOOKUP($C282,EquipGradeTable!$A:$B,MATCH(EquipGradeTable!$B$1,EquipGradeTable!$A$1:$B$1,0),0)),"",
OFFSET(M282,0,-1)+20))</f>
        <v>801</v>
      </c>
      <c r="N282">
        <f t="shared" ca="1" si="19"/>
        <v>7</v>
      </c>
      <c r="O282" t="str">
        <f ca="1">VLOOKUP($B282,EquipTable!$A:$V,MATCH(SUBSTITUTE(O$1,"참고",""),EquipTable!$A$1:$V$1,0),0)</f>
        <v>CelticShield</v>
      </c>
      <c r="P282">
        <f ca="1">VLOOKUP($B282,EquipTable!$A:$V,MATCH(SUBSTITUTE(P$1,"참고",""),EquipTable!$A$1:$V$1,0),0)</f>
        <v>0</v>
      </c>
    </row>
    <row r="283" spans="1:16" x14ac:dyDescent="0.3">
      <c r="A283" t="str">
        <f t="shared" ca="1" si="16"/>
        <v>Equip007003</v>
      </c>
      <c r="B283" t="s">
        <v>185</v>
      </c>
      <c r="C283">
        <f t="shared" ca="1" si="17"/>
        <v>0</v>
      </c>
      <c r="D283" t="str">
        <f ca="1">VLOOKUP($B283,EquipTable!$A:$V,MATCH(SUBSTITUTE(D$1,"참고",""),EquipTable!$A$1:$V$1,0),0)</f>
        <v>Shield</v>
      </c>
      <c r="E283" t="str">
        <f ca="1">VLOOKUP($B283,EquipTable!$A:$V,MATCH(SUBSTITUTE(E$1,"참고",""),EquipTable!$A$1:$V$1,0),0)</f>
        <v>A</v>
      </c>
      <c r="F283">
        <f ca="1">VLOOKUP($B283,EquipTable!$A:$V,MATCH(SUBSTITUTE(F$1,"참고",""),EquipTable!$A$1:$V$1,0),0)</f>
        <v>3</v>
      </c>
      <c r="G283" t="str">
        <f t="shared" ca="1" si="18"/>
        <v>102</v>
      </c>
      <c r="H283">
        <v>102</v>
      </c>
      <c r="I283" t="str">
        <f ca="1">IF($C283&lt;=2,"",
IF(AND($C283&gt;=3,INT(RIGHT(I$1,1))&gt;VLOOKUP($C283,EquipGradeTable!$A:$B,MATCH(EquipGradeTable!$B$1,EquipGradeTable!$A$1:$B$1,0),0)),"",
OFFSET(I283,0,-1)+20))</f>
        <v/>
      </c>
      <c r="J283" t="str">
        <f ca="1">IF($C283&lt;=2,"",
IF(AND($C283&gt;=3,INT(RIGHT(J$1,1))&gt;VLOOKUP($C283,EquipGradeTable!$A:$B,MATCH(EquipGradeTable!$B$1,EquipGradeTable!$A$1:$B$1,0),0)),"",
OFFSET(J283,0,-1)+20))</f>
        <v/>
      </c>
      <c r="K283" t="str">
        <f ca="1">IF($C283&lt;=2,"",
IF(AND($C283&gt;=3,INT(RIGHT(K$1,1))&gt;VLOOKUP($C283,EquipGradeTable!$A:$B,MATCH(EquipGradeTable!$B$1,EquipGradeTable!$A$1:$B$1,0),0)),"",
OFFSET(K283,0,-1)+20))</f>
        <v/>
      </c>
      <c r="L283" t="str">
        <f ca="1">IF($C283&lt;=2,"",
IF(AND($C283&gt;=3,INT(RIGHT(L$1,1))&gt;VLOOKUP($C283,EquipGradeTable!$A:$B,MATCH(EquipGradeTable!$B$1,EquipGradeTable!$A$1:$B$1,0),0)),"",
OFFSET(L283,0,-1)+20))</f>
        <v/>
      </c>
      <c r="M283" t="str">
        <f ca="1">IF($C283&lt;=2,"",
IF(AND($C283&gt;=3,INT(RIGHT(M$1,1))&gt;VLOOKUP($C283,EquipGradeTable!$A:$B,MATCH(EquipGradeTable!$B$1,EquipGradeTable!$A$1:$B$1,0),0)),"",
OFFSET(M283,0,-1)+20))</f>
        <v/>
      </c>
      <c r="N283">
        <f t="shared" ca="1" si="19"/>
        <v>7</v>
      </c>
      <c r="O283" t="str">
        <f ca="1">VLOOKUP($B283,EquipTable!$A:$V,MATCH(SUBSTITUTE(O$1,"참고",""),EquipTable!$A$1:$V$1,0),0)</f>
        <v>FantasyShield</v>
      </c>
      <c r="P283">
        <f ca="1">VLOOKUP($B283,EquipTable!$A:$V,MATCH(SUBSTITUTE(P$1,"참고",""),EquipTable!$A$1:$V$1,0),0)</f>
        <v>0</v>
      </c>
    </row>
    <row r="284" spans="1:16" x14ac:dyDescent="0.3">
      <c r="A284" t="str">
        <f t="shared" ca="1" si="16"/>
        <v>Equip017003</v>
      </c>
      <c r="B284" t="s">
        <v>185</v>
      </c>
      <c r="C284">
        <f t="shared" ca="1" si="17"/>
        <v>1</v>
      </c>
      <c r="D284" t="str">
        <f ca="1">VLOOKUP($B284,EquipTable!$A:$V,MATCH(SUBSTITUTE(D$1,"참고",""),EquipTable!$A$1:$V$1,0),0)</f>
        <v>Shield</v>
      </c>
      <c r="E284" t="str">
        <f ca="1">VLOOKUP($B284,EquipTable!$A:$V,MATCH(SUBSTITUTE(E$1,"참고",""),EquipTable!$A$1:$V$1,0),0)</f>
        <v>A</v>
      </c>
      <c r="F284">
        <f ca="1">VLOOKUP($B284,EquipTable!$A:$V,MATCH(SUBSTITUTE(F$1,"참고",""),EquipTable!$A$1:$V$1,0),0)</f>
        <v>3</v>
      </c>
      <c r="G284" t="str">
        <f t="shared" ca="1" si="18"/>
        <v>202</v>
      </c>
      <c r="H284">
        <v>202</v>
      </c>
      <c r="I284" t="str">
        <f ca="1">IF($C284&lt;=2,"",
IF(AND($C284&gt;=3,INT(RIGHT(I$1,1))&gt;VLOOKUP($C284,EquipGradeTable!$A:$B,MATCH(EquipGradeTable!$B$1,EquipGradeTable!$A$1:$B$1,0),0)),"",
OFFSET(I284,0,-1)+20))</f>
        <v/>
      </c>
      <c r="J284" t="str">
        <f ca="1">IF($C284&lt;=2,"",
IF(AND($C284&gt;=3,INT(RIGHT(J$1,1))&gt;VLOOKUP($C284,EquipGradeTable!$A:$B,MATCH(EquipGradeTable!$B$1,EquipGradeTable!$A$1:$B$1,0),0)),"",
OFFSET(J284,0,-1)+20))</f>
        <v/>
      </c>
      <c r="K284" t="str">
        <f ca="1">IF($C284&lt;=2,"",
IF(AND($C284&gt;=3,INT(RIGHT(K$1,1))&gt;VLOOKUP($C284,EquipGradeTable!$A:$B,MATCH(EquipGradeTable!$B$1,EquipGradeTable!$A$1:$B$1,0),0)),"",
OFFSET(K284,0,-1)+20))</f>
        <v/>
      </c>
      <c r="L284" t="str">
        <f ca="1">IF($C284&lt;=2,"",
IF(AND($C284&gt;=3,INT(RIGHT(L$1,1))&gt;VLOOKUP($C284,EquipGradeTable!$A:$B,MATCH(EquipGradeTable!$B$1,EquipGradeTable!$A$1:$B$1,0),0)),"",
OFFSET(L284,0,-1)+20))</f>
        <v/>
      </c>
      <c r="M284" t="str">
        <f ca="1">IF($C284&lt;=2,"",
IF(AND($C284&gt;=3,INT(RIGHT(M$1,1))&gt;VLOOKUP($C284,EquipGradeTable!$A:$B,MATCH(EquipGradeTable!$B$1,EquipGradeTable!$A$1:$B$1,0),0)),"",
OFFSET(M284,0,-1)+20))</f>
        <v/>
      </c>
      <c r="N284">
        <f t="shared" ca="1" si="19"/>
        <v>7</v>
      </c>
      <c r="O284" t="str">
        <f ca="1">VLOOKUP($B284,EquipTable!$A:$V,MATCH(SUBSTITUTE(O$1,"참고",""),EquipTable!$A$1:$V$1,0),0)</f>
        <v>FantasyShield</v>
      </c>
      <c r="P284">
        <f ca="1">VLOOKUP($B284,EquipTable!$A:$V,MATCH(SUBSTITUTE(P$1,"참고",""),EquipTable!$A$1:$V$1,0),0)</f>
        <v>0</v>
      </c>
    </row>
    <row r="285" spans="1:16" x14ac:dyDescent="0.3">
      <c r="A285" t="str">
        <f t="shared" ca="1" si="16"/>
        <v>Equip027003</v>
      </c>
      <c r="B285" t="s">
        <v>185</v>
      </c>
      <c r="C285">
        <f t="shared" ca="1" si="17"/>
        <v>2</v>
      </c>
      <c r="D285" t="str">
        <f ca="1">VLOOKUP($B285,EquipTable!$A:$V,MATCH(SUBSTITUTE(D$1,"참고",""),EquipTable!$A$1:$V$1,0),0)</f>
        <v>Shield</v>
      </c>
      <c r="E285" t="str">
        <f ca="1">VLOOKUP($B285,EquipTable!$A:$V,MATCH(SUBSTITUTE(E$1,"참고",""),EquipTable!$A$1:$V$1,0),0)</f>
        <v>A</v>
      </c>
      <c r="F285">
        <f ca="1">VLOOKUP($B285,EquipTable!$A:$V,MATCH(SUBSTITUTE(F$1,"참고",""),EquipTable!$A$1:$V$1,0),0)</f>
        <v>3</v>
      </c>
      <c r="G285" t="str">
        <f t="shared" ca="1" si="18"/>
        <v>302</v>
      </c>
      <c r="H285">
        <v>302</v>
      </c>
      <c r="I285" t="str">
        <f ca="1">IF($C285&lt;=2,"",
IF(AND($C285&gt;=3,INT(RIGHT(I$1,1))&gt;VLOOKUP($C285,EquipGradeTable!$A:$B,MATCH(EquipGradeTable!$B$1,EquipGradeTable!$A$1:$B$1,0),0)),"",
OFFSET(I285,0,-1)+20))</f>
        <v/>
      </c>
      <c r="J285" t="str">
        <f ca="1">IF($C285&lt;=2,"",
IF(AND($C285&gt;=3,INT(RIGHT(J$1,1))&gt;VLOOKUP($C285,EquipGradeTable!$A:$B,MATCH(EquipGradeTable!$B$1,EquipGradeTable!$A$1:$B$1,0),0)),"",
OFFSET(J285,0,-1)+20))</f>
        <v/>
      </c>
      <c r="K285" t="str">
        <f ca="1">IF($C285&lt;=2,"",
IF(AND($C285&gt;=3,INT(RIGHT(K$1,1))&gt;VLOOKUP($C285,EquipGradeTable!$A:$B,MATCH(EquipGradeTable!$B$1,EquipGradeTable!$A$1:$B$1,0),0)),"",
OFFSET(K285,0,-1)+20))</f>
        <v/>
      </c>
      <c r="L285" t="str">
        <f ca="1">IF($C285&lt;=2,"",
IF(AND($C285&gt;=3,INT(RIGHT(L$1,1))&gt;VLOOKUP($C285,EquipGradeTable!$A:$B,MATCH(EquipGradeTable!$B$1,EquipGradeTable!$A$1:$B$1,0),0)),"",
OFFSET(L285,0,-1)+20))</f>
        <v/>
      </c>
      <c r="M285" t="str">
        <f ca="1">IF($C285&lt;=2,"",
IF(AND($C285&gt;=3,INT(RIGHT(M$1,1))&gt;VLOOKUP($C285,EquipGradeTable!$A:$B,MATCH(EquipGradeTable!$B$1,EquipGradeTable!$A$1:$B$1,0),0)),"",
OFFSET(M285,0,-1)+20))</f>
        <v/>
      </c>
      <c r="N285">
        <f t="shared" ca="1" si="19"/>
        <v>7</v>
      </c>
      <c r="O285" t="str">
        <f ca="1">VLOOKUP($B285,EquipTable!$A:$V,MATCH(SUBSTITUTE(O$1,"참고",""),EquipTable!$A$1:$V$1,0),0)</f>
        <v>FantasyShield</v>
      </c>
      <c r="P285">
        <f ca="1">VLOOKUP($B285,EquipTable!$A:$V,MATCH(SUBSTITUTE(P$1,"참고",""),EquipTable!$A$1:$V$1,0),0)</f>
        <v>0</v>
      </c>
    </row>
    <row r="286" spans="1:16" x14ac:dyDescent="0.3">
      <c r="A286" t="str">
        <f t="shared" ca="1" si="16"/>
        <v>Equip037003</v>
      </c>
      <c r="B286" t="s">
        <v>185</v>
      </c>
      <c r="C286">
        <f t="shared" ca="1" si="17"/>
        <v>3</v>
      </c>
      <c r="D286" t="str">
        <f ca="1">VLOOKUP($B286,EquipTable!$A:$V,MATCH(SUBSTITUTE(D$1,"참고",""),EquipTable!$A$1:$V$1,0),0)</f>
        <v>Shield</v>
      </c>
      <c r="E286" t="str">
        <f ca="1">VLOOKUP($B286,EquipTable!$A:$V,MATCH(SUBSTITUTE(E$1,"참고",""),EquipTable!$A$1:$V$1,0),0)</f>
        <v>A</v>
      </c>
      <c r="F286">
        <f ca="1">VLOOKUP($B286,EquipTable!$A:$V,MATCH(SUBSTITUTE(F$1,"참고",""),EquipTable!$A$1:$V$1,0),0)</f>
        <v>3</v>
      </c>
      <c r="G286" t="str">
        <f t="shared" ca="1" si="18"/>
        <v>402, 422, 442</v>
      </c>
      <c r="H286">
        <v>402</v>
      </c>
      <c r="I286">
        <f ca="1">IF($C286&lt;=2,"",
IF(AND($C286&gt;=3,INT(RIGHT(I$1,1))&gt;VLOOKUP($C286,EquipGradeTable!$A:$B,MATCH(EquipGradeTable!$B$1,EquipGradeTable!$A$1:$B$1,0),0)),"",
OFFSET(I286,0,-1)+20))</f>
        <v>422</v>
      </c>
      <c r="J286">
        <f ca="1">IF($C286&lt;=2,"",
IF(AND($C286&gt;=3,INT(RIGHT(J$1,1))&gt;VLOOKUP($C286,EquipGradeTable!$A:$B,MATCH(EquipGradeTable!$B$1,EquipGradeTable!$A$1:$B$1,0),0)),"",
OFFSET(J286,0,-1)+20))</f>
        <v>442</v>
      </c>
      <c r="K286" t="str">
        <f ca="1">IF($C286&lt;=2,"",
IF(AND($C286&gt;=3,INT(RIGHT(K$1,1))&gt;VLOOKUP($C286,EquipGradeTable!$A:$B,MATCH(EquipGradeTable!$B$1,EquipGradeTable!$A$1:$B$1,0),0)),"",
OFFSET(K286,0,-1)+20))</f>
        <v/>
      </c>
      <c r="L286" t="str">
        <f ca="1">IF($C286&lt;=2,"",
IF(AND($C286&gt;=3,INT(RIGHT(L$1,1))&gt;VLOOKUP($C286,EquipGradeTable!$A:$B,MATCH(EquipGradeTable!$B$1,EquipGradeTable!$A$1:$B$1,0),0)),"",
OFFSET(L286,0,-1)+20))</f>
        <v/>
      </c>
      <c r="M286" t="str">
        <f ca="1">IF($C286&lt;=2,"",
IF(AND($C286&gt;=3,INT(RIGHT(M$1,1))&gt;VLOOKUP($C286,EquipGradeTable!$A:$B,MATCH(EquipGradeTable!$B$1,EquipGradeTable!$A$1:$B$1,0),0)),"",
OFFSET(M286,0,-1)+20))</f>
        <v/>
      </c>
      <c r="N286">
        <f t="shared" ca="1" si="19"/>
        <v>7</v>
      </c>
      <c r="O286" t="str">
        <f ca="1">VLOOKUP($B286,EquipTable!$A:$V,MATCH(SUBSTITUTE(O$1,"참고",""),EquipTable!$A$1:$V$1,0),0)</f>
        <v>FantasyShield</v>
      </c>
      <c r="P286">
        <f ca="1">VLOOKUP($B286,EquipTable!$A:$V,MATCH(SUBSTITUTE(P$1,"참고",""),EquipTable!$A$1:$V$1,0),0)</f>
        <v>0</v>
      </c>
    </row>
    <row r="287" spans="1:16" x14ac:dyDescent="0.3">
      <c r="A287" t="str">
        <f t="shared" ca="1" si="16"/>
        <v>Equip047003</v>
      </c>
      <c r="B287" t="s">
        <v>185</v>
      </c>
      <c r="C287">
        <f t="shared" ca="1" si="17"/>
        <v>4</v>
      </c>
      <c r="D287" t="str">
        <f ca="1">VLOOKUP($B287,EquipTable!$A:$V,MATCH(SUBSTITUTE(D$1,"참고",""),EquipTable!$A$1:$V$1,0),0)</f>
        <v>Shield</v>
      </c>
      <c r="E287" t="str">
        <f ca="1">VLOOKUP($B287,EquipTable!$A:$V,MATCH(SUBSTITUTE(E$1,"참고",""),EquipTable!$A$1:$V$1,0),0)</f>
        <v>A</v>
      </c>
      <c r="F287">
        <f ca="1">VLOOKUP($B287,EquipTable!$A:$V,MATCH(SUBSTITUTE(F$1,"참고",""),EquipTable!$A$1:$V$1,0),0)</f>
        <v>3</v>
      </c>
      <c r="G287" t="str">
        <f t="shared" ca="1" si="18"/>
        <v>502, 522, 542, 562</v>
      </c>
      <c r="H287">
        <v>502</v>
      </c>
      <c r="I287">
        <f ca="1">IF($C287&lt;=2,"",
IF(AND($C287&gt;=3,INT(RIGHT(I$1,1))&gt;VLOOKUP($C287,EquipGradeTable!$A:$B,MATCH(EquipGradeTable!$B$1,EquipGradeTable!$A$1:$B$1,0),0)),"",
OFFSET(I287,0,-1)+20))</f>
        <v>522</v>
      </c>
      <c r="J287">
        <f ca="1">IF($C287&lt;=2,"",
IF(AND($C287&gt;=3,INT(RIGHT(J$1,1))&gt;VLOOKUP($C287,EquipGradeTable!$A:$B,MATCH(EquipGradeTable!$B$1,EquipGradeTable!$A$1:$B$1,0),0)),"",
OFFSET(J287,0,-1)+20))</f>
        <v>542</v>
      </c>
      <c r="K287">
        <f ca="1">IF($C287&lt;=2,"",
IF(AND($C287&gt;=3,INT(RIGHT(K$1,1))&gt;VLOOKUP($C287,EquipGradeTable!$A:$B,MATCH(EquipGradeTable!$B$1,EquipGradeTable!$A$1:$B$1,0),0)),"",
OFFSET(K287,0,-1)+20))</f>
        <v>562</v>
      </c>
      <c r="L287" t="str">
        <f ca="1">IF($C287&lt;=2,"",
IF(AND($C287&gt;=3,INT(RIGHT(L$1,1))&gt;VLOOKUP($C287,EquipGradeTable!$A:$B,MATCH(EquipGradeTable!$B$1,EquipGradeTable!$A$1:$B$1,0),0)),"",
OFFSET(L287,0,-1)+20))</f>
        <v/>
      </c>
      <c r="M287" t="str">
        <f ca="1">IF($C287&lt;=2,"",
IF(AND($C287&gt;=3,INT(RIGHT(M$1,1))&gt;VLOOKUP($C287,EquipGradeTable!$A:$B,MATCH(EquipGradeTable!$B$1,EquipGradeTable!$A$1:$B$1,0),0)),"",
OFFSET(M287,0,-1)+20))</f>
        <v/>
      </c>
      <c r="N287">
        <f t="shared" ca="1" si="19"/>
        <v>7</v>
      </c>
      <c r="O287" t="str">
        <f ca="1">VLOOKUP($B287,EquipTable!$A:$V,MATCH(SUBSTITUTE(O$1,"참고",""),EquipTable!$A$1:$V$1,0),0)</f>
        <v>FantasyShield</v>
      </c>
      <c r="P287">
        <f ca="1">VLOOKUP($B287,EquipTable!$A:$V,MATCH(SUBSTITUTE(P$1,"참고",""),EquipTable!$A$1:$V$1,0),0)</f>
        <v>0</v>
      </c>
    </row>
    <row r="288" spans="1:16" x14ac:dyDescent="0.3">
      <c r="A288" t="str">
        <f t="shared" ca="1" si="16"/>
        <v>Equip057003</v>
      </c>
      <c r="B288" t="s">
        <v>185</v>
      </c>
      <c r="C288">
        <f t="shared" ca="1" si="17"/>
        <v>5</v>
      </c>
      <c r="D288" t="str">
        <f ca="1">VLOOKUP($B288,EquipTable!$A:$V,MATCH(SUBSTITUTE(D$1,"참고",""),EquipTable!$A$1:$V$1,0),0)</f>
        <v>Shield</v>
      </c>
      <c r="E288" t="str">
        <f ca="1">VLOOKUP($B288,EquipTable!$A:$V,MATCH(SUBSTITUTE(E$1,"참고",""),EquipTable!$A$1:$V$1,0),0)</f>
        <v>A</v>
      </c>
      <c r="F288">
        <f ca="1">VLOOKUP($B288,EquipTable!$A:$V,MATCH(SUBSTITUTE(F$1,"참고",""),EquipTable!$A$1:$V$1,0),0)</f>
        <v>3</v>
      </c>
      <c r="G288" t="str">
        <f t="shared" ca="1" si="18"/>
        <v>602, 622, 642, 662, 682</v>
      </c>
      <c r="H288">
        <v>602</v>
      </c>
      <c r="I288">
        <f ca="1">IF($C288&lt;=2,"",
IF(AND($C288&gt;=3,INT(RIGHT(I$1,1))&gt;VLOOKUP($C288,EquipGradeTable!$A:$B,MATCH(EquipGradeTable!$B$1,EquipGradeTable!$A$1:$B$1,0),0)),"",
OFFSET(I288,0,-1)+20))</f>
        <v>622</v>
      </c>
      <c r="J288">
        <f ca="1">IF($C288&lt;=2,"",
IF(AND($C288&gt;=3,INT(RIGHT(J$1,1))&gt;VLOOKUP($C288,EquipGradeTable!$A:$B,MATCH(EquipGradeTable!$B$1,EquipGradeTable!$A$1:$B$1,0),0)),"",
OFFSET(J288,0,-1)+20))</f>
        <v>642</v>
      </c>
      <c r="K288">
        <f ca="1">IF($C288&lt;=2,"",
IF(AND($C288&gt;=3,INT(RIGHT(K$1,1))&gt;VLOOKUP($C288,EquipGradeTable!$A:$B,MATCH(EquipGradeTable!$B$1,EquipGradeTable!$A$1:$B$1,0),0)),"",
OFFSET(K288,0,-1)+20))</f>
        <v>662</v>
      </c>
      <c r="L288">
        <f ca="1">IF($C288&lt;=2,"",
IF(AND($C288&gt;=3,INT(RIGHT(L$1,1))&gt;VLOOKUP($C288,EquipGradeTable!$A:$B,MATCH(EquipGradeTable!$B$1,EquipGradeTable!$A$1:$B$1,0),0)),"",
OFFSET(L288,0,-1)+20))</f>
        <v>682</v>
      </c>
      <c r="M288" t="str">
        <f ca="1">IF($C288&lt;=2,"",
IF(AND($C288&gt;=3,INT(RIGHT(M$1,1))&gt;VLOOKUP($C288,EquipGradeTable!$A:$B,MATCH(EquipGradeTable!$B$1,EquipGradeTable!$A$1:$B$1,0),0)),"",
OFFSET(M288,0,-1)+20))</f>
        <v/>
      </c>
      <c r="N288">
        <f t="shared" ca="1" si="19"/>
        <v>7</v>
      </c>
      <c r="O288" t="str">
        <f ca="1">VLOOKUP($B288,EquipTable!$A:$V,MATCH(SUBSTITUTE(O$1,"참고",""),EquipTable!$A$1:$V$1,0),0)</f>
        <v>FantasyShield</v>
      </c>
      <c r="P288">
        <f ca="1">VLOOKUP($B288,EquipTable!$A:$V,MATCH(SUBSTITUTE(P$1,"참고",""),EquipTable!$A$1:$V$1,0),0)</f>
        <v>0</v>
      </c>
    </row>
    <row r="289" spans="1:16" x14ac:dyDescent="0.3">
      <c r="A289" t="str">
        <f t="shared" ca="1" si="16"/>
        <v>Equip067003</v>
      </c>
      <c r="B289" t="s">
        <v>185</v>
      </c>
      <c r="C289">
        <f t="shared" ca="1" si="17"/>
        <v>6</v>
      </c>
      <c r="D289" t="str">
        <f ca="1">VLOOKUP($B289,EquipTable!$A:$V,MATCH(SUBSTITUTE(D$1,"참고",""),EquipTable!$A$1:$V$1,0),0)</f>
        <v>Shield</v>
      </c>
      <c r="E289" t="str">
        <f ca="1">VLOOKUP($B289,EquipTable!$A:$V,MATCH(SUBSTITUTE(E$1,"참고",""),EquipTable!$A$1:$V$1,0),0)</f>
        <v>A</v>
      </c>
      <c r="F289">
        <f ca="1">VLOOKUP($B289,EquipTable!$A:$V,MATCH(SUBSTITUTE(F$1,"참고",""),EquipTable!$A$1:$V$1,0),0)</f>
        <v>3</v>
      </c>
      <c r="G289" t="str">
        <f t="shared" ca="1" si="18"/>
        <v>702, 722, 742, 762, 782, 802</v>
      </c>
      <c r="H289">
        <v>702</v>
      </c>
      <c r="I289">
        <f ca="1">IF($C289&lt;=2,"",
IF(AND($C289&gt;=3,INT(RIGHT(I$1,1))&gt;VLOOKUP($C289,EquipGradeTable!$A:$B,MATCH(EquipGradeTable!$B$1,EquipGradeTable!$A$1:$B$1,0),0)),"",
OFFSET(I289,0,-1)+20))</f>
        <v>722</v>
      </c>
      <c r="J289">
        <f ca="1">IF($C289&lt;=2,"",
IF(AND($C289&gt;=3,INT(RIGHT(J$1,1))&gt;VLOOKUP($C289,EquipGradeTable!$A:$B,MATCH(EquipGradeTable!$B$1,EquipGradeTable!$A$1:$B$1,0),0)),"",
OFFSET(J289,0,-1)+20))</f>
        <v>742</v>
      </c>
      <c r="K289">
        <f ca="1">IF($C289&lt;=2,"",
IF(AND($C289&gt;=3,INT(RIGHT(K$1,1))&gt;VLOOKUP($C289,EquipGradeTable!$A:$B,MATCH(EquipGradeTable!$B$1,EquipGradeTable!$A$1:$B$1,0),0)),"",
OFFSET(K289,0,-1)+20))</f>
        <v>762</v>
      </c>
      <c r="L289">
        <f ca="1">IF($C289&lt;=2,"",
IF(AND($C289&gt;=3,INT(RIGHT(L$1,1))&gt;VLOOKUP($C289,EquipGradeTable!$A:$B,MATCH(EquipGradeTable!$B$1,EquipGradeTable!$A$1:$B$1,0),0)),"",
OFFSET(L289,0,-1)+20))</f>
        <v>782</v>
      </c>
      <c r="M289">
        <f ca="1">IF($C289&lt;=2,"",
IF(AND($C289&gt;=3,INT(RIGHT(M$1,1))&gt;VLOOKUP($C289,EquipGradeTable!$A:$B,MATCH(EquipGradeTable!$B$1,EquipGradeTable!$A$1:$B$1,0),0)),"",
OFFSET(M289,0,-1)+20))</f>
        <v>802</v>
      </c>
      <c r="N289">
        <f t="shared" ca="1" si="19"/>
        <v>7</v>
      </c>
      <c r="O289" t="str">
        <f ca="1">VLOOKUP($B289,EquipTable!$A:$V,MATCH(SUBSTITUTE(O$1,"참고",""),EquipTable!$A$1:$V$1,0),0)</f>
        <v>FantasyShield</v>
      </c>
      <c r="P289">
        <f ca="1">VLOOKUP($B289,EquipTable!$A:$V,MATCH(SUBSTITUTE(P$1,"참고",""),EquipTable!$A$1:$V$1,0),0)</f>
        <v>0</v>
      </c>
    </row>
    <row r="290" spans="1:16" x14ac:dyDescent="0.3">
      <c r="A290" t="str">
        <f t="shared" ca="1" si="16"/>
        <v>Equip037101</v>
      </c>
      <c r="B290" t="s">
        <v>186</v>
      </c>
      <c r="C290">
        <f t="shared" ca="1" si="17"/>
        <v>3</v>
      </c>
      <c r="D290" t="str">
        <f ca="1">VLOOKUP($B290,EquipTable!$A:$V,MATCH(SUBSTITUTE(D$1,"참고",""),EquipTable!$A$1:$V$1,0),0)</f>
        <v>Shield</v>
      </c>
      <c r="E290" t="str">
        <f ca="1">VLOOKUP($B290,EquipTable!$A:$V,MATCH(SUBSTITUTE(E$1,"참고",""),EquipTable!$A$1:$V$1,0),0)</f>
        <v>S</v>
      </c>
      <c r="F290">
        <f ca="1">VLOOKUP($B290,EquipTable!$A:$V,MATCH(SUBSTITUTE(F$1,"참고",""),EquipTable!$A$1:$V$1,0),0)</f>
        <v>1</v>
      </c>
      <c r="G290" t="str">
        <f t="shared" ca="1" si="18"/>
        <v>600, 620, 640</v>
      </c>
      <c r="H290">
        <v>600</v>
      </c>
      <c r="I290">
        <f ca="1">IF($C290&lt;=2,"",
IF(AND($C290&gt;=3,INT(RIGHT(I$1,1))&gt;VLOOKUP($C290,EquipGradeTable!$A:$B,MATCH(EquipGradeTable!$B$1,EquipGradeTable!$A$1:$B$1,0),0)),"",
OFFSET(I290,0,-1)+20))</f>
        <v>620</v>
      </c>
      <c r="J290">
        <f ca="1">IF($C290&lt;=2,"",
IF(AND($C290&gt;=3,INT(RIGHT(J$1,1))&gt;VLOOKUP($C290,EquipGradeTable!$A:$B,MATCH(EquipGradeTable!$B$1,EquipGradeTable!$A$1:$B$1,0),0)),"",
OFFSET(J290,0,-1)+20))</f>
        <v>640</v>
      </c>
      <c r="K290" t="str">
        <f ca="1">IF($C290&lt;=2,"",
IF(AND($C290&gt;=3,INT(RIGHT(K$1,1))&gt;VLOOKUP($C290,EquipGradeTable!$A:$B,MATCH(EquipGradeTable!$B$1,EquipGradeTable!$A$1:$B$1,0),0)),"",
OFFSET(K290,0,-1)+20))</f>
        <v/>
      </c>
      <c r="L290" t="str">
        <f ca="1">IF($C290&lt;=2,"",
IF(AND($C290&gt;=3,INT(RIGHT(L$1,1))&gt;VLOOKUP($C290,EquipGradeTable!$A:$B,MATCH(EquipGradeTable!$B$1,EquipGradeTable!$A$1:$B$1,0),0)),"",
OFFSET(L290,0,-1)+20))</f>
        <v/>
      </c>
      <c r="M290" t="str">
        <f ca="1">IF($C290&lt;=2,"",
IF(AND($C290&gt;=3,INT(RIGHT(M$1,1))&gt;VLOOKUP($C290,EquipGradeTable!$A:$B,MATCH(EquipGradeTable!$B$1,EquipGradeTable!$A$1:$B$1,0),0)),"",
OFFSET(M290,0,-1)+20))</f>
        <v/>
      </c>
      <c r="N290">
        <f t="shared" ca="1" si="19"/>
        <v>4</v>
      </c>
      <c r="O290" t="str">
        <f ca="1">VLOOKUP($B290,EquipTable!$A:$V,MATCH(SUBSTITUTE(O$1,"참고",""),EquipTable!$A$1:$V$1,0),0)</f>
        <v>ArsenalShield</v>
      </c>
      <c r="P290">
        <f ca="1">VLOOKUP($B290,EquipTable!$A:$V,MATCH(SUBSTITUTE(P$1,"참고",""),EquipTable!$A$1:$V$1,0),0)</f>
        <v>0</v>
      </c>
    </row>
    <row r="291" spans="1:16" x14ac:dyDescent="0.3">
      <c r="A291" t="str">
        <f t="shared" ca="1" si="16"/>
        <v>Equip047101</v>
      </c>
      <c r="B291" t="s">
        <v>186</v>
      </c>
      <c r="C291">
        <f t="shared" ca="1" si="17"/>
        <v>4</v>
      </c>
      <c r="D291" t="str">
        <f ca="1">VLOOKUP($B291,EquipTable!$A:$V,MATCH(SUBSTITUTE(D$1,"참고",""),EquipTable!$A$1:$V$1,0),0)</f>
        <v>Shield</v>
      </c>
      <c r="E291" t="str">
        <f ca="1">VLOOKUP($B291,EquipTable!$A:$V,MATCH(SUBSTITUTE(E$1,"참고",""),EquipTable!$A$1:$V$1,0),0)</f>
        <v>S</v>
      </c>
      <c r="F291">
        <f ca="1">VLOOKUP($B291,EquipTable!$A:$V,MATCH(SUBSTITUTE(F$1,"참고",""),EquipTable!$A$1:$V$1,0),0)</f>
        <v>1</v>
      </c>
      <c r="G291" t="str">
        <f t="shared" ca="1" si="18"/>
        <v>750, 770, 790, 810</v>
      </c>
      <c r="H291">
        <v>750</v>
      </c>
      <c r="I291">
        <f ca="1">IF($C291&lt;=2,"",
IF(AND($C291&gt;=3,INT(RIGHT(I$1,1))&gt;VLOOKUP($C291,EquipGradeTable!$A:$B,MATCH(EquipGradeTable!$B$1,EquipGradeTable!$A$1:$B$1,0),0)),"",
OFFSET(I291,0,-1)+20))</f>
        <v>770</v>
      </c>
      <c r="J291">
        <f ca="1">IF($C291&lt;=2,"",
IF(AND($C291&gt;=3,INT(RIGHT(J$1,1))&gt;VLOOKUP($C291,EquipGradeTable!$A:$B,MATCH(EquipGradeTable!$B$1,EquipGradeTable!$A$1:$B$1,0),0)),"",
OFFSET(J291,0,-1)+20))</f>
        <v>790</v>
      </c>
      <c r="K291">
        <f ca="1">IF($C291&lt;=2,"",
IF(AND($C291&gt;=3,INT(RIGHT(K$1,1))&gt;VLOOKUP($C291,EquipGradeTable!$A:$B,MATCH(EquipGradeTable!$B$1,EquipGradeTable!$A$1:$B$1,0),0)),"",
OFFSET(K291,0,-1)+20))</f>
        <v>810</v>
      </c>
      <c r="L291" t="str">
        <f ca="1">IF($C291&lt;=2,"",
IF(AND($C291&gt;=3,INT(RIGHT(L$1,1))&gt;VLOOKUP($C291,EquipGradeTable!$A:$B,MATCH(EquipGradeTable!$B$1,EquipGradeTable!$A$1:$B$1,0),0)),"",
OFFSET(L291,0,-1)+20))</f>
        <v/>
      </c>
      <c r="M291" t="str">
        <f ca="1">IF($C291&lt;=2,"",
IF(AND($C291&gt;=3,INT(RIGHT(M$1,1))&gt;VLOOKUP($C291,EquipGradeTable!$A:$B,MATCH(EquipGradeTable!$B$1,EquipGradeTable!$A$1:$B$1,0),0)),"",
OFFSET(M291,0,-1)+20))</f>
        <v/>
      </c>
      <c r="N291">
        <f t="shared" ca="1" si="19"/>
        <v>4</v>
      </c>
      <c r="O291" t="str">
        <f ca="1">VLOOKUP($B291,EquipTable!$A:$V,MATCH(SUBSTITUTE(O$1,"참고",""),EquipTable!$A$1:$V$1,0),0)</f>
        <v>ArsenalShield</v>
      </c>
      <c r="P291">
        <f ca="1">VLOOKUP($B291,EquipTable!$A:$V,MATCH(SUBSTITUTE(P$1,"참고",""),EquipTable!$A$1:$V$1,0),0)</f>
        <v>0</v>
      </c>
    </row>
    <row r="292" spans="1:16" x14ac:dyDescent="0.3">
      <c r="A292" t="str">
        <f t="shared" ca="1" si="16"/>
        <v>Equip057101</v>
      </c>
      <c r="B292" t="s">
        <v>186</v>
      </c>
      <c r="C292">
        <f t="shared" ca="1" si="17"/>
        <v>5</v>
      </c>
      <c r="D292" t="str">
        <f ca="1">VLOOKUP($B292,EquipTable!$A:$V,MATCH(SUBSTITUTE(D$1,"참고",""),EquipTable!$A$1:$V$1,0),0)</f>
        <v>Shield</v>
      </c>
      <c r="E292" t="str">
        <f ca="1">VLOOKUP($B292,EquipTable!$A:$V,MATCH(SUBSTITUTE(E$1,"참고",""),EquipTable!$A$1:$V$1,0),0)</f>
        <v>S</v>
      </c>
      <c r="F292">
        <f ca="1">VLOOKUP($B292,EquipTable!$A:$V,MATCH(SUBSTITUTE(F$1,"참고",""),EquipTable!$A$1:$V$1,0),0)</f>
        <v>1</v>
      </c>
      <c r="G292" t="str">
        <f t="shared" ca="1" si="18"/>
        <v>900, 920, 940, 960, 980</v>
      </c>
      <c r="H292">
        <v>900</v>
      </c>
      <c r="I292">
        <f ca="1">IF($C292&lt;=2,"",
IF(AND($C292&gt;=3,INT(RIGHT(I$1,1))&gt;VLOOKUP($C292,EquipGradeTable!$A:$B,MATCH(EquipGradeTable!$B$1,EquipGradeTable!$A$1:$B$1,0),0)),"",
OFFSET(I292,0,-1)+20))</f>
        <v>920</v>
      </c>
      <c r="J292">
        <f ca="1">IF($C292&lt;=2,"",
IF(AND($C292&gt;=3,INT(RIGHT(J$1,1))&gt;VLOOKUP($C292,EquipGradeTable!$A:$B,MATCH(EquipGradeTable!$B$1,EquipGradeTable!$A$1:$B$1,0),0)),"",
OFFSET(J292,0,-1)+20))</f>
        <v>940</v>
      </c>
      <c r="K292">
        <f ca="1">IF($C292&lt;=2,"",
IF(AND($C292&gt;=3,INT(RIGHT(K$1,1))&gt;VLOOKUP($C292,EquipGradeTable!$A:$B,MATCH(EquipGradeTable!$B$1,EquipGradeTable!$A$1:$B$1,0),0)),"",
OFFSET(K292,0,-1)+20))</f>
        <v>960</v>
      </c>
      <c r="L292">
        <f ca="1">IF($C292&lt;=2,"",
IF(AND($C292&gt;=3,INT(RIGHT(L$1,1))&gt;VLOOKUP($C292,EquipGradeTable!$A:$B,MATCH(EquipGradeTable!$B$1,EquipGradeTable!$A$1:$B$1,0),0)),"",
OFFSET(L292,0,-1)+20))</f>
        <v>980</v>
      </c>
      <c r="M292" t="str">
        <f ca="1">IF($C292&lt;=2,"",
IF(AND($C292&gt;=3,INT(RIGHT(M$1,1))&gt;VLOOKUP($C292,EquipGradeTable!$A:$B,MATCH(EquipGradeTable!$B$1,EquipGradeTable!$A$1:$B$1,0),0)),"",
OFFSET(M292,0,-1)+20))</f>
        <v/>
      </c>
      <c r="N292">
        <f t="shared" ca="1" si="19"/>
        <v>4</v>
      </c>
      <c r="O292" t="str">
        <f ca="1">VLOOKUP($B292,EquipTable!$A:$V,MATCH(SUBSTITUTE(O$1,"참고",""),EquipTable!$A$1:$V$1,0),0)</f>
        <v>ArsenalShield</v>
      </c>
      <c r="P292">
        <f ca="1">VLOOKUP($B292,EquipTable!$A:$V,MATCH(SUBSTITUTE(P$1,"참고",""),EquipTable!$A$1:$V$1,0),0)</f>
        <v>0</v>
      </c>
    </row>
    <row r="293" spans="1:16" x14ac:dyDescent="0.3">
      <c r="A293" t="str">
        <f t="shared" ca="1" si="16"/>
        <v>Equip067101</v>
      </c>
      <c r="B293" t="s">
        <v>186</v>
      </c>
      <c r="C293">
        <f t="shared" ca="1" si="17"/>
        <v>6</v>
      </c>
      <c r="D293" t="str">
        <f ca="1">VLOOKUP($B293,EquipTable!$A:$V,MATCH(SUBSTITUTE(D$1,"참고",""),EquipTable!$A$1:$V$1,0),0)</f>
        <v>Shield</v>
      </c>
      <c r="E293" t="str">
        <f ca="1">VLOOKUP($B293,EquipTable!$A:$V,MATCH(SUBSTITUTE(E$1,"참고",""),EquipTable!$A$1:$V$1,0),0)</f>
        <v>S</v>
      </c>
      <c r="F293">
        <f ca="1">VLOOKUP($B293,EquipTable!$A:$V,MATCH(SUBSTITUTE(F$1,"참고",""),EquipTable!$A$1:$V$1,0),0)</f>
        <v>1</v>
      </c>
      <c r="G293" t="str">
        <f t="shared" ca="1" si="18"/>
        <v>1050, 1070, 1090, 1110, 1130, 1150</v>
      </c>
      <c r="H293">
        <v>1050</v>
      </c>
      <c r="I293">
        <f ca="1">IF($C293&lt;=2,"",
IF(AND($C293&gt;=3,INT(RIGHT(I$1,1))&gt;VLOOKUP($C293,EquipGradeTable!$A:$B,MATCH(EquipGradeTable!$B$1,EquipGradeTable!$A$1:$B$1,0),0)),"",
OFFSET(I293,0,-1)+20))</f>
        <v>1070</v>
      </c>
      <c r="J293">
        <f ca="1">IF($C293&lt;=2,"",
IF(AND($C293&gt;=3,INT(RIGHT(J$1,1))&gt;VLOOKUP($C293,EquipGradeTable!$A:$B,MATCH(EquipGradeTable!$B$1,EquipGradeTable!$A$1:$B$1,0),0)),"",
OFFSET(J293,0,-1)+20))</f>
        <v>1090</v>
      </c>
      <c r="K293">
        <f ca="1">IF($C293&lt;=2,"",
IF(AND($C293&gt;=3,INT(RIGHT(K$1,1))&gt;VLOOKUP($C293,EquipGradeTable!$A:$B,MATCH(EquipGradeTable!$B$1,EquipGradeTable!$A$1:$B$1,0),0)),"",
OFFSET(K293,0,-1)+20))</f>
        <v>1110</v>
      </c>
      <c r="L293">
        <f ca="1">IF($C293&lt;=2,"",
IF(AND($C293&gt;=3,INT(RIGHT(L$1,1))&gt;VLOOKUP($C293,EquipGradeTable!$A:$B,MATCH(EquipGradeTable!$B$1,EquipGradeTable!$A$1:$B$1,0),0)),"",
OFFSET(L293,0,-1)+20))</f>
        <v>1130</v>
      </c>
      <c r="M293">
        <f ca="1">IF($C293&lt;=2,"",
IF(AND($C293&gt;=3,INT(RIGHT(M$1,1))&gt;VLOOKUP($C293,EquipGradeTable!$A:$B,MATCH(EquipGradeTable!$B$1,EquipGradeTable!$A$1:$B$1,0),0)),"",
OFFSET(M293,0,-1)+20))</f>
        <v>1150</v>
      </c>
      <c r="N293">
        <f t="shared" ca="1" si="19"/>
        <v>4</v>
      </c>
      <c r="O293" t="str">
        <f ca="1">VLOOKUP($B293,EquipTable!$A:$V,MATCH(SUBSTITUTE(O$1,"참고",""),EquipTable!$A$1:$V$1,0),0)</f>
        <v>ArsenalShield</v>
      </c>
      <c r="P293">
        <f ca="1">VLOOKUP($B293,EquipTable!$A:$V,MATCH(SUBSTITUTE(P$1,"참고",""),EquipTable!$A$1:$V$1,0),0)</f>
        <v>0</v>
      </c>
    </row>
    <row r="294" spans="1:16" x14ac:dyDescent="0.3">
      <c r="A294" t="str">
        <f t="shared" ca="1" si="16"/>
        <v>Equip037102</v>
      </c>
      <c r="B294" t="s">
        <v>187</v>
      </c>
      <c r="C294">
        <f t="shared" ca="1" si="17"/>
        <v>3</v>
      </c>
      <c r="D294" t="str">
        <f ca="1">VLOOKUP($B294,EquipTable!$A:$V,MATCH(SUBSTITUTE(D$1,"참고",""),EquipTable!$A$1:$V$1,0),0)</f>
        <v>Shield</v>
      </c>
      <c r="E294" t="str">
        <f ca="1">VLOOKUP($B294,EquipTable!$A:$V,MATCH(SUBSTITUTE(E$1,"참고",""),EquipTable!$A$1:$V$1,0),0)</f>
        <v>S</v>
      </c>
      <c r="F294">
        <f ca="1">VLOOKUP($B294,EquipTable!$A:$V,MATCH(SUBSTITUTE(F$1,"참고",""),EquipTable!$A$1:$V$1,0),0)</f>
        <v>2</v>
      </c>
      <c r="G294" t="str">
        <f t="shared" ca="1" si="18"/>
        <v>601, 621, 641</v>
      </c>
      <c r="H294">
        <v>601</v>
      </c>
      <c r="I294">
        <f ca="1">IF($C294&lt;=2,"",
IF(AND($C294&gt;=3,INT(RIGHT(I$1,1))&gt;VLOOKUP($C294,EquipGradeTable!$A:$B,MATCH(EquipGradeTable!$B$1,EquipGradeTable!$A$1:$B$1,0),0)),"",
OFFSET(I294,0,-1)+20))</f>
        <v>621</v>
      </c>
      <c r="J294">
        <f ca="1">IF($C294&lt;=2,"",
IF(AND($C294&gt;=3,INT(RIGHT(J$1,1))&gt;VLOOKUP($C294,EquipGradeTable!$A:$B,MATCH(EquipGradeTable!$B$1,EquipGradeTable!$A$1:$B$1,0),0)),"",
OFFSET(J294,0,-1)+20))</f>
        <v>641</v>
      </c>
      <c r="K294" t="str">
        <f ca="1">IF($C294&lt;=2,"",
IF(AND($C294&gt;=3,INT(RIGHT(K$1,1))&gt;VLOOKUP($C294,EquipGradeTable!$A:$B,MATCH(EquipGradeTable!$B$1,EquipGradeTable!$A$1:$B$1,0),0)),"",
OFFSET(K294,0,-1)+20))</f>
        <v/>
      </c>
      <c r="L294" t="str">
        <f ca="1">IF($C294&lt;=2,"",
IF(AND($C294&gt;=3,INT(RIGHT(L$1,1))&gt;VLOOKUP($C294,EquipGradeTable!$A:$B,MATCH(EquipGradeTable!$B$1,EquipGradeTable!$A$1:$B$1,0),0)),"",
OFFSET(L294,0,-1)+20))</f>
        <v/>
      </c>
      <c r="M294" t="str">
        <f ca="1">IF($C294&lt;=2,"",
IF(AND($C294&gt;=3,INT(RIGHT(M$1,1))&gt;VLOOKUP($C294,EquipGradeTable!$A:$B,MATCH(EquipGradeTable!$B$1,EquipGradeTable!$A$1:$B$1,0),0)),"",
OFFSET(M294,0,-1)+20))</f>
        <v/>
      </c>
      <c r="N294">
        <f t="shared" ca="1" si="19"/>
        <v>4</v>
      </c>
      <c r="O294" t="str">
        <f ca="1">VLOOKUP($B294,EquipTable!$A:$V,MATCH(SUBSTITUTE(O$1,"참고",""),EquipTable!$A$1:$V$1,0),0)</f>
        <v>SpikeShield</v>
      </c>
      <c r="P294">
        <f ca="1">VLOOKUP($B294,EquipTable!$A:$V,MATCH(SUBSTITUTE(P$1,"참고",""),EquipTable!$A$1:$V$1,0),0)</f>
        <v>0</v>
      </c>
    </row>
    <row r="295" spans="1:16" x14ac:dyDescent="0.3">
      <c r="A295" t="str">
        <f t="shared" ca="1" si="16"/>
        <v>Equip047102</v>
      </c>
      <c r="B295" t="s">
        <v>187</v>
      </c>
      <c r="C295">
        <f t="shared" ca="1" si="17"/>
        <v>4</v>
      </c>
      <c r="D295" t="str">
        <f ca="1">VLOOKUP($B295,EquipTable!$A:$V,MATCH(SUBSTITUTE(D$1,"참고",""),EquipTable!$A$1:$V$1,0),0)</f>
        <v>Shield</v>
      </c>
      <c r="E295" t="str">
        <f ca="1">VLOOKUP($B295,EquipTable!$A:$V,MATCH(SUBSTITUTE(E$1,"참고",""),EquipTable!$A$1:$V$1,0),0)</f>
        <v>S</v>
      </c>
      <c r="F295">
        <f ca="1">VLOOKUP($B295,EquipTable!$A:$V,MATCH(SUBSTITUTE(F$1,"참고",""),EquipTable!$A$1:$V$1,0),0)</f>
        <v>2</v>
      </c>
      <c r="G295" t="str">
        <f t="shared" ca="1" si="18"/>
        <v>751, 771, 791, 811</v>
      </c>
      <c r="H295">
        <v>751</v>
      </c>
      <c r="I295">
        <f ca="1">IF($C295&lt;=2,"",
IF(AND($C295&gt;=3,INT(RIGHT(I$1,1))&gt;VLOOKUP($C295,EquipGradeTable!$A:$B,MATCH(EquipGradeTable!$B$1,EquipGradeTable!$A$1:$B$1,0),0)),"",
OFFSET(I295,0,-1)+20))</f>
        <v>771</v>
      </c>
      <c r="J295">
        <f ca="1">IF($C295&lt;=2,"",
IF(AND($C295&gt;=3,INT(RIGHT(J$1,1))&gt;VLOOKUP($C295,EquipGradeTable!$A:$B,MATCH(EquipGradeTable!$B$1,EquipGradeTable!$A$1:$B$1,0),0)),"",
OFFSET(J295,0,-1)+20))</f>
        <v>791</v>
      </c>
      <c r="K295">
        <f ca="1">IF($C295&lt;=2,"",
IF(AND($C295&gt;=3,INT(RIGHT(K$1,1))&gt;VLOOKUP($C295,EquipGradeTable!$A:$B,MATCH(EquipGradeTable!$B$1,EquipGradeTable!$A$1:$B$1,0),0)),"",
OFFSET(K295,0,-1)+20))</f>
        <v>811</v>
      </c>
      <c r="L295" t="str">
        <f ca="1">IF($C295&lt;=2,"",
IF(AND($C295&gt;=3,INT(RIGHT(L$1,1))&gt;VLOOKUP($C295,EquipGradeTable!$A:$B,MATCH(EquipGradeTable!$B$1,EquipGradeTable!$A$1:$B$1,0),0)),"",
OFFSET(L295,0,-1)+20))</f>
        <v/>
      </c>
      <c r="M295" t="str">
        <f ca="1">IF($C295&lt;=2,"",
IF(AND($C295&gt;=3,INT(RIGHT(M$1,1))&gt;VLOOKUP($C295,EquipGradeTable!$A:$B,MATCH(EquipGradeTable!$B$1,EquipGradeTable!$A$1:$B$1,0),0)),"",
OFFSET(M295,0,-1)+20))</f>
        <v/>
      </c>
      <c r="N295">
        <f t="shared" ca="1" si="19"/>
        <v>4</v>
      </c>
      <c r="O295" t="str">
        <f ca="1">VLOOKUP($B295,EquipTable!$A:$V,MATCH(SUBSTITUTE(O$1,"참고",""),EquipTable!$A$1:$V$1,0),0)</f>
        <v>SpikeShield</v>
      </c>
      <c r="P295">
        <f ca="1">VLOOKUP($B295,EquipTable!$A:$V,MATCH(SUBSTITUTE(P$1,"참고",""),EquipTable!$A$1:$V$1,0),0)</f>
        <v>0</v>
      </c>
    </row>
    <row r="296" spans="1:16" x14ac:dyDescent="0.3">
      <c r="A296" t="str">
        <f t="shared" ca="1" si="16"/>
        <v>Equip057102</v>
      </c>
      <c r="B296" t="s">
        <v>187</v>
      </c>
      <c r="C296">
        <f t="shared" ca="1" si="17"/>
        <v>5</v>
      </c>
      <c r="D296" t="str">
        <f ca="1">VLOOKUP($B296,EquipTable!$A:$V,MATCH(SUBSTITUTE(D$1,"참고",""),EquipTable!$A$1:$V$1,0),0)</f>
        <v>Shield</v>
      </c>
      <c r="E296" t="str">
        <f ca="1">VLOOKUP($B296,EquipTable!$A:$V,MATCH(SUBSTITUTE(E$1,"참고",""),EquipTable!$A$1:$V$1,0),0)</f>
        <v>S</v>
      </c>
      <c r="F296">
        <f ca="1">VLOOKUP($B296,EquipTable!$A:$V,MATCH(SUBSTITUTE(F$1,"참고",""),EquipTable!$A$1:$V$1,0),0)</f>
        <v>2</v>
      </c>
      <c r="G296" t="str">
        <f t="shared" ca="1" si="18"/>
        <v>901, 921, 941, 961, 981</v>
      </c>
      <c r="H296">
        <v>901</v>
      </c>
      <c r="I296">
        <f ca="1">IF($C296&lt;=2,"",
IF(AND($C296&gt;=3,INT(RIGHT(I$1,1))&gt;VLOOKUP($C296,EquipGradeTable!$A:$B,MATCH(EquipGradeTable!$B$1,EquipGradeTable!$A$1:$B$1,0),0)),"",
OFFSET(I296,0,-1)+20))</f>
        <v>921</v>
      </c>
      <c r="J296">
        <f ca="1">IF($C296&lt;=2,"",
IF(AND($C296&gt;=3,INT(RIGHT(J$1,1))&gt;VLOOKUP($C296,EquipGradeTable!$A:$B,MATCH(EquipGradeTable!$B$1,EquipGradeTable!$A$1:$B$1,0),0)),"",
OFFSET(J296,0,-1)+20))</f>
        <v>941</v>
      </c>
      <c r="K296">
        <f ca="1">IF($C296&lt;=2,"",
IF(AND($C296&gt;=3,INT(RIGHT(K$1,1))&gt;VLOOKUP($C296,EquipGradeTable!$A:$B,MATCH(EquipGradeTable!$B$1,EquipGradeTable!$A$1:$B$1,0),0)),"",
OFFSET(K296,0,-1)+20))</f>
        <v>961</v>
      </c>
      <c r="L296">
        <f ca="1">IF($C296&lt;=2,"",
IF(AND($C296&gt;=3,INT(RIGHT(L$1,1))&gt;VLOOKUP($C296,EquipGradeTable!$A:$B,MATCH(EquipGradeTable!$B$1,EquipGradeTable!$A$1:$B$1,0),0)),"",
OFFSET(L296,0,-1)+20))</f>
        <v>981</v>
      </c>
      <c r="M296" t="str">
        <f ca="1">IF($C296&lt;=2,"",
IF(AND($C296&gt;=3,INT(RIGHT(M$1,1))&gt;VLOOKUP($C296,EquipGradeTable!$A:$B,MATCH(EquipGradeTable!$B$1,EquipGradeTable!$A$1:$B$1,0),0)),"",
OFFSET(M296,0,-1)+20))</f>
        <v/>
      </c>
      <c r="N296">
        <f t="shared" ca="1" si="19"/>
        <v>4</v>
      </c>
      <c r="O296" t="str">
        <f ca="1">VLOOKUP($B296,EquipTable!$A:$V,MATCH(SUBSTITUTE(O$1,"참고",""),EquipTable!$A$1:$V$1,0),0)</f>
        <v>SpikeShield</v>
      </c>
      <c r="P296">
        <f ca="1">VLOOKUP($B296,EquipTable!$A:$V,MATCH(SUBSTITUTE(P$1,"참고",""),EquipTable!$A$1:$V$1,0),0)</f>
        <v>0</v>
      </c>
    </row>
    <row r="297" spans="1:16" x14ac:dyDescent="0.3">
      <c r="A297" t="str">
        <f t="shared" ca="1" si="16"/>
        <v>Equip067102</v>
      </c>
      <c r="B297" t="s">
        <v>187</v>
      </c>
      <c r="C297">
        <f t="shared" ca="1" si="17"/>
        <v>6</v>
      </c>
      <c r="D297" t="str">
        <f ca="1">VLOOKUP($B297,EquipTable!$A:$V,MATCH(SUBSTITUTE(D$1,"참고",""),EquipTable!$A$1:$V$1,0),0)</f>
        <v>Shield</v>
      </c>
      <c r="E297" t="str">
        <f ca="1">VLOOKUP($B297,EquipTable!$A:$V,MATCH(SUBSTITUTE(E$1,"참고",""),EquipTable!$A$1:$V$1,0),0)</f>
        <v>S</v>
      </c>
      <c r="F297">
        <f ca="1">VLOOKUP($B297,EquipTable!$A:$V,MATCH(SUBSTITUTE(F$1,"참고",""),EquipTable!$A$1:$V$1,0),0)</f>
        <v>2</v>
      </c>
      <c r="G297" t="str">
        <f t="shared" ca="1" si="18"/>
        <v>1051, 1071, 1091, 1111, 1131, 1151</v>
      </c>
      <c r="H297">
        <v>1051</v>
      </c>
      <c r="I297">
        <f ca="1">IF($C297&lt;=2,"",
IF(AND($C297&gt;=3,INT(RIGHT(I$1,1))&gt;VLOOKUP($C297,EquipGradeTable!$A:$B,MATCH(EquipGradeTable!$B$1,EquipGradeTable!$A$1:$B$1,0),0)),"",
OFFSET(I297,0,-1)+20))</f>
        <v>1071</v>
      </c>
      <c r="J297">
        <f ca="1">IF($C297&lt;=2,"",
IF(AND($C297&gt;=3,INT(RIGHT(J$1,1))&gt;VLOOKUP($C297,EquipGradeTable!$A:$B,MATCH(EquipGradeTable!$B$1,EquipGradeTable!$A$1:$B$1,0),0)),"",
OFFSET(J297,0,-1)+20))</f>
        <v>1091</v>
      </c>
      <c r="K297">
        <f ca="1">IF($C297&lt;=2,"",
IF(AND($C297&gt;=3,INT(RIGHT(K$1,1))&gt;VLOOKUP($C297,EquipGradeTable!$A:$B,MATCH(EquipGradeTable!$B$1,EquipGradeTable!$A$1:$B$1,0),0)),"",
OFFSET(K297,0,-1)+20))</f>
        <v>1111</v>
      </c>
      <c r="L297">
        <f ca="1">IF($C297&lt;=2,"",
IF(AND($C297&gt;=3,INT(RIGHT(L$1,1))&gt;VLOOKUP($C297,EquipGradeTable!$A:$B,MATCH(EquipGradeTable!$B$1,EquipGradeTable!$A$1:$B$1,0),0)),"",
OFFSET(L297,0,-1)+20))</f>
        <v>1131</v>
      </c>
      <c r="M297">
        <f ca="1">IF($C297&lt;=2,"",
IF(AND($C297&gt;=3,INT(RIGHT(M$1,1))&gt;VLOOKUP($C297,EquipGradeTable!$A:$B,MATCH(EquipGradeTable!$B$1,EquipGradeTable!$A$1:$B$1,0),0)),"",
OFFSET(M297,0,-1)+20))</f>
        <v>1151</v>
      </c>
      <c r="N297">
        <f t="shared" ca="1" si="19"/>
        <v>4</v>
      </c>
      <c r="O297" t="str">
        <f ca="1">VLOOKUP($B297,EquipTable!$A:$V,MATCH(SUBSTITUTE(O$1,"참고",""),EquipTable!$A$1:$V$1,0),0)</f>
        <v>SpikeShield</v>
      </c>
      <c r="P297">
        <f ca="1">VLOOKUP($B297,EquipTable!$A:$V,MATCH(SUBSTITUTE(P$1,"참고",""),EquipTable!$A$1:$V$1,0),0)</f>
        <v>0</v>
      </c>
    </row>
    <row r="298" spans="1:16" x14ac:dyDescent="0.3">
      <c r="A298" t="str">
        <f t="shared" ca="1" si="16"/>
        <v>Equip037201</v>
      </c>
      <c r="B298" t="s">
        <v>188</v>
      </c>
      <c r="C298">
        <f t="shared" ca="1" si="17"/>
        <v>3</v>
      </c>
      <c r="D298" t="str">
        <f ca="1">VLOOKUP($B298,EquipTable!$A:$V,MATCH(SUBSTITUTE(D$1,"참고",""),EquipTable!$A$1:$V$1,0),0)</f>
        <v>Shield</v>
      </c>
      <c r="E298" t="str">
        <f ca="1">VLOOKUP($B298,EquipTable!$A:$V,MATCH(SUBSTITUTE(E$1,"참고",""),EquipTable!$A$1:$V$1,0),0)</f>
        <v>SS</v>
      </c>
      <c r="F298">
        <f ca="1">VLOOKUP($B298,EquipTable!$A:$V,MATCH(SUBSTITUTE(F$1,"참고",""),EquipTable!$A$1:$V$1,0),0)</f>
        <v>1</v>
      </c>
      <c r="G298" t="str">
        <f t="shared" ca="1" si="18"/>
        <v>800, 820, 840</v>
      </c>
      <c r="H298">
        <v>800</v>
      </c>
      <c r="I298">
        <f ca="1">IF($C298&lt;=2,"",
IF(AND($C298&gt;=3,INT(RIGHT(I$1,1))&gt;VLOOKUP($C298,EquipGradeTable!$A:$B,MATCH(EquipGradeTable!$B$1,EquipGradeTable!$A$1:$B$1,0),0)),"",
OFFSET(I298,0,-1)+20))</f>
        <v>820</v>
      </c>
      <c r="J298">
        <f ca="1">IF($C298&lt;=2,"",
IF(AND($C298&gt;=3,INT(RIGHT(J$1,1))&gt;VLOOKUP($C298,EquipGradeTable!$A:$B,MATCH(EquipGradeTable!$B$1,EquipGradeTable!$A$1:$B$1,0),0)),"",
OFFSET(J298,0,-1)+20))</f>
        <v>840</v>
      </c>
      <c r="K298" t="str">
        <f ca="1">IF($C298&lt;=2,"",
IF(AND($C298&gt;=3,INT(RIGHT(K$1,1))&gt;VLOOKUP($C298,EquipGradeTable!$A:$B,MATCH(EquipGradeTable!$B$1,EquipGradeTable!$A$1:$B$1,0),0)),"",
OFFSET(K298,0,-1)+20))</f>
        <v/>
      </c>
      <c r="L298" t="str">
        <f ca="1">IF($C298&lt;=2,"",
IF(AND($C298&gt;=3,INT(RIGHT(L$1,1))&gt;VLOOKUP($C298,EquipGradeTable!$A:$B,MATCH(EquipGradeTable!$B$1,EquipGradeTable!$A$1:$B$1,0),0)),"",
OFFSET(L298,0,-1)+20))</f>
        <v/>
      </c>
      <c r="M298" t="str">
        <f ca="1">IF($C298&lt;=2,"",
IF(AND($C298&gt;=3,INT(RIGHT(M$1,1))&gt;VLOOKUP($C298,EquipGradeTable!$A:$B,MATCH(EquipGradeTable!$B$1,EquipGradeTable!$A$1:$B$1,0),0)),"",
OFFSET(M298,0,-1)+20))</f>
        <v/>
      </c>
      <c r="N298">
        <f t="shared" ca="1" si="19"/>
        <v>4</v>
      </c>
      <c r="O298" t="str">
        <f ca="1">VLOOKUP($B298,EquipTable!$A:$V,MATCH(SUBSTITUTE(O$1,"참고",""),EquipTable!$A$1:$V$1,0),0)</f>
        <v>ChainShield</v>
      </c>
      <c r="P298">
        <f ca="1">VLOOKUP($B298,EquipTable!$A:$V,MATCH(SUBSTITUTE(P$1,"참고",""),EquipTable!$A$1:$V$1,0),0)</f>
        <v>0</v>
      </c>
    </row>
    <row r="299" spans="1:16" x14ac:dyDescent="0.3">
      <c r="A299" t="str">
        <f t="shared" ca="1" si="16"/>
        <v>Equip047201</v>
      </c>
      <c r="B299" t="s">
        <v>188</v>
      </c>
      <c r="C299">
        <f t="shared" ca="1" si="17"/>
        <v>4</v>
      </c>
      <c r="D299" t="str">
        <f ca="1">VLOOKUP($B299,EquipTable!$A:$V,MATCH(SUBSTITUTE(D$1,"참고",""),EquipTable!$A$1:$V$1,0),0)</f>
        <v>Shield</v>
      </c>
      <c r="E299" t="str">
        <f ca="1">VLOOKUP($B299,EquipTable!$A:$V,MATCH(SUBSTITUTE(E$1,"참고",""),EquipTable!$A$1:$V$1,0),0)</f>
        <v>SS</v>
      </c>
      <c r="F299">
        <f ca="1">VLOOKUP($B299,EquipTable!$A:$V,MATCH(SUBSTITUTE(F$1,"참고",""),EquipTable!$A$1:$V$1,0),0)</f>
        <v>1</v>
      </c>
      <c r="G299" t="str">
        <f t="shared" ca="1" si="18"/>
        <v>1000, 1020, 1040, 1060</v>
      </c>
      <c r="H299">
        <v>1000</v>
      </c>
      <c r="I299">
        <f ca="1">IF($C299&lt;=2,"",
IF(AND($C299&gt;=3,INT(RIGHT(I$1,1))&gt;VLOOKUP($C299,EquipGradeTable!$A:$B,MATCH(EquipGradeTable!$B$1,EquipGradeTable!$A$1:$B$1,0),0)),"",
OFFSET(I299,0,-1)+20))</f>
        <v>1020</v>
      </c>
      <c r="J299">
        <f ca="1">IF($C299&lt;=2,"",
IF(AND($C299&gt;=3,INT(RIGHT(J$1,1))&gt;VLOOKUP($C299,EquipGradeTable!$A:$B,MATCH(EquipGradeTable!$B$1,EquipGradeTable!$A$1:$B$1,0),0)),"",
OFFSET(J299,0,-1)+20))</f>
        <v>1040</v>
      </c>
      <c r="K299">
        <f ca="1">IF($C299&lt;=2,"",
IF(AND($C299&gt;=3,INT(RIGHT(K$1,1))&gt;VLOOKUP($C299,EquipGradeTable!$A:$B,MATCH(EquipGradeTable!$B$1,EquipGradeTable!$A$1:$B$1,0),0)),"",
OFFSET(K299,0,-1)+20))</f>
        <v>1060</v>
      </c>
      <c r="L299" t="str">
        <f ca="1">IF($C299&lt;=2,"",
IF(AND($C299&gt;=3,INT(RIGHT(L$1,1))&gt;VLOOKUP($C299,EquipGradeTable!$A:$B,MATCH(EquipGradeTable!$B$1,EquipGradeTable!$A$1:$B$1,0),0)),"",
OFFSET(L299,0,-1)+20))</f>
        <v/>
      </c>
      <c r="M299" t="str">
        <f ca="1">IF($C299&lt;=2,"",
IF(AND($C299&gt;=3,INT(RIGHT(M$1,1))&gt;VLOOKUP($C299,EquipGradeTable!$A:$B,MATCH(EquipGradeTable!$B$1,EquipGradeTable!$A$1:$B$1,0),0)),"",
OFFSET(M299,0,-1)+20))</f>
        <v/>
      </c>
      <c r="N299">
        <f t="shared" ca="1" si="19"/>
        <v>4</v>
      </c>
      <c r="O299" t="str">
        <f ca="1">VLOOKUP($B299,EquipTable!$A:$V,MATCH(SUBSTITUTE(O$1,"참고",""),EquipTable!$A$1:$V$1,0),0)</f>
        <v>ChainShield</v>
      </c>
      <c r="P299">
        <f ca="1">VLOOKUP($B299,EquipTable!$A:$V,MATCH(SUBSTITUTE(P$1,"참고",""),EquipTable!$A$1:$V$1,0),0)</f>
        <v>0</v>
      </c>
    </row>
    <row r="300" spans="1:16" x14ac:dyDescent="0.3">
      <c r="A300" t="str">
        <f t="shared" ca="1" si="16"/>
        <v>Equip057201</v>
      </c>
      <c r="B300" t="s">
        <v>188</v>
      </c>
      <c r="C300">
        <f t="shared" ca="1" si="17"/>
        <v>5</v>
      </c>
      <c r="D300" t="str">
        <f ca="1">VLOOKUP($B300,EquipTable!$A:$V,MATCH(SUBSTITUTE(D$1,"참고",""),EquipTable!$A$1:$V$1,0),0)</f>
        <v>Shield</v>
      </c>
      <c r="E300" t="str">
        <f ca="1">VLOOKUP($B300,EquipTable!$A:$V,MATCH(SUBSTITUTE(E$1,"참고",""),EquipTable!$A$1:$V$1,0),0)</f>
        <v>SS</v>
      </c>
      <c r="F300">
        <f ca="1">VLOOKUP($B300,EquipTable!$A:$V,MATCH(SUBSTITUTE(F$1,"참고",""),EquipTable!$A$1:$V$1,0),0)</f>
        <v>1</v>
      </c>
      <c r="G300" t="str">
        <f t="shared" ca="1" si="18"/>
        <v>1200, 1220, 1240, 1260, 1280</v>
      </c>
      <c r="H300">
        <v>1200</v>
      </c>
      <c r="I300">
        <f ca="1">IF($C300&lt;=2,"",
IF(AND($C300&gt;=3,INT(RIGHT(I$1,1))&gt;VLOOKUP($C300,EquipGradeTable!$A:$B,MATCH(EquipGradeTable!$B$1,EquipGradeTable!$A$1:$B$1,0),0)),"",
OFFSET(I300,0,-1)+20))</f>
        <v>1220</v>
      </c>
      <c r="J300">
        <f ca="1">IF($C300&lt;=2,"",
IF(AND($C300&gt;=3,INT(RIGHT(J$1,1))&gt;VLOOKUP($C300,EquipGradeTable!$A:$B,MATCH(EquipGradeTable!$B$1,EquipGradeTable!$A$1:$B$1,0),0)),"",
OFFSET(J300,0,-1)+20))</f>
        <v>1240</v>
      </c>
      <c r="K300">
        <f ca="1">IF($C300&lt;=2,"",
IF(AND($C300&gt;=3,INT(RIGHT(K$1,1))&gt;VLOOKUP($C300,EquipGradeTable!$A:$B,MATCH(EquipGradeTable!$B$1,EquipGradeTable!$A$1:$B$1,0),0)),"",
OFFSET(K300,0,-1)+20))</f>
        <v>1260</v>
      </c>
      <c r="L300">
        <f ca="1">IF($C300&lt;=2,"",
IF(AND($C300&gt;=3,INT(RIGHT(L$1,1))&gt;VLOOKUP($C300,EquipGradeTable!$A:$B,MATCH(EquipGradeTable!$B$1,EquipGradeTable!$A$1:$B$1,0),0)),"",
OFFSET(L300,0,-1)+20))</f>
        <v>1280</v>
      </c>
      <c r="M300" t="str">
        <f ca="1">IF($C300&lt;=2,"",
IF(AND($C300&gt;=3,INT(RIGHT(M$1,1))&gt;VLOOKUP($C300,EquipGradeTable!$A:$B,MATCH(EquipGradeTable!$B$1,EquipGradeTable!$A$1:$B$1,0),0)),"",
OFFSET(M300,0,-1)+20))</f>
        <v/>
      </c>
      <c r="N300">
        <f t="shared" ca="1" si="19"/>
        <v>4</v>
      </c>
      <c r="O300" t="str">
        <f ca="1">VLOOKUP($B300,EquipTable!$A:$V,MATCH(SUBSTITUTE(O$1,"참고",""),EquipTable!$A$1:$V$1,0),0)</f>
        <v>ChainShield</v>
      </c>
      <c r="P300">
        <f ca="1">VLOOKUP($B300,EquipTable!$A:$V,MATCH(SUBSTITUTE(P$1,"참고",""),EquipTable!$A$1:$V$1,0),0)</f>
        <v>0</v>
      </c>
    </row>
    <row r="301" spans="1:16" x14ac:dyDescent="0.3">
      <c r="A301" t="str">
        <f t="shared" ca="1" si="16"/>
        <v>Equip067201</v>
      </c>
      <c r="B301" t="s">
        <v>188</v>
      </c>
      <c r="C301">
        <f t="shared" ca="1" si="17"/>
        <v>6</v>
      </c>
      <c r="D301" t="str">
        <f ca="1">VLOOKUP($B301,EquipTable!$A:$V,MATCH(SUBSTITUTE(D$1,"참고",""),EquipTable!$A$1:$V$1,0),0)</f>
        <v>Shield</v>
      </c>
      <c r="E301" t="str">
        <f ca="1">VLOOKUP($B301,EquipTable!$A:$V,MATCH(SUBSTITUTE(E$1,"참고",""),EquipTable!$A$1:$V$1,0),0)</f>
        <v>SS</v>
      </c>
      <c r="F301">
        <f ca="1">VLOOKUP($B301,EquipTable!$A:$V,MATCH(SUBSTITUTE(F$1,"참고",""),EquipTable!$A$1:$V$1,0),0)</f>
        <v>1</v>
      </c>
      <c r="G301" t="str">
        <f t="shared" ca="1" si="18"/>
        <v>1400, 1420, 1440, 1460, 1480, 1500</v>
      </c>
      <c r="H301">
        <v>1400</v>
      </c>
      <c r="I301">
        <f ca="1">IF($C301&lt;=2,"",
IF(AND($C301&gt;=3,INT(RIGHT(I$1,1))&gt;VLOOKUP($C301,EquipGradeTable!$A:$B,MATCH(EquipGradeTable!$B$1,EquipGradeTable!$A$1:$B$1,0),0)),"",
OFFSET(I301,0,-1)+20))</f>
        <v>1420</v>
      </c>
      <c r="J301">
        <f ca="1">IF($C301&lt;=2,"",
IF(AND($C301&gt;=3,INT(RIGHT(J$1,1))&gt;VLOOKUP($C301,EquipGradeTable!$A:$B,MATCH(EquipGradeTable!$B$1,EquipGradeTable!$A$1:$B$1,0),0)),"",
OFFSET(J301,0,-1)+20))</f>
        <v>1440</v>
      </c>
      <c r="K301">
        <f ca="1">IF($C301&lt;=2,"",
IF(AND($C301&gt;=3,INT(RIGHT(K$1,1))&gt;VLOOKUP($C301,EquipGradeTable!$A:$B,MATCH(EquipGradeTable!$B$1,EquipGradeTable!$A$1:$B$1,0),0)),"",
OFFSET(K301,0,-1)+20))</f>
        <v>1460</v>
      </c>
      <c r="L301">
        <f ca="1">IF($C301&lt;=2,"",
IF(AND($C301&gt;=3,INT(RIGHT(L$1,1))&gt;VLOOKUP($C301,EquipGradeTable!$A:$B,MATCH(EquipGradeTable!$B$1,EquipGradeTable!$A$1:$B$1,0),0)),"",
OFFSET(L301,0,-1)+20))</f>
        <v>1480</v>
      </c>
      <c r="M301">
        <f ca="1">IF($C301&lt;=2,"",
IF(AND($C301&gt;=3,INT(RIGHT(M$1,1))&gt;VLOOKUP($C301,EquipGradeTable!$A:$B,MATCH(EquipGradeTable!$B$1,EquipGradeTable!$A$1:$B$1,0),0)),"",
OFFSET(M301,0,-1)+20))</f>
        <v>1500</v>
      </c>
      <c r="N301">
        <f t="shared" ca="1" si="19"/>
        <v>4</v>
      </c>
      <c r="O301" t="str">
        <f ca="1">VLOOKUP($B301,EquipTable!$A:$V,MATCH(SUBSTITUTE(O$1,"참고",""),EquipTable!$A$1:$V$1,0),0)</f>
        <v>ChainShield</v>
      </c>
      <c r="P301">
        <f ca="1">VLOOKUP($B301,EquipTable!$A:$V,MATCH(SUBSTITUTE(P$1,"참고",""),EquipTable!$A$1:$V$1,0),0)</f>
        <v>0</v>
      </c>
    </row>
    <row r="302" spans="1:16" hidden="1" x14ac:dyDescent="0.3">
      <c r="A302" t="str">
        <f t="shared" ca="1" si="16"/>
        <v>Equip037202</v>
      </c>
      <c r="B302" t="s">
        <v>189</v>
      </c>
      <c r="C302">
        <f t="shared" ca="1" si="17"/>
        <v>3</v>
      </c>
      <c r="D302" t="str">
        <f ca="1">VLOOKUP($B302,EquipTable!$A:$V,MATCH(SUBSTITUTE(D$1,"참고",""),EquipTable!$A$1:$V$1,0),0)</f>
        <v>Shield</v>
      </c>
      <c r="E302" t="str">
        <f ca="1">VLOOKUP($B302,EquipTable!$A:$V,MATCH(SUBSTITUTE(E$1,"참고",""),EquipTable!$A$1:$V$1,0),0)</f>
        <v>SS</v>
      </c>
      <c r="F302">
        <f ca="1">VLOOKUP($B302,EquipTable!$A:$V,MATCH(SUBSTITUTE(F$1,"참고",""),EquipTable!$A$1:$V$1,0),0)</f>
        <v>2</v>
      </c>
      <c r="G302" t="str">
        <f t="shared" ca="1" si="18"/>
        <v>801, 821, 841</v>
      </c>
      <c r="H302">
        <v>801</v>
      </c>
      <c r="I302">
        <f ca="1">IF($C302&lt;=2,"",
IF(AND($C302&gt;=3,INT(RIGHT(I$1,1))&gt;VLOOKUP($C302,EquipGradeTable!$A:$B,MATCH(EquipGradeTable!$B$1,EquipGradeTable!$A$1:$B$1,0),0)),"",
OFFSET(I302,0,-1)+20))</f>
        <v>821</v>
      </c>
      <c r="J302">
        <f ca="1">IF($C302&lt;=2,"",
IF(AND($C302&gt;=3,INT(RIGHT(J$1,1))&gt;VLOOKUP($C302,EquipGradeTable!$A:$B,MATCH(EquipGradeTable!$B$1,EquipGradeTable!$A$1:$B$1,0),0)),"",
OFFSET(J302,0,-1)+20))</f>
        <v>841</v>
      </c>
      <c r="K302" t="str">
        <f ca="1">IF($C302&lt;=2,"",
IF(AND($C302&gt;=3,INT(RIGHT(K$1,1))&gt;VLOOKUP($C302,EquipGradeTable!$A:$B,MATCH(EquipGradeTable!$B$1,EquipGradeTable!$A$1:$B$1,0),0)),"",
OFFSET(K302,0,-1)+20))</f>
        <v/>
      </c>
      <c r="L302" t="str">
        <f ca="1">IF($C302&lt;=2,"",
IF(AND($C302&gt;=3,INT(RIGHT(L$1,1))&gt;VLOOKUP($C302,EquipGradeTable!$A:$B,MATCH(EquipGradeTable!$B$1,EquipGradeTable!$A$1:$B$1,0),0)),"",
OFFSET(L302,0,-1)+20))</f>
        <v/>
      </c>
      <c r="M302" t="str">
        <f ca="1">IF($C302&lt;=2,"",
IF(AND($C302&gt;=3,INT(RIGHT(M$1,1))&gt;VLOOKUP($C302,EquipGradeTable!$A:$B,MATCH(EquipGradeTable!$B$1,EquipGradeTable!$A$1:$B$1,0),0)),"",
OFFSET(M302,0,-1)+20))</f>
        <v/>
      </c>
      <c r="N302">
        <f t="shared" ca="1" si="19"/>
        <v>4</v>
      </c>
      <c r="O302" t="str">
        <f ca="1">VLOOKUP($B302,EquipTable!$A:$V,MATCH(SUBSTITUTE(O$1,"참고",""),EquipTable!$A$1:$V$1,0),0)</f>
        <v>OrcShield</v>
      </c>
      <c r="P302">
        <f ca="1">VLOOKUP($B302,EquipTable!$A:$V,MATCH(SUBSTITUTE(P$1,"참고",""),EquipTable!$A$1:$V$1,0),0)</f>
        <v>99</v>
      </c>
    </row>
    <row r="303" spans="1:16" hidden="1" x14ac:dyDescent="0.3">
      <c r="A303" t="str">
        <f t="shared" ca="1" si="16"/>
        <v>Equip047202</v>
      </c>
      <c r="B303" t="s">
        <v>189</v>
      </c>
      <c r="C303">
        <f t="shared" ca="1" si="17"/>
        <v>4</v>
      </c>
      <c r="D303" t="str">
        <f ca="1">VLOOKUP($B303,EquipTable!$A:$V,MATCH(SUBSTITUTE(D$1,"참고",""),EquipTable!$A$1:$V$1,0),0)</f>
        <v>Shield</v>
      </c>
      <c r="E303" t="str">
        <f ca="1">VLOOKUP($B303,EquipTable!$A:$V,MATCH(SUBSTITUTE(E$1,"참고",""),EquipTable!$A$1:$V$1,0),0)</f>
        <v>SS</v>
      </c>
      <c r="F303">
        <f ca="1">VLOOKUP($B303,EquipTable!$A:$V,MATCH(SUBSTITUTE(F$1,"참고",""),EquipTable!$A$1:$V$1,0),0)</f>
        <v>2</v>
      </c>
      <c r="G303" t="str">
        <f t="shared" ca="1" si="18"/>
        <v>1001, 1021, 1041, 1061</v>
      </c>
      <c r="H303">
        <v>1001</v>
      </c>
      <c r="I303">
        <f ca="1">IF($C303&lt;=2,"",
IF(AND($C303&gt;=3,INT(RIGHT(I$1,1))&gt;VLOOKUP($C303,EquipGradeTable!$A:$B,MATCH(EquipGradeTable!$B$1,EquipGradeTable!$A$1:$B$1,0),0)),"",
OFFSET(I303,0,-1)+20))</f>
        <v>1021</v>
      </c>
      <c r="J303">
        <f ca="1">IF($C303&lt;=2,"",
IF(AND($C303&gt;=3,INT(RIGHT(J$1,1))&gt;VLOOKUP($C303,EquipGradeTable!$A:$B,MATCH(EquipGradeTable!$B$1,EquipGradeTable!$A$1:$B$1,0),0)),"",
OFFSET(J303,0,-1)+20))</f>
        <v>1041</v>
      </c>
      <c r="K303">
        <f ca="1">IF($C303&lt;=2,"",
IF(AND($C303&gt;=3,INT(RIGHT(K$1,1))&gt;VLOOKUP($C303,EquipGradeTable!$A:$B,MATCH(EquipGradeTable!$B$1,EquipGradeTable!$A$1:$B$1,0),0)),"",
OFFSET(K303,0,-1)+20))</f>
        <v>1061</v>
      </c>
      <c r="L303" t="str">
        <f ca="1">IF($C303&lt;=2,"",
IF(AND($C303&gt;=3,INT(RIGHT(L$1,1))&gt;VLOOKUP($C303,EquipGradeTable!$A:$B,MATCH(EquipGradeTable!$B$1,EquipGradeTable!$A$1:$B$1,0),0)),"",
OFFSET(L303,0,-1)+20))</f>
        <v/>
      </c>
      <c r="M303" t="str">
        <f ca="1">IF($C303&lt;=2,"",
IF(AND($C303&gt;=3,INT(RIGHT(M$1,1))&gt;VLOOKUP($C303,EquipGradeTable!$A:$B,MATCH(EquipGradeTable!$B$1,EquipGradeTable!$A$1:$B$1,0),0)),"",
OFFSET(M303,0,-1)+20))</f>
        <v/>
      </c>
      <c r="N303">
        <f t="shared" ca="1" si="19"/>
        <v>4</v>
      </c>
      <c r="O303" t="str">
        <f ca="1">VLOOKUP($B303,EquipTable!$A:$V,MATCH(SUBSTITUTE(O$1,"참고",""),EquipTable!$A$1:$V$1,0),0)</f>
        <v>OrcShield</v>
      </c>
      <c r="P303">
        <f ca="1">VLOOKUP($B303,EquipTable!$A:$V,MATCH(SUBSTITUTE(P$1,"참고",""),EquipTable!$A$1:$V$1,0),0)</f>
        <v>99</v>
      </c>
    </row>
    <row r="304" spans="1:16" hidden="1" x14ac:dyDescent="0.3">
      <c r="A304" t="str">
        <f t="shared" ca="1" si="16"/>
        <v>Equip057202</v>
      </c>
      <c r="B304" t="s">
        <v>189</v>
      </c>
      <c r="C304">
        <f t="shared" ca="1" si="17"/>
        <v>5</v>
      </c>
      <c r="D304" t="str">
        <f ca="1">VLOOKUP($B304,EquipTable!$A:$V,MATCH(SUBSTITUTE(D$1,"참고",""),EquipTable!$A$1:$V$1,0),0)</f>
        <v>Shield</v>
      </c>
      <c r="E304" t="str">
        <f ca="1">VLOOKUP($B304,EquipTable!$A:$V,MATCH(SUBSTITUTE(E$1,"참고",""),EquipTable!$A$1:$V$1,0),0)</f>
        <v>SS</v>
      </c>
      <c r="F304">
        <f ca="1">VLOOKUP($B304,EquipTable!$A:$V,MATCH(SUBSTITUTE(F$1,"참고",""),EquipTable!$A$1:$V$1,0),0)</f>
        <v>2</v>
      </c>
      <c r="G304" t="str">
        <f t="shared" ca="1" si="18"/>
        <v>1201, 1221, 1241, 1261, 1281</v>
      </c>
      <c r="H304">
        <v>1201</v>
      </c>
      <c r="I304">
        <f ca="1">IF($C304&lt;=2,"",
IF(AND($C304&gt;=3,INT(RIGHT(I$1,1))&gt;VLOOKUP($C304,EquipGradeTable!$A:$B,MATCH(EquipGradeTable!$B$1,EquipGradeTable!$A$1:$B$1,0),0)),"",
OFFSET(I304,0,-1)+20))</f>
        <v>1221</v>
      </c>
      <c r="J304">
        <f ca="1">IF($C304&lt;=2,"",
IF(AND($C304&gt;=3,INT(RIGHT(J$1,1))&gt;VLOOKUP($C304,EquipGradeTable!$A:$B,MATCH(EquipGradeTable!$B$1,EquipGradeTable!$A$1:$B$1,0),0)),"",
OFFSET(J304,0,-1)+20))</f>
        <v>1241</v>
      </c>
      <c r="K304">
        <f ca="1">IF($C304&lt;=2,"",
IF(AND($C304&gt;=3,INT(RIGHT(K$1,1))&gt;VLOOKUP($C304,EquipGradeTable!$A:$B,MATCH(EquipGradeTable!$B$1,EquipGradeTable!$A$1:$B$1,0),0)),"",
OFFSET(K304,0,-1)+20))</f>
        <v>1261</v>
      </c>
      <c r="L304">
        <f ca="1">IF($C304&lt;=2,"",
IF(AND($C304&gt;=3,INT(RIGHT(L$1,1))&gt;VLOOKUP($C304,EquipGradeTable!$A:$B,MATCH(EquipGradeTable!$B$1,EquipGradeTable!$A$1:$B$1,0),0)),"",
OFFSET(L304,0,-1)+20))</f>
        <v>1281</v>
      </c>
      <c r="M304" t="str">
        <f ca="1">IF($C304&lt;=2,"",
IF(AND($C304&gt;=3,INT(RIGHT(M$1,1))&gt;VLOOKUP($C304,EquipGradeTable!$A:$B,MATCH(EquipGradeTable!$B$1,EquipGradeTable!$A$1:$B$1,0),0)),"",
OFFSET(M304,0,-1)+20))</f>
        <v/>
      </c>
      <c r="N304">
        <f t="shared" ca="1" si="19"/>
        <v>4</v>
      </c>
      <c r="O304" t="str">
        <f ca="1">VLOOKUP($B304,EquipTable!$A:$V,MATCH(SUBSTITUTE(O$1,"참고",""),EquipTable!$A$1:$V$1,0),0)</f>
        <v>OrcShield</v>
      </c>
      <c r="P304">
        <f ca="1">VLOOKUP($B304,EquipTable!$A:$V,MATCH(SUBSTITUTE(P$1,"참고",""),EquipTable!$A$1:$V$1,0),0)</f>
        <v>99</v>
      </c>
    </row>
    <row r="305" spans="1:16" hidden="1" x14ac:dyDescent="0.3">
      <c r="A305" t="str">
        <f t="shared" ca="1" si="16"/>
        <v>Equip067202</v>
      </c>
      <c r="B305" t="s">
        <v>189</v>
      </c>
      <c r="C305">
        <f t="shared" ca="1" si="17"/>
        <v>6</v>
      </c>
      <c r="D305" t="str">
        <f ca="1">VLOOKUP($B305,EquipTable!$A:$V,MATCH(SUBSTITUTE(D$1,"참고",""),EquipTable!$A$1:$V$1,0),0)</f>
        <v>Shield</v>
      </c>
      <c r="E305" t="str">
        <f ca="1">VLOOKUP($B305,EquipTable!$A:$V,MATCH(SUBSTITUTE(E$1,"참고",""),EquipTable!$A$1:$V$1,0),0)</f>
        <v>SS</v>
      </c>
      <c r="F305">
        <f ca="1">VLOOKUP($B305,EquipTable!$A:$V,MATCH(SUBSTITUTE(F$1,"참고",""),EquipTable!$A$1:$V$1,0),0)</f>
        <v>2</v>
      </c>
      <c r="G305" t="str">
        <f t="shared" ca="1" si="18"/>
        <v>1401, 1421, 1441, 1461, 1481, 1501</v>
      </c>
      <c r="H305">
        <v>1401</v>
      </c>
      <c r="I305">
        <f ca="1">IF($C305&lt;=2,"",
IF(AND($C305&gt;=3,INT(RIGHT(I$1,1))&gt;VLOOKUP($C305,EquipGradeTable!$A:$B,MATCH(EquipGradeTable!$B$1,EquipGradeTable!$A$1:$B$1,0),0)),"",
OFFSET(I305,0,-1)+20))</f>
        <v>1421</v>
      </c>
      <c r="J305">
        <f ca="1">IF($C305&lt;=2,"",
IF(AND($C305&gt;=3,INT(RIGHT(J$1,1))&gt;VLOOKUP($C305,EquipGradeTable!$A:$B,MATCH(EquipGradeTable!$B$1,EquipGradeTable!$A$1:$B$1,0),0)),"",
OFFSET(J305,0,-1)+20))</f>
        <v>1441</v>
      </c>
      <c r="K305">
        <f ca="1">IF($C305&lt;=2,"",
IF(AND($C305&gt;=3,INT(RIGHT(K$1,1))&gt;VLOOKUP($C305,EquipGradeTable!$A:$B,MATCH(EquipGradeTable!$B$1,EquipGradeTable!$A$1:$B$1,0),0)),"",
OFFSET(K305,0,-1)+20))</f>
        <v>1461</v>
      </c>
      <c r="L305">
        <f ca="1">IF($C305&lt;=2,"",
IF(AND($C305&gt;=3,INT(RIGHT(L$1,1))&gt;VLOOKUP($C305,EquipGradeTable!$A:$B,MATCH(EquipGradeTable!$B$1,EquipGradeTable!$A$1:$B$1,0),0)),"",
OFFSET(L305,0,-1)+20))</f>
        <v>1481</v>
      </c>
      <c r="M305">
        <f ca="1">IF($C305&lt;=2,"",
IF(AND($C305&gt;=3,INT(RIGHT(M$1,1))&gt;VLOOKUP($C305,EquipGradeTable!$A:$B,MATCH(EquipGradeTable!$B$1,EquipGradeTable!$A$1:$B$1,0),0)),"",
OFFSET(M305,0,-1)+20))</f>
        <v>1501</v>
      </c>
      <c r="N305">
        <f t="shared" ca="1" si="19"/>
        <v>4</v>
      </c>
      <c r="O305" t="str">
        <f ca="1">VLOOKUP($B305,EquipTable!$A:$V,MATCH(SUBSTITUTE(O$1,"참고",""),EquipTable!$A$1:$V$1,0),0)</f>
        <v>OrcShield</v>
      </c>
      <c r="P305">
        <f ca="1">VLOOKUP($B305,EquipTable!$A:$V,MATCH(SUBSTITUTE(P$1,"참고",""),EquipTable!$A$1:$V$1,0),0)</f>
        <v>99</v>
      </c>
    </row>
    <row r="306" spans="1:16" hidden="1" x14ac:dyDescent="0.3">
      <c r="A306" t="str">
        <f t="shared" ca="1" si="16"/>
        <v>Equip037203</v>
      </c>
      <c r="B306" t="s">
        <v>190</v>
      </c>
      <c r="C306">
        <f t="shared" ca="1" si="17"/>
        <v>3</v>
      </c>
      <c r="D306" t="str">
        <f ca="1">VLOOKUP($B306,EquipTable!$A:$V,MATCH(SUBSTITUTE(D$1,"참고",""),EquipTable!$A$1:$V$1,0),0)</f>
        <v>Shield</v>
      </c>
      <c r="E306" t="str">
        <f ca="1">VLOOKUP($B306,EquipTable!$A:$V,MATCH(SUBSTITUTE(E$1,"참고",""),EquipTable!$A$1:$V$1,0),0)</f>
        <v>SS</v>
      </c>
      <c r="F306">
        <f ca="1">VLOOKUP($B306,EquipTable!$A:$V,MATCH(SUBSTITUTE(F$1,"참고",""),EquipTable!$A$1:$V$1,0),0)</f>
        <v>3</v>
      </c>
      <c r="G306" t="str">
        <f t="shared" ca="1" si="18"/>
        <v>802, 822, 842</v>
      </c>
      <c r="H306">
        <v>802</v>
      </c>
      <c r="I306">
        <f ca="1">IF($C306&lt;=2,"",
IF(AND($C306&gt;=3,INT(RIGHT(I$1,1))&gt;VLOOKUP($C306,EquipGradeTable!$A:$B,MATCH(EquipGradeTable!$B$1,EquipGradeTable!$A$1:$B$1,0),0)),"",
OFFSET(I306,0,-1)+20))</f>
        <v>822</v>
      </c>
      <c r="J306">
        <f ca="1">IF($C306&lt;=2,"",
IF(AND($C306&gt;=3,INT(RIGHT(J$1,1))&gt;VLOOKUP($C306,EquipGradeTable!$A:$B,MATCH(EquipGradeTable!$B$1,EquipGradeTable!$A$1:$B$1,0),0)),"",
OFFSET(J306,0,-1)+20))</f>
        <v>842</v>
      </c>
      <c r="K306" t="str">
        <f ca="1">IF($C306&lt;=2,"",
IF(AND($C306&gt;=3,INT(RIGHT(K$1,1))&gt;VLOOKUP($C306,EquipGradeTable!$A:$B,MATCH(EquipGradeTable!$B$1,EquipGradeTable!$A$1:$B$1,0),0)),"",
OFFSET(K306,0,-1)+20))</f>
        <v/>
      </c>
      <c r="L306" t="str">
        <f ca="1">IF($C306&lt;=2,"",
IF(AND($C306&gt;=3,INT(RIGHT(L$1,1))&gt;VLOOKUP($C306,EquipGradeTable!$A:$B,MATCH(EquipGradeTable!$B$1,EquipGradeTable!$A$1:$B$1,0),0)),"",
OFFSET(L306,0,-1)+20))</f>
        <v/>
      </c>
      <c r="M306" t="str">
        <f ca="1">IF($C306&lt;=2,"",
IF(AND($C306&gt;=3,INT(RIGHT(M$1,1))&gt;VLOOKUP($C306,EquipGradeTable!$A:$B,MATCH(EquipGradeTable!$B$1,EquipGradeTable!$A$1:$B$1,0),0)),"",
OFFSET(M306,0,-1)+20))</f>
        <v/>
      </c>
      <c r="N306">
        <f t="shared" ca="1" si="19"/>
        <v>4</v>
      </c>
      <c r="O306" t="str">
        <f ca="1">VLOOKUP($B306,EquipTable!$A:$V,MATCH(SUBSTITUTE(O$1,"참고",""),EquipTable!$A$1:$V$1,0),0)</f>
        <v>ArsenalBigShield</v>
      </c>
      <c r="P306">
        <f ca="1">VLOOKUP($B306,EquipTable!$A:$V,MATCH(SUBSTITUTE(P$1,"참고",""),EquipTable!$A$1:$V$1,0),0)</f>
        <v>99</v>
      </c>
    </row>
    <row r="307" spans="1:16" hidden="1" x14ac:dyDescent="0.3">
      <c r="A307" t="str">
        <f t="shared" ca="1" si="16"/>
        <v>Equip047203</v>
      </c>
      <c r="B307" t="s">
        <v>190</v>
      </c>
      <c r="C307">
        <f t="shared" ca="1" si="17"/>
        <v>4</v>
      </c>
      <c r="D307" t="str">
        <f ca="1">VLOOKUP($B307,EquipTable!$A:$V,MATCH(SUBSTITUTE(D$1,"참고",""),EquipTable!$A$1:$V$1,0),0)</f>
        <v>Shield</v>
      </c>
      <c r="E307" t="str">
        <f ca="1">VLOOKUP($B307,EquipTable!$A:$V,MATCH(SUBSTITUTE(E$1,"참고",""),EquipTable!$A$1:$V$1,0),0)</f>
        <v>SS</v>
      </c>
      <c r="F307">
        <f ca="1">VLOOKUP($B307,EquipTable!$A:$V,MATCH(SUBSTITUTE(F$1,"참고",""),EquipTable!$A$1:$V$1,0),0)</f>
        <v>3</v>
      </c>
      <c r="G307" t="str">
        <f t="shared" ca="1" si="18"/>
        <v>1002, 1022, 1042, 1062</v>
      </c>
      <c r="H307">
        <v>1002</v>
      </c>
      <c r="I307">
        <f ca="1">IF($C307&lt;=2,"",
IF(AND($C307&gt;=3,INT(RIGHT(I$1,1))&gt;VLOOKUP($C307,EquipGradeTable!$A:$B,MATCH(EquipGradeTable!$B$1,EquipGradeTable!$A$1:$B$1,0),0)),"",
OFFSET(I307,0,-1)+20))</f>
        <v>1022</v>
      </c>
      <c r="J307">
        <f ca="1">IF($C307&lt;=2,"",
IF(AND($C307&gt;=3,INT(RIGHT(J$1,1))&gt;VLOOKUP($C307,EquipGradeTable!$A:$B,MATCH(EquipGradeTable!$B$1,EquipGradeTable!$A$1:$B$1,0),0)),"",
OFFSET(J307,0,-1)+20))</f>
        <v>1042</v>
      </c>
      <c r="K307">
        <f ca="1">IF($C307&lt;=2,"",
IF(AND($C307&gt;=3,INT(RIGHT(K$1,1))&gt;VLOOKUP($C307,EquipGradeTable!$A:$B,MATCH(EquipGradeTable!$B$1,EquipGradeTable!$A$1:$B$1,0),0)),"",
OFFSET(K307,0,-1)+20))</f>
        <v>1062</v>
      </c>
      <c r="L307" t="str">
        <f ca="1">IF($C307&lt;=2,"",
IF(AND($C307&gt;=3,INT(RIGHT(L$1,1))&gt;VLOOKUP($C307,EquipGradeTable!$A:$B,MATCH(EquipGradeTable!$B$1,EquipGradeTable!$A$1:$B$1,0),0)),"",
OFFSET(L307,0,-1)+20))</f>
        <v/>
      </c>
      <c r="M307" t="str">
        <f ca="1">IF($C307&lt;=2,"",
IF(AND($C307&gt;=3,INT(RIGHT(M$1,1))&gt;VLOOKUP($C307,EquipGradeTable!$A:$B,MATCH(EquipGradeTable!$B$1,EquipGradeTable!$A$1:$B$1,0),0)),"",
OFFSET(M307,0,-1)+20))</f>
        <v/>
      </c>
      <c r="N307">
        <f t="shared" ca="1" si="19"/>
        <v>4</v>
      </c>
      <c r="O307" t="str">
        <f ca="1">VLOOKUP($B307,EquipTable!$A:$V,MATCH(SUBSTITUTE(O$1,"참고",""),EquipTable!$A$1:$V$1,0),0)</f>
        <v>ArsenalBigShield</v>
      </c>
      <c r="P307">
        <f ca="1">VLOOKUP($B307,EquipTable!$A:$V,MATCH(SUBSTITUTE(P$1,"참고",""),EquipTable!$A$1:$V$1,0),0)</f>
        <v>99</v>
      </c>
    </row>
    <row r="308" spans="1:16" hidden="1" x14ac:dyDescent="0.3">
      <c r="A308" t="str">
        <f t="shared" ca="1" si="16"/>
        <v>Equip057203</v>
      </c>
      <c r="B308" t="s">
        <v>190</v>
      </c>
      <c r="C308">
        <f t="shared" ca="1" si="17"/>
        <v>5</v>
      </c>
      <c r="D308" t="str">
        <f ca="1">VLOOKUP($B308,EquipTable!$A:$V,MATCH(SUBSTITUTE(D$1,"참고",""),EquipTable!$A$1:$V$1,0),0)</f>
        <v>Shield</v>
      </c>
      <c r="E308" t="str">
        <f ca="1">VLOOKUP($B308,EquipTable!$A:$V,MATCH(SUBSTITUTE(E$1,"참고",""),EquipTable!$A$1:$V$1,0),0)</f>
        <v>SS</v>
      </c>
      <c r="F308">
        <f ca="1">VLOOKUP($B308,EquipTable!$A:$V,MATCH(SUBSTITUTE(F$1,"참고",""),EquipTable!$A$1:$V$1,0),0)</f>
        <v>3</v>
      </c>
      <c r="G308" t="str">
        <f t="shared" ca="1" si="18"/>
        <v>1202, 1222, 1242, 1262, 1282</v>
      </c>
      <c r="H308">
        <v>1202</v>
      </c>
      <c r="I308">
        <f ca="1">IF($C308&lt;=2,"",
IF(AND($C308&gt;=3,INT(RIGHT(I$1,1))&gt;VLOOKUP($C308,EquipGradeTable!$A:$B,MATCH(EquipGradeTable!$B$1,EquipGradeTable!$A$1:$B$1,0),0)),"",
OFFSET(I308,0,-1)+20))</f>
        <v>1222</v>
      </c>
      <c r="J308">
        <f ca="1">IF($C308&lt;=2,"",
IF(AND($C308&gt;=3,INT(RIGHT(J$1,1))&gt;VLOOKUP($C308,EquipGradeTable!$A:$B,MATCH(EquipGradeTable!$B$1,EquipGradeTable!$A$1:$B$1,0),0)),"",
OFFSET(J308,0,-1)+20))</f>
        <v>1242</v>
      </c>
      <c r="K308">
        <f ca="1">IF($C308&lt;=2,"",
IF(AND($C308&gt;=3,INT(RIGHT(K$1,1))&gt;VLOOKUP($C308,EquipGradeTable!$A:$B,MATCH(EquipGradeTable!$B$1,EquipGradeTable!$A$1:$B$1,0),0)),"",
OFFSET(K308,0,-1)+20))</f>
        <v>1262</v>
      </c>
      <c r="L308">
        <f ca="1">IF($C308&lt;=2,"",
IF(AND($C308&gt;=3,INT(RIGHT(L$1,1))&gt;VLOOKUP($C308,EquipGradeTable!$A:$B,MATCH(EquipGradeTable!$B$1,EquipGradeTable!$A$1:$B$1,0),0)),"",
OFFSET(L308,0,-1)+20))</f>
        <v>1282</v>
      </c>
      <c r="M308" t="str">
        <f ca="1">IF($C308&lt;=2,"",
IF(AND($C308&gt;=3,INT(RIGHT(M$1,1))&gt;VLOOKUP($C308,EquipGradeTable!$A:$B,MATCH(EquipGradeTable!$B$1,EquipGradeTable!$A$1:$B$1,0),0)),"",
OFFSET(M308,0,-1)+20))</f>
        <v/>
      </c>
      <c r="N308">
        <f t="shared" ca="1" si="19"/>
        <v>4</v>
      </c>
      <c r="O308" t="str">
        <f ca="1">VLOOKUP($B308,EquipTable!$A:$V,MATCH(SUBSTITUTE(O$1,"참고",""),EquipTable!$A$1:$V$1,0),0)</f>
        <v>ArsenalBigShield</v>
      </c>
      <c r="P308">
        <f ca="1">VLOOKUP($B308,EquipTable!$A:$V,MATCH(SUBSTITUTE(P$1,"참고",""),EquipTable!$A$1:$V$1,0),0)</f>
        <v>99</v>
      </c>
    </row>
    <row r="309" spans="1:16" hidden="1" x14ac:dyDescent="0.3">
      <c r="A309" t="str">
        <f t="shared" ca="1" si="16"/>
        <v>Equip067203</v>
      </c>
      <c r="B309" t="s">
        <v>190</v>
      </c>
      <c r="C309">
        <f t="shared" ca="1" si="17"/>
        <v>6</v>
      </c>
      <c r="D309" t="str">
        <f ca="1">VLOOKUP($B309,EquipTable!$A:$V,MATCH(SUBSTITUTE(D$1,"참고",""),EquipTable!$A$1:$V$1,0),0)</f>
        <v>Shield</v>
      </c>
      <c r="E309" t="str">
        <f ca="1">VLOOKUP($B309,EquipTable!$A:$V,MATCH(SUBSTITUTE(E$1,"참고",""),EquipTable!$A$1:$V$1,0),0)</f>
        <v>SS</v>
      </c>
      <c r="F309">
        <f ca="1">VLOOKUP($B309,EquipTable!$A:$V,MATCH(SUBSTITUTE(F$1,"참고",""),EquipTable!$A$1:$V$1,0),0)</f>
        <v>3</v>
      </c>
      <c r="G309" t="str">
        <f t="shared" ca="1" si="18"/>
        <v>1402, 1422, 1442, 1462, 1482, 1502</v>
      </c>
      <c r="H309">
        <v>1402</v>
      </c>
      <c r="I309">
        <f ca="1">IF($C309&lt;=2,"",
IF(AND($C309&gt;=3,INT(RIGHT(I$1,1))&gt;VLOOKUP($C309,EquipGradeTable!$A:$B,MATCH(EquipGradeTable!$B$1,EquipGradeTable!$A$1:$B$1,0),0)),"",
OFFSET(I309,0,-1)+20))</f>
        <v>1422</v>
      </c>
      <c r="J309">
        <f ca="1">IF($C309&lt;=2,"",
IF(AND($C309&gt;=3,INT(RIGHT(J$1,1))&gt;VLOOKUP($C309,EquipGradeTable!$A:$B,MATCH(EquipGradeTable!$B$1,EquipGradeTable!$A$1:$B$1,0),0)),"",
OFFSET(J309,0,-1)+20))</f>
        <v>1442</v>
      </c>
      <c r="K309">
        <f ca="1">IF($C309&lt;=2,"",
IF(AND($C309&gt;=3,INT(RIGHT(K$1,1))&gt;VLOOKUP($C309,EquipGradeTable!$A:$B,MATCH(EquipGradeTable!$B$1,EquipGradeTable!$A$1:$B$1,0),0)),"",
OFFSET(K309,0,-1)+20))</f>
        <v>1462</v>
      </c>
      <c r="L309">
        <f ca="1">IF($C309&lt;=2,"",
IF(AND($C309&gt;=3,INT(RIGHT(L$1,1))&gt;VLOOKUP($C309,EquipGradeTable!$A:$B,MATCH(EquipGradeTable!$B$1,EquipGradeTable!$A$1:$B$1,0),0)),"",
OFFSET(L309,0,-1)+20))</f>
        <v>1482</v>
      </c>
      <c r="M309">
        <f ca="1">IF($C309&lt;=2,"",
IF(AND($C309&gt;=3,INT(RIGHT(M$1,1))&gt;VLOOKUP($C309,EquipGradeTable!$A:$B,MATCH(EquipGradeTable!$B$1,EquipGradeTable!$A$1:$B$1,0),0)),"",
OFFSET(M309,0,-1)+20))</f>
        <v>1502</v>
      </c>
      <c r="N309">
        <f t="shared" ca="1" si="19"/>
        <v>4</v>
      </c>
      <c r="O309" t="str">
        <f ca="1">VLOOKUP($B309,EquipTable!$A:$V,MATCH(SUBSTITUTE(O$1,"참고",""),EquipTable!$A$1:$V$1,0),0)</f>
        <v>ArsenalBigShield</v>
      </c>
      <c r="P309">
        <f ca="1">VLOOKUP($B309,EquipTable!$A:$V,MATCH(SUBSTITUTE(P$1,"참고",""),EquipTable!$A$1:$V$1,0),0)</f>
        <v>99</v>
      </c>
    </row>
    <row r="310" spans="1:16" x14ac:dyDescent="0.3">
      <c r="A310" t="str">
        <f t="shared" ca="1" si="16"/>
        <v>Equip008001</v>
      </c>
      <c r="B310" t="s">
        <v>191</v>
      </c>
      <c r="C310">
        <f t="shared" ca="1" si="17"/>
        <v>0</v>
      </c>
      <c r="D310" t="str">
        <f ca="1">VLOOKUP($B310,EquipTable!$A:$V,MATCH(SUBSTITUTE(D$1,"참고",""),EquipTable!$A$1:$V$1,0),0)</f>
        <v>TwoHanded</v>
      </c>
      <c r="E310" t="str">
        <f ca="1">VLOOKUP($B310,EquipTable!$A:$V,MATCH(SUBSTITUTE(E$1,"참고",""),EquipTable!$A$1:$V$1,0),0)</f>
        <v>A</v>
      </c>
      <c r="F310">
        <f ca="1">VLOOKUP($B310,EquipTable!$A:$V,MATCH(SUBSTITUTE(F$1,"참고",""),EquipTable!$A$1:$V$1,0),0)</f>
        <v>1</v>
      </c>
      <c r="G310" t="str">
        <f t="shared" ca="1" si="18"/>
        <v>100</v>
      </c>
      <c r="H310">
        <v>100</v>
      </c>
      <c r="I310" t="str">
        <f ca="1">IF($C310&lt;=2,"",
IF(AND($C310&gt;=3,INT(RIGHT(I$1,1))&gt;VLOOKUP($C310,EquipGradeTable!$A:$B,MATCH(EquipGradeTable!$B$1,EquipGradeTable!$A$1:$B$1,0),0)),"",
OFFSET(I310,0,-1)+20))</f>
        <v/>
      </c>
      <c r="J310" t="str">
        <f ca="1">IF($C310&lt;=2,"",
IF(AND($C310&gt;=3,INT(RIGHT(J$1,1))&gt;VLOOKUP($C310,EquipGradeTable!$A:$B,MATCH(EquipGradeTable!$B$1,EquipGradeTable!$A$1:$B$1,0),0)),"",
OFFSET(J310,0,-1)+20))</f>
        <v/>
      </c>
      <c r="K310" t="str">
        <f ca="1">IF($C310&lt;=2,"",
IF(AND($C310&gt;=3,INT(RIGHT(K$1,1))&gt;VLOOKUP($C310,EquipGradeTable!$A:$B,MATCH(EquipGradeTable!$B$1,EquipGradeTable!$A$1:$B$1,0),0)),"",
OFFSET(K310,0,-1)+20))</f>
        <v/>
      </c>
      <c r="L310" t="str">
        <f ca="1">IF($C310&lt;=2,"",
IF(AND($C310&gt;=3,INT(RIGHT(L$1,1))&gt;VLOOKUP($C310,EquipGradeTable!$A:$B,MATCH(EquipGradeTable!$B$1,EquipGradeTable!$A$1:$B$1,0),0)),"",
OFFSET(L310,0,-1)+20))</f>
        <v/>
      </c>
      <c r="M310" t="str">
        <f ca="1">IF($C310&lt;=2,"",
IF(AND($C310&gt;=3,INT(RIGHT(M$1,1))&gt;VLOOKUP($C310,EquipGradeTable!$A:$B,MATCH(EquipGradeTable!$B$1,EquipGradeTable!$A$1:$B$1,0),0)),"",
OFFSET(M310,0,-1)+20))</f>
        <v/>
      </c>
      <c r="N310">
        <f t="shared" ca="1" si="19"/>
        <v>7</v>
      </c>
      <c r="O310" t="str">
        <f ca="1">VLOOKUP($B310,EquipTable!$A:$V,MATCH(SUBSTITUTE(O$1,"참고",""),EquipTable!$A$1:$V$1,0),0)</f>
        <v>StylizedFantasySword</v>
      </c>
      <c r="P310">
        <f ca="1">VLOOKUP($B310,EquipTable!$A:$V,MATCH(SUBSTITUTE(P$1,"참고",""),EquipTable!$A$1:$V$1,0),0)</f>
        <v>0</v>
      </c>
    </row>
    <row r="311" spans="1:16" x14ac:dyDescent="0.3">
      <c r="A311" t="str">
        <f t="shared" ca="1" si="16"/>
        <v>Equip018001</v>
      </c>
      <c r="B311" t="s">
        <v>191</v>
      </c>
      <c r="C311">
        <f t="shared" ca="1" si="17"/>
        <v>1</v>
      </c>
      <c r="D311" t="str">
        <f ca="1">VLOOKUP($B311,EquipTable!$A:$V,MATCH(SUBSTITUTE(D$1,"참고",""),EquipTable!$A$1:$V$1,0),0)</f>
        <v>TwoHanded</v>
      </c>
      <c r="E311" t="str">
        <f ca="1">VLOOKUP($B311,EquipTable!$A:$V,MATCH(SUBSTITUTE(E$1,"참고",""),EquipTable!$A$1:$V$1,0),0)</f>
        <v>A</v>
      </c>
      <c r="F311">
        <f ca="1">VLOOKUP($B311,EquipTable!$A:$V,MATCH(SUBSTITUTE(F$1,"참고",""),EquipTable!$A$1:$V$1,0),0)</f>
        <v>1</v>
      </c>
      <c r="G311" t="str">
        <f t="shared" ca="1" si="18"/>
        <v>200</v>
      </c>
      <c r="H311">
        <v>200</v>
      </c>
      <c r="I311" t="str">
        <f ca="1">IF($C311&lt;=2,"",
IF(AND($C311&gt;=3,INT(RIGHT(I$1,1))&gt;VLOOKUP($C311,EquipGradeTable!$A:$B,MATCH(EquipGradeTable!$B$1,EquipGradeTable!$A$1:$B$1,0),0)),"",
OFFSET(I311,0,-1)+20))</f>
        <v/>
      </c>
      <c r="J311" t="str">
        <f ca="1">IF($C311&lt;=2,"",
IF(AND($C311&gt;=3,INT(RIGHT(J$1,1))&gt;VLOOKUP($C311,EquipGradeTable!$A:$B,MATCH(EquipGradeTable!$B$1,EquipGradeTable!$A$1:$B$1,0),0)),"",
OFFSET(J311,0,-1)+20))</f>
        <v/>
      </c>
      <c r="K311" t="str">
        <f ca="1">IF($C311&lt;=2,"",
IF(AND($C311&gt;=3,INT(RIGHT(K$1,1))&gt;VLOOKUP($C311,EquipGradeTable!$A:$B,MATCH(EquipGradeTable!$B$1,EquipGradeTable!$A$1:$B$1,0),0)),"",
OFFSET(K311,0,-1)+20))</f>
        <v/>
      </c>
      <c r="L311" t="str">
        <f ca="1">IF($C311&lt;=2,"",
IF(AND($C311&gt;=3,INT(RIGHT(L$1,1))&gt;VLOOKUP($C311,EquipGradeTable!$A:$B,MATCH(EquipGradeTable!$B$1,EquipGradeTable!$A$1:$B$1,0),0)),"",
OFFSET(L311,0,-1)+20))</f>
        <v/>
      </c>
      <c r="M311" t="str">
        <f ca="1">IF($C311&lt;=2,"",
IF(AND($C311&gt;=3,INT(RIGHT(M$1,1))&gt;VLOOKUP($C311,EquipGradeTable!$A:$B,MATCH(EquipGradeTable!$B$1,EquipGradeTable!$A$1:$B$1,0),0)),"",
OFFSET(M311,0,-1)+20))</f>
        <v/>
      </c>
      <c r="N311">
        <f t="shared" ca="1" si="19"/>
        <v>7</v>
      </c>
      <c r="O311" t="str">
        <f ca="1">VLOOKUP($B311,EquipTable!$A:$V,MATCH(SUBSTITUTE(O$1,"참고",""),EquipTable!$A$1:$V$1,0),0)</f>
        <v>StylizedFantasySword</v>
      </c>
      <c r="P311">
        <f ca="1">VLOOKUP($B311,EquipTable!$A:$V,MATCH(SUBSTITUTE(P$1,"참고",""),EquipTable!$A$1:$V$1,0),0)</f>
        <v>0</v>
      </c>
    </row>
    <row r="312" spans="1:16" x14ac:dyDescent="0.3">
      <c r="A312" t="str">
        <f t="shared" ca="1" si="16"/>
        <v>Equip028001</v>
      </c>
      <c r="B312" t="s">
        <v>191</v>
      </c>
      <c r="C312">
        <f t="shared" ca="1" si="17"/>
        <v>2</v>
      </c>
      <c r="D312" t="str">
        <f ca="1">VLOOKUP($B312,EquipTable!$A:$V,MATCH(SUBSTITUTE(D$1,"참고",""),EquipTable!$A$1:$V$1,0),0)</f>
        <v>TwoHanded</v>
      </c>
      <c r="E312" t="str">
        <f ca="1">VLOOKUP($B312,EquipTable!$A:$V,MATCH(SUBSTITUTE(E$1,"참고",""),EquipTable!$A$1:$V$1,0),0)</f>
        <v>A</v>
      </c>
      <c r="F312">
        <f ca="1">VLOOKUP($B312,EquipTable!$A:$V,MATCH(SUBSTITUTE(F$1,"참고",""),EquipTable!$A$1:$V$1,0),0)</f>
        <v>1</v>
      </c>
      <c r="G312" t="str">
        <f t="shared" ca="1" si="18"/>
        <v>300</v>
      </c>
      <c r="H312">
        <v>300</v>
      </c>
      <c r="I312" t="str">
        <f ca="1">IF($C312&lt;=2,"",
IF(AND($C312&gt;=3,INT(RIGHT(I$1,1))&gt;VLOOKUP($C312,EquipGradeTable!$A:$B,MATCH(EquipGradeTable!$B$1,EquipGradeTable!$A$1:$B$1,0),0)),"",
OFFSET(I312,0,-1)+20))</f>
        <v/>
      </c>
      <c r="J312" t="str">
        <f ca="1">IF($C312&lt;=2,"",
IF(AND($C312&gt;=3,INT(RIGHT(J$1,1))&gt;VLOOKUP($C312,EquipGradeTable!$A:$B,MATCH(EquipGradeTable!$B$1,EquipGradeTable!$A$1:$B$1,0),0)),"",
OFFSET(J312,0,-1)+20))</f>
        <v/>
      </c>
      <c r="K312" t="str">
        <f ca="1">IF($C312&lt;=2,"",
IF(AND($C312&gt;=3,INT(RIGHT(K$1,1))&gt;VLOOKUP($C312,EquipGradeTable!$A:$B,MATCH(EquipGradeTable!$B$1,EquipGradeTable!$A$1:$B$1,0),0)),"",
OFFSET(K312,0,-1)+20))</f>
        <v/>
      </c>
      <c r="L312" t="str">
        <f ca="1">IF($C312&lt;=2,"",
IF(AND($C312&gt;=3,INT(RIGHT(L$1,1))&gt;VLOOKUP($C312,EquipGradeTable!$A:$B,MATCH(EquipGradeTable!$B$1,EquipGradeTable!$A$1:$B$1,0),0)),"",
OFFSET(L312,0,-1)+20))</f>
        <v/>
      </c>
      <c r="M312" t="str">
        <f ca="1">IF($C312&lt;=2,"",
IF(AND($C312&gt;=3,INT(RIGHT(M$1,1))&gt;VLOOKUP($C312,EquipGradeTable!$A:$B,MATCH(EquipGradeTable!$B$1,EquipGradeTable!$A$1:$B$1,0),0)),"",
OFFSET(M312,0,-1)+20))</f>
        <v/>
      </c>
      <c r="N312">
        <f t="shared" ca="1" si="19"/>
        <v>7</v>
      </c>
      <c r="O312" t="str">
        <f ca="1">VLOOKUP($B312,EquipTable!$A:$V,MATCH(SUBSTITUTE(O$1,"참고",""),EquipTable!$A$1:$V$1,0),0)</f>
        <v>StylizedFantasySword</v>
      </c>
      <c r="P312">
        <f ca="1">VLOOKUP($B312,EquipTable!$A:$V,MATCH(SUBSTITUTE(P$1,"참고",""),EquipTable!$A$1:$V$1,0),0)</f>
        <v>0</v>
      </c>
    </row>
    <row r="313" spans="1:16" x14ac:dyDescent="0.3">
      <c r="A313" t="str">
        <f t="shared" ca="1" si="16"/>
        <v>Equip038001</v>
      </c>
      <c r="B313" t="s">
        <v>191</v>
      </c>
      <c r="C313">
        <f t="shared" ca="1" si="17"/>
        <v>3</v>
      </c>
      <c r="D313" t="str">
        <f ca="1">VLOOKUP($B313,EquipTable!$A:$V,MATCH(SUBSTITUTE(D$1,"참고",""),EquipTable!$A$1:$V$1,0),0)</f>
        <v>TwoHanded</v>
      </c>
      <c r="E313" t="str">
        <f ca="1">VLOOKUP($B313,EquipTable!$A:$V,MATCH(SUBSTITUTE(E$1,"참고",""),EquipTable!$A$1:$V$1,0),0)</f>
        <v>A</v>
      </c>
      <c r="F313">
        <f ca="1">VLOOKUP($B313,EquipTable!$A:$V,MATCH(SUBSTITUTE(F$1,"참고",""),EquipTable!$A$1:$V$1,0),0)</f>
        <v>1</v>
      </c>
      <c r="G313" t="str">
        <f t="shared" ca="1" si="18"/>
        <v>400, 420, 440</v>
      </c>
      <c r="H313">
        <v>400</v>
      </c>
      <c r="I313">
        <f ca="1">IF($C313&lt;=2,"",
IF(AND($C313&gt;=3,INT(RIGHT(I$1,1))&gt;VLOOKUP($C313,EquipGradeTable!$A:$B,MATCH(EquipGradeTable!$B$1,EquipGradeTable!$A$1:$B$1,0),0)),"",
OFFSET(I313,0,-1)+20))</f>
        <v>420</v>
      </c>
      <c r="J313">
        <f ca="1">IF($C313&lt;=2,"",
IF(AND($C313&gt;=3,INT(RIGHT(J$1,1))&gt;VLOOKUP($C313,EquipGradeTable!$A:$B,MATCH(EquipGradeTable!$B$1,EquipGradeTable!$A$1:$B$1,0),0)),"",
OFFSET(J313,0,-1)+20))</f>
        <v>440</v>
      </c>
      <c r="K313" t="str">
        <f ca="1">IF($C313&lt;=2,"",
IF(AND($C313&gt;=3,INT(RIGHT(K$1,1))&gt;VLOOKUP($C313,EquipGradeTable!$A:$B,MATCH(EquipGradeTable!$B$1,EquipGradeTable!$A$1:$B$1,0),0)),"",
OFFSET(K313,0,-1)+20))</f>
        <v/>
      </c>
      <c r="L313" t="str">
        <f ca="1">IF($C313&lt;=2,"",
IF(AND($C313&gt;=3,INT(RIGHT(L$1,1))&gt;VLOOKUP($C313,EquipGradeTable!$A:$B,MATCH(EquipGradeTable!$B$1,EquipGradeTable!$A$1:$B$1,0),0)),"",
OFFSET(L313,0,-1)+20))</f>
        <v/>
      </c>
      <c r="M313" t="str">
        <f ca="1">IF($C313&lt;=2,"",
IF(AND($C313&gt;=3,INT(RIGHT(M$1,1))&gt;VLOOKUP($C313,EquipGradeTable!$A:$B,MATCH(EquipGradeTable!$B$1,EquipGradeTable!$A$1:$B$1,0),0)),"",
OFFSET(M313,0,-1)+20))</f>
        <v/>
      </c>
      <c r="N313">
        <f t="shared" ca="1" si="19"/>
        <v>7</v>
      </c>
      <c r="O313" t="str">
        <f ca="1">VLOOKUP($B313,EquipTable!$A:$V,MATCH(SUBSTITUTE(O$1,"참고",""),EquipTable!$A$1:$V$1,0),0)</f>
        <v>StylizedFantasySword</v>
      </c>
      <c r="P313">
        <f ca="1">VLOOKUP($B313,EquipTable!$A:$V,MATCH(SUBSTITUTE(P$1,"참고",""),EquipTable!$A$1:$V$1,0),0)</f>
        <v>0</v>
      </c>
    </row>
    <row r="314" spans="1:16" x14ac:dyDescent="0.3">
      <c r="A314" t="str">
        <f t="shared" ca="1" si="16"/>
        <v>Equip048001</v>
      </c>
      <c r="B314" t="s">
        <v>191</v>
      </c>
      <c r="C314">
        <f t="shared" ca="1" si="17"/>
        <v>4</v>
      </c>
      <c r="D314" t="str">
        <f ca="1">VLOOKUP($B314,EquipTable!$A:$V,MATCH(SUBSTITUTE(D$1,"참고",""),EquipTable!$A$1:$V$1,0),0)</f>
        <v>TwoHanded</v>
      </c>
      <c r="E314" t="str">
        <f ca="1">VLOOKUP($B314,EquipTable!$A:$V,MATCH(SUBSTITUTE(E$1,"참고",""),EquipTable!$A$1:$V$1,0),0)</f>
        <v>A</v>
      </c>
      <c r="F314">
        <f ca="1">VLOOKUP($B314,EquipTable!$A:$V,MATCH(SUBSTITUTE(F$1,"참고",""),EquipTable!$A$1:$V$1,0),0)</f>
        <v>1</v>
      </c>
      <c r="G314" t="str">
        <f t="shared" ca="1" si="18"/>
        <v>500, 520, 540, 560</v>
      </c>
      <c r="H314">
        <v>500</v>
      </c>
      <c r="I314">
        <f ca="1">IF($C314&lt;=2,"",
IF(AND($C314&gt;=3,INT(RIGHT(I$1,1))&gt;VLOOKUP($C314,EquipGradeTable!$A:$B,MATCH(EquipGradeTable!$B$1,EquipGradeTable!$A$1:$B$1,0),0)),"",
OFFSET(I314,0,-1)+20))</f>
        <v>520</v>
      </c>
      <c r="J314">
        <f ca="1">IF($C314&lt;=2,"",
IF(AND($C314&gt;=3,INT(RIGHT(J$1,1))&gt;VLOOKUP($C314,EquipGradeTable!$A:$B,MATCH(EquipGradeTable!$B$1,EquipGradeTable!$A$1:$B$1,0),0)),"",
OFFSET(J314,0,-1)+20))</f>
        <v>540</v>
      </c>
      <c r="K314">
        <f ca="1">IF($C314&lt;=2,"",
IF(AND($C314&gt;=3,INT(RIGHT(K$1,1))&gt;VLOOKUP($C314,EquipGradeTable!$A:$B,MATCH(EquipGradeTable!$B$1,EquipGradeTable!$A$1:$B$1,0),0)),"",
OFFSET(K314,0,-1)+20))</f>
        <v>560</v>
      </c>
      <c r="L314" t="str">
        <f ca="1">IF($C314&lt;=2,"",
IF(AND($C314&gt;=3,INT(RIGHT(L$1,1))&gt;VLOOKUP($C314,EquipGradeTable!$A:$B,MATCH(EquipGradeTable!$B$1,EquipGradeTable!$A$1:$B$1,0),0)),"",
OFFSET(L314,0,-1)+20))</f>
        <v/>
      </c>
      <c r="M314" t="str">
        <f ca="1">IF($C314&lt;=2,"",
IF(AND($C314&gt;=3,INT(RIGHT(M$1,1))&gt;VLOOKUP($C314,EquipGradeTable!$A:$B,MATCH(EquipGradeTable!$B$1,EquipGradeTable!$A$1:$B$1,0),0)),"",
OFFSET(M314,0,-1)+20))</f>
        <v/>
      </c>
      <c r="N314">
        <f t="shared" ca="1" si="19"/>
        <v>7</v>
      </c>
      <c r="O314" t="str">
        <f ca="1">VLOOKUP($B314,EquipTable!$A:$V,MATCH(SUBSTITUTE(O$1,"참고",""),EquipTable!$A$1:$V$1,0),0)</f>
        <v>StylizedFantasySword</v>
      </c>
      <c r="P314">
        <f ca="1">VLOOKUP($B314,EquipTable!$A:$V,MATCH(SUBSTITUTE(P$1,"참고",""),EquipTable!$A$1:$V$1,0),0)</f>
        <v>0</v>
      </c>
    </row>
    <row r="315" spans="1:16" x14ac:dyDescent="0.3">
      <c r="A315" t="str">
        <f t="shared" ca="1" si="16"/>
        <v>Equip058001</v>
      </c>
      <c r="B315" t="s">
        <v>191</v>
      </c>
      <c r="C315">
        <f t="shared" ca="1" si="17"/>
        <v>5</v>
      </c>
      <c r="D315" t="str">
        <f ca="1">VLOOKUP($B315,EquipTable!$A:$V,MATCH(SUBSTITUTE(D$1,"참고",""),EquipTable!$A$1:$V$1,0),0)</f>
        <v>TwoHanded</v>
      </c>
      <c r="E315" t="str">
        <f ca="1">VLOOKUP($B315,EquipTable!$A:$V,MATCH(SUBSTITUTE(E$1,"참고",""),EquipTable!$A$1:$V$1,0),0)</f>
        <v>A</v>
      </c>
      <c r="F315">
        <f ca="1">VLOOKUP($B315,EquipTable!$A:$V,MATCH(SUBSTITUTE(F$1,"참고",""),EquipTable!$A$1:$V$1,0),0)</f>
        <v>1</v>
      </c>
      <c r="G315" t="str">
        <f t="shared" ca="1" si="18"/>
        <v>600, 620, 640, 660, 680</v>
      </c>
      <c r="H315">
        <v>600</v>
      </c>
      <c r="I315">
        <f ca="1">IF($C315&lt;=2,"",
IF(AND($C315&gt;=3,INT(RIGHT(I$1,1))&gt;VLOOKUP($C315,EquipGradeTable!$A:$B,MATCH(EquipGradeTable!$B$1,EquipGradeTable!$A$1:$B$1,0),0)),"",
OFFSET(I315,0,-1)+20))</f>
        <v>620</v>
      </c>
      <c r="J315">
        <f ca="1">IF($C315&lt;=2,"",
IF(AND($C315&gt;=3,INT(RIGHT(J$1,1))&gt;VLOOKUP($C315,EquipGradeTable!$A:$B,MATCH(EquipGradeTable!$B$1,EquipGradeTable!$A$1:$B$1,0),0)),"",
OFFSET(J315,0,-1)+20))</f>
        <v>640</v>
      </c>
      <c r="K315">
        <f ca="1">IF($C315&lt;=2,"",
IF(AND($C315&gt;=3,INT(RIGHT(K$1,1))&gt;VLOOKUP($C315,EquipGradeTable!$A:$B,MATCH(EquipGradeTable!$B$1,EquipGradeTable!$A$1:$B$1,0),0)),"",
OFFSET(K315,0,-1)+20))</f>
        <v>660</v>
      </c>
      <c r="L315">
        <f ca="1">IF($C315&lt;=2,"",
IF(AND($C315&gt;=3,INT(RIGHT(L$1,1))&gt;VLOOKUP($C315,EquipGradeTable!$A:$B,MATCH(EquipGradeTable!$B$1,EquipGradeTable!$A$1:$B$1,0),0)),"",
OFFSET(L315,0,-1)+20))</f>
        <v>680</v>
      </c>
      <c r="M315" t="str">
        <f ca="1">IF($C315&lt;=2,"",
IF(AND($C315&gt;=3,INT(RIGHT(M$1,1))&gt;VLOOKUP($C315,EquipGradeTable!$A:$B,MATCH(EquipGradeTable!$B$1,EquipGradeTable!$A$1:$B$1,0),0)),"",
OFFSET(M315,0,-1)+20))</f>
        <v/>
      </c>
      <c r="N315">
        <f t="shared" ca="1" si="19"/>
        <v>7</v>
      </c>
      <c r="O315" t="str">
        <f ca="1">VLOOKUP($B315,EquipTable!$A:$V,MATCH(SUBSTITUTE(O$1,"참고",""),EquipTable!$A$1:$V$1,0),0)</f>
        <v>StylizedFantasySword</v>
      </c>
      <c r="P315">
        <f ca="1">VLOOKUP($B315,EquipTable!$A:$V,MATCH(SUBSTITUTE(P$1,"참고",""),EquipTable!$A$1:$V$1,0),0)</f>
        <v>0</v>
      </c>
    </row>
    <row r="316" spans="1:16" x14ac:dyDescent="0.3">
      <c r="A316" t="str">
        <f t="shared" ca="1" si="16"/>
        <v>Equip068001</v>
      </c>
      <c r="B316" t="s">
        <v>191</v>
      </c>
      <c r="C316">
        <f t="shared" ca="1" si="17"/>
        <v>6</v>
      </c>
      <c r="D316" t="str">
        <f ca="1">VLOOKUP($B316,EquipTable!$A:$V,MATCH(SUBSTITUTE(D$1,"참고",""),EquipTable!$A$1:$V$1,0),0)</f>
        <v>TwoHanded</v>
      </c>
      <c r="E316" t="str">
        <f ca="1">VLOOKUP($B316,EquipTable!$A:$V,MATCH(SUBSTITUTE(E$1,"참고",""),EquipTable!$A$1:$V$1,0),0)</f>
        <v>A</v>
      </c>
      <c r="F316">
        <f ca="1">VLOOKUP($B316,EquipTable!$A:$V,MATCH(SUBSTITUTE(F$1,"참고",""),EquipTable!$A$1:$V$1,0),0)</f>
        <v>1</v>
      </c>
      <c r="G316" t="str">
        <f t="shared" ca="1" si="18"/>
        <v>700, 720, 740, 760, 780, 800</v>
      </c>
      <c r="H316">
        <v>700</v>
      </c>
      <c r="I316">
        <f ca="1">IF($C316&lt;=2,"",
IF(AND($C316&gt;=3,INT(RIGHT(I$1,1))&gt;VLOOKUP($C316,EquipGradeTable!$A:$B,MATCH(EquipGradeTable!$B$1,EquipGradeTable!$A$1:$B$1,0),0)),"",
OFFSET(I316,0,-1)+20))</f>
        <v>720</v>
      </c>
      <c r="J316">
        <f ca="1">IF($C316&lt;=2,"",
IF(AND($C316&gt;=3,INT(RIGHT(J$1,1))&gt;VLOOKUP($C316,EquipGradeTable!$A:$B,MATCH(EquipGradeTable!$B$1,EquipGradeTable!$A$1:$B$1,0),0)),"",
OFFSET(J316,0,-1)+20))</f>
        <v>740</v>
      </c>
      <c r="K316">
        <f ca="1">IF($C316&lt;=2,"",
IF(AND($C316&gt;=3,INT(RIGHT(K$1,1))&gt;VLOOKUP($C316,EquipGradeTable!$A:$B,MATCH(EquipGradeTable!$B$1,EquipGradeTable!$A$1:$B$1,0),0)),"",
OFFSET(K316,0,-1)+20))</f>
        <v>760</v>
      </c>
      <c r="L316">
        <f ca="1">IF($C316&lt;=2,"",
IF(AND($C316&gt;=3,INT(RIGHT(L$1,1))&gt;VLOOKUP($C316,EquipGradeTable!$A:$B,MATCH(EquipGradeTable!$B$1,EquipGradeTable!$A$1:$B$1,0),0)),"",
OFFSET(L316,0,-1)+20))</f>
        <v>780</v>
      </c>
      <c r="M316">
        <f ca="1">IF($C316&lt;=2,"",
IF(AND($C316&gt;=3,INT(RIGHT(M$1,1))&gt;VLOOKUP($C316,EquipGradeTable!$A:$B,MATCH(EquipGradeTable!$B$1,EquipGradeTable!$A$1:$B$1,0),0)),"",
OFFSET(M316,0,-1)+20))</f>
        <v>800</v>
      </c>
      <c r="N316">
        <f t="shared" ca="1" si="19"/>
        <v>7</v>
      </c>
      <c r="O316" t="str">
        <f ca="1">VLOOKUP($B316,EquipTable!$A:$V,MATCH(SUBSTITUTE(O$1,"참고",""),EquipTable!$A$1:$V$1,0),0)</f>
        <v>StylizedFantasySword</v>
      </c>
      <c r="P316">
        <f ca="1">VLOOKUP($B316,EquipTable!$A:$V,MATCH(SUBSTITUTE(P$1,"참고",""),EquipTable!$A$1:$V$1,0),0)</f>
        <v>0</v>
      </c>
    </row>
    <row r="317" spans="1:16" x14ac:dyDescent="0.3">
      <c r="A317" t="str">
        <f t="shared" ca="1" si="16"/>
        <v>Equip008002</v>
      </c>
      <c r="B317" t="s">
        <v>192</v>
      </c>
      <c r="C317">
        <f t="shared" ca="1" si="17"/>
        <v>0</v>
      </c>
      <c r="D317" t="str">
        <f ca="1">VLOOKUP($B317,EquipTable!$A:$V,MATCH(SUBSTITUTE(D$1,"참고",""),EquipTable!$A$1:$V$1,0),0)</f>
        <v>TwoHanded</v>
      </c>
      <c r="E317" t="str">
        <f ca="1">VLOOKUP($B317,EquipTable!$A:$V,MATCH(SUBSTITUTE(E$1,"참고",""),EquipTable!$A$1:$V$1,0),0)</f>
        <v>A</v>
      </c>
      <c r="F317">
        <f ca="1">VLOOKUP($B317,EquipTable!$A:$V,MATCH(SUBSTITUTE(F$1,"참고",""),EquipTable!$A$1:$V$1,0),0)</f>
        <v>2</v>
      </c>
      <c r="G317" t="str">
        <f t="shared" ca="1" si="18"/>
        <v>101</v>
      </c>
      <c r="H317">
        <v>101</v>
      </c>
      <c r="I317" t="str">
        <f ca="1">IF($C317&lt;=2,"",
IF(AND($C317&gt;=3,INT(RIGHT(I$1,1))&gt;VLOOKUP($C317,EquipGradeTable!$A:$B,MATCH(EquipGradeTable!$B$1,EquipGradeTable!$A$1:$B$1,0),0)),"",
OFFSET(I317,0,-1)+20))</f>
        <v/>
      </c>
      <c r="J317" t="str">
        <f ca="1">IF($C317&lt;=2,"",
IF(AND($C317&gt;=3,INT(RIGHT(J$1,1))&gt;VLOOKUP($C317,EquipGradeTable!$A:$B,MATCH(EquipGradeTable!$B$1,EquipGradeTable!$A$1:$B$1,0),0)),"",
OFFSET(J317,0,-1)+20))</f>
        <v/>
      </c>
      <c r="K317" t="str">
        <f ca="1">IF($C317&lt;=2,"",
IF(AND($C317&gt;=3,INT(RIGHT(K$1,1))&gt;VLOOKUP($C317,EquipGradeTable!$A:$B,MATCH(EquipGradeTable!$B$1,EquipGradeTable!$A$1:$B$1,0),0)),"",
OFFSET(K317,0,-1)+20))</f>
        <v/>
      </c>
      <c r="L317" t="str">
        <f ca="1">IF($C317&lt;=2,"",
IF(AND($C317&gt;=3,INT(RIGHT(L$1,1))&gt;VLOOKUP($C317,EquipGradeTable!$A:$B,MATCH(EquipGradeTable!$B$1,EquipGradeTable!$A$1:$B$1,0),0)),"",
OFFSET(L317,0,-1)+20))</f>
        <v/>
      </c>
      <c r="M317" t="str">
        <f ca="1">IF($C317&lt;=2,"",
IF(AND($C317&gt;=3,INT(RIGHT(M$1,1))&gt;VLOOKUP($C317,EquipGradeTable!$A:$B,MATCH(EquipGradeTable!$B$1,EquipGradeTable!$A$1:$B$1,0),0)),"",
OFFSET(M317,0,-1)+20))</f>
        <v/>
      </c>
      <c r="N317">
        <f t="shared" ca="1" si="19"/>
        <v>7</v>
      </c>
      <c r="O317" t="str">
        <f ca="1">VLOOKUP($B317,EquipTable!$A:$V,MATCH(SUBSTITUTE(O$1,"참고",""),EquipTable!$A$1:$V$1,0),0)</f>
        <v>TwoHandSeven</v>
      </c>
      <c r="P317">
        <f ca="1">VLOOKUP($B317,EquipTable!$A:$V,MATCH(SUBSTITUTE(P$1,"참고",""),EquipTable!$A$1:$V$1,0),0)</f>
        <v>0</v>
      </c>
    </row>
    <row r="318" spans="1:16" x14ac:dyDescent="0.3">
      <c r="A318" t="str">
        <f t="shared" ca="1" si="16"/>
        <v>Equip018002</v>
      </c>
      <c r="B318" t="s">
        <v>192</v>
      </c>
      <c r="C318">
        <f t="shared" ca="1" si="17"/>
        <v>1</v>
      </c>
      <c r="D318" t="str">
        <f ca="1">VLOOKUP($B318,EquipTable!$A:$V,MATCH(SUBSTITUTE(D$1,"참고",""),EquipTable!$A$1:$V$1,0),0)</f>
        <v>TwoHanded</v>
      </c>
      <c r="E318" t="str">
        <f ca="1">VLOOKUP($B318,EquipTable!$A:$V,MATCH(SUBSTITUTE(E$1,"참고",""),EquipTable!$A$1:$V$1,0),0)</f>
        <v>A</v>
      </c>
      <c r="F318">
        <f ca="1">VLOOKUP($B318,EquipTable!$A:$V,MATCH(SUBSTITUTE(F$1,"참고",""),EquipTable!$A$1:$V$1,0),0)</f>
        <v>2</v>
      </c>
      <c r="G318" t="str">
        <f t="shared" ca="1" si="18"/>
        <v>201</v>
      </c>
      <c r="H318">
        <v>201</v>
      </c>
      <c r="I318" t="str">
        <f ca="1">IF($C318&lt;=2,"",
IF(AND($C318&gt;=3,INT(RIGHT(I$1,1))&gt;VLOOKUP($C318,EquipGradeTable!$A:$B,MATCH(EquipGradeTable!$B$1,EquipGradeTable!$A$1:$B$1,0),0)),"",
OFFSET(I318,0,-1)+20))</f>
        <v/>
      </c>
      <c r="J318" t="str">
        <f ca="1">IF($C318&lt;=2,"",
IF(AND($C318&gt;=3,INT(RIGHT(J$1,1))&gt;VLOOKUP($C318,EquipGradeTable!$A:$B,MATCH(EquipGradeTable!$B$1,EquipGradeTable!$A$1:$B$1,0),0)),"",
OFFSET(J318,0,-1)+20))</f>
        <v/>
      </c>
      <c r="K318" t="str">
        <f ca="1">IF($C318&lt;=2,"",
IF(AND($C318&gt;=3,INT(RIGHT(K$1,1))&gt;VLOOKUP($C318,EquipGradeTable!$A:$B,MATCH(EquipGradeTable!$B$1,EquipGradeTable!$A$1:$B$1,0),0)),"",
OFFSET(K318,0,-1)+20))</f>
        <v/>
      </c>
      <c r="L318" t="str">
        <f ca="1">IF($C318&lt;=2,"",
IF(AND($C318&gt;=3,INT(RIGHT(L$1,1))&gt;VLOOKUP($C318,EquipGradeTable!$A:$B,MATCH(EquipGradeTable!$B$1,EquipGradeTable!$A$1:$B$1,0),0)),"",
OFFSET(L318,0,-1)+20))</f>
        <v/>
      </c>
      <c r="M318" t="str">
        <f ca="1">IF($C318&lt;=2,"",
IF(AND($C318&gt;=3,INT(RIGHT(M$1,1))&gt;VLOOKUP($C318,EquipGradeTable!$A:$B,MATCH(EquipGradeTable!$B$1,EquipGradeTable!$A$1:$B$1,0),0)),"",
OFFSET(M318,0,-1)+20))</f>
        <v/>
      </c>
      <c r="N318">
        <f t="shared" ca="1" si="19"/>
        <v>7</v>
      </c>
      <c r="O318" t="str">
        <f ca="1">VLOOKUP($B318,EquipTable!$A:$V,MATCH(SUBSTITUTE(O$1,"참고",""),EquipTable!$A$1:$V$1,0),0)</f>
        <v>TwoHandSeven</v>
      </c>
      <c r="P318">
        <f ca="1">VLOOKUP($B318,EquipTable!$A:$V,MATCH(SUBSTITUTE(P$1,"참고",""),EquipTable!$A$1:$V$1,0),0)</f>
        <v>0</v>
      </c>
    </row>
    <row r="319" spans="1:16" x14ac:dyDescent="0.3">
      <c r="A319" t="str">
        <f t="shared" ca="1" si="16"/>
        <v>Equip028002</v>
      </c>
      <c r="B319" t="s">
        <v>192</v>
      </c>
      <c r="C319">
        <f t="shared" ca="1" si="17"/>
        <v>2</v>
      </c>
      <c r="D319" t="str">
        <f ca="1">VLOOKUP($B319,EquipTable!$A:$V,MATCH(SUBSTITUTE(D$1,"참고",""),EquipTable!$A$1:$V$1,0),0)</f>
        <v>TwoHanded</v>
      </c>
      <c r="E319" t="str">
        <f ca="1">VLOOKUP($B319,EquipTable!$A:$V,MATCH(SUBSTITUTE(E$1,"참고",""),EquipTable!$A$1:$V$1,0),0)</f>
        <v>A</v>
      </c>
      <c r="F319">
        <f ca="1">VLOOKUP($B319,EquipTable!$A:$V,MATCH(SUBSTITUTE(F$1,"참고",""),EquipTable!$A$1:$V$1,0),0)</f>
        <v>2</v>
      </c>
      <c r="G319" t="str">
        <f t="shared" ca="1" si="18"/>
        <v>301</v>
      </c>
      <c r="H319">
        <v>301</v>
      </c>
      <c r="I319" t="str">
        <f ca="1">IF($C319&lt;=2,"",
IF(AND($C319&gt;=3,INT(RIGHT(I$1,1))&gt;VLOOKUP($C319,EquipGradeTable!$A:$B,MATCH(EquipGradeTable!$B$1,EquipGradeTable!$A$1:$B$1,0),0)),"",
OFFSET(I319,0,-1)+20))</f>
        <v/>
      </c>
      <c r="J319" t="str">
        <f ca="1">IF($C319&lt;=2,"",
IF(AND($C319&gt;=3,INT(RIGHT(J$1,1))&gt;VLOOKUP($C319,EquipGradeTable!$A:$B,MATCH(EquipGradeTable!$B$1,EquipGradeTable!$A$1:$B$1,0),0)),"",
OFFSET(J319,0,-1)+20))</f>
        <v/>
      </c>
      <c r="K319" t="str">
        <f ca="1">IF($C319&lt;=2,"",
IF(AND($C319&gt;=3,INT(RIGHT(K$1,1))&gt;VLOOKUP($C319,EquipGradeTable!$A:$B,MATCH(EquipGradeTable!$B$1,EquipGradeTable!$A$1:$B$1,0),0)),"",
OFFSET(K319,0,-1)+20))</f>
        <v/>
      </c>
      <c r="L319" t="str">
        <f ca="1">IF($C319&lt;=2,"",
IF(AND($C319&gt;=3,INT(RIGHT(L$1,1))&gt;VLOOKUP($C319,EquipGradeTable!$A:$B,MATCH(EquipGradeTable!$B$1,EquipGradeTable!$A$1:$B$1,0),0)),"",
OFFSET(L319,0,-1)+20))</f>
        <v/>
      </c>
      <c r="M319" t="str">
        <f ca="1">IF($C319&lt;=2,"",
IF(AND($C319&gt;=3,INT(RIGHT(M$1,1))&gt;VLOOKUP($C319,EquipGradeTable!$A:$B,MATCH(EquipGradeTable!$B$1,EquipGradeTable!$A$1:$B$1,0),0)),"",
OFFSET(M319,0,-1)+20))</f>
        <v/>
      </c>
      <c r="N319">
        <f t="shared" ca="1" si="19"/>
        <v>7</v>
      </c>
      <c r="O319" t="str">
        <f ca="1">VLOOKUP($B319,EquipTable!$A:$V,MATCH(SUBSTITUTE(O$1,"참고",""),EquipTable!$A$1:$V$1,0),0)</f>
        <v>TwoHandSeven</v>
      </c>
      <c r="P319">
        <f ca="1">VLOOKUP($B319,EquipTable!$A:$V,MATCH(SUBSTITUTE(P$1,"참고",""),EquipTable!$A$1:$V$1,0),0)</f>
        <v>0</v>
      </c>
    </row>
    <row r="320" spans="1:16" x14ac:dyDescent="0.3">
      <c r="A320" t="str">
        <f t="shared" ca="1" si="16"/>
        <v>Equip038002</v>
      </c>
      <c r="B320" t="s">
        <v>192</v>
      </c>
      <c r="C320">
        <f t="shared" ca="1" si="17"/>
        <v>3</v>
      </c>
      <c r="D320" t="str">
        <f ca="1">VLOOKUP($B320,EquipTable!$A:$V,MATCH(SUBSTITUTE(D$1,"참고",""),EquipTable!$A$1:$V$1,0),0)</f>
        <v>TwoHanded</v>
      </c>
      <c r="E320" t="str">
        <f ca="1">VLOOKUP($B320,EquipTable!$A:$V,MATCH(SUBSTITUTE(E$1,"참고",""),EquipTable!$A$1:$V$1,0),0)</f>
        <v>A</v>
      </c>
      <c r="F320">
        <f ca="1">VLOOKUP($B320,EquipTable!$A:$V,MATCH(SUBSTITUTE(F$1,"참고",""),EquipTable!$A$1:$V$1,0),0)</f>
        <v>2</v>
      </c>
      <c r="G320" t="str">
        <f t="shared" ca="1" si="18"/>
        <v>401, 421, 441</v>
      </c>
      <c r="H320">
        <v>401</v>
      </c>
      <c r="I320">
        <f ca="1">IF($C320&lt;=2,"",
IF(AND($C320&gt;=3,INT(RIGHT(I$1,1))&gt;VLOOKUP($C320,EquipGradeTable!$A:$B,MATCH(EquipGradeTable!$B$1,EquipGradeTable!$A$1:$B$1,0),0)),"",
OFFSET(I320,0,-1)+20))</f>
        <v>421</v>
      </c>
      <c r="J320">
        <f ca="1">IF($C320&lt;=2,"",
IF(AND($C320&gt;=3,INT(RIGHT(J$1,1))&gt;VLOOKUP($C320,EquipGradeTable!$A:$B,MATCH(EquipGradeTable!$B$1,EquipGradeTable!$A$1:$B$1,0),0)),"",
OFFSET(J320,0,-1)+20))</f>
        <v>441</v>
      </c>
      <c r="K320" t="str">
        <f ca="1">IF($C320&lt;=2,"",
IF(AND($C320&gt;=3,INT(RIGHT(K$1,1))&gt;VLOOKUP($C320,EquipGradeTable!$A:$B,MATCH(EquipGradeTable!$B$1,EquipGradeTable!$A$1:$B$1,0),0)),"",
OFFSET(K320,0,-1)+20))</f>
        <v/>
      </c>
      <c r="L320" t="str">
        <f ca="1">IF($C320&lt;=2,"",
IF(AND($C320&gt;=3,INT(RIGHT(L$1,1))&gt;VLOOKUP($C320,EquipGradeTable!$A:$B,MATCH(EquipGradeTable!$B$1,EquipGradeTable!$A$1:$B$1,0),0)),"",
OFFSET(L320,0,-1)+20))</f>
        <v/>
      </c>
      <c r="M320" t="str">
        <f ca="1">IF($C320&lt;=2,"",
IF(AND($C320&gt;=3,INT(RIGHT(M$1,1))&gt;VLOOKUP($C320,EquipGradeTable!$A:$B,MATCH(EquipGradeTable!$B$1,EquipGradeTable!$A$1:$B$1,0),0)),"",
OFFSET(M320,0,-1)+20))</f>
        <v/>
      </c>
      <c r="N320">
        <f t="shared" ca="1" si="19"/>
        <v>7</v>
      </c>
      <c r="O320" t="str">
        <f ca="1">VLOOKUP($B320,EquipTable!$A:$V,MATCH(SUBSTITUTE(O$1,"참고",""),EquipTable!$A$1:$V$1,0),0)</f>
        <v>TwoHandSeven</v>
      </c>
      <c r="P320">
        <f ca="1">VLOOKUP($B320,EquipTable!$A:$V,MATCH(SUBSTITUTE(P$1,"참고",""),EquipTable!$A$1:$V$1,0),0)</f>
        <v>0</v>
      </c>
    </row>
    <row r="321" spans="1:16" x14ac:dyDescent="0.3">
      <c r="A321" t="str">
        <f t="shared" ca="1" si="16"/>
        <v>Equip048002</v>
      </c>
      <c r="B321" t="s">
        <v>192</v>
      </c>
      <c r="C321">
        <f t="shared" ca="1" si="17"/>
        <v>4</v>
      </c>
      <c r="D321" t="str">
        <f ca="1">VLOOKUP($B321,EquipTable!$A:$V,MATCH(SUBSTITUTE(D$1,"참고",""),EquipTable!$A$1:$V$1,0),0)</f>
        <v>TwoHanded</v>
      </c>
      <c r="E321" t="str">
        <f ca="1">VLOOKUP($B321,EquipTable!$A:$V,MATCH(SUBSTITUTE(E$1,"참고",""),EquipTable!$A$1:$V$1,0),0)</f>
        <v>A</v>
      </c>
      <c r="F321">
        <f ca="1">VLOOKUP($B321,EquipTable!$A:$V,MATCH(SUBSTITUTE(F$1,"참고",""),EquipTable!$A$1:$V$1,0),0)</f>
        <v>2</v>
      </c>
      <c r="G321" t="str">
        <f t="shared" ca="1" si="18"/>
        <v>501, 521, 541, 561</v>
      </c>
      <c r="H321">
        <v>501</v>
      </c>
      <c r="I321">
        <f ca="1">IF($C321&lt;=2,"",
IF(AND($C321&gt;=3,INT(RIGHT(I$1,1))&gt;VLOOKUP($C321,EquipGradeTable!$A:$B,MATCH(EquipGradeTable!$B$1,EquipGradeTable!$A$1:$B$1,0),0)),"",
OFFSET(I321,0,-1)+20))</f>
        <v>521</v>
      </c>
      <c r="J321">
        <f ca="1">IF($C321&lt;=2,"",
IF(AND($C321&gt;=3,INT(RIGHT(J$1,1))&gt;VLOOKUP($C321,EquipGradeTable!$A:$B,MATCH(EquipGradeTable!$B$1,EquipGradeTable!$A$1:$B$1,0),0)),"",
OFFSET(J321,0,-1)+20))</f>
        <v>541</v>
      </c>
      <c r="K321">
        <f ca="1">IF($C321&lt;=2,"",
IF(AND($C321&gt;=3,INT(RIGHT(K$1,1))&gt;VLOOKUP($C321,EquipGradeTable!$A:$B,MATCH(EquipGradeTable!$B$1,EquipGradeTable!$A$1:$B$1,0),0)),"",
OFFSET(K321,0,-1)+20))</f>
        <v>561</v>
      </c>
      <c r="L321" t="str">
        <f ca="1">IF($C321&lt;=2,"",
IF(AND($C321&gt;=3,INT(RIGHT(L$1,1))&gt;VLOOKUP($C321,EquipGradeTable!$A:$B,MATCH(EquipGradeTable!$B$1,EquipGradeTable!$A$1:$B$1,0),0)),"",
OFFSET(L321,0,-1)+20))</f>
        <v/>
      </c>
      <c r="M321" t="str">
        <f ca="1">IF($C321&lt;=2,"",
IF(AND($C321&gt;=3,INT(RIGHT(M$1,1))&gt;VLOOKUP($C321,EquipGradeTable!$A:$B,MATCH(EquipGradeTable!$B$1,EquipGradeTable!$A$1:$B$1,0),0)),"",
OFFSET(M321,0,-1)+20))</f>
        <v/>
      </c>
      <c r="N321">
        <f t="shared" ca="1" si="19"/>
        <v>7</v>
      </c>
      <c r="O321" t="str">
        <f ca="1">VLOOKUP($B321,EquipTable!$A:$V,MATCH(SUBSTITUTE(O$1,"참고",""),EquipTable!$A$1:$V$1,0),0)</f>
        <v>TwoHandSeven</v>
      </c>
      <c r="P321">
        <f ca="1">VLOOKUP($B321,EquipTable!$A:$V,MATCH(SUBSTITUTE(P$1,"참고",""),EquipTable!$A$1:$V$1,0),0)</f>
        <v>0</v>
      </c>
    </row>
    <row r="322" spans="1:16" x14ac:dyDescent="0.3">
      <c r="A322" t="str">
        <f t="shared" ref="A322:A385" ca="1" si="20">SUBSTITUTE(B322,"E","Equip"&amp;TEXT(C322,"00"))</f>
        <v>Equip058002</v>
      </c>
      <c r="B322" t="s">
        <v>192</v>
      </c>
      <c r="C322">
        <f t="shared" ref="C322:C385" ca="1" si="21">IF(B322&lt;&gt;OFFSET(B322,-1,0),
IF(E322="A",0,3),
OFFSET(C322,-1,0)+1)</f>
        <v>5</v>
      </c>
      <c r="D322" t="str">
        <f ca="1">VLOOKUP($B322,EquipTable!$A:$V,MATCH(SUBSTITUTE(D$1,"참고",""),EquipTable!$A$1:$V$1,0),0)</f>
        <v>TwoHanded</v>
      </c>
      <c r="E322" t="str">
        <f ca="1">VLOOKUP($B322,EquipTable!$A:$V,MATCH(SUBSTITUTE(E$1,"참고",""),EquipTable!$A$1:$V$1,0),0)</f>
        <v>A</v>
      </c>
      <c r="F322">
        <f ca="1">VLOOKUP($B322,EquipTable!$A:$V,MATCH(SUBSTITUTE(F$1,"참고",""),EquipTable!$A$1:$V$1,0),0)</f>
        <v>2</v>
      </c>
      <c r="G322" t="str">
        <f t="shared" ref="G322:G346" ca="1" si="22">H322&amp;
IF(LEN(I322)=0,"",", "&amp;I322)&amp;
IF(LEN(J322)=0,"",", "&amp;J322)&amp;
IF(LEN(K322)=0,"",", "&amp;K322)&amp;
IF(LEN(L322)=0,"",", "&amp;L322)&amp;
IF(LEN(M322)=0,"",", "&amp;M322)</f>
        <v>601, 621, 641, 661, 681</v>
      </c>
      <c r="H322">
        <v>601</v>
      </c>
      <c r="I322">
        <f ca="1">IF($C322&lt;=2,"",
IF(AND($C322&gt;=3,INT(RIGHT(I$1,1))&gt;VLOOKUP($C322,EquipGradeTable!$A:$B,MATCH(EquipGradeTable!$B$1,EquipGradeTable!$A$1:$B$1,0),0)),"",
OFFSET(I322,0,-1)+20))</f>
        <v>621</v>
      </c>
      <c r="J322">
        <f ca="1">IF($C322&lt;=2,"",
IF(AND($C322&gt;=3,INT(RIGHT(J$1,1))&gt;VLOOKUP($C322,EquipGradeTable!$A:$B,MATCH(EquipGradeTable!$B$1,EquipGradeTable!$A$1:$B$1,0),0)),"",
OFFSET(J322,0,-1)+20))</f>
        <v>641</v>
      </c>
      <c r="K322">
        <f ca="1">IF($C322&lt;=2,"",
IF(AND($C322&gt;=3,INT(RIGHT(K$1,1))&gt;VLOOKUP($C322,EquipGradeTable!$A:$B,MATCH(EquipGradeTable!$B$1,EquipGradeTable!$A$1:$B$1,0),0)),"",
OFFSET(K322,0,-1)+20))</f>
        <v>661</v>
      </c>
      <c r="L322">
        <f ca="1">IF($C322&lt;=2,"",
IF(AND($C322&gt;=3,INT(RIGHT(L$1,1))&gt;VLOOKUP($C322,EquipGradeTable!$A:$B,MATCH(EquipGradeTable!$B$1,EquipGradeTable!$A$1:$B$1,0),0)),"",
OFFSET(L322,0,-1)+20))</f>
        <v>681</v>
      </c>
      <c r="M322" t="str">
        <f ca="1">IF($C322&lt;=2,"",
IF(AND($C322&gt;=3,INT(RIGHT(M$1,1))&gt;VLOOKUP($C322,EquipGradeTable!$A:$B,MATCH(EquipGradeTable!$B$1,EquipGradeTable!$A$1:$B$1,0),0)),"",
OFFSET(M322,0,-1)+20))</f>
        <v/>
      </c>
      <c r="N322">
        <f t="shared" ref="N322:N385" ca="1" si="23">COUNTIF(O:O,O322)</f>
        <v>7</v>
      </c>
      <c r="O322" t="str">
        <f ca="1">VLOOKUP($B322,EquipTable!$A:$V,MATCH(SUBSTITUTE(O$1,"참고",""),EquipTable!$A$1:$V$1,0),0)</f>
        <v>TwoHandSeven</v>
      </c>
      <c r="P322">
        <f ca="1">VLOOKUP($B322,EquipTable!$A:$V,MATCH(SUBSTITUTE(P$1,"참고",""),EquipTable!$A$1:$V$1,0),0)</f>
        <v>0</v>
      </c>
    </row>
    <row r="323" spans="1:16" x14ac:dyDescent="0.3">
      <c r="A323" t="str">
        <f t="shared" ca="1" si="20"/>
        <v>Equip068002</v>
      </c>
      <c r="B323" t="s">
        <v>192</v>
      </c>
      <c r="C323">
        <f t="shared" ca="1" si="21"/>
        <v>6</v>
      </c>
      <c r="D323" t="str">
        <f ca="1">VLOOKUP($B323,EquipTable!$A:$V,MATCH(SUBSTITUTE(D$1,"참고",""),EquipTable!$A$1:$V$1,0),0)</f>
        <v>TwoHanded</v>
      </c>
      <c r="E323" t="str">
        <f ca="1">VLOOKUP($B323,EquipTable!$A:$V,MATCH(SUBSTITUTE(E$1,"참고",""),EquipTable!$A$1:$V$1,0),0)</f>
        <v>A</v>
      </c>
      <c r="F323">
        <f ca="1">VLOOKUP($B323,EquipTable!$A:$V,MATCH(SUBSTITUTE(F$1,"참고",""),EquipTable!$A$1:$V$1,0),0)</f>
        <v>2</v>
      </c>
      <c r="G323" t="str">
        <f t="shared" ca="1" si="22"/>
        <v>701, 721, 741, 761, 781, 801</v>
      </c>
      <c r="H323">
        <v>701</v>
      </c>
      <c r="I323">
        <f ca="1">IF($C323&lt;=2,"",
IF(AND($C323&gt;=3,INT(RIGHT(I$1,1))&gt;VLOOKUP($C323,EquipGradeTable!$A:$B,MATCH(EquipGradeTable!$B$1,EquipGradeTable!$A$1:$B$1,0),0)),"",
OFFSET(I323,0,-1)+20))</f>
        <v>721</v>
      </c>
      <c r="J323">
        <f ca="1">IF($C323&lt;=2,"",
IF(AND($C323&gt;=3,INT(RIGHT(J$1,1))&gt;VLOOKUP($C323,EquipGradeTable!$A:$B,MATCH(EquipGradeTable!$B$1,EquipGradeTable!$A$1:$B$1,0),0)),"",
OFFSET(J323,0,-1)+20))</f>
        <v>741</v>
      </c>
      <c r="K323">
        <f ca="1">IF($C323&lt;=2,"",
IF(AND($C323&gt;=3,INT(RIGHT(K$1,1))&gt;VLOOKUP($C323,EquipGradeTable!$A:$B,MATCH(EquipGradeTable!$B$1,EquipGradeTable!$A$1:$B$1,0),0)),"",
OFFSET(K323,0,-1)+20))</f>
        <v>761</v>
      </c>
      <c r="L323">
        <f ca="1">IF($C323&lt;=2,"",
IF(AND($C323&gt;=3,INT(RIGHT(L$1,1))&gt;VLOOKUP($C323,EquipGradeTable!$A:$B,MATCH(EquipGradeTable!$B$1,EquipGradeTable!$A$1:$B$1,0),0)),"",
OFFSET(L323,0,-1)+20))</f>
        <v>781</v>
      </c>
      <c r="M323">
        <f ca="1">IF($C323&lt;=2,"",
IF(AND($C323&gt;=3,INT(RIGHT(M$1,1))&gt;VLOOKUP($C323,EquipGradeTable!$A:$B,MATCH(EquipGradeTable!$B$1,EquipGradeTable!$A$1:$B$1,0),0)),"",
OFFSET(M323,0,-1)+20))</f>
        <v>801</v>
      </c>
      <c r="N323">
        <f t="shared" ca="1" si="23"/>
        <v>7</v>
      </c>
      <c r="O323" t="str">
        <f ca="1">VLOOKUP($B323,EquipTable!$A:$V,MATCH(SUBSTITUTE(O$1,"참고",""),EquipTable!$A$1:$V$1,0),0)</f>
        <v>TwoHandSeven</v>
      </c>
      <c r="P323">
        <f ca="1">VLOOKUP($B323,EquipTable!$A:$V,MATCH(SUBSTITUTE(P$1,"참고",""),EquipTable!$A$1:$V$1,0),0)</f>
        <v>0</v>
      </c>
    </row>
    <row r="324" spans="1:16" x14ac:dyDescent="0.3">
      <c r="A324" t="str">
        <f t="shared" ca="1" si="20"/>
        <v>Equip008003</v>
      </c>
      <c r="B324" t="s">
        <v>193</v>
      </c>
      <c r="C324">
        <f t="shared" ca="1" si="21"/>
        <v>0</v>
      </c>
      <c r="D324" t="str">
        <f ca="1">VLOOKUP($B324,EquipTable!$A:$V,MATCH(SUBSTITUTE(D$1,"참고",""),EquipTable!$A$1:$V$1,0),0)</f>
        <v>TwoHanded</v>
      </c>
      <c r="E324" t="str">
        <f ca="1">VLOOKUP($B324,EquipTable!$A:$V,MATCH(SUBSTITUTE(E$1,"참고",""),EquipTable!$A$1:$V$1,0),0)</f>
        <v>A</v>
      </c>
      <c r="F324">
        <f ca="1">VLOOKUP($B324,EquipTable!$A:$V,MATCH(SUBSTITUTE(F$1,"참고",""),EquipTable!$A$1:$V$1,0),0)</f>
        <v>3</v>
      </c>
      <c r="G324" t="str">
        <f t="shared" ca="1" si="22"/>
        <v>102</v>
      </c>
      <c r="H324">
        <v>102</v>
      </c>
      <c r="I324" t="str">
        <f ca="1">IF($C324&lt;=2,"",
IF(AND($C324&gt;=3,INT(RIGHT(I$1,1))&gt;VLOOKUP($C324,EquipGradeTable!$A:$B,MATCH(EquipGradeTable!$B$1,EquipGradeTable!$A$1:$B$1,0),0)),"",
OFFSET(I324,0,-1)+20))</f>
        <v/>
      </c>
      <c r="J324" t="str">
        <f ca="1">IF($C324&lt;=2,"",
IF(AND($C324&gt;=3,INT(RIGHT(J$1,1))&gt;VLOOKUP($C324,EquipGradeTable!$A:$B,MATCH(EquipGradeTable!$B$1,EquipGradeTable!$A$1:$B$1,0),0)),"",
OFFSET(J324,0,-1)+20))</f>
        <v/>
      </c>
      <c r="K324" t="str">
        <f ca="1">IF($C324&lt;=2,"",
IF(AND($C324&gt;=3,INT(RIGHT(K$1,1))&gt;VLOOKUP($C324,EquipGradeTable!$A:$B,MATCH(EquipGradeTable!$B$1,EquipGradeTable!$A$1:$B$1,0),0)),"",
OFFSET(K324,0,-1)+20))</f>
        <v/>
      </c>
      <c r="L324" t="str">
        <f ca="1">IF($C324&lt;=2,"",
IF(AND($C324&gt;=3,INT(RIGHT(L$1,1))&gt;VLOOKUP($C324,EquipGradeTable!$A:$B,MATCH(EquipGradeTable!$B$1,EquipGradeTable!$A$1:$B$1,0),0)),"",
OFFSET(L324,0,-1)+20))</f>
        <v/>
      </c>
      <c r="M324" t="str">
        <f ca="1">IF($C324&lt;=2,"",
IF(AND($C324&gt;=3,INT(RIGHT(M$1,1))&gt;VLOOKUP($C324,EquipGradeTable!$A:$B,MATCH(EquipGradeTable!$B$1,EquipGradeTable!$A$1:$B$1,0),0)),"",
OFFSET(M324,0,-1)+20))</f>
        <v/>
      </c>
      <c r="N324">
        <f t="shared" ca="1" si="23"/>
        <v>7</v>
      </c>
      <c r="O324" t="str">
        <f ca="1">VLOOKUP($B324,EquipTable!$A:$V,MATCH(SUBSTITUTE(O$1,"참고",""),EquipTable!$A$1:$V$1,0),0)</f>
        <v>FullMetalSword</v>
      </c>
      <c r="P324">
        <f ca="1">VLOOKUP($B324,EquipTable!$A:$V,MATCH(SUBSTITUTE(P$1,"참고",""),EquipTable!$A$1:$V$1,0),0)</f>
        <v>0</v>
      </c>
    </row>
    <row r="325" spans="1:16" x14ac:dyDescent="0.3">
      <c r="A325" t="str">
        <f t="shared" ca="1" si="20"/>
        <v>Equip018003</v>
      </c>
      <c r="B325" t="s">
        <v>193</v>
      </c>
      <c r="C325">
        <f t="shared" ca="1" si="21"/>
        <v>1</v>
      </c>
      <c r="D325" t="str">
        <f ca="1">VLOOKUP($B325,EquipTable!$A:$V,MATCH(SUBSTITUTE(D$1,"참고",""),EquipTable!$A$1:$V$1,0),0)</f>
        <v>TwoHanded</v>
      </c>
      <c r="E325" t="str">
        <f ca="1">VLOOKUP($B325,EquipTable!$A:$V,MATCH(SUBSTITUTE(E$1,"참고",""),EquipTable!$A$1:$V$1,0),0)</f>
        <v>A</v>
      </c>
      <c r="F325">
        <f ca="1">VLOOKUP($B325,EquipTable!$A:$V,MATCH(SUBSTITUTE(F$1,"참고",""),EquipTable!$A$1:$V$1,0),0)</f>
        <v>3</v>
      </c>
      <c r="G325" t="str">
        <f t="shared" ca="1" si="22"/>
        <v>202</v>
      </c>
      <c r="H325">
        <v>202</v>
      </c>
      <c r="I325" t="str">
        <f ca="1">IF($C325&lt;=2,"",
IF(AND($C325&gt;=3,INT(RIGHT(I$1,1))&gt;VLOOKUP($C325,EquipGradeTable!$A:$B,MATCH(EquipGradeTable!$B$1,EquipGradeTable!$A$1:$B$1,0),0)),"",
OFFSET(I325,0,-1)+20))</f>
        <v/>
      </c>
      <c r="J325" t="str">
        <f ca="1">IF($C325&lt;=2,"",
IF(AND($C325&gt;=3,INT(RIGHT(J$1,1))&gt;VLOOKUP($C325,EquipGradeTable!$A:$B,MATCH(EquipGradeTable!$B$1,EquipGradeTable!$A$1:$B$1,0),0)),"",
OFFSET(J325,0,-1)+20))</f>
        <v/>
      </c>
      <c r="K325" t="str">
        <f ca="1">IF($C325&lt;=2,"",
IF(AND($C325&gt;=3,INT(RIGHT(K$1,1))&gt;VLOOKUP($C325,EquipGradeTable!$A:$B,MATCH(EquipGradeTable!$B$1,EquipGradeTable!$A$1:$B$1,0),0)),"",
OFFSET(K325,0,-1)+20))</f>
        <v/>
      </c>
      <c r="L325" t="str">
        <f ca="1">IF($C325&lt;=2,"",
IF(AND($C325&gt;=3,INT(RIGHT(L$1,1))&gt;VLOOKUP($C325,EquipGradeTable!$A:$B,MATCH(EquipGradeTable!$B$1,EquipGradeTable!$A$1:$B$1,0),0)),"",
OFFSET(L325,0,-1)+20))</f>
        <v/>
      </c>
      <c r="M325" t="str">
        <f ca="1">IF($C325&lt;=2,"",
IF(AND($C325&gt;=3,INT(RIGHT(M$1,1))&gt;VLOOKUP($C325,EquipGradeTable!$A:$B,MATCH(EquipGradeTable!$B$1,EquipGradeTable!$A$1:$B$1,0),0)),"",
OFFSET(M325,0,-1)+20))</f>
        <v/>
      </c>
      <c r="N325">
        <f t="shared" ca="1" si="23"/>
        <v>7</v>
      </c>
      <c r="O325" t="str">
        <f ca="1">VLOOKUP($B325,EquipTable!$A:$V,MATCH(SUBSTITUTE(O$1,"참고",""),EquipTable!$A$1:$V$1,0),0)</f>
        <v>FullMetalSword</v>
      </c>
      <c r="P325">
        <f ca="1">VLOOKUP($B325,EquipTable!$A:$V,MATCH(SUBSTITUTE(P$1,"참고",""),EquipTable!$A$1:$V$1,0),0)</f>
        <v>0</v>
      </c>
    </row>
    <row r="326" spans="1:16" x14ac:dyDescent="0.3">
      <c r="A326" t="str">
        <f t="shared" ca="1" si="20"/>
        <v>Equip028003</v>
      </c>
      <c r="B326" t="s">
        <v>193</v>
      </c>
      <c r="C326">
        <f t="shared" ca="1" si="21"/>
        <v>2</v>
      </c>
      <c r="D326" t="str">
        <f ca="1">VLOOKUP($B326,EquipTable!$A:$V,MATCH(SUBSTITUTE(D$1,"참고",""),EquipTable!$A$1:$V$1,0),0)</f>
        <v>TwoHanded</v>
      </c>
      <c r="E326" t="str">
        <f ca="1">VLOOKUP($B326,EquipTable!$A:$V,MATCH(SUBSTITUTE(E$1,"참고",""),EquipTable!$A$1:$V$1,0),0)</f>
        <v>A</v>
      </c>
      <c r="F326">
        <f ca="1">VLOOKUP($B326,EquipTable!$A:$V,MATCH(SUBSTITUTE(F$1,"참고",""),EquipTable!$A$1:$V$1,0),0)</f>
        <v>3</v>
      </c>
      <c r="G326" t="str">
        <f t="shared" ca="1" si="22"/>
        <v>302</v>
      </c>
      <c r="H326">
        <v>302</v>
      </c>
      <c r="I326" t="str">
        <f ca="1">IF($C326&lt;=2,"",
IF(AND($C326&gt;=3,INT(RIGHT(I$1,1))&gt;VLOOKUP($C326,EquipGradeTable!$A:$B,MATCH(EquipGradeTable!$B$1,EquipGradeTable!$A$1:$B$1,0),0)),"",
OFFSET(I326,0,-1)+20))</f>
        <v/>
      </c>
      <c r="J326" t="str">
        <f ca="1">IF($C326&lt;=2,"",
IF(AND($C326&gt;=3,INT(RIGHT(J$1,1))&gt;VLOOKUP($C326,EquipGradeTable!$A:$B,MATCH(EquipGradeTable!$B$1,EquipGradeTable!$A$1:$B$1,0),0)),"",
OFFSET(J326,0,-1)+20))</f>
        <v/>
      </c>
      <c r="K326" t="str">
        <f ca="1">IF($C326&lt;=2,"",
IF(AND($C326&gt;=3,INT(RIGHT(K$1,1))&gt;VLOOKUP($C326,EquipGradeTable!$A:$B,MATCH(EquipGradeTable!$B$1,EquipGradeTable!$A$1:$B$1,0),0)),"",
OFFSET(K326,0,-1)+20))</f>
        <v/>
      </c>
      <c r="L326" t="str">
        <f ca="1">IF($C326&lt;=2,"",
IF(AND($C326&gt;=3,INT(RIGHT(L$1,1))&gt;VLOOKUP($C326,EquipGradeTable!$A:$B,MATCH(EquipGradeTable!$B$1,EquipGradeTable!$A$1:$B$1,0),0)),"",
OFFSET(L326,0,-1)+20))</f>
        <v/>
      </c>
      <c r="M326" t="str">
        <f ca="1">IF($C326&lt;=2,"",
IF(AND($C326&gt;=3,INT(RIGHT(M$1,1))&gt;VLOOKUP($C326,EquipGradeTable!$A:$B,MATCH(EquipGradeTable!$B$1,EquipGradeTable!$A$1:$B$1,0),0)),"",
OFFSET(M326,0,-1)+20))</f>
        <v/>
      </c>
      <c r="N326">
        <f t="shared" ca="1" si="23"/>
        <v>7</v>
      </c>
      <c r="O326" t="str">
        <f ca="1">VLOOKUP($B326,EquipTable!$A:$V,MATCH(SUBSTITUTE(O$1,"참고",""),EquipTable!$A$1:$V$1,0),0)</f>
        <v>FullMetalSword</v>
      </c>
      <c r="P326">
        <f ca="1">VLOOKUP($B326,EquipTable!$A:$V,MATCH(SUBSTITUTE(P$1,"참고",""),EquipTable!$A$1:$V$1,0),0)</f>
        <v>0</v>
      </c>
    </row>
    <row r="327" spans="1:16" x14ac:dyDescent="0.3">
      <c r="A327" t="str">
        <f t="shared" ca="1" si="20"/>
        <v>Equip038003</v>
      </c>
      <c r="B327" t="s">
        <v>193</v>
      </c>
      <c r="C327">
        <f t="shared" ca="1" si="21"/>
        <v>3</v>
      </c>
      <c r="D327" t="str">
        <f ca="1">VLOOKUP($B327,EquipTable!$A:$V,MATCH(SUBSTITUTE(D$1,"참고",""),EquipTable!$A$1:$V$1,0),0)</f>
        <v>TwoHanded</v>
      </c>
      <c r="E327" t="str">
        <f ca="1">VLOOKUP($B327,EquipTable!$A:$V,MATCH(SUBSTITUTE(E$1,"참고",""),EquipTable!$A$1:$V$1,0),0)</f>
        <v>A</v>
      </c>
      <c r="F327">
        <f ca="1">VLOOKUP($B327,EquipTable!$A:$V,MATCH(SUBSTITUTE(F$1,"참고",""),EquipTable!$A$1:$V$1,0),0)</f>
        <v>3</v>
      </c>
      <c r="G327" t="str">
        <f t="shared" ca="1" si="22"/>
        <v>402, 422, 442</v>
      </c>
      <c r="H327">
        <v>402</v>
      </c>
      <c r="I327">
        <f ca="1">IF($C327&lt;=2,"",
IF(AND($C327&gt;=3,INT(RIGHT(I$1,1))&gt;VLOOKUP($C327,EquipGradeTable!$A:$B,MATCH(EquipGradeTable!$B$1,EquipGradeTable!$A$1:$B$1,0),0)),"",
OFFSET(I327,0,-1)+20))</f>
        <v>422</v>
      </c>
      <c r="J327">
        <f ca="1">IF($C327&lt;=2,"",
IF(AND($C327&gt;=3,INT(RIGHT(J$1,1))&gt;VLOOKUP($C327,EquipGradeTable!$A:$B,MATCH(EquipGradeTable!$B$1,EquipGradeTable!$A$1:$B$1,0),0)),"",
OFFSET(J327,0,-1)+20))</f>
        <v>442</v>
      </c>
      <c r="K327" t="str">
        <f ca="1">IF($C327&lt;=2,"",
IF(AND($C327&gt;=3,INT(RIGHT(K$1,1))&gt;VLOOKUP($C327,EquipGradeTable!$A:$B,MATCH(EquipGradeTable!$B$1,EquipGradeTable!$A$1:$B$1,0),0)),"",
OFFSET(K327,0,-1)+20))</f>
        <v/>
      </c>
      <c r="L327" t="str">
        <f ca="1">IF($C327&lt;=2,"",
IF(AND($C327&gt;=3,INT(RIGHT(L$1,1))&gt;VLOOKUP($C327,EquipGradeTable!$A:$B,MATCH(EquipGradeTable!$B$1,EquipGradeTable!$A$1:$B$1,0),0)),"",
OFFSET(L327,0,-1)+20))</f>
        <v/>
      </c>
      <c r="M327" t="str">
        <f ca="1">IF($C327&lt;=2,"",
IF(AND($C327&gt;=3,INT(RIGHT(M$1,1))&gt;VLOOKUP($C327,EquipGradeTable!$A:$B,MATCH(EquipGradeTable!$B$1,EquipGradeTable!$A$1:$B$1,0),0)),"",
OFFSET(M327,0,-1)+20))</f>
        <v/>
      </c>
      <c r="N327">
        <f t="shared" ca="1" si="23"/>
        <v>7</v>
      </c>
      <c r="O327" t="str">
        <f ca="1">VLOOKUP($B327,EquipTable!$A:$V,MATCH(SUBSTITUTE(O$1,"참고",""),EquipTable!$A$1:$V$1,0),0)</f>
        <v>FullMetalSword</v>
      </c>
      <c r="P327">
        <f ca="1">VLOOKUP($B327,EquipTable!$A:$V,MATCH(SUBSTITUTE(P$1,"참고",""),EquipTable!$A$1:$V$1,0),0)</f>
        <v>0</v>
      </c>
    </row>
    <row r="328" spans="1:16" x14ac:dyDescent="0.3">
      <c r="A328" t="str">
        <f t="shared" ca="1" si="20"/>
        <v>Equip048003</v>
      </c>
      <c r="B328" t="s">
        <v>193</v>
      </c>
      <c r="C328">
        <f t="shared" ca="1" si="21"/>
        <v>4</v>
      </c>
      <c r="D328" t="str">
        <f ca="1">VLOOKUP($B328,EquipTable!$A:$V,MATCH(SUBSTITUTE(D$1,"참고",""),EquipTable!$A$1:$V$1,0),0)</f>
        <v>TwoHanded</v>
      </c>
      <c r="E328" t="str">
        <f ca="1">VLOOKUP($B328,EquipTable!$A:$V,MATCH(SUBSTITUTE(E$1,"참고",""),EquipTable!$A$1:$V$1,0),0)</f>
        <v>A</v>
      </c>
      <c r="F328">
        <f ca="1">VLOOKUP($B328,EquipTable!$A:$V,MATCH(SUBSTITUTE(F$1,"참고",""),EquipTable!$A$1:$V$1,0),0)</f>
        <v>3</v>
      </c>
      <c r="G328" t="str">
        <f t="shared" ca="1" si="22"/>
        <v>502, 522, 542, 562</v>
      </c>
      <c r="H328">
        <v>502</v>
      </c>
      <c r="I328">
        <f ca="1">IF($C328&lt;=2,"",
IF(AND($C328&gt;=3,INT(RIGHT(I$1,1))&gt;VLOOKUP($C328,EquipGradeTable!$A:$B,MATCH(EquipGradeTable!$B$1,EquipGradeTable!$A$1:$B$1,0),0)),"",
OFFSET(I328,0,-1)+20))</f>
        <v>522</v>
      </c>
      <c r="J328">
        <f ca="1">IF($C328&lt;=2,"",
IF(AND($C328&gt;=3,INT(RIGHT(J$1,1))&gt;VLOOKUP($C328,EquipGradeTable!$A:$B,MATCH(EquipGradeTable!$B$1,EquipGradeTable!$A$1:$B$1,0),0)),"",
OFFSET(J328,0,-1)+20))</f>
        <v>542</v>
      </c>
      <c r="K328">
        <f ca="1">IF($C328&lt;=2,"",
IF(AND($C328&gt;=3,INT(RIGHT(K$1,1))&gt;VLOOKUP($C328,EquipGradeTable!$A:$B,MATCH(EquipGradeTable!$B$1,EquipGradeTable!$A$1:$B$1,0),0)),"",
OFFSET(K328,0,-1)+20))</f>
        <v>562</v>
      </c>
      <c r="L328" t="str">
        <f ca="1">IF($C328&lt;=2,"",
IF(AND($C328&gt;=3,INT(RIGHT(L$1,1))&gt;VLOOKUP($C328,EquipGradeTable!$A:$B,MATCH(EquipGradeTable!$B$1,EquipGradeTable!$A$1:$B$1,0),0)),"",
OFFSET(L328,0,-1)+20))</f>
        <v/>
      </c>
      <c r="M328" t="str">
        <f ca="1">IF($C328&lt;=2,"",
IF(AND($C328&gt;=3,INT(RIGHT(M$1,1))&gt;VLOOKUP($C328,EquipGradeTable!$A:$B,MATCH(EquipGradeTable!$B$1,EquipGradeTable!$A$1:$B$1,0),0)),"",
OFFSET(M328,0,-1)+20))</f>
        <v/>
      </c>
      <c r="N328">
        <f t="shared" ca="1" si="23"/>
        <v>7</v>
      </c>
      <c r="O328" t="str">
        <f ca="1">VLOOKUP($B328,EquipTable!$A:$V,MATCH(SUBSTITUTE(O$1,"참고",""),EquipTable!$A$1:$V$1,0),0)</f>
        <v>FullMetalSword</v>
      </c>
      <c r="P328">
        <f ca="1">VLOOKUP($B328,EquipTable!$A:$V,MATCH(SUBSTITUTE(P$1,"참고",""),EquipTable!$A$1:$V$1,0),0)</f>
        <v>0</v>
      </c>
    </row>
    <row r="329" spans="1:16" x14ac:dyDescent="0.3">
      <c r="A329" t="str">
        <f t="shared" ca="1" si="20"/>
        <v>Equip058003</v>
      </c>
      <c r="B329" t="s">
        <v>193</v>
      </c>
      <c r="C329">
        <f t="shared" ca="1" si="21"/>
        <v>5</v>
      </c>
      <c r="D329" t="str">
        <f ca="1">VLOOKUP($B329,EquipTable!$A:$V,MATCH(SUBSTITUTE(D$1,"참고",""),EquipTable!$A$1:$V$1,0),0)</f>
        <v>TwoHanded</v>
      </c>
      <c r="E329" t="str">
        <f ca="1">VLOOKUP($B329,EquipTable!$A:$V,MATCH(SUBSTITUTE(E$1,"참고",""),EquipTable!$A$1:$V$1,0),0)</f>
        <v>A</v>
      </c>
      <c r="F329">
        <f ca="1">VLOOKUP($B329,EquipTable!$A:$V,MATCH(SUBSTITUTE(F$1,"참고",""),EquipTable!$A$1:$V$1,0),0)</f>
        <v>3</v>
      </c>
      <c r="G329" t="str">
        <f t="shared" ca="1" si="22"/>
        <v>602, 622, 642, 662, 682</v>
      </c>
      <c r="H329">
        <v>602</v>
      </c>
      <c r="I329">
        <f ca="1">IF($C329&lt;=2,"",
IF(AND($C329&gt;=3,INT(RIGHT(I$1,1))&gt;VLOOKUP($C329,EquipGradeTable!$A:$B,MATCH(EquipGradeTable!$B$1,EquipGradeTable!$A$1:$B$1,0),0)),"",
OFFSET(I329,0,-1)+20))</f>
        <v>622</v>
      </c>
      <c r="J329">
        <f ca="1">IF($C329&lt;=2,"",
IF(AND($C329&gt;=3,INT(RIGHT(J$1,1))&gt;VLOOKUP($C329,EquipGradeTable!$A:$B,MATCH(EquipGradeTable!$B$1,EquipGradeTable!$A$1:$B$1,0),0)),"",
OFFSET(J329,0,-1)+20))</f>
        <v>642</v>
      </c>
      <c r="K329">
        <f ca="1">IF($C329&lt;=2,"",
IF(AND($C329&gt;=3,INT(RIGHT(K$1,1))&gt;VLOOKUP($C329,EquipGradeTable!$A:$B,MATCH(EquipGradeTable!$B$1,EquipGradeTable!$A$1:$B$1,0),0)),"",
OFFSET(K329,0,-1)+20))</f>
        <v>662</v>
      </c>
      <c r="L329">
        <f ca="1">IF($C329&lt;=2,"",
IF(AND($C329&gt;=3,INT(RIGHT(L$1,1))&gt;VLOOKUP($C329,EquipGradeTable!$A:$B,MATCH(EquipGradeTable!$B$1,EquipGradeTable!$A$1:$B$1,0),0)),"",
OFFSET(L329,0,-1)+20))</f>
        <v>682</v>
      </c>
      <c r="M329" t="str">
        <f ca="1">IF($C329&lt;=2,"",
IF(AND($C329&gt;=3,INT(RIGHT(M$1,1))&gt;VLOOKUP($C329,EquipGradeTable!$A:$B,MATCH(EquipGradeTable!$B$1,EquipGradeTable!$A$1:$B$1,0),0)),"",
OFFSET(M329,0,-1)+20))</f>
        <v/>
      </c>
      <c r="N329">
        <f t="shared" ca="1" si="23"/>
        <v>7</v>
      </c>
      <c r="O329" t="str">
        <f ca="1">VLOOKUP($B329,EquipTable!$A:$V,MATCH(SUBSTITUTE(O$1,"참고",""),EquipTable!$A$1:$V$1,0),0)</f>
        <v>FullMetalSword</v>
      </c>
      <c r="P329">
        <f ca="1">VLOOKUP($B329,EquipTable!$A:$V,MATCH(SUBSTITUTE(P$1,"참고",""),EquipTable!$A$1:$V$1,0),0)</f>
        <v>0</v>
      </c>
    </row>
    <row r="330" spans="1:16" x14ac:dyDescent="0.3">
      <c r="A330" t="str">
        <f t="shared" ca="1" si="20"/>
        <v>Equip068003</v>
      </c>
      <c r="B330" t="s">
        <v>193</v>
      </c>
      <c r="C330">
        <f t="shared" ca="1" si="21"/>
        <v>6</v>
      </c>
      <c r="D330" t="str">
        <f ca="1">VLOOKUP($B330,EquipTable!$A:$V,MATCH(SUBSTITUTE(D$1,"참고",""),EquipTable!$A$1:$V$1,0),0)</f>
        <v>TwoHanded</v>
      </c>
      <c r="E330" t="str">
        <f ca="1">VLOOKUP($B330,EquipTable!$A:$V,MATCH(SUBSTITUTE(E$1,"참고",""),EquipTable!$A$1:$V$1,0),0)</f>
        <v>A</v>
      </c>
      <c r="F330">
        <f ca="1">VLOOKUP($B330,EquipTable!$A:$V,MATCH(SUBSTITUTE(F$1,"참고",""),EquipTable!$A$1:$V$1,0),0)</f>
        <v>3</v>
      </c>
      <c r="G330" t="str">
        <f t="shared" ca="1" si="22"/>
        <v>702, 722, 742, 762, 782, 802</v>
      </c>
      <c r="H330">
        <v>702</v>
      </c>
      <c r="I330">
        <f ca="1">IF($C330&lt;=2,"",
IF(AND($C330&gt;=3,INT(RIGHT(I$1,1))&gt;VLOOKUP($C330,EquipGradeTable!$A:$B,MATCH(EquipGradeTable!$B$1,EquipGradeTable!$A$1:$B$1,0),0)),"",
OFFSET(I330,0,-1)+20))</f>
        <v>722</v>
      </c>
      <c r="J330">
        <f ca="1">IF($C330&lt;=2,"",
IF(AND($C330&gt;=3,INT(RIGHT(J$1,1))&gt;VLOOKUP($C330,EquipGradeTable!$A:$B,MATCH(EquipGradeTable!$B$1,EquipGradeTable!$A$1:$B$1,0),0)),"",
OFFSET(J330,0,-1)+20))</f>
        <v>742</v>
      </c>
      <c r="K330">
        <f ca="1">IF($C330&lt;=2,"",
IF(AND($C330&gt;=3,INT(RIGHT(K$1,1))&gt;VLOOKUP($C330,EquipGradeTable!$A:$B,MATCH(EquipGradeTable!$B$1,EquipGradeTable!$A$1:$B$1,0),0)),"",
OFFSET(K330,0,-1)+20))</f>
        <v>762</v>
      </c>
      <c r="L330">
        <f ca="1">IF($C330&lt;=2,"",
IF(AND($C330&gt;=3,INT(RIGHT(L$1,1))&gt;VLOOKUP($C330,EquipGradeTable!$A:$B,MATCH(EquipGradeTable!$B$1,EquipGradeTable!$A$1:$B$1,0),0)),"",
OFFSET(L330,0,-1)+20))</f>
        <v>782</v>
      </c>
      <c r="M330">
        <f ca="1">IF($C330&lt;=2,"",
IF(AND($C330&gt;=3,INT(RIGHT(M$1,1))&gt;VLOOKUP($C330,EquipGradeTable!$A:$B,MATCH(EquipGradeTable!$B$1,EquipGradeTable!$A$1:$B$1,0),0)),"",
OFFSET(M330,0,-1)+20))</f>
        <v>802</v>
      </c>
      <c r="N330">
        <f t="shared" ca="1" si="23"/>
        <v>7</v>
      </c>
      <c r="O330" t="str">
        <f ca="1">VLOOKUP($B330,EquipTable!$A:$V,MATCH(SUBSTITUTE(O$1,"참고",""),EquipTable!$A$1:$V$1,0),0)</f>
        <v>FullMetalSword</v>
      </c>
      <c r="P330">
        <f ca="1">VLOOKUP($B330,EquipTable!$A:$V,MATCH(SUBSTITUTE(P$1,"참고",""),EquipTable!$A$1:$V$1,0),0)</f>
        <v>0</v>
      </c>
    </row>
    <row r="331" spans="1:16" x14ac:dyDescent="0.3">
      <c r="A331" t="str">
        <f t="shared" ca="1" si="20"/>
        <v>Equip038101</v>
      </c>
      <c r="B331" t="s">
        <v>194</v>
      </c>
      <c r="C331">
        <f t="shared" ca="1" si="21"/>
        <v>3</v>
      </c>
      <c r="D331" t="str">
        <f ca="1">VLOOKUP($B331,EquipTable!$A:$V,MATCH(SUBSTITUTE(D$1,"참고",""),EquipTable!$A$1:$V$1,0),0)</f>
        <v>TwoHanded</v>
      </c>
      <c r="E331" t="str">
        <f ca="1">VLOOKUP($B331,EquipTable!$A:$V,MATCH(SUBSTITUTE(E$1,"참고",""),EquipTable!$A$1:$V$1,0),0)</f>
        <v>S</v>
      </c>
      <c r="F331">
        <f ca="1">VLOOKUP($B331,EquipTable!$A:$V,MATCH(SUBSTITUTE(F$1,"참고",""),EquipTable!$A$1:$V$1,0),0)</f>
        <v>1</v>
      </c>
      <c r="G331" t="str">
        <f t="shared" ca="1" si="22"/>
        <v>600, 620, 640</v>
      </c>
      <c r="H331">
        <v>600</v>
      </c>
      <c r="I331">
        <f ca="1">IF($C331&lt;=2,"",
IF(AND($C331&gt;=3,INT(RIGHT(I$1,1))&gt;VLOOKUP($C331,EquipGradeTable!$A:$B,MATCH(EquipGradeTable!$B$1,EquipGradeTable!$A$1:$B$1,0),0)),"",
OFFSET(I331,0,-1)+20))</f>
        <v>620</v>
      </c>
      <c r="J331">
        <f ca="1">IF($C331&lt;=2,"",
IF(AND($C331&gt;=3,INT(RIGHT(J$1,1))&gt;VLOOKUP($C331,EquipGradeTable!$A:$B,MATCH(EquipGradeTable!$B$1,EquipGradeTable!$A$1:$B$1,0),0)),"",
OFFSET(J331,0,-1)+20))</f>
        <v>640</v>
      </c>
      <c r="K331" t="str">
        <f ca="1">IF($C331&lt;=2,"",
IF(AND($C331&gt;=3,INT(RIGHT(K$1,1))&gt;VLOOKUP($C331,EquipGradeTable!$A:$B,MATCH(EquipGradeTable!$B$1,EquipGradeTable!$A$1:$B$1,0),0)),"",
OFFSET(K331,0,-1)+20))</f>
        <v/>
      </c>
      <c r="L331" t="str">
        <f ca="1">IF($C331&lt;=2,"",
IF(AND($C331&gt;=3,INT(RIGHT(L$1,1))&gt;VLOOKUP($C331,EquipGradeTable!$A:$B,MATCH(EquipGradeTable!$B$1,EquipGradeTable!$A$1:$B$1,0),0)),"",
OFFSET(L331,0,-1)+20))</f>
        <v/>
      </c>
      <c r="M331" t="str">
        <f ca="1">IF($C331&lt;=2,"",
IF(AND($C331&gt;=3,INT(RIGHT(M$1,1))&gt;VLOOKUP($C331,EquipGradeTable!$A:$B,MATCH(EquipGradeTable!$B$1,EquipGradeTable!$A$1:$B$1,0),0)),"",
OFFSET(M331,0,-1)+20))</f>
        <v/>
      </c>
      <c r="N331">
        <f t="shared" ca="1" si="23"/>
        <v>4</v>
      </c>
      <c r="O331" t="str">
        <f ca="1">VLOOKUP($B331,EquipTable!$A:$V,MATCH(SUBSTITUTE(O$1,"참고",""),EquipTable!$A$1:$V$1,0),0)</f>
        <v>MorfusSword</v>
      </c>
      <c r="P331">
        <f ca="1">VLOOKUP($B331,EquipTable!$A:$V,MATCH(SUBSTITUTE(P$1,"참고",""),EquipTable!$A$1:$V$1,0),0)</f>
        <v>0</v>
      </c>
    </row>
    <row r="332" spans="1:16" x14ac:dyDescent="0.3">
      <c r="A332" t="str">
        <f t="shared" ca="1" si="20"/>
        <v>Equip048101</v>
      </c>
      <c r="B332" t="s">
        <v>194</v>
      </c>
      <c r="C332">
        <f t="shared" ca="1" si="21"/>
        <v>4</v>
      </c>
      <c r="D332" t="str">
        <f ca="1">VLOOKUP($B332,EquipTable!$A:$V,MATCH(SUBSTITUTE(D$1,"참고",""),EquipTable!$A$1:$V$1,0),0)</f>
        <v>TwoHanded</v>
      </c>
      <c r="E332" t="str">
        <f ca="1">VLOOKUP($B332,EquipTable!$A:$V,MATCH(SUBSTITUTE(E$1,"참고",""),EquipTable!$A$1:$V$1,0),0)</f>
        <v>S</v>
      </c>
      <c r="F332">
        <f ca="1">VLOOKUP($B332,EquipTable!$A:$V,MATCH(SUBSTITUTE(F$1,"참고",""),EquipTable!$A$1:$V$1,0),0)</f>
        <v>1</v>
      </c>
      <c r="G332" t="str">
        <f t="shared" ca="1" si="22"/>
        <v>750, 770, 790, 810</v>
      </c>
      <c r="H332">
        <v>750</v>
      </c>
      <c r="I332">
        <f ca="1">IF($C332&lt;=2,"",
IF(AND($C332&gt;=3,INT(RIGHT(I$1,1))&gt;VLOOKUP($C332,EquipGradeTable!$A:$B,MATCH(EquipGradeTable!$B$1,EquipGradeTable!$A$1:$B$1,0),0)),"",
OFFSET(I332,0,-1)+20))</f>
        <v>770</v>
      </c>
      <c r="J332">
        <f ca="1">IF($C332&lt;=2,"",
IF(AND($C332&gt;=3,INT(RIGHT(J$1,1))&gt;VLOOKUP($C332,EquipGradeTable!$A:$B,MATCH(EquipGradeTable!$B$1,EquipGradeTable!$A$1:$B$1,0),0)),"",
OFFSET(J332,0,-1)+20))</f>
        <v>790</v>
      </c>
      <c r="K332">
        <f ca="1">IF($C332&lt;=2,"",
IF(AND($C332&gt;=3,INT(RIGHT(K$1,1))&gt;VLOOKUP($C332,EquipGradeTable!$A:$B,MATCH(EquipGradeTable!$B$1,EquipGradeTable!$A$1:$B$1,0),0)),"",
OFFSET(K332,0,-1)+20))</f>
        <v>810</v>
      </c>
      <c r="L332" t="str">
        <f ca="1">IF($C332&lt;=2,"",
IF(AND($C332&gt;=3,INT(RIGHT(L$1,1))&gt;VLOOKUP($C332,EquipGradeTable!$A:$B,MATCH(EquipGradeTable!$B$1,EquipGradeTable!$A$1:$B$1,0),0)),"",
OFFSET(L332,0,-1)+20))</f>
        <v/>
      </c>
      <c r="M332" t="str">
        <f ca="1">IF($C332&lt;=2,"",
IF(AND($C332&gt;=3,INT(RIGHT(M$1,1))&gt;VLOOKUP($C332,EquipGradeTable!$A:$B,MATCH(EquipGradeTable!$B$1,EquipGradeTable!$A$1:$B$1,0),0)),"",
OFFSET(M332,0,-1)+20))</f>
        <v/>
      </c>
      <c r="N332">
        <f t="shared" ca="1" si="23"/>
        <v>4</v>
      </c>
      <c r="O332" t="str">
        <f ca="1">VLOOKUP($B332,EquipTable!$A:$V,MATCH(SUBSTITUTE(O$1,"참고",""),EquipTable!$A$1:$V$1,0),0)</f>
        <v>MorfusSword</v>
      </c>
      <c r="P332">
        <f ca="1">VLOOKUP($B332,EquipTable!$A:$V,MATCH(SUBSTITUTE(P$1,"참고",""),EquipTable!$A$1:$V$1,0),0)</f>
        <v>0</v>
      </c>
    </row>
    <row r="333" spans="1:16" x14ac:dyDescent="0.3">
      <c r="A333" t="str">
        <f t="shared" ca="1" si="20"/>
        <v>Equip058101</v>
      </c>
      <c r="B333" t="s">
        <v>194</v>
      </c>
      <c r="C333">
        <f t="shared" ca="1" si="21"/>
        <v>5</v>
      </c>
      <c r="D333" t="str">
        <f ca="1">VLOOKUP($B333,EquipTable!$A:$V,MATCH(SUBSTITUTE(D$1,"참고",""),EquipTable!$A$1:$V$1,0),0)</f>
        <v>TwoHanded</v>
      </c>
      <c r="E333" t="str">
        <f ca="1">VLOOKUP($B333,EquipTable!$A:$V,MATCH(SUBSTITUTE(E$1,"참고",""),EquipTable!$A$1:$V$1,0),0)</f>
        <v>S</v>
      </c>
      <c r="F333">
        <f ca="1">VLOOKUP($B333,EquipTable!$A:$V,MATCH(SUBSTITUTE(F$1,"참고",""),EquipTable!$A$1:$V$1,0),0)</f>
        <v>1</v>
      </c>
      <c r="G333" t="str">
        <f t="shared" ca="1" si="22"/>
        <v>900, 920, 940, 960, 980</v>
      </c>
      <c r="H333">
        <v>900</v>
      </c>
      <c r="I333">
        <f ca="1">IF($C333&lt;=2,"",
IF(AND($C333&gt;=3,INT(RIGHT(I$1,1))&gt;VLOOKUP($C333,EquipGradeTable!$A:$B,MATCH(EquipGradeTable!$B$1,EquipGradeTable!$A$1:$B$1,0),0)),"",
OFFSET(I333,0,-1)+20))</f>
        <v>920</v>
      </c>
      <c r="J333">
        <f ca="1">IF($C333&lt;=2,"",
IF(AND($C333&gt;=3,INT(RIGHT(J$1,1))&gt;VLOOKUP($C333,EquipGradeTable!$A:$B,MATCH(EquipGradeTable!$B$1,EquipGradeTable!$A$1:$B$1,0),0)),"",
OFFSET(J333,0,-1)+20))</f>
        <v>940</v>
      </c>
      <c r="K333">
        <f ca="1">IF($C333&lt;=2,"",
IF(AND($C333&gt;=3,INT(RIGHT(K$1,1))&gt;VLOOKUP($C333,EquipGradeTable!$A:$B,MATCH(EquipGradeTable!$B$1,EquipGradeTable!$A$1:$B$1,0),0)),"",
OFFSET(K333,0,-1)+20))</f>
        <v>960</v>
      </c>
      <c r="L333">
        <f ca="1">IF($C333&lt;=2,"",
IF(AND($C333&gt;=3,INT(RIGHT(L$1,1))&gt;VLOOKUP($C333,EquipGradeTable!$A:$B,MATCH(EquipGradeTable!$B$1,EquipGradeTable!$A$1:$B$1,0),0)),"",
OFFSET(L333,0,-1)+20))</f>
        <v>980</v>
      </c>
      <c r="M333" t="str">
        <f ca="1">IF($C333&lt;=2,"",
IF(AND($C333&gt;=3,INT(RIGHT(M$1,1))&gt;VLOOKUP($C333,EquipGradeTable!$A:$B,MATCH(EquipGradeTable!$B$1,EquipGradeTable!$A$1:$B$1,0),0)),"",
OFFSET(M333,0,-1)+20))</f>
        <v/>
      </c>
      <c r="N333">
        <f t="shared" ca="1" si="23"/>
        <v>4</v>
      </c>
      <c r="O333" t="str">
        <f ca="1">VLOOKUP($B333,EquipTable!$A:$V,MATCH(SUBSTITUTE(O$1,"참고",""),EquipTable!$A$1:$V$1,0),0)</f>
        <v>MorfusSword</v>
      </c>
      <c r="P333">
        <f ca="1">VLOOKUP($B333,EquipTable!$A:$V,MATCH(SUBSTITUTE(P$1,"참고",""),EquipTable!$A$1:$V$1,0),0)</f>
        <v>0</v>
      </c>
    </row>
    <row r="334" spans="1:16" x14ac:dyDescent="0.3">
      <c r="A334" t="str">
        <f t="shared" ca="1" si="20"/>
        <v>Equip068101</v>
      </c>
      <c r="B334" t="s">
        <v>194</v>
      </c>
      <c r="C334">
        <f t="shared" ca="1" si="21"/>
        <v>6</v>
      </c>
      <c r="D334" t="str">
        <f ca="1">VLOOKUP($B334,EquipTable!$A:$V,MATCH(SUBSTITUTE(D$1,"참고",""),EquipTable!$A$1:$V$1,0),0)</f>
        <v>TwoHanded</v>
      </c>
      <c r="E334" t="str">
        <f ca="1">VLOOKUP($B334,EquipTable!$A:$V,MATCH(SUBSTITUTE(E$1,"참고",""),EquipTable!$A$1:$V$1,0),0)</f>
        <v>S</v>
      </c>
      <c r="F334">
        <f ca="1">VLOOKUP($B334,EquipTable!$A:$V,MATCH(SUBSTITUTE(F$1,"참고",""),EquipTable!$A$1:$V$1,0),0)</f>
        <v>1</v>
      </c>
      <c r="G334" t="str">
        <f t="shared" ca="1" si="22"/>
        <v>1050, 1070, 1090, 1110, 1130, 1150</v>
      </c>
      <c r="H334">
        <v>1050</v>
      </c>
      <c r="I334">
        <f ca="1">IF($C334&lt;=2,"",
IF(AND($C334&gt;=3,INT(RIGHT(I$1,1))&gt;VLOOKUP($C334,EquipGradeTable!$A:$B,MATCH(EquipGradeTable!$B$1,EquipGradeTable!$A$1:$B$1,0),0)),"",
OFFSET(I334,0,-1)+20))</f>
        <v>1070</v>
      </c>
      <c r="J334">
        <f ca="1">IF($C334&lt;=2,"",
IF(AND($C334&gt;=3,INT(RIGHT(J$1,1))&gt;VLOOKUP($C334,EquipGradeTable!$A:$B,MATCH(EquipGradeTable!$B$1,EquipGradeTable!$A$1:$B$1,0),0)),"",
OFFSET(J334,0,-1)+20))</f>
        <v>1090</v>
      </c>
      <c r="K334">
        <f ca="1">IF($C334&lt;=2,"",
IF(AND($C334&gt;=3,INT(RIGHT(K$1,1))&gt;VLOOKUP($C334,EquipGradeTable!$A:$B,MATCH(EquipGradeTable!$B$1,EquipGradeTable!$A$1:$B$1,0),0)),"",
OFFSET(K334,0,-1)+20))</f>
        <v>1110</v>
      </c>
      <c r="L334">
        <f ca="1">IF($C334&lt;=2,"",
IF(AND($C334&gt;=3,INT(RIGHT(L$1,1))&gt;VLOOKUP($C334,EquipGradeTable!$A:$B,MATCH(EquipGradeTable!$B$1,EquipGradeTable!$A$1:$B$1,0),0)),"",
OFFSET(L334,0,-1)+20))</f>
        <v>1130</v>
      </c>
      <c r="M334">
        <f ca="1">IF($C334&lt;=2,"",
IF(AND($C334&gt;=3,INT(RIGHT(M$1,1))&gt;VLOOKUP($C334,EquipGradeTable!$A:$B,MATCH(EquipGradeTable!$B$1,EquipGradeTable!$A$1:$B$1,0),0)),"",
OFFSET(M334,0,-1)+20))</f>
        <v>1150</v>
      </c>
      <c r="N334">
        <f t="shared" ca="1" si="23"/>
        <v>4</v>
      </c>
      <c r="O334" t="str">
        <f ca="1">VLOOKUP($B334,EquipTable!$A:$V,MATCH(SUBSTITUTE(O$1,"참고",""),EquipTable!$A$1:$V$1,0),0)</f>
        <v>MorfusSword</v>
      </c>
      <c r="P334">
        <f ca="1">VLOOKUP($B334,EquipTable!$A:$V,MATCH(SUBSTITUTE(P$1,"참고",""),EquipTable!$A$1:$V$1,0),0)</f>
        <v>0</v>
      </c>
    </row>
    <row r="335" spans="1:16" x14ac:dyDescent="0.3">
      <c r="A335" t="str">
        <f t="shared" ca="1" si="20"/>
        <v>Equip038102</v>
      </c>
      <c r="B335" t="s">
        <v>195</v>
      </c>
      <c r="C335">
        <f t="shared" ca="1" si="21"/>
        <v>3</v>
      </c>
      <c r="D335" t="str">
        <f ca="1">VLOOKUP($B335,EquipTable!$A:$V,MATCH(SUBSTITUTE(D$1,"참고",""),EquipTable!$A$1:$V$1,0),0)</f>
        <v>TwoHanded</v>
      </c>
      <c r="E335" t="str">
        <f ca="1">VLOOKUP($B335,EquipTable!$A:$V,MATCH(SUBSTITUTE(E$1,"참고",""),EquipTable!$A$1:$V$1,0),0)</f>
        <v>S</v>
      </c>
      <c r="F335">
        <f ca="1">VLOOKUP($B335,EquipTable!$A:$V,MATCH(SUBSTITUTE(F$1,"참고",""),EquipTable!$A$1:$V$1,0),0)</f>
        <v>2</v>
      </c>
      <c r="G335" t="str">
        <f t="shared" ca="1" si="22"/>
        <v>601, 621, 641</v>
      </c>
      <c r="H335">
        <v>601</v>
      </c>
      <c r="I335">
        <f ca="1">IF($C335&lt;=2,"",
IF(AND($C335&gt;=3,INT(RIGHT(I$1,1))&gt;VLOOKUP($C335,EquipGradeTable!$A:$B,MATCH(EquipGradeTable!$B$1,EquipGradeTable!$A$1:$B$1,0),0)),"",
OFFSET(I335,0,-1)+20))</f>
        <v>621</v>
      </c>
      <c r="J335">
        <f ca="1">IF($C335&lt;=2,"",
IF(AND($C335&gt;=3,INT(RIGHT(J$1,1))&gt;VLOOKUP($C335,EquipGradeTable!$A:$B,MATCH(EquipGradeTable!$B$1,EquipGradeTable!$A$1:$B$1,0),0)),"",
OFFSET(J335,0,-1)+20))</f>
        <v>641</v>
      </c>
      <c r="K335" t="str">
        <f ca="1">IF($C335&lt;=2,"",
IF(AND($C335&gt;=3,INT(RIGHT(K$1,1))&gt;VLOOKUP($C335,EquipGradeTable!$A:$B,MATCH(EquipGradeTable!$B$1,EquipGradeTable!$A$1:$B$1,0),0)),"",
OFFSET(K335,0,-1)+20))</f>
        <v/>
      </c>
      <c r="L335" t="str">
        <f ca="1">IF($C335&lt;=2,"",
IF(AND($C335&gt;=3,INT(RIGHT(L$1,1))&gt;VLOOKUP($C335,EquipGradeTable!$A:$B,MATCH(EquipGradeTable!$B$1,EquipGradeTable!$A$1:$B$1,0),0)),"",
OFFSET(L335,0,-1)+20))</f>
        <v/>
      </c>
      <c r="M335" t="str">
        <f ca="1">IF($C335&lt;=2,"",
IF(AND($C335&gt;=3,INT(RIGHT(M$1,1))&gt;VLOOKUP($C335,EquipGradeTable!$A:$B,MATCH(EquipGradeTable!$B$1,EquipGradeTable!$A$1:$B$1,0),0)),"",
OFFSET(M335,0,-1)+20))</f>
        <v/>
      </c>
      <c r="N335">
        <f t="shared" ca="1" si="23"/>
        <v>4</v>
      </c>
      <c r="O335" t="str">
        <f ca="1">VLOOKUP($B335,EquipTable!$A:$V,MATCH(SUBSTITUTE(O$1,"참고",""),EquipTable!$A$1:$V$1,0),0)</f>
        <v>DarkNpcSword</v>
      </c>
      <c r="P335">
        <f ca="1">VLOOKUP($B335,EquipTable!$A:$V,MATCH(SUBSTITUTE(P$1,"참고",""),EquipTable!$A$1:$V$1,0),0)</f>
        <v>0</v>
      </c>
    </row>
    <row r="336" spans="1:16" x14ac:dyDescent="0.3">
      <c r="A336" t="str">
        <f t="shared" ca="1" si="20"/>
        <v>Equip048102</v>
      </c>
      <c r="B336" t="s">
        <v>195</v>
      </c>
      <c r="C336">
        <f t="shared" ca="1" si="21"/>
        <v>4</v>
      </c>
      <c r="D336" t="str">
        <f ca="1">VLOOKUP($B336,EquipTable!$A:$V,MATCH(SUBSTITUTE(D$1,"참고",""),EquipTable!$A$1:$V$1,0),0)</f>
        <v>TwoHanded</v>
      </c>
      <c r="E336" t="str">
        <f ca="1">VLOOKUP($B336,EquipTable!$A:$V,MATCH(SUBSTITUTE(E$1,"참고",""),EquipTable!$A$1:$V$1,0),0)</f>
        <v>S</v>
      </c>
      <c r="F336">
        <f ca="1">VLOOKUP($B336,EquipTable!$A:$V,MATCH(SUBSTITUTE(F$1,"참고",""),EquipTable!$A$1:$V$1,0),0)</f>
        <v>2</v>
      </c>
      <c r="G336" t="str">
        <f t="shared" ca="1" si="22"/>
        <v>751, 771, 791, 811</v>
      </c>
      <c r="H336">
        <v>751</v>
      </c>
      <c r="I336">
        <f ca="1">IF($C336&lt;=2,"",
IF(AND($C336&gt;=3,INT(RIGHT(I$1,1))&gt;VLOOKUP($C336,EquipGradeTable!$A:$B,MATCH(EquipGradeTable!$B$1,EquipGradeTable!$A$1:$B$1,0),0)),"",
OFFSET(I336,0,-1)+20))</f>
        <v>771</v>
      </c>
      <c r="J336">
        <f ca="1">IF($C336&lt;=2,"",
IF(AND($C336&gt;=3,INT(RIGHT(J$1,1))&gt;VLOOKUP($C336,EquipGradeTable!$A:$B,MATCH(EquipGradeTable!$B$1,EquipGradeTable!$A$1:$B$1,0),0)),"",
OFFSET(J336,0,-1)+20))</f>
        <v>791</v>
      </c>
      <c r="K336">
        <f ca="1">IF($C336&lt;=2,"",
IF(AND($C336&gt;=3,INT(RIGHT(K$1,1))&gt;VLOOKUP($C336,EquipGradeTable!$A:$B,MATCH(EquipGradeTable!$B$1,EquipGradeTable!$A$1:$B$1,0),0)),"",
OFFSET(K336,0,-1)+20))</f>
        <v>811</v>
      </c>
      <c r="L336" t="str">
        <f ca="1">IF($C336&lt;=2,"",
IF(AND($C336&gt;=3,INT(RIGHT(L$1,1))&gt;VLOOKUP($C336,EquipGradeTable!$A:$B,MATCH(EquipGradeTable!$B$1,EquipGradeTable!$A$1:$B$1,0),0)),"",
OFFSET(L336,0,-1)+20))</f>
        <v/>
      </c>
      <c r="M336" t="str">
        <f ca="1">IF($C336&lt;=2,"",
IF(AND($C336&gt;=3,INT(RIGHT(M$1,1))&gt;VLOOKUP($C336,EquipGradeTable!$A:$B,MATCH(EquipGradeTable!$B$1,EquipGradeTable!$A$1:$B$1,0),0)),"",
OFFSET(M336,0,-1)+20))</f>
        <v/>
      </c>
      <c r="N336">
        <f t="shared" ca="1" si="23"/>
        <v>4</v>
      </c>
      <c r="O336" t="str">
        <f ca="1">VLOOKUP($B336,EquipTable!$A:$V,MATCH(SUBSTITUTE(O$1,"참고",""),EquipTable!$A$1:$V$1,0),0)</f>
        <v>DarkNpcSword</v>
      </c>
      <c r="P336">
        <f ca="1">VLOOKUP($B336,EquipTable!$A:$V,MATCH(SUBSTITUTE(P$1,"참고",""),EquipTable!$A$1:$V$1,0),0)</f>
        <v>0</v>
      </c>
    </row>
    <row r="337" spans="1:16" x14ac:dyDescent="0.3">
      <c r="A337" t="str">
        <f t="shared" ca="1" si="20"/>
        <v>Equip058102</v>
      </c>
      <c r="B337" t="s">
        <v>195</v>
      </c>
      <c r="C337">
        <f t="shared" ca="1" si="21"/>
        <v>5</v>
      </c>
      <c r="D337" t="str">
        <f ca="1">VLOOKUP($B337,EquipTable!$A:$V,MATCH(SUBSTITUTE(D$1,"참고",""),EquipTable!$A$1:$V$1,0),0)</f>
        <v>TwoHanded</v>
      </c>
      <c r="E337" t="str">
        <f ca="1">VLOOKUP($B337,EquipTable!$A:$V,MATCH(SUBSTITUTE(E$1,"참고",""),EquipTable!$A$1:$V$1,0),0)</f>
        <v>S</v>
      </c>
      <c r="F337">
        <f ca="1">VLOOKUP($B337,EquipTable!$A:$V,MATCH(SUBSTITUTE(F$1,"참고",""),EquipTable!$A$1:$V$1,0),0)</f>
        <v>2</v>
      </c>
      <c r="G337" t="str">
        <f t="shared" ca="1" si="22"/>
        <v>901, 921, 941, 961, 981</v>
      </c>
      <c r="H337">
        <v>901</v>
      </c>
      <c r="I337">
        <f ca="1">IF($C337&lt;=2,"",
IF(AND($C337&gt;=3,INT(RIGHT(I$1,1))&gt;VLOOKUP($C337,EquipGradeTable!$A:$B,MATCH(EquipGradeTable!$B$1,EquipGradeTable!$A$1:$B$1,0),0)),"",
OFFSET(I337,0,-1)+20))</f>
        <v>921</v>
      </c>
      <c r="J337">
        <f ca="1">IF($C337&lt;=2,"",
IF(AND($C337&gt;=3,INT(RIGHT(J$1,1))&gt;VLOOKUP($C337,EquipGradeTable!$A:$B,MATCH(EquipGradeTable!$B$1,EquipGradeTable!$A$1:$B$1,0),0)),"",
OFFSET(J337,0,-1)+20))</f>
        <v>941</v>
      </c>
      <c r="K337">
        <f ca="1">IF($C337&lt;=2,"",
IF(AND($C337&gt;=3,INT(RIGHT(K$1,1))&gt;VLOOKUP($C337,EquipGradeTable!$A:$B,MATCH(EquipGradeTable!$B$1,EquipGradeTable!$A$1:$B$1,0),0)),"",
OFFSET(K337,0,-1)+20))</f>
        <v>961</v>
      </c>
      <c r="L337">
        <f ca="1">IF($C337&lt;=2,"",
IF(AND($C337&gt;=3,INT(RIGHT(L$1,1))&gt;VLOOKUP($C337,EquipGradeTable!$A:$B,MATCH(EquipGradeTable!$B$1,EquipGradeTable!$A$1:$B$1,0),0)),"",
OFFSET(L337,0,-1)+20))</f>
        <v>981</v>
      </c>
      <c r="M337" t="str">
        <f ca="1">IF($C337&lt;=2,"",
IF(AND($C337&gt;=3,INT(RIGHT(M$1,1))&gt;VLOOKUP($C337,EquipGradeTable!$A:$B,MATCH(EquipGradeTable!$B$1,EquipGradeTable!$A$1:$B$1,0),0)),"",
OFFSET(M337,0,-1)+20))</f>
        <v/>
      </c>
      <c r="N337">
        <f t="shared" ca="1" si="23"/>
        <v>4</v>
      </c>
      <c r="O337" t="str">
        <f ca="1">VLOOKUP($B337,EquipTable!$A:$V,MATCH(SUBSTITUTE(O$1,"참고",""),EquipTable!$A$1:$V$1,0),0)</f>
        <v>DarkNpcSword</v>
      </c>
      <c r="P337">
        <f ca="1">VLOOKUP($B337,EquipTable!$A:$V,MATCH(SUBSTITUTE(P$1,"참고",""),EquipTable!$A$1:$V$1,0),0)</f>
        <v>0</v>
      </c>
    </row>
    <row r="338" spans="1:16" x14ac:dyDescent="0.3">
      <c r="A338" t="str">
        <f t="shared" ca="1" si="20"/>
        <v>Equip068102</v>
      </c>
      <c r="B338" t="s">
        <v>195</v>
      </c>
      <c r="C338">
        <f t="shared" ca="1" si="21"/>
        <v>6</v>
      </c>
      <c r="D338" t="str">
        <f ca="1">VLOOKUP($B338,EquipTable!$A:$V,MATCH(SUBSTITUTE(D$1,"참고",""),EquipTable!$A$1:$V$1,0),0)</f>
        <v>TwoHanded</v>
      </c>
      <c r="E338" t="str">
        <f ca="1">VLOOKUP($B338,EquipTable!$A:$V,MATCH(SUBSTITUTE(E$1,"참고",""),EquipTable!$A$1:$V$1,0),0)</f>
        <v>S</v>
      </c>
      <c r="F338">
        <f ca="1">VLOOKUP($B338,EquipTable!$A:$V,MATCH(SUBSTITUTE(F$1,"참고",""),EquipTable!$A$1:$V$1,0),0)</f>
        <v>2</v>
      </c>
      <c r="G338" t="str">
        <f t="shared" ca="1" si="22"/>
        <v>1051, 1071, 1091, 1111, 1131, 1151</v>
      </c>
      <c r="H338">
        <v>1051</v>
      </c>
      <c r="I338">
        <f ca="1">IF($C338&lt;=2,"",
IF(AND($C338&gt;=3,INT(RIGHT(I$1,1))&gt;VLOOKUP($C338,EquipGradeTable!$A:$B,MATCH(EquipGradeTable!$B$1,EquipGradeTable!$A$1:$B$1,0),0)),"",
OFFSET(I338,0,-1)+20))</f>
        <v>1071</v>
      </c>
      <c r="J338">
        <f ca="1">IF($C338&lt;=2,"",
IF(AND($C338&gt;=3,INT(RIGHT(J$1,1))&gt;VLOOKUP($C338,EquipGradeTable!$A:$B,MATCH(EquipGradeTable!$B$1,EquipGradeTable!$A$1:$B$1,0),0)),"",
OFFSET(J338,0,-1)+20))</f>
        <v>1091</v>
      </c>
      <c r="K338">
        <f ca="1">IF($C338&lt;=2,"",
IF(AND($C338&gt;=3,INT(RIGHT(K$1,1))&gt;VLOOKUP($C338,EquipGradeTable!$A:$B,MATCH(EquipGradeTable!$B$1,EquipGradeTable!$A$1:$B$1,0),0)),"",
OFFSET(K338,0,-1)+20))</f>
        <v>1111</v>
      </c>
      <c r="L338">
        <f ca="1">IF($C338&lt;=2,"",
IF(AND($C338&gt;=3,INT(RIGHT(L$1,1))&gt;VLOOKUP($C338,EquipGradeTable!$A:$B,MATCH(EquipGradeTable!$B$1,EquipGradeTable!$A$1:$B$1,0),0)),"",
OFFSET(L338,0,-1)+20))</f>
        <v>1131</v>
      </c>
      <c r="M338">
        <f ca="1">IF($C338&lt;=2,"",
IF(AND($C338&gt;=3,INT(RIGHT(M$1,1))&gt;VLOOKUP($C338,EquipGradeTable!$A:$B,MATCH(EquipGradeTable!$B$1,EquipGradeTable!$A$1:$B$1,0),0)),"",
OFFSET(M338,0,-1)+20))</f>
        <v>1151</v>
      </c>
      <c r="N338">
        <f t="shared" ca="1" si="23"/>
        <v>4</v>
      </c>
      <c r="O338" t="str">
        <f ca="1">VLOOKUP($B338,EquipTable!$A:$V,MATCH(SUBSTITUTE(O$1,"참고",""),EquipTable!$A$1:$V$1,0),0)</f>
        <v>DarkNpcSword</v>
      </c>
      <c r="P338">
        <f ca="1">VLOOKUP($B338,EquipTable!$A:$V,MATCH(SUBSTITUTE(P$1,"참고",""),EquipTable!$A$1:$V$1,0),0)</f>
        <v>0</v>
      </c>
    </row>
    <row r="339" spans="1:16" x14ac:dyDescent="0.3">
      <c r="A339" t="str">
        <f t="shared" ca="1" si="20"/>
        <v>Equip038201</v>
      </c>
      <c r="B339" t="s">
        <v>196</v>
      </c>
      <c r="C339">
        <f t="shared" ca="1" si="21"/>
        <v>3</v>
      </c>
      <c r="D339" t="str">
        <f ca="1">VLOOKUP($B339,EquipTable!$A:$V,MATCH(SUBSTITUTE(D$1,"참고",""),EquipTable!$A$1:$V$1,0),0)</f>
        <v>TwoHanded</v>
      </c>
      <c r="E339" t="str">
        <f ca="1">VLOOKUP($B339,EquipTable!$A:$V,MATCH(SUBSTITUTE(E$1,"참고",""),EquipTable!$A$1:$V$1,0),0)</f>
        <v>SS</v>
      </c>
      <c r="F339">
        <f ca="1">VLOOKUP($B339,EquipTable!$A:$V,MATCH(SUBSTITUTE(F$1,"참고",""),EquipTable!$A$1:$V$1,0),0)</f>
        <v>1</v>
      </c>
      <c r="G339" t="str">
        <f t="shared" ca="1" si="22"/>
        <v>800, 820, 840</v>
      </c>
      <c r="H339">
        <v>800</v>
      </c>
      <c r="I339">
        <f ca="1">IF($C339&lt;=2,"",
IF(AND($C339&gt;=3,INT(RIGHT(I$1,1))&gt;VLOOKUP($C339,EquipGradeTable!$A:$B,MATCH(EquipGradeTable!$B$1,EquipGradeTable!$A$1:$B$1,0),0)),"",
OFFSET(I339,0,-1)+20))</f>
        <v>820</v>
      </c>
      <c r="J339">
        <f ca="1">IF($C339&lt;=2,"",
IF(AND($C339&gt;=3,INT(RIGHT(J$1,1))&gt;VLOOKUP($C339,EquipGradeTable!$A:$B,MATCH(EquipGradeTable!$B$1,EquipGradeTable!$A$1:$B$1,0),0)),"",
OFFSET(J339,0,-1)+20))</f>
        <v>840</v>
      </c>
      <c r="K339" t="str">
        <f ca="1">IF($C339&lt;=2,"",
IF(AND($C339&gt;=3,INT(RIGHT(K$1,1))&gt;VLOOKUP($C339,EquipGradeTable!$A:$B,MATCH(EquipGradeTable!$B$1,EquipGradeTable!$A$1:$B$1,0),0)),"",
OFFSET(K339,0,-1)+20))</f>
        <v/>
      </c>
      <c r="L339" t="str">
        <f ca="1">IF($C339&lt;=2,"",
IF(AND($C339&gt;=3,INT(RIGHT(L$1,1))&gt;VLOOKUP($C339,EquipGradeTable!$A:$B,MATCH(EquipGradeTable!$B$1,EquipGradeTable!$A$1:$B$1,0),0)),"",
OFFSET(L339,0,-1)+20))</f>
        <v/>
      </c>
      <c r="M339" t="str">
        <f ca="1">IF($C339&lt;=2,"",
IF(AND($C339&gt;=3,INT(RIGHT(M$1,1))&gt;VLOOKUP($C339,EquipGradeTable!$A:$B,MATCH(EquipGradeTable!$B$1,EquipGradeTable!$A$1:$B$1,0),0)),"",
OFFSET(M339,0,-1)+20))</f>
        <v/>
      </c>
      <c r="N339">
        <f t="shared" ca="1" si="23"/>
        <v>4</v>
      </c>
      <c r="O339" t="str">
        <f ca="1">VLOOKUP($B339,EquipTable!$A:$V,MATCH(SUBSTITUTE(O$1,"참고",""),EquipTable!$A$1:$V$1,0),0)</f>
        <v>JimHdSword2</v>
      </c>
      <c r="P339">
        <f ca="1">VLOOKUP($B339,EquipTable!$A:$V,MATCH(SUBSTITUTE(P$1,"참고",""),EquipTable!$A$1:$V$1,0),0)</f>
        <v>0</v>
      </c>
    </row>
    <row r="340" spans="1:16" x14ac:dyDescent="0.3">
      <c r="A340" t="str">
        <f t="shared" ca="1" si="20"/>
        <v>Equip048201</v>
      </c>
      <c r="B340" t="s">
        <v>196</v>
      </c>
      <c r="C340">
        <f t="shared" ca="1" si="21"/>
        <v>4</v>
      </c>
      <c r="D340" t="str">
        <f ca="1">VLOOKUP($B340,EquipTable!$A:$V,MATCH(SUBSTITUTE(D$1,"참고",""),EquipTable!$A$1:$V$1,0),0)</f>
        <v>TwoHanded</v>
      </c>
      <c r="E340" t="str">
        <f ca="1">VLOOKUP($B340,EquipTable!$A:$V,MATCH(SUBSTITUTE(E$1,"참고",""),EquipTable!$A$1:$V$1,0),0)</f>
        <v>SS</v>
      </c>
      <c r="F340">
        <f ca="1">VLOOKUP($B340,EquipTable!$A:$V,MATCH(SUBSTITUTE(F$1,"참고",""),EquipTable!$A$1:$V$1,0),0)</f>
        <v>1</v>
      </c>
      <c r="G340" t="str">
        <f t="shared" ca="1" si="22"/>
        <v>1000, 1020, 1040, 1060</v>
      </c>
      <c r="H340">
        <v>1000</v>
      </c>
      <c r="I340">
        <f ca="1">IF($C340&lt;=2,"",
IF(AND($C340&gt;=3,INT(RIGHT(I$1,1))&gt;VLOOKUP($C340,EquipGradeTable!$A:$B,MATCH(EquipGradeTable!$B$1,EquipGradeTable!$A$1:$B$1,0),0)),"",
OFFSET(I340,0,-1)+20))</f>
        <v>1020</v>
      </c>
      <c r="J340">
        <f ca="1">IF($C340&lt;=2,"",
IF(AND($C340&gt;=3,INT(RIGHT(J$1,1))&gt;VLOOKUP($C340,EquipGradeTable!$A:$B,MATCH(EquipGradeTable!$B$1,EquipGradeTable!$A$1:$B$1,0),0)),"",
OFFSET(J340,0,-1)+20))</f>
        <v>1040</v>
      </c>
      <c r="K340">
        <f ca="1">IF($C340&lt;=2,"",
IF(AND($C340&gt;=3,INT(RIGHT(K$1,1))&gt;VLOOKUP($C340,EquipGradeTable!$A:$B,MATCH(EquipGradeTable!$B$1,EquipGradeTable!$A$1:$B$1,0),0)),"",
OFFSET(K340,0,-1)+20))</f>
        <v>1060</v>
      </c>
      <c r="L340" t="str">
        <f ca="1">IF($C340&lt;=2,"",
IF(AND($C340&gt;=3,INT(RIGHT(L$1,1))&gt;VLOOKUP($C340,EquipGradeTable!$A:$B,MATCH(EquipGradeTable!$B$1,EquipGradeTable!$A$1:$B$1,0),0)),"",
OFFSET(L340,0,-1)+20))</f>
        <v/>
      </c>
      <c r="M340" t="str">
        <f ca="1">IF($C340&lt;=2,"",
IF(AND($C340&gt;=3,INT(RIGHT(M$1,1))&gt;VLOOKUP($C340,EquipGradeTable!$A:$B,MATCH(EquipGradeTable!$B$1,EquipGradeTable!$A$1:$B$1,0),0)),"",
OFFSET(M340,0,-1)+20))</f>
        <v/>
      </c>
      <c r="N340">
        <f t="shared" ca="1" si="23"/>
        <v>4</v>
      </c>
      <c r="O340" t="str">
        <f ca="1">VLOOKUP($B340,EquipTable!$A:$V,MATCH(SUBSTITUTE(O$1,"참고",""),EquipTable!$A$1:$V$1,0),0)</f>
        <v>JimHdSword2</v>
      </c>
      <c r="P340">
        <f ca="1">VLOOKUP($B340,EquipTable!$A:$V,MATCH(SUBSTITUTE(P$1,"참고",""),EquipTable!$A$1:$V$1,0),0)</f>
        <v>0</v>
      </c>
    </row>
    <row r="341" spans="1:16" x14ac:dyDescent="0.3">
      <c r="A341" t="str">
        <f t="shared" ca="1" si="20"/>
        <v>Equip058201</v>
      </c>
      <c r="B341" t="s">
        <v>196</v>
      </c>
      <c r="C341">
        <f t="shared" ca="1" si="21"/>
        <v>5</v>
      </c>
      <c r="D341" t="str">
        <f ca="1">VLOOKUP($B341,EquipTable!$A:$V,MATCH(SUBSTITUTE(D$1,"참고",""),EquipTable!$A$1:$V$1,0),0)</f>
        <v>TwoHanded</v>
      </c>
      <c r="E341" t="str">
        <f ca="1">VLOOKUP($B341,EquipTable!$A:$V,MATCH(SUBSTITUTE(E$1,"참고",""),EquipTable!$A$1:$V$1,0),0)</f>
        <v>SS</v>
      </c>
      <c r="F341">
        <f ca="1">VLOOKUP($B341,EquipTable!$A:$V,MATCH(SUBSTITUTE(F$1,"참고",""),EquipTable!$A$1:$V$1,0),0)</f>
        <v>1</v>
      </c>
      <c r="G341" t="str">
        <f t="shared" ca="1" si="22"/>
        <v>1200, 1220, 1240, 1260, 1280</v>
      </c>
      <c r="H341">
        <v>1200</v>
      </c>
      <c r="I341">
        <f ca="1">IF($C341&lt;=2,"",
IF(AND($C341&gt;=3,INT(RIGHT(I$1,1))&gt;VLOOKUP($C341,EquipGradeTable!$A:$B,MATCH(EquipGradeTable!$B$1,EquipGradeTable!$A$1:$B$1,0),0)),"",
OFFSET(I341,0,-1)+20))</f>
        <v>1220</v>
      </c>
      <c r="J341">
        <f ca="1">IF($C341&lt;=2,"",
IF(AND($C341&gt;=3,INT(RIGHT(J$1,1))&gt;VLOOKUP($C341,EquipGradeTable!$A:$B,MATCH(EquipGradeTable!$B$1,EquipGradeTable!$A$1:$B$1,0),0)),"",
OFFSET(J341,0,-1)+20))</f>
        <v>1240</v>
      </c>
      <c r="K341">
        <f ca="1">IF($C341&lt;=2,"",
IF(AND($C341&gt;=3,INT(RIGHT(K$1,1))&gt;VLOOKUP($C341,EquipGradeTable!$A:$B,MATCH(EquipGradeTable!$B$1,EquipGradeTable!$A$1:$B$1,0),0)),"",
OFFSET(K341,0,-1)+20))</f>
        <v>1260</v>
      </c>
      <c r="L341">
        <f ca="1">IF($C341&lt;=2,"",
IF(AND($C341&gt;=3,INT(RIGHT(L$1,1))&gt;VLOOKUP($C341,EquipGradeTable!$A:$B,MATCH(EquipGradeTable!$B$1,EquipGradeTable!$A$1:$B$1,0),0)),"",
OFFSET(L341,0,-1)+20))</f>
        <v>1280</v>
      </c>
      <c r="M341" t="str">
        <f ca="1">IF($C341&lt;=2,"",
IF(AND($C341&gt;=3,INT(RIGHT(M$1,1))&gt;VLOOKUP($C341,EquipGradeTable!$A:$B,MATCH(EquipGradeTable!$B$1,EquipGradeTable!$A$1:$B$1,0),0)),"",
OFFSET(M341,0,-1)+20))</f>
        <v/>
      </c>
      <c r="N341">
        <f t="shared" ca="1" si="23"/>
        <v>4</v>
      </c>
      <c r="O341" t="str">
        <f ca="1">VLOOKUP($B341,EquipTable!$A:$V,MATCH(SUBSTITUTE(O$1,"참고",""),EquipTable!$A$1:$V$1,0),0)</f>
        <v>JimHdSword2</v>
      </c>
      <c r="P341">
        <f ca="1">VLOOKUP($B341,EquipTable!$A:$V,MATCH(SUBSTITUTE(P$1,"참고",""),EquipTable!$A$1:$V$1,0),0)</f>
        <v>0</v>
      </c>
    </row>
    <row r="342" spans="1:16" x14ac:dyDescent="0.3">
      <c r="A342" t="str">
        <f t="shared" ca="1" si="20"/>
        <v>Equip068201</v>
      </c>
      <c r="B342" t="s">
        <v>196</v>
      </c>
      <c r="C342">
        <f t="shared" ca="1" si="21"/>
        <v>6</v>
      </c>
      <c r="D342" t="str">
        <f ca="1">VLOOKUP($B342,EquipTable!$A:$V,MATCH(SUBSTITUTE(D$1,"참고",""),EquipTable!$A$1:$V$1,0),0)</f>
        <v>TwoHanded</v>
      </c>
      <c r="E342" t="str">
        <f ca="1">VLOOKUP($B342,EquipTable!$A:$V,MATCH(SUBSTITUTE(E$1,"참고",""),EquipTable!$A$1:$V$1,0),0)</f>
        <v>SS</v>
      </c>
      <c r="F342">
        <f ca="1">VLOOKUP($B342,EquipTable!$A:$V,MATCH(SUBSTITUTE(F$1,"참고",""),EquipTable!$A$1:$V$1,0),0)</f>
        <v>1</v>
      </c>
      <c r="G342" t="str">
        <f t="shared" ca="1" si="22"/>
        <v>1400, 1420, 1440, 1460, 1480, 1500</v>
      </c>
      <c r="H342">
        <v>1400</v>
      </c>
      <c r="I342">
        <f ca="1">IF($C342&lt;=2,"",
IF(AND($C342&gt;=3,INT(RIGHT(I$1,1))&gt;VLOOKUP($C342,EquipGradeTable!$A:$B,MATCH(EquipGradeTable!$B$1,EquipGradeTable!$A$1:$B$1,0),0)),"",
OFFSET(I342,0,-1)+20))</f>
        <v>1420</v>
      </c>
      <c r="J342">
        <f ca="1">IF($C342&lt;=2,"",
IF(AND($C342&gt;=3,INT(RIGHT(J$1,1))&gt;VLOOKUP($C342,EquipGradeTable!$A:$B,MATCH(EquipGradeTable!$B$1,EquipGradeTable!$A$1:$B$1,0),0)),"",
OFFSET(J342,0,-1)+20))</f>
        <v>1440</v>
      </c>
      <c r="K342">
        <f ca="1">IF($C342&lt;=2,"",
IF(AND($C342&gt;=3,INT(RIGHT(K$1,1))&gt;VLOOKUP($C342,EquipGradeTable!$A:$B,MATCH(EquipGradeTable!$B$1,EquipGradeTable!$A$1:$B$1,0),0)),"",
OFFSET(K342,0,-1)+20))</f>
        <v>1460</v>
      </c>
      <c r="L342">
        <f ca="1">IF($C342&lt;=2,"",
IF(AND($C342&gt;=3,INT(RIGHT(L$1,1))&gt;VLOOKUP($C342,EquipGradeTable!$A:$B,MATCH(EquipGradeTable!$B$1,EquipGradeTable!$A$1:$B$1,0),0)),"",
OFFSET(L342,0,-1)+20))</f>
        <v>1480</v>
      </c>
      <c r="M342">
        <f ca="1">IF($C342&lt;=2,"",
IF(AND($C342&gt;=3,INT(RIGHT(M$1,1))&gt;VLOOKUP($C342,EquipGradeTable!$A:$B,MATCH(EquipGradeTable!$B$1,EquipGradeTable!$A$1:$B$1,0),0)),"",
OFFSET(M342,0,-1)+20))</f>
        <v>1500</v>
      </c>
      <c r="N342">
        <f t="shared" ca="1" si="23"/>
        <v>4</v>
      </c>
      <c r="O342" t="str">
        <f ca="1">VLOOKUP($B342,EquipTable!$A:$V,MATCH(SUBSTITUTE(O$1,"참고",""),EquipTable!$A$1:$V$1,0),0)</f>
        <v>JimHdSword2</v>
      </c>
      <c r="P342">
        <f ca="1">VLOOKUP($B342,EquipTable!$A:$V,MATCH(SUBSTITUTE(P$1,"참고",""),EquipTable!$A$1:$V$1,0),0)</f>
        <v>0</v>
      </c>
    </row>
    <row r="343" spans="1:16" hidden="1" x14ac:dyDescent="0.3">
      <c r="A343" t="str">
        <f t="shared" ca="1" si="20"/>
        <v>Equip038202</v>
      </c>
      <c r="B343" t="s">
        <v>197</v>
      </c>
      <c r="C343">
        <f t="shared" ca="1" si="21"/>
        <v>3</v>
      </c>
      <c r="D343" t="str">
        <f ca="1">VLOOKUP($B343,EquipTable!$A:$V,MATCH(SUBSTITUTE(D$1,"참고",""),EquipTable!$A$1:$V$1,0),0)</f>
        <v>TwoHanded</v>
      </c>
      <c r="E343" t="str">
        <f ca="1">VLOOKUP($B343,EquipTable!$A:$V,MATCH(SUBSTITUTE(E$1,"참고",""),EquipTable!$A$1:$V$1,0),0)</f>
        <v>SS</v>
      </c>
      <c r="F343">
        <f ca="1">VLOOKUP($B343,EquipTable!$A:$V,MATCH(SUBSTITUTE(F$1,"참고",""),EquipTable!$A$1:$V$1,0),0)</f>
        <v>2</v>
      </c>
      <c r="G343" t="str">
        <f t="shared" ca="1" si="22"/>
        <v>801, 821, 841</v>
      </c>
      <c r="H343">
        <v>801</v>
      </c>
      <c r="I343">
        <f ca="1">IF($C343&lt;=2,"",
IF(AND($C343&gt;=3,INT(RIGHT(I$1,1))&gt;VLOOKUP($C343,EquipGradeTable!$A:$B,MATCH(EquipGradeTable!$B$1,EquipGradeTable!$A$1:$B$1,0),0)),"",
OFFSET(I343,0,-1)+20))</f>
        <v>821</v>
      </c>
      <c r="J343">
        <f ca="1">IF($C343&lt;=2,"",
IF(AND($C343&gt;=3,INT(RIGHT(J$1,1))&gt;VLOOKUP($C343,EquipGradeTable!$A:$B,MATCH(EquipGradeTable!$B$1,EquipGradeTable!$A$1:$B$1,0),0)),"",
OFFSET(J343,0,-1)+20))</f>
        <v>841</v>
      </c>
      <c r="K343" t="str">
        <f ca="1">IF($C343&lt;=2,"",
IF(AND($C343&gt;=3,INT(RIGHT(K$1,1))&gt;VLOOKUP($C343,EquipGradeTable!$A:$B,MATCH(EquipGradeTable!$B$1,EquipGradeTable!$A$1:$B$1,0),0)),"",
OFFSET(K343,0,-1)+20))</f>
        <v/>
      </c>
      <c r="L343" t="str">
        <f ca="1">IF($C343&lt;=2,"",
IF(AND($C343&gt;=3,INT(RIGHT(L$1,1))&gt;VLOOKUP($C343,EquipGradeTable!$A:$B,MATCH(EquipGradeTable!$B$1,EquipGradeTable!$A$1:$B$1,0),0)),"",
OFFSET(L343,0,-1)+20))</f>
        <v/>
      </c>
      <c r="M343" t="str">
        <f ca="1">IF($C343&lt;=2,"",
IF(AND($C343&gt;=3,INT(RIGHT(M$1,1))&gt;VLOOKUP($C343,EquipGradeTable!$A:$B,MATCH(EquipGradeTable!$B$1,EquipGradeTable!$A$1:$B$1,0),0)),"",
OFFSET(M343,0,-1)+20))</f>
        <v/>
      </c>
      <c r="N343">
        <f t="shared" ca="1" si="23"/>
        <v>4</v>
      </c>
      <c r="O343" t="str">
        <f ca="1">VLOOKUP($B343,EquipTable!$A:$V,MATCH(SUBSTITUTE(O$1,"참고",""),EquipTable!$A$1:$V$1,0),0)</f>
        <v>ArsenalBigSword</v>
      </c>
      <c r="P343">
        <f ca="1">VLOOKUP($B343,EquipTable!$A:$V,MATCH(SUBSTITUTE(P$1,"참고",""),EquipTable!$A$1:$V$1,0),0)</f>
        <v>99</v>
      </c>
    </row>
    <row r="344" spans="1:16" hidden="1" x14ac:dyDescent="0.3">
      <c r="A344" t="str">
        <f t="shared" ca="1" si="20"/>
        <v>Equip048202</v>
      </c>
      <c r="B344" t="s">
        <v>197</v>
      </c>
      <c r="C344">
        <f t="shared" ca="1" si="21"/>
        <v>4</v>
      </c>
      <c r="D344" t="str">
        <f ca="1">VLOOKUP($B344,EquipTable!$A:$V,MATCH(SUBSTITUTE(D$1,"참고",""),EquipTable!$A$1:$V$1,0),0)</f>
        <v>TwoHanded</v>
      </c>
      <c r="E344" t="str">
        <f ca="1">VLOOKUP($B344,EquipTable!$A:$V,MATCH(SUBSTITUTE(E$1,"참고",""),EquipTable!$A$1:$V$1,0),0)</f>
        <v>SS</v>
      </c>
      <c r="F344">
        <f ca="1">VLOOKUP($B344,EquipTable!$A:$V,MATCH(SUBSTITUTE(F$1,"참고",""),EquipTable!$A$1:$V$1,0),0)</f>
        <v>2</v>
      </c>
      <c r="G344" t="str">
        <f t="shared" ca="1" si="22"/>
        <v>1001, 1021, 1041, 1061</v>
      </c>
      <c r="H344">
        <v>1001</v>
      </c>
      <c r="I344">
        <f ca="1">IF($C344&lt;=2,"",
IF(AND($C344&gt;=3,INT(RIGHT(I$1,1))&gt;VLOOKUP($C344,EquipGradeTable!$A:$B,MATCH(EquipGradeTable!$B$1,EquipGradeTable!$A$1:$B$1,0),0)),"",
OFFSET(I344,0,-1)+20))</f>
        <v>1021</v>
      </c>
      <c r="J344">
        <f ca="1">IF($C344&lt;=2,"",
IF(AND($C344&gt;=3,INT(RIGHT(J$1,1))&gt;VLOOKUP($C344,EquipGradeTable!$A:$B,MATCH(EquipGradeTable!$B$1,EquipGradeTable!$A$1:$B$1,0),0)),"",
OFFSET(J344,0,-1)+20))</f>
        <v>1041</v>
      </c>
      <c r="K344">
        <f ca="1">IF($C344&lt;=2,"",
IF(AND($C344&gt;=3,INT(RIGHT(K$1,1))&gt;VLOOKUP($C344,EquipGradeTable!$A:$B,MATCH(EquipGradeTable!$B$1,EquipGradeTable!$A$1:$B$1,0),0)),"",
OFFSET(K344,0,-1)+20))</f>
        <v>1061</v>
      </c>
      <c r="L344" t="str">
        <f ca="1">IF($C344&lt;=2,"",
IF(AND($C344&gt;=3,INT(RIGHT(L$1,1))&gt;VLOOKUP($C344,EquipGradeTable!$A:$B,MATCH(EquipGradeTable!$B$1,EquipGradeTable!$A$1:$B$1,0),0)),"",
OFFSET(L344,0,-1)+20))</f>
        <v/>
      </c>
      <c r="M344" t="str">
        <f ca="1">IF($C344&lt;=2,"",
IF(AND($C344&gt;=3,INT(RIGHT(M$1,1))&gt;VLOOKUP($C344,EquipGradeTable!$A:$B,MATCH(EquipGradeTable!$B$1,EquipGradeTable!$A$1:$B$1,0),0)),"",
OFFSET(M344,0,-1)+20))</f>
        <v/>
      </c>
      <c r="N344">
        <f t="shared" ca="1" si="23"/>
        <v>4</v>
      </c>
      <c r="O344" t="str">
        <f ca="1">VLOOKUP($B344,EquipTable!$A:$V,MATCH(SUBSTITUTE(O$1,"참고",""),EquipTable!$A$1:$V$1,0),0)</f>
        <v>ArsenalBigSword</v>
      </c>
      <c r="P344">
        <f ca="1">VLOOKUP($B344,EquipTable!$A:$V,MATCH(SUBSTITUTE(P$1,"참고",""),EquipTable!$A$1:$V$1,0),0)</f>
        <v>99</v>
      </c>
    </row>
    <row r="345" spans="1:16" hidden="1" x14ac:dyDescent="0.3">
      <c r="A345" t="str">
        <f t="shared" ca="1" si="20"/>
        <v>Equip058202</v>
      </c>
      <c r="B345" t="s">
        <v>197</v>
      </c>
      <c r="C345">
        <f t="shared" ca="1" si="21"/>
        <v>5</v>
      </c>
      <c r="D345" t="str">
        <f ca="1">VLOOKUP($B345,EquipTable!$A:$V,MATCH(SUBSTITUTE(D$1,"참고",""),EquipTable!$A$1:$V$1,0),0)</f>
        <v>TwoHanded</v>
      </c>
      <c r="E345" t="str">
        <f ca="1">VLOOKUP($B345,EquipTable!$A:$V,MATCH(SUBSTITUTE(E$1,"참고",""),EquipTable!$A$1:$V$1,0),0)</f>
        <v>SS</v>
      </c>
      <c r="F345">
        <f ca="1">VLOOKUP($B345,EquipTable!$A:$V,MATCH(SUBSTITUTE(F$1,"참고",""),EquipTable!$A$1:$V$1,0),0)</f>
        <v>2</v>
      </c>
      <c r="G345" t="str">
        <f t="shared" ca="1" si="22"/>
        <v>1201, 1221, 1241, 1261, 1281</v>
      </c>
      <c r="H345">
        <v>1201</v>
      </c>
      <c r="I345">
        <f ca="1">IF($C345&lt;=2,"",
IF(AND($C345&gt;=3,INT(RIGHT(I$1,1))&gt;VLOOKUP($C345,EquipGradeTable!$A:$B,MATCH(EquipGradeTable!$B$1,EquipGradeTable!$A$1:$B$1,0),0)),"",
OFFSET(I345,0,-1)+20))</f>
        <v>1221</v>
      </c>
      <c r="J345">
        <f ca="1">IF($C345&lt;=2,"",
IF(AND($C345&gt;=3,INT(RIGHT(J$1,1))&gt;VLOOKUP($C345,EquipGradeTable!$A:$B,MATCH(EquipGradeTable!$B$1,EquipGradeTable!$A$1:$B$1,0),0)),"",
OFFSET(J345,0,-1)+20))</f>
        <v>1241</v>
      </c>
      <c r="K345">
        <f ca="1">IF($C345&lt;=2,"",
IF(AND($C345&gt;=3,INT(RIGHT(K$1,1))&gt;VLOOKUP($C345,EquipGradeTable!$A:$B,MATCH(EquipGradeTable!$B$1,EquipGradeTable!$A$1:$B$1,0),0)),"",
OFFSET(K345,0,-1)+20))</f>
        <v>1261</v>
      </c>
      <c r="L345">
        <f ca="1">IF($C345&lt;=2,"",
IF(AND($C345&gt;=3,INT(RIGHT(L$1,1))&gt;VLOOKUP($C345,EquipGradeTable!$A:$B,MATCH(EquipGradeTable!$B$1,EquipGradeTable!$A$1:$B$1,0),0)),"",
OFFSET(L345,0,-1)+20))</f>
        <v>1281</v>
      </c>
      <c r="M345" t="str">
        <f ca="1">IF($C345&lt;=2,"",
IF(AND($C345&gt;=3,INT(RIGHT(M$1,1))&gt;VLOOKUP($C345,EquipGradeTable!$A:$B,MATCH(EquipGradeTable!$B$1,EquipGradeTable!$A$1:$B$1,0),0)),"",
OFFSET(M345,0,-1)+20))</f>
        <v/>
      </c>
      <c r="N345">
        <f t="shared" ca="1" si="23"/>
        <v>4</v>
      </c>
      <c r="O345" t="str">
        <f ca="1">VLOOKUP($B345,EquipTable!$A:$V,MATCH(SUBSTITUTE(O$1,"참고",""),EquipTable!$A$1:$V$1,0),0)</f>
        <v>ArsenalBigSword</v>
      </c>
      <c r="P345">
        <f ca="1">VLOOKUP($B345,EquipTable!$A:$V,MATCH(SUBSTITUTE(P$1,"참고",""),EquipTable!$A$1:$V$1,0),0)</f>
        <v>99</v>
      </c>
    </row>
    <row r="346" spans="1:16" hidden="1" x14ac:dyDescent="0.3">
      <c r="A346" t="str">
        <f t="shared" ca="1" si="20"/>
        <v>Equip068202</v>
      </c>
      <c r="B346" t="s">
        <v>197</v>
      </c>
      <c r="C346">
        <f t="shared" ca="1" si="21"/>
        <v>6</v>
      </c>
      <c r="D346" t="str">
        <f ca="1">VLOOKUP($B346,EquipTable!$A:$V,MATCH(SUBSTITUTE(D$1,"참고",""),EquipTable!$A$1:$V$1,0),0)</f>
        <v>TwoHanded</v>
      </c>
      <c r="E346" t="str">
        <f ca="1">VLOOKUP($B346,EquipTable!$A:$V,MATCH(SUBSTITUTE(E$1,"참고",""),EquipTable!$A$1:$V$1,0),0)</f>
        <v>SS</v>
      </c>
      <c r="F346">
        <f ca="1">VLOOKUP($B346,EquipTable!$A:$V,MATCH(SUBSTITUTE(F$1,"참고",""),EquipTable!$A$1:$V$1,0),0)</f>
        <v>2</v>
      </c>
      <c r="G346" t="str">
        <f t="shared" ca="1" si="22"/>
        <v>1401, 1421, 1441, 1461, 1481, 1501</v>
      </c>
      <c r="H346">
        <v>1401</v>
      </c>
      <c r="I346">
        <f ca="1">IF($C346&lt;=2,"",
IF(AND($C346&gt;=3,INT(RIGHT(I$1,1))&gt;VLOOKUP($C346,EquipGradeTable!$A:$B,MATCH(EquipGradeTable!$B$1,EquipGradeTable!$A$1:$B$1,0),0)),"",
OFFSET(I346,0,-1)+20))</f>
        <v>1421</v>
      </c>
      <c r="J346">
        <f ca="1">IF($C346&lt;=2,"",
IF(AND($C346&gt;=3,INT(RIGHT(J$1,1))&gt;VLOOKUP($C346,EquipGradeTable!$A:$B,MATCH(EquipGradeTable!$B$1,EquipGradeTable!$A$1:$B$1,0),0)),"",
OFFSET(J346,0,-1)+20))</f>
        <v>1441</v>
      </c>
      <c r="K346">
        <f ca="1">IF($C346&lt;=2,"",
IF(AND($C346&gt;=3,INT(RIGHT(K$1,1))&gt;VLOOKUP($C346,EquipGradeTable!$A:$B,MATCH(EquipGradeTable!$B$1,EquipGradeTable!$A$1:$B$1,0),0)),"",
OFFSET(K346,0,-1)+20))</f>
        <v>1461</v>
      </c>
      <c r="L346">
        <f ca="1">IF($C346&lt;=2,"",
IF(AND($C346&gt;=3,INT(RIGHT(L$1,1))&gt;VLOOKUP($C346,EquipGradeTable!$A:$B,MATCH(EquipGradeTable!$B$1,EquipGradeTable!$A$1:$B$1,0),0)),"",
OFFSET(L346,0,-1)+20))</f>
        <v>1481</v>
      </c>
      <c r="M346">
        <f ca="1">IF($C346&lt;=2,"",
IF(AND($C346&gt;=3,INT(RIGHT(M$1,1))&gt;VLOOKUP($C346,EquipGradeTable!$A:$B,MATCH(EquipGradeTable!$B$1,EquipGradeTable!$A$1:$B$1,0),0)),"",
OFFSET(M346,0,-1)+20))</f>
        <v>1501</v>
      </c>
      <c r="N346">
        <f t="shared" ca="1" si="23"/>
        <v>4</v>
      </c>
      <c r="O346" t="str">
        <f ca="1">VLOOKUP($B346,EquipTable!$A:$V,MATCH(SUBSTITUTE(O$1,"참고",""),EquipTable!$A$1:$V$1,0),0)</f>
        <v>ArsenalBigSword</v>
      </c>
      <c r="P346">
        <f ca="1">VLOOKUP($B346,EquipTable!$A:$V,MATCH(SUBSTITUTE(P$1,"참고",""),EquipTable!$A$1:$V$1,0),0)</f>
        <v>99</v>
      </c>
    </row>
  </sheetData>
  <autoFilter ref="P1:P346" xr:uid="{BECD02AC-A572-4237-AAB5-CDCD8164017D}">
    <filterColumn colId="0">
      <filters>
        <filter val="0"/>
      </filters>
    </filterColumn>
  </autoFilter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4B2944-7E28-40FF-BA5C-A421EEFD2227}">
  <dimension ref="A1:L58"/>
  <sheetViews>
    <sheetView workbookViewId="0">
      <pane ySplit="1" topLeftCell="A2" activePane="bottomLeft" state="frozen"/>
      <selection pane="bottomLeft" activeCell="A2" sqref="A2"/>
    </sheetView>
  </sheetViews>
  <sheetFormatPr defaultRowHeight="16.5" outlineLevelCol="1" x14ac:dyDescent="0.3"/>
  <cols>
    <col min="2" max="2" width="9" customWidth="1" outlineLevel="1"/>
    <col min="4" max="4" width="18" bestFit="1" customWidth="1"/>
    <col min="6" max="6" width="9" customWidth="1" outlineLevel="1"/>
    <col min="7" max="7" width="16.5" bestFit="1" customWidth="1"/>
    <col min="8" max="8" width="16.875" bestFit="1" customWidth="1"/>
    <col min="11" max="12" width="9" customWidth="1" outlineLevel="1"/>
  </cols>
  <sheetData>
    <row r="1" spans="1:12" ht="27" customHeight="1" x14ac:dyDescent="0.3">
      <c r="A1" t="s">
        <v>26</v>
      </c>
      <c r="B1" t="s">
        <v>25</v>
      </c>
      <c r="C1" t="s">
        <v>114</v>
      </c>
      <c r="D1" t="s">
        <v>115</v>
      </c>
      <c r="E1" t="s">
        <v>119</v>
      </c>
      <c r="F1" t="s">
        <v>25</v>
      </c>
      <c r="G1" t="s">
        <v>117</v>
      </c>
      <c r="H1" t="s">
        <v>116</v>
      </c>
      <c r="I1" t="s">
        <v>118</v>
      </c>
      <c r="K1" t="s">
        <v>27</v>
      </c>
      <c r="L1" t="s">
        <v>5</v>
      </c>
    </row>
    <row r="2" spans="1:12" x14ac:dyDescent="0.3">
      <c r="A2">
        <f t="shared" ref="A2:A14" ca="1" si="0">VLOOKUP(B2,OFFSET(INDIRECT("$A:$B"),0,MATCH(B$1&amp;"_Verify",INDIRECT("$1:$1"),0)-1),2,0)</f>
        <v>0</v>
      </c>
      <c r="B2" t="s">
        <v>19</v>
      </c>
      <c r="C2">
        <v>0</v>
      </c>
      <c r="D2">
        <v>0</v>
      </c>
      <c r="E2">
        <v>1</v>
      </c>
      <c r="F2" t="s">
        <v>19</v>
      </c>
      <c r="G2">
        <f t="shared" ref="G2:G33" ca="1" si="1">VLOOKUP(F2,OFFSET(INDIRECT("$A:$B"),0,MATCH(F$1&amp;"_Verify",INDIRECT("$1:$1"),0)-1),2,0)</f>
        <v>0</v>
      </c>
      <c r="H2">
        <f t="shared" ref="H2:H33" si="2">IF(C2=6,C2-1,C2)</f>
        <v>0</v>
      </c>
      <c r="I2">
        <v>2</v>
      </c>
      <c r="K2" t="s">
        <v>20</v>
      </c>
      <c r="L2">
        <v>0</v>
      </c>
    </row>
    <row r="3" spans="1:12" x14ac:dyDescent="0.3">
      <c r="A3">
        <f t="shared" ca="1" si="0"/>
        <v>0</v>
      </c>
      <c r="B3" t="s">
        <v>19</v>
      </c>
      <c r="C3">
        <v>1</v>
      </c>
      <c r="D3">
        <v>0</v>
      </c>
      <c r="E3">
        <v>1</v>
      </c>
      <c r="F3" t="s">
        <v>19</v>
      </c>
      <c r="G3">
        <f t="shared" ca="1" si="1"/>
        <v>0</v>
      </c>
      <c r="H3">
        <f t="shared" si="2"/>
        <v>1</v>
      </c>
      <c r="I3">
        <v>2</v>
      </c>
      <c r="K3" t="s">
        <v>22</v>
      </c>
      <c r="L3">
        <v>1</v>
      </c>
    </row>
    <row r="4" spans="1:12" x14ac:dyDescent="0.3">
      <c r="A4">
        <f t="shared" ca="1" si="0"/>
        <v>0</v>
      </c>
      <c r="B4" t="s">
        <v>19</v>
      </c>
      <c r="C4">
        <v>2</v>
      </c>
      <c r="D4">
        <v>0</v>
      </c>
      <c r="E4">
        <v>1</v>
      </c>
      <c r="F4" t="s">
        <v>19</v>
      </c>
      <c r="G4">
        <f t="shared" ca="1" si="1"/>
        <v>0</v>
      </c>
      <c r="H4">
        <f t="shared" si="2"/>
        <v>2</v>
      </c>
      <c r="I4">
        <v>2</v>
      </c>
      <c r="K4" t="s">
        <v>24</v>
      </c>
      <c r="L4">
        <v>2</v>
      </c>
    </row>
    <row r="5" spans="1:12" x14ac:dyDescent="0.3">
      <c r="A5">
        <f t="shared" ca="1" si="0"/>
        <v>0</v>
      </c>
      <c r="B5" t="s">
        <v>19</v>
      </c>
      <c r="C5">
        <v>3</v>
      </c>
      <c r="D5">
        <v>0</v>
      </c>
      <c r="E5">
        <v>2</v>
      </c>
      <c r="F5" t="s">
        <v>19</v>
      </c>
      <c r="G5">
        <f t="shared" ca="1" si="1"/>
        <v>0</v>
      </c>
      <c r="H5">
        <f t="shared" si="2"/>
        <v>3</v>
      </c>
      <c r="I5">
        <v>1</v>
      </c>
    </row>
    <row r="6" spans="1:12" x14ac:dyDescent="0.3">
      <c r="A6">
        <f t="shared" ca="1" si="0"/>
        <v>0</v>
      </c>
      <c r="B6" t="s">
        <v>19</v>
      </c>
      <c r="C6">
        <v>3</v>
      </c>
      <c r="D6">
        <v>1</v>
      </c>
      <c r="E6">
        <v>2</v>
      </c>
      <c r="F6" t="s">
        <v>19</v>
      </c>
      <c r="G6">
        <f t="shared" ca="1" si="1"/>
        <v>0</v>
      </c>
      <c r="H6">
        <f t="shared" si="2"/>
        <v>3</v>
      </c>
      <c r="I6">
        <v>1</v>
      </c>
    </row>
    <row r="7" spans="1:12" x14ac:dyDescent="0.3">
      <c r="A7">
        <f t="shared" ca="1" si="0"/>
        <v>0</v>
      </c>
      <c r="B7" t="s">
        <v>19</v>
      </c>
      <c r="C7">
        <v>3</v>
      </c>
      <c r="D7">
        <v>2</v>
      </c>
      <c r="E7">
        <v>1</v>
      </c>
      <c r="F7" t="s">
        <v>19</v>
      </c>
      <c r="G7">
        <f t="shared" ca="1" si="1"/>
        <v>0</v>
      </c>
      <c r="H7">
        <f t="shared" si="2"/>
        <v>3</v>
      </c>
      <c r="I7">
        <v>1</v>
      </c>
    </row>
    <row r="8" spans="1:12" x14ac:dyDescent="0.3">
      <c r="A8">
        <f t="shared" ca="1" si="0"/>
        <v>0</v>
      </c>
      <c r="B8" t="s">
        <v>19</v>
      </c>
      <c r="C8">
        <v>4</v>
      </c>
      <c r="D8">
        <v>0</v>
      </c>
      <c r="E8">
        <v>2</v>
      </c>
      <c r="F8" t="s">
        <v>19</v>
      </c>
      <c r="G8">
        <f t="shared" ca="1" si="1"/>
        <v>0</v>
      </c>
      <c r="H8">
        <f t="shared" si="2"/>
        <v>4</v>
      </c>
      <c r="I8">
        <v>1</v>
      </c>
    </row>
    <row r="9" spans="1:12" x14ac:dyDescent="0.3">
      <c r="A9">
        <f t="shared" ca="1" si="0"/>
        <v>0</v>
      </c>
      <c r="B9" t="s">
        <v>19</v>
      </c>
      <c r="C9">
        <v>4</v>
      </c>
      <c r="D9">
        <v>1</v>
      </c>
      <c r="E9">
        <v>2</v>
      </c>
      <c r="F9" t="s">
        <v>19</v>
      </c>
      <c r="G9">
        <f t="shared" ca="1" si="1"/>
        <v>0</v>
      </c>
      <c r="H9">
        <f t="shared" si="2"/>
        <v>4</v>
      </c>
      <c r="I9">
        <v>1</v>
      </c>
    </row>
    <row r="10" spans="1:12" x14ac:dyDescent="0.3">
      <c r="A10">
        <f t="shared" ca="1" si="0"/>
        <v>0</v>
      </c>
      <c r="B10" t="s">
        <v>19</v>
      </c>
      <c r="C10">
        <v>4</v>
      </c>
      <c r="D10">
        <v>2</v>
      </c>
      <c r="E10">
        <v>2</v>
      </c>
      <c r="F10" t="s">
        <v>19</v>
      </c>
      <c r="G10">
        <f t="shared" ca="1" si="1"/>
        <v>0</v>
      </c>
      <c r="H10">
        <f t="shared" si="2"/>
        <v>4</v>
      </c>
      <c r="I10">
        <v>1</v>
      </c>
    </row>
    <row r="11" spans="1:12" x14ac:dyDescent="0.3">
      <c r="A11">
        <f t="shared" ca="1" si="0"/>
        <v>0</v>
      </c>
      <c r="B11" t="s">
        <v>19</v>
      </c>
      <c r="C11">
        <v>4</v>
      </c>
      <c r="D11">
        <v>3</v>
      </c>
      <c r="E11">
        <v>1</v>
      </c>
      <c r="F11" t="s">
        <v>19</v>
      </c>
      <c r="G11">
        <f t="shared" ca="1" si="1"/>
        <v>0</v>
      </c>
      <c r="H11">
        <f t="shared" si="2"/>
        <v>4</v>
      </c>
      <c r="I11">
        <v>1</v>
      </c>
    </row>
    <row r="12" spans="1:12" x14ac:dyDescent="0.3">
      <c r="A12">
        <f t="shared" ca="1" si="0"/>
        <v>0</v>
      </c>
      <c r="B12" t="s">
        <v>19</v>
      </c>
      <c r="C12">
        <v>5</v>
      </c>
      <c r="D12">
        <v>0</v>
      </c>
      <c r="E12">
        <v>2</v>
      </c>
      <c r="F12" t="s">
        <v>19</v>
      </c>
      <c r="G12">
        <f t="shared" ca="1" si="1"/>
        <v>0</v>
      </c>
      <c r="H12">
        <f t="shared" si="2"/>
        <v>5</v>
      </c>
      <c r="I12">
        <v>1</v>
      </c>
    </row>
    <row r="13" spans="1:12" x14ac:dyDescent="0.3">
      <c r="A13">
        <f t="shared" ca="1" si="0"/>
        <v>0</v>
      </c>
      <c r="B13" t="s">
        <v>19</v>
      </c>
      <c r="C13">
        <v>5</v>
      </c>
      <c r="D13">
        <v>1</v>
      </c>
      <c r="E13">
        <v>2</v>
      </c>
      <c r="F13" t="s">
        <v>19</v>
      </c>
      <c r="G13">
        <f t="shared" ca="1" si="1"/>
        <v>0</v>
      </c>
      <c r="H13">
        <f t="shared" si="2"/>
        <v>5</v>
      </c>
      <c r="I13">
        <v>1</v>
      </c>
    </row>
    <row r="14" spans="1:12" x14ac:dyDescent="0.3">
      <c r="A14">
        <f t="shared" ca="1" si="0"/>
        <v>0</v>
      </c>
      <c r="B14" t="s">
        <v>19</v>
      </c>
      <c r="C14">
        <v>5</v>
      </c>
      <c r="D14">
        <v>2</v>
      </c>
      <c r="E14">
        <v>2</v>
      </c>
      <c r="F14" t="s">
        <v>19</v>
      </c>
      <c r="G14">
        <f t="shared" ca="1" si="1"/>
        <v>0</v>
      </c>
      <c r="H14">
        <f t="shared" si="2"/>
        <v>5</v>
      </c>
      <c r="I14">
        <v>1</v>
      </c>
    </row>
    <row r="15" spans="1:12" x14ac:dyDescent="0.3">
      <c r="A15">
        <f t="shared" ref="A15:A52" ca="1" si="3">VLOOKUP(B15,OFFSET(INDIRECT("$A:$B"),0,MATCH(B$1&amp;"_Verify",INDIRECT("$1:$1"),0)-1),2,0)</f>
        <v>0</v>
      </c>
      <c r="B15" t="s">
        <v>19</v>
      </c>
      <c r="C15">
        <v>5</v>
      </c>
      <c r="D15">
        <v>3</v>
      </c>
      <c r="E15">
        <v>2</v>
      </c>
      <c r="F15" t="s">
        <v>19</v>
      </c>
      <c r="G15">
        <f t="shared" ca="1" si="1"/>
        <v>0</v>
      </c>
      <c r="H15">
        <f t="shared" si="2"/>
        <v>5</v>
      </c>
      <c r="I15">
        <v>1</v>
      </c>
    </row>
    <row r="16" spans="1:12" x14ac:dyDescent="0.3">
      <c r="A16">
        <f t="shared" ca="1" si="3"/>
        <v>0</v>
      </c>
      <c r="B16" t="s">
        <v>19</v>
      </c>
      <c r="C16">
        <v>5</v>
      </c>
      <c r="D16">
        <v>4</v>
      </c>
      <c r="E16">
        <v>1</v>
      </c>
      <c r="F16" t="s">
        <v>19</v>
      </c>
      <c r="G16">
        <f t="shared" ca="1" si="1"/>
        <v>0</v>
      </c>
      <c r="H16">
        <f t="shared" si="2"/>
        <v>5</v>
      </c>
      <c r="I16">
        <v>1</v>
      </c>
    </row>
    <row r="17" spans="1:9" x14ac:dyDescent="0.3">
      <c r="A17">
        <f t="shared" ca="1" si="3"/>
        <v>0</v>
      </c>
      <c r="B17" t="s">
        <v>19</v>
      </c>
      <c r="C17">
        <v>6</v>
      </c>
      <c r="D17">
        <v>0</v>
      </c>
      <c r="E17">
        <v>1</v>
      </c>
      <c r="F17" t="s">
        <v>19</v>
      </c>
      <c r="G17">
        <f t="shared" ca="1" si="1"/>
        <v>0</v>
      </c>
      <c r="H17">
        <f t="shared" si="2"/>
        <v>5</v>
      </c>
      <c r="I17">
        <v>1</v>
      </c>
    </row>
    <row r="18" spans="1:9" x14ac:dyDescent="0.3">
      <c r="A18">
        <f t="shared" ca="1" si="3"/>
        <v>0</v>
      </c>
      <c r="B18" t="s">
        <v>19</v>
      </c>
      <c r="C18">
        <v>6</v>
      </c>
      <c r="D18">
        <v>1</v>
      </c>
      <c r="E18">
        <v>1</v>
      </c>
      <c r="F18" t="s">
        <v>19</v>
      </c>
      <c r="G18">
        <f t="shared" ca="1" si="1"/>
        <v>0</v>
      </c>
      <c r="H18">
        <f t="shared" si="2"/>
        <v>5</v>
      </c>
      <c r="I18">
        <v>1</v>
      </c>
    </row>
    <row r="19" spans="1:9" x14ac:dyDescent="0.3">
      <c r="A19">
        <f t="shared" ca="1" si="3"/>
        <v>0</v>
      </c>
      <c r="B19" t="s">
        <v>19</v>
      </c>
      <c r="C19">
        <v>6</v>
      </c>
      <c r="D19">
        <v>2</v>
      </c>
      <c r="E19">
        <v>1</v>
      </c>
      <c r="F19" t="s">
        <v>19</v>
      </c>
      <c r="G19">
        <f t="shared" ca="1" si="1"/>
        <v>0</v>
      </c>
      <c r="H19">
        <f t="shared" si="2"/>
        <v>5</v>
      </c>
      <c r="I19">
        <v>1</v>
      </c>
    </row>
    <row r="20" spans="1:9" x14ac:dyDescent="0.3">
      <c r="A20">
        <f t="shared" ca="1" si="3"/>
        <v>0</v>
      </c>
      <c r="B20" t="s">
        <v>19</v>
      </c>
      <c r="C20">
        <v>6</v>
      </c>
      <c r="D20">
        <v>3</v>
      </c>
      <c r="E20">
        <v>1</v>
      </c>
      <c r="F20" t="s">
        <v>19</v>
      </c>
      <c r="G20">
        <f t="shared" ca="1" si="1"/>
        <v>0</v>
      </c>
      <c r="H20">
        <f t="shared" si="2"/>
        <v>5</v>
      </c>
      <c r="I20">
        <v>1</v>
      </c>
    </row>
    <row r="21" spans="1:9" x14ac:dyDescent="0.3">
      <c r="A21">
        <f t="shared" ca="1" si="3"/>
        <v>0</v>
      </c>
      <c r="B21" t="s">
        <v>19</v>
      </c>
      <c r="C21">
        <v>6</v>
      </c>
      <c r="D21">
        <v>4</v>
      </c>
      <c r="E21">
        <v>1</v>
      </c>
      <c r="F21" t="s">
        <v>19</v>
      </c>
      <c r="G21">
        <f t="shared" ca="1" si="1"/>
        <v>0</v>
      </c>
      <c r="H21">
        <f t="shared" si="2"/>
        <v>5</v>
      </c>
      <c r="I21">
        <v>1</v>
      </c>
    </row>
    <row r="22" spans="1:9" x14ac:dyDescent="0.3">
      <c r="A22">
        <f t="shared" ca="1" si="3"/>
        <v>0</v>
      </c>
      <c r="B22" t="s">
        <v>19</v>
      </c>
      <c r="C22">
        <v>6</v>
      </c>
      <c r="D22">
        <v>5</v>
      </c>
      <c r="E22">
        <v>2</v>
      </c>
      <c r="F22" t="s">
        <v>19</v>
      </c>
      <c r="G22">
        <f t="shared" ca="1" si="1"/>
        <v>0</v>
      </c>
      <c r="H22">
        <f t="shared" si="2"/>
        <v>5</v>
      </c>
      <c r="I22">
        <v>1</v>
      </c>
    </row>
    <row r="23" spans="1:9" x14ac:dyDescent="0.3">
      <c r="A23">
        <f t="shared" ca="1" si="3"/>
        <v>1</v>
      </c>
      <c r="B23" t="s">
        <v>21</v>
      </c>
      <c r="C23">
        <v>3</v>
      </c>
      <c r="D23">
        <v>0</v>
      </c>
      <c r="E23">
        <v>2</v>
      </c>
      <c r="F23" t="s">
        <v>19</v>
      </c>
      <c r="G23">
        <f t="shared" ca="1" si="1"/>
        <v>0</v>
      </c>
      <c r="H23">
        <f t="shared" si="2"/>
        <v>3</v>
      </c>
      <c r="I23">
        <v>1</v>
      </c>
    </row>
    <row r="24" spans="1:9" x14ac:dyDescent="0.3">
      <c r="A24">
        <f t="shared" ca="1" si="3"/>
        <v>1</v>
      </c>
      <c r="B24" t="s">
        <v>21</v>
      </c>
      <c r="C24">
        <v>3</v>
      </c>
      <c r="D24">
        <v>1</v>
      </c>
      <c r="E24">
        <v>2</v>
      </c>
      <c r="F24" t="s">
        <v>19</v>
      </c>
      <c r="G24">
        <f t="shared" ca="1" si="1"/>
        <v>0</v>
      </c>
      <c r="H24">
        <f t="shared" si="2"/>
        <v>3</v>
      </c>
      <c r="I24">
        <v>1</v>
      </c>
    </row>
    <row r="25" spans="1:9" x14ac:dyDescent="0.3">
      <c r="A25">
        <f t="shared" ca="1" si="3"/>
        <v>1</v>
      </c>
      <c r="B25" t="s">
        <v>21</v>
      </c>
      <c r="C25">
        <v>3</v>
      </c>
      <c r="D25">
        <v>2</v>
      </c>
      <c r="E25">
        <v>1</v>
      </c>
      <c r="F25" t="s">
        <v>21</v>
      </c>
      <c r="G25">
        <f t="shared" ca="1" si="1"/>
        <v>1</v>
      </c>
      <c r="H25">
        <f t="shared" si="2"/>
        <v>3</v>
      </c>
      <c r="I25">
        <v>1</v>
      </c>
    </row>
    <row r="26" spans="1:9" x14ac:dyDescent="0.3">
      <c r="A26">
        <f t="shared" ca="1" si="3"/>
        <v>1</v>
      </c>
      <c r="B26" t="s">
        <v>21</v>
      </c>
      <c r="C26">
        <v>4</v>
      </c>
      <c r="D26">
        <v>0</v>
      </c>
      <c r="E26">
        <v>2</v>
      </c>
      <c r="F26" t="s">
        <v>19</v>
      </c>
      <c r="G26">
        <f t="shared" ca="1" si="1"/>
        <v>0</v>
      </c>
      <c r="H26">
        <f t="shared" si="2"/>
        <v>4</v>
      </c>
      <c r="I26">
        <v>1</v>
      </c>
    </row>
    <row r="27" spans="1:9" x14ac:dyDescent="0.3">
      <c r="A27">
        <f t="shared" ca="1" si="3"/>
        <v>1</v>
      </c>
      <c r="B27" t="s">
        <v>21</v>
      </c>
      <c r="C27">
        <v>4</v>
      </c>
      <c r="D27">
        <v>1</v>
      </c>
      <c r="E27">
        <v>2</v>
      </c>
      <c r="F27" t="s">
        <v>19</v>
      </c>
      <c r="G27">
        <f t="shared" ca="1" si="1"/>
        <v>0</v>
      </c>
      <c r="H27">
        <f t="shared" si="2"/>
        <v>4</v>
      </c>
      <c r="I27">
        <v>1</v>
      </c>
    </row>
    <row r="28" spans="1:9" x14ac:dyDescent="0.3">
      <c r="A28">
        <f t="shared" ca="1" si="3"/>
        <v>1</v>
      </c>
      <c r="B28" t="s">
        <v>21</v>
      </c>
      <c r="C28">
        <v>4</v>
      </c>
      <c r="D28">
        <v>2</v>
      </c>
      <c r="E28">
        <v>2</v>
      </c>
      <c r="F28" t="s">
        <v>19</v>
      </c>
      <c r="G28">
        <f t="shared" ca="1" si="1"/>
        <v>0</v>
      </c>
      <c r="H28">
        <f t="shared" si="2"/>
        <v>4</v>
      </c>
      <c r="I28">
        <v>1</v>
      </c>
    </row>
    <row r="29" spans="1:9" x14ac:dyDescent="0.3">
      <c r="A29">
        <f t="shared" ca="1" si="3"/>
        <v>1</v>
      </c>
      <c r="B29" t="s">
        <v>21</v>
      </c>
      <c r="C29">
        <v>4</v>
      </c>
      <c r="D29">
        <v>3</v>
      </c>
      <c r="E29">
        <v>1</v>
      </c>
      <c r="F29" t="s">
        <v>21</v>
      </c>
      <c r="G29">
        <f t="shared" ca="1" si="1"/>
        <v>1</v>
      </c>
      <c r="H29">
        <f t="shared" si="2"/>
        <v>4</v>
      </c>
      <c r="I29">
        <v>1</v>
      </c>
    </row>
    <row r="30" spans="1:9" x14ac:dyDescent="0.3">
      <c r="A30">
        <f t="shared" ca="1" si="3"/>
        <v>1</v>
      </c>
      <c r="B30" t="s">
        <v>21</v>
      </c>
      <c r="C30">
        <v>5</v>
      </c>
      <c r="D30">
        <v>0</v>
      </c>
      <c r="E30">
        <v>2</v>
      </c>
      <c r="F30" t="s">
        <v>19</v>
      </c>
      <c r="G30">
        <f t="shared" ca="1" si="1"/>
        <v>0</v>
      </c>
      <c r="H30">
        <f t="shared" si="2"/>
        <v>5</v>
      </c>
      <c r="I30">
        <v>1</v>
      </c>
    </row>
    <row r="31" spans="1:9" x14ac:dyDescent="0.3">
      <c r="A31">
        <f t="shared" ca="1" si="3"/>
        <v>1</v>
      </c>
      <c r="B31" t="s">
        <v>21</v>
      </c>
      <c r="C31">
        <v>5</v>
      </c>
      <c r="D31">
        <v>1</v>
      </c>
      <c r="E31">
        <v>2</v>
      </c>
      <c r="F31" t="s">
        <v>19</v>
      </c>
      <c r="G31">
        <f t="shared" ca="1" si="1"/>
        <v>0</v>
      </c>
      <c r="H31">
        <f t="shared" si="2"/>
        <v>5</v>
      </c>
      <c r="I31">
        <v>1</v>
      </c>
    </row>
    <row r="32" spans="1:9" x14ac:dyDescent="0.3">
      <c r="A32">
        <f t="shared" ca="1" si="3"/>
        <v>1</v>
      </c>
      <c r="B32" t="s">
        <v>21</v>
      </c>
      <c r="C32">
        <v>5</v>
      </c>
      <c r="D32">
        <v>2</v>
      </c>
      <c r="E32">
        <v>2</v>
      </c>
      <c r="F32" t="s">
        <v>19</v>
      </c>
      <c r="G32">
        <f t="shared" ca="1" si="1"/>
        <v>0</v>
      </c>
      <c r="H32">
        <f t="shared" si="2"/>
        <v>5</v>
      </c>
      <c r="I32">
        <v>1</v>
      </c>
    </row>
    <row r="33" spans="1:9" x14ac:dyDescent="0.3">
      <c r="A33">
        <f t="shared" ca="1" si="3"/>
        <v>1</v>
      </c>
      <c r="B33" t="s">
        <v>21</v>
      </c>
      <c r="C33">
        <v>5</v>
      </c>
      <c r="D33">
        <v>3</v>
      </c>
      <c r="E33">
        <v>2</v>
      </c>
      <c r="F33" t="s">
        <v>19</v>
      </c>
      <c r="G33">
        <f t="shared" ca="1" si="1"/>
        <v>0</v>
      </c>
      <c r="H33">
        <f t="shared" si="2"/>
        <v>5</v>
      </c>
      <c r="I33">
        <v>1</v>
      </c>
    </row>
    <row r="34" spans="1:9" x14ac:dyDescent="0.3">
      <c r="A34">
        <f t="shared" ca="1" si="3"/>
        <v>1</v>
      </c>
      <c r="B34" t="s">
        <v>21</v>
      </c>
      <c r="C34">
        <v>5</v>
      </c>
      <c r="D34">
        <v>4</v>
      </c>
      <c r="E34">
        <v>1</v>
      </c>
      <c r="F34" t="s">
        <v>21</v>
      </c>
      <c r="G34">
        <f t="shared" ref="G34:G58" ca="1" si="4">VLOOKUP(F34,OFFSET(INDIRECT("$A:$B"),0,MATCH(F$1&amp;"_Verify",INDIRECT("$1:$1"),0)-1),2,0)</f>
        <v>1</v>
      </c>
      <c r="H34">
        <f t="shared" ref="H34:H58" si="5">IF(C34=6,C34-1,C34)</f>
        <v>5</v>
      </c>
      <c r="I34">
        <v>1</v>
      </c>
    </row>
    <row r="35" spans="1:9" x14ac:dyDescent="0.3">
      <c r="A35">
        <f t="shared" ca="1" si="3"/>
        <v>1</v>
      </c>
      <c r="B35" t="s">
        <v>21</v>
      </c>
      <c r="C35">
        <v>6</v>
      </c>
      <c r="D35">
        <v>0</v>
      </c>
      <c r="E35">
        <v>1</v>
      </c>
      <c r="F35" t="s">
        <v>21</v>
      </c>
      <c r="G35">
        <f t="shared" ca="1" si="4"/>
        <v>1</v>
      </c>
      <c r="H35">
        <f t="shared" si="5"/>
        <v>5</v>
      </c>
      <c r="I35">
        <v>1</v>
      </c>
    </row>
    <row r="36" spans="1:9" x14ac:dyDescent="0.3">
      <c r="A36">
        <f t="shared" ca="1" si="3"/>
        <v>1</v>
      </c>
      <c r="B36" t="s">
        <v>21</v>
      </c>
      <c r="C36">
        <v>6</v>
      </c>
      <c r="D36">
        <v>1</v>
      </c>
      <c r="E36">
        <v>1</v>
      </c>
      <c r="F36" t="s">
        <v>21</v>
      </c>
      <c r="G36">
        <f t="shared" ca="1" si="4"/>
        <v>1</v>
      </c>
      <c r="H36">
        <f t="shared" si="5"/>
        <v>5</v>
      </c>
      <c r="I36">
        <v>1</v>
      </c>
    </row>
    <row r="37" spans="1:9" x14ac:dyDescent="0.3">
      <c r="A37">
        <f t="shared" ca="1" si="3"/>
        <v>1</v>
      </c>
      <c r="B37" t="s">
        <v>21</v>
      </c>
      <c r="C37">
        <v>6</v>
      </c>
      <c r="D37">
        <v>2</v>
      </c>
      <c r="E37">
        <v>1</v>
      </c>
      <c r="F37" t="s">
        <v>21</v>
      </c>
      <c r="G37">
        <f t="shared" ca="1" si="4"/>
        <v>1</v>
      </c>
      <c r="H37">
        <f t="shared" si="5"/>
        <v>5</v>
      </c>
      <c r="I37">
        <v>1</v>
      </c>
    </row>
    <row r="38" spans="1:9" x14ac:dyDescent="0.3">
      <c r="A38">
        <f t="shared" ca="1" si="3"/>
        <v>1</v>
      </c>
      <c r="B38" t="s">
        <v>21</v>
      </c>
      <c r="C38">
        <v>6</v>
      </c>
      <c r="D38">
        <v>3</v>
      </c>
      <c r="E38">
        <v>1</v>
      </c>
      <c r="F38" t="s">
        <v>21</v>
      </c>
      <c r="G38">
        <f t="shared" ca="1" si="4"/>
        <v>1</v>
      </c>
      <c r="H38">
        <f t="shared" si="5"/>
        <v>5</v>
      </c>
      <c r="I38">
        <v>1</v>
      </c>
    </row>
    <row r="39" spans="1:9" x14ac:dyDescent="0.3">
      <c r="A39">
        <f t="shared" ca="1" si="3"/>
        <v>1</v>
      </c>
      <c r="B39" t="s">
        <v>21</v>
      </c>
      <c r="C39">
        <v>6</v>
      </c>
      <c r="D39">
        <v>4</v>
      </c>
      <c r="E39">
        <v>1</v>
      </c>
      <c r="F39" t="s">
        <v>21</v>
      </c>
      <c r="G39">
        <f t="shared" ca="1" si="4"/>
        <v>1</v>
      </c>
      <c r="H39">
        <f t="shared" si="5"/>
        <v>5</v>
      </c>
      <c r="I39">
        <v>1</v>
      </c>
    </row>
    <row r="40" spans="1:9" x14ac:dyDescent="0.3">
      <c r="A40">
        <f t="shared" ca="1" si="3"/>
        <v>1</v>
      </c>
      <c r="B40" t="s">
        <v>21</v>
      </c>
      <c r="C40">
        <v>6</v>
      </c>
      <c r="D40">
        <v>5</v>
      </c>
      <c r="E40">
        <v>2</v>
      </c>
      <c r="F40" t="s">
        <v>21</v>
      </c>
      <c r="G40">
        <f t="shared" ca="1" si="4"/>
        <v>1</v>
      </c>
      <c r="H40">
        <f t="shared" si="5"/>
        <v>5</v>
      </c>
      <c r="I40">
        <v>1</v>
      </c>
    </row>
    <row r="41" spans="1:9" x14ac:dyDescent="0.3">
      <c r="A41">
        <f t="shared" ca="1" si="3"/>
        <v>2</v>
      </c>
      <c r="B41" t="s">
        <v>23</v>
      </c>
      <c r="C41">
        <v>3</v>
      </c>
      <c r="D41">
        <v>0</v>
      </c>
      <c r="E41">
        <v>3</v>
      </c>
      <c r="F41" t="s">
        <v>21</v>
      </c>
      <c r="G41">
        <f t="shared" ca="1" si="4"/>
        <v>1</v>
      </c>
      <c r="H41">
        <f t="shared" si="5"/>
        <v>3</v>
      </c>
      <c r="I41">
        <v>1</v>
      </c>
    </row>
    <row r="42" spans="1:9" x14ac:dyDescent="0.3">
      <c r="A42">
        <f t="shared" ca="1" si="3"/>
        <v>2</v>
      </c>
      <c r="B42" t="s">
        <v>23</v>
      </c>
      <c r="C42">
        <v>3</v>
      </c>
      <c r="D42">
        <v>1</v>
      </c>
      <c r="E42">
        <v>3</v>
      </c>
      <c r="F42" t="s">
        <v>21</v>
      </c>
      <c r="G42">
        <f t="shared" ca="1" si="4"/>
        <v>1</v>
      </c>
      <c r="H42">
        <f t="shared" si="5"/>
        <v>3</v>
      </c>
      <c r="I42">
        <v>1</v>
      </c>
    </row>
    <row r="43" spans="1:9" x14ac:dyDescent="0.3">
      <c r="A43">
        <f t="shared" ca="1" si="3"/>
        <v>2</v>
      </c>
      <c r="B43" t="s">
        <v>23</v>
      </c>
      <c r="C43">
        <v>3</v>
      </c>
      <c r="D43">
        <v>2</v>
      </c>
      <c r="E43">
        <v>1</v>
      </c>
      <c r="F43" t="s">
        <v>23</v>
      </c>
      <c r="G43">
        <f t="shared" ca="1" si="4"/>
        <v>2</v>
      </c>
      <c r="H43">
        <f t="shared" si="5"/>
        <v>3</v>
      </c>
      <c r="I43">
        <v>1</v>
      </c>
    </row>
    <row r="44" spans="1:9" x14ac:dyDescent="0.3">
      <c r="A44">
        <f t="shared" ca="1" si="3"/>
        <v>2</v>
      </c>
      <c r="B44" t="s">
        <v>23</v>
      </c>
      <c r="C44">
        <v>4</v>
      </c>
      <c r="D44">
        <v>0</v>
      </c>
      <c r="E44">
        <v>3</v>
      </c>
      <c r="F44" t="s">
        <v>21</v>
      </c>
      <c r="G44">
        <f t="shared" ca="1" si="4"/>
        <v>1</v>
      </c>
      <c r="H44">
        <f t="shared" si="5"/>
        <v>4</v>
      </c>
      <c r="I44">
        <v>1</v>
      </c>
    </row>
    <row r="45" spans="1:9" x14ac:dyDescent="0.3">
      <c r="A45">
        <f t="shared" ca="1" si="3"/>
        <v>2</v>
      </c>
      <c r="B45" t="s">
        <v>23</v>
      </c>
      <c r="C45">
        <v>4</v>
      </c>
      <c r="D45">
        <v>1</v>
      </c>
      <c r="E45">
        <v>3</v>
      </c>
      <c r="F45" t="s">
        <v>21</v>
      </c>
      <c r="G45">
        <f t="shared" ca="1" si="4"/>
        <v>1</v>
      </c>
      <c r="H45">
        <f t="shared" si="5"/>
        <v>4</v>
      </c>
      <c r="I45">
        <v>1</v>
      </c>
    </row>
    <row r="46" spans="1:9" x14ac:dyDescent="0.3">
      <c r="A46">
        <f t="shared" ca="1" si="3"/>
        <v>2</v>
      </c>
      <c r="B46" t="s">
        <v>23</v>
      </c>
      <c r="C46">
        <v>4</v>
      </c>
      <c r="D46">
        <v>2</v>
      </c>
      <c r="E46">
        <v>3</v>
      </c>
      <c r="F46" t="s">
        <v>21</v>
      </c>
      <c r="G46">
        <f t="shared" ca="1" si="4"/>
        <v>1</v>
      </c>
      <c r="H46">
        <f t="shared" si="5"/>
        <v>4</v>
      </c>
      <c r="I46">
        <v>1</v>
      </c>
    </row>
    <row r="47" spans="1:9" x14ac:dyDescent="0.3">
      <c r="A47">
        <f t="shared" ca="1" si="3"/>
        <v>2</v>
      </c>
      <c r="B47" t="s">
        <v>23</v>
      </c>
      <c r="C47">
        <v>4</v>
      </c>
      <c r="D47">
        <v>3</v>
      </c>
      <c r="E47">
        <v>1</v>
      </c>
      <c r="F47" t="s">
        <v>23</v>
      </c>
      <c r="G47">
        <f t="shared" ca="1" si="4"/>
        <v>2</v>
      </c>
      <c r="H47">
        <f t="shared" si="5"/>
        <v>4</v>
      </c>
      <c r="I47">
        <v>1</v>
      </c>
    </row>
    <row r="48" spans="1:9" x14ac:dyDescent="0.3">
      <c r="A48">
        <f t="shared" ca="1" si="3"/>
        <v>2</v>
      </c>
      <c r="B48" t="s">
        <v>23</v>
      </c>
      <c r="C48">
        <v>5</v>
      </c>
      <c r="D48">
        <v>0</v>
      </c>
      <c r="E48">
        <v>3</v>
      </c>
      <c r="F48" t="s">
        <v>21</v>
      </c>
      <c r="G48">
        <f t="shared" ca="1" si="4"/>
        <v>1</v>
      </c>
      <c r="H48">
        <f t="shared" si="5"/>
        <v>5</v>
      </c>
      <c r="I48">
        <v>1</v>
      </c>
    </row>
    <row r="49" spans="1:9" x14ac:dyDescent="0.3">
      <c r="A49">
        <f t="shared" ca="1" si="3"/>
        <v>2</v>
      </c>
      <c r="B49" t="s">
        <v>23</v>
      </c>
      <c r="C49">
        <v>5</v>
      </c>
      <c r="D49">
        <v>1</v>
      </c>
      <c r="E49">
        <v>3</v>
      </c>
      <c r="F49" t="s">
        <v>21</v>
      </c>
      <c r="G49">
        <f t="shared" ca="1" si="4"/>
        <v>1</v>
      </c>
      <c r="H49">
        <f t="shared" si="5"/>
        <v>5</v>
      </c>
      <c r="I49">
        <v>1</v>
      </c>
    </row>
    <row r="50" spans="1:9" x14ac:dyDescent="0.3">
      <c r="A50">
        <f t="shared" ca="1" si="3"/>
        <v>2</v>
      </c>
      <c r="B50" t="s">
        <v>23</v>
      </c>
      <c r="C50">
        <v>5</v>
      </c>
      <c r="D50">
        <v>2</v>
      </c>
      <c r="E50">
        <v>3</v>
      </c>
      <c r="F50" t="s">
        <v>21</v>
      </c>
      <c r="G50">
        <f t="shared" ca="1" si="4"/>
        <v>1</v>
      </c>
      <c r="H50">
        <f t="shared" si="5"/>
        <v>5</v>
      </c>
      <c r="I50">
        <v>1</v>
      </c>
    </row>
    <row r="51" spans="1:9" x14ac:dyDescent="0.3">
      <c r="A51">
        <f t="shared" ca="1" si="3"/>
        <v>2</v>
      </c>
      <c r="B51" t="s">
        <v>23</v>
      </c>
      <c r="C51">
        <v>5</v>
      </c>
      <c r="D51">
        <v>3</v>
      </c>
      <c r="E51">
        <v>3</v>
      </c>
      <c r="F51" t="s">
        <v>21</v>
      </c>
      <c r="G51">
        <f t="shared" ca="1" si="4"/>
        <v>1</v>
      </c>
      <c r="H51">
        <f t="shared" si="5"/>
        <v>5</v>
      </c>
      <c r="I51">
        <v>1</v>
      </c>
    </row>
    <row r="52" spans="1:9" x14ac:dyDescent="0.3">
      <c r="A52">
        <f t="shared" ca="1" si="3"/>
        <v>2</v>
      </c>
      <c r="B52" t="s">
        <v>23</v>
      </c>
      <c r="C52">
        <v>5</v>
      </c>
      <c r="D52">
        <v>4</v>
      </c>
      <c r="E52">
        <v>1</v>
      </c>
      <c r="F52" t="s">
        <v>23</v>
      </c>
      <c r="G52">
        <f t="shared" ca="1" si="4"/>
        <v>2</v>
      </c>
      <c r="H52">
        <f t="shared" si="5"/>
        <v>5</v>
      </c>
      <c r="I52">
        <v>1</v>
      </c>
    </row>
    <row r="53" spans="1:9" x14ac:dyDescent="0.3">
      <c r="A53">
        <f t="shared" ref="A53:A58" ca="1" si="6">VLOOKUP(B53,OFFSET(INDIRECT("$A:$B"),0,MATCH(B$1&amp;"_Verify",INDIRECT("$1:$1"),0)-1),2,0)</f>
        <v>2</v>
      </c>
      <c r="B53" t="s">
        <v>23</v>
      </c>
      <c r="C53">
        <v>6</v>
      </c>
      <c r="D53">
        <v>0</v>
      </c>
      <c r="E53">
        <v>1</v>
      </c>
      <c r="F53" t="s">
        <v>23</v>
      </c>
      <c r="G53">
        <f t="shared" ca="1" si="4"/>
        <v>2</v>
      </c>
      <c r="H53">
        <f t="shared" si="5"/>
        <v>5</v>
      </c>
      <c r="I53">
        <v>1</v>
      </c>
    </row>
    <row r="54" spans="1:9" x14ac:dyDescent="0.3">
      <c r="A54">
        <f t="shared" ca="1" si="6"/>
        <v>2</v>
      </c>
      <c r="B54" t="s">
        <v>23</v>
      </c>
      <c r="C54">
        <v>6</v>
      </c>
      <c r="D54">
        <v>1</v>
      </c>
      <c r="E54">
        <v>1</v>
      </c>
      <c r="F54" t="s">
        <v>23</v>
      </c>
      <c r="G54">
        <f t="shared" ca="1" si="4"/>
        <v>2</v>
      </c>
      <c r="H54">
        <f t="shared" si="5"/>
        <v>5</v>
      </c>
      <c r="I54">
        <v>1</v>
      </c>
    </row>
    <row r="55" spans="1:9" x14ac:dyDescent="0.3">
      <c r="A55">
        <f t="shared" ca="1" si="6"/>
        <v>2</v>
      </c>
      <c r="B55" t="s">
        <v>23</v>
      </c>
      <c r="C55">
        <v>6</v>
      </c>
      <c r="D55">
        <v>2</v>
      </c>
      <c r="E55">
        <v>1</v>
      </c>
      <c r="F55" t="s">
        <v>23</v>
      </c>
      <c r="G55">
        <f t="shared" ca="1" si="4"/>
        <v>2</v>
      </c>
      <c r="H55">
        <f t="shared" si="5"/>
        <v>5</v>
      </c>
      <c r="I55">
        <v>1</v>
      </c>
    </row>
    <row r="56" spans="1:9" x14ac:dyDescent="0.3">
      <c r="A56">
        <f t="shared" ca="1" si="6"/>
        <v>2</v>
      </c>
      <c r="B56" t="s">
        <v>23</v>
      </c>
      <c r="C56">
        <v>6</v>
      </c>
      <c r="D56">
        <v>3</v>
      </c>
      <c r="E56">
        <v>1</v>
      </c>
      <c r="F56" t="s">
        <v>23</v>
      </c>
      <c r="G56">
        <f t="shared" ca="1" si="4"/>
        <v>2</v>
      </c>
      <c r="H56">
        <f t="shared" si="5"/>
        <v>5</v>
      </c>
      <c r="I56">
        <v>1</v>
      </c>
    </row>
    <row r="57" spans="1:9" x14ac:dyDescent="0.3">
      <c r="A57">
        <f t="shared" ca="1" si="6"/>
        <v>2</v>
      </c>
      <c r="B57" t="s">
        <v>23</v>
      </c>
      <c r="C57">
        <v>6</v>
      </c>
      <c r="D57">
        <v>4</v>
      </c>
      <c r="E57">
        <v>1</v>
      </c>
      <c r="F57" t="s">
        <v>23</v>
      </c>
      <c r="G57">
        <f t="shared" ca="1" si="4"/>
        <v>2</v>
      </c>
      <c r="H57">
        <f t="shared" si="5"/>
        <v>5</v>
      </c>
      <c r="I57">
        <v>1</v>
      </c>
    </row>
    <row r="58" spans="1:9" x14ac:dyDescent="0.3">
      <c r="A58">
        <f t="shared" ca="1" si="6"/>
        <v>2</v>
      </c>
      <c r="B58" t="s">
        <v>23</v>
      </c>
      <c r="C58">
        <v>6</v>
      </c>
      <c r="D58">
        <v>5</v>
      </c>
      <c r="E58">
        <v>2</v>
      </c>
      <c r="F58" t="s">
        <v>23</v>
      </c>
      <c r="G58">
        <f t="shared" ca="1" si="4"/>
        <v>2</v>
      </c>
      <c r="H58">
        <f t="shared" si="5"/>
        <v>5</v>
      </c>
      <c r="I58">
        <v>1</v>
      </c>
    </row>
  </sheetData>
  <phoneticPr fontId="1" type="noConversion"/>
  <dataValidations count="1">
    <dataValidation type="list" allowBlank="1" showInputMessage="1" showErrorMessage="1" sqref="B53 B2:B43 F48:F51 F2:F46 F53" xr:uid="{A8BFF03D-0B28-460F-BFBA-955D27698617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362FC-4F9D-41C0-866C-C43B2892ADA3}">
  <dimension ref="A1:B8"/>
  <sheetViews>
    <sheetView workbookViewId="0">
      <selection activeCell="A2" sqref="A2"/>
    </sheetView>
  </sheetViews>
  <sheetFormatPr defaultRowHeight="16.5" x14ac:dyDescent="0.3"/>
  <cols>
    <col min="1" max="1" width="9.125" bestFit="1" customWidth="1"/>
    <col min="2" max="2" width="22" bestFit="1" customWidth="1"/>
  </cols>
  <sheetData>
    <row r="1" spans="1:2" ht="27" customHeight="1" x14ac:dyDescent="0.3">
      <c r="A1" t="s">
        <v>112</v>
      </c>
      <c r="B1" t="s">
        <v>113</v>
      </c>
    </row>
    <row r="2" spans="1:2" x14ac:dyDescent="0.3">
      <c r="A2">
        <v>0</v>
      </c>
      <c r="B2">
        <v>0</v>
      </c>
    </row>
    <row r="3" spans="1:2" x14ac:dyDescent="0.3">
      <c r="A3">
        <v>1</v>
      </c>
      <c r="B3">
        <v>0</v>
      </c>
    </row>
    <row r="4" spans="1:2" x14ac:dyDescent="0.3">
      <c r="A4">
        <v>2</v>
      </c>
      <c r="B4">
        <v>0</v>
      </c>
    </row>
    <row r="5" spans="1:2" x14ac:dyDescent="0.3">
      <c r="A5">
        <v>3</v>
      </c>
      <c r="B5">
        <v>2</v>
      </c>
    </row>
    <row r="6" spans="1:2" x14ac:dyDescent="0.3">
      <c r="A6">
        <v>4</v>
      </c>
      <c r="B6">
        <v>3</v>
      </c>
    </row>
    <row r="7" spans="1:2" x14ac:dyDescent="0.3">
      <c r="A7">
        <v>5</v>
      </c>
      <c r="B7">
        <v>4</v>
      </c>
    </row>
    <row r="8" spans="1:2" x14ac:dyDescent="0.3">
      <c r="A8">
        <v>6</v>
      </c>
      <c r="B8">
        <v>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EquipTable</vt:lpstr>
      <vt:lpstr>EquipLevelTable</vt:lpstr>
      <vt:lpstr>EquipCompositeTable</vt:lpstr>
      <vt:lpstr>EquipGradeTable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 &amp; Hoo</dc:creator>
  <cp:lastModifiedBy>Ju &amp; Hoo</cp:lastModifiedBy>
  <dcterms:created xsi:type="dcterms:W3CDTF">2023-02-02T17:25:50Z</dcterms:created>
  <dcterms:modified xsi:type="dcterms:W3CDTF">2023-02-26T15:32:46Z</dcterms:modified>
</cp:coreProperties>
</file>