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F5FC7367-0EE0-4099-AD6F-FCFE4FFC9C09}" xr6:coauthVersionLast="47" xr6:coauthVersionMax="47" xr10:uidLastSave="{00000000-0000-0000-0000-000000000000}"/>
  <bookViews>
    <workbookView xWindow="-120" yWindow="-120" windowWidth="24240" windowHeight="13140" activeTab="2" xr2:uid="{CAFD6D8A-5761-4B20-B7C4-D765230D70BF}"/>
  </bookViews>
  <sheets>
    <sheet name="AttendanceTypeTable" sheetId="3" r:id="rId1"/>
    <sheet name="AttendanceRewardTable" sheetId="4" r:id="rId2"/>
    <sheet name="AttendanceEarlyTable" sheetId="5" r:id="rId3"/>
  </sheets>
  <definedNames>
    <definedName name="_xlnm._FilterDatabase" localSheetId="1" hidden="1">AttendanceRewardTable!$A$1:$S$188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" l="1"/>
  <c r="C188" i="5"/>
  <c r="B188" i="5"/>
  <c r="H188" i="5"/>
  <c r="C187" i="5"/>
  <c r="B187" i="5"/>
  <c r="H187" i="5"/>
  <c r="C186" i="5"/>
  <c r="B186" i="5"/>
  <c r="H186" i="5"/>
  <c r="C185" i="5"/>
  <c r="B185" i="5"/>
  <c r="H185" i="5"/>
  <c r="C184" i="5"/>
  <c r="B184" i="5"/>
  <c r="H184" i="5"/>
  <c r="C183" i="5"/>
  <c r="B183" i="5"/>
  <c r="H183" i="5"/>
  <c r="C182" i="5"/>
  <c r="B182" i="5"/>
  <c r="H182" i="5"/>
  <c r="C181" i="5"/>
  <c r="B181" i="5"/>
  <c r="H181" i="5"/>
  <c r="C180" i="5"/>
  <c r="B180" i="5"/>
  <c r="H180" i="5"/>
  <c r="C179" i="5"/>
  <c r="B179" i="5"/>
  <c r="H179" i="5"/>
  <c r="C178" i="5"/>
  <c r="B178" i="5"/>
  <c r="H178" i="5"/>
  <c r="C177" i="5"/>
  <c r="B177" i="5"/>
  <c r="H177" i="5"/>
  <c r="C176" i="5"/>
  <c r="B176" i="5"/>
  <c r="H176" i="5"/>
  <c r="C175" i="5"/>
  <c r="B175" i="5"/>
  <c r="H175" i="5"/>
  <c r="C174" i="5"/>
  <c r="B174" i="5"/>
  <c r="H174" i="5"/>
  <c r="C173" i="5"/>
  <c r="B173" i="5"/>
  <c r="H173" i="5"/>
  <c r="C172" i="5"/>
  <c r="B172" i="5"/>
  <c r="H172" i="5"/>
  <c r="C171" i="5"/>
  <c r="B171" i="5"/>
  <c r="H171" i="5"/>
  <c r="C170" i="5"/>
  <c r="B170" i="5"/>
  <c r="H170" i="5"/>
  <c r="C169" i="5"/>
  <c r="B169" i="5"/>
  <c r="H169" i="5"/>
  <c r="C168" i="5"/>
  <c r="B168" i="5"/>
  <c r="H168" i="5"/>
  <c r="C167" i="5"/>
  <c r="B167" i="5"/>
  <c r="H167" i="5"/>
  <c r="C166" i="5"/>
  <c r="B166" i="5"/>
  <c r="H166" i="5"/>
  <c r="C165" i="5"/>
  <c r="B165" i="5"/>
  <c r="H165" i="5"/>
  <c r="C164" i="5"/>
  <c r="B164" i="5"/>
  <c r="H164" i="5"/>
  <c r="C163" i="5"/>
  <c r="B163" i="5"/>
  <c r="H163" i="5"/>
  <c r="C162" i="5"/>
  <c r="B162" i="5"/>
  <c r="H162" i="5"/>
  <c r="C161" i="5"/>
  <c r="B161" i="5"/>
  <c r="H161" i="5"/>
  <c r="C160" i="5"/>
  <c r="B160" i="5"/>
  <c r="H160" i="5"/>
  <c r="C159" i="5"/>
  <c r="B159" i="5"/>
  <c r="H159" i="5"/>
  <c r="C158" i="5"/>
  <c r="B158" i="5"/>
  <c r="H158" i="5"/>
  <c r="C157" i="5"/>
  <c r="B157" i="5"/>
  <c r="H157" i="5"/>
  <c r="C156" i="5"/>
  <c r="B156" i="5"/>
  <c r="H156" i="5"/>
  <c r="C155" i="5"/>
  <c r="B155" i="5"/>
  <c r="H155" i="5"/>
  <c r="C154" i="5"/>
  <c r="B154" i="5"/>
  <c r="H154" i="5"/>
  <c r="C153" i="5"/>
  <c r="B153" i="5"/>
  <c r="H153" i="5"/>
  <c r="C152" i="5"/>
  <c r="B152" i="5"/>
  <c r="H152" i="5"/>
  <c r="C151" i="5"/>
  <c r="B151" i="5"/>
  <c r="H151" i="5"/>
  <c r="C150" i="5"/>
  <c r="B150" i="5"/>
  <c r="H150" i="5"/>
  <c r="C149" i="5"/>
  <c r="B149" i="5"/>
  <c r="H149" i="5"/>
  <c r="C148" i="5"/>
  <c r="B148" i="5"/>
  <c r="H148" i="5"/>
  <c r="C147" i="5"/>
  <c r="B147" i="5"/>
  <c r="H147" i="5"/>
  <c r="C146" i="5"/>
  <c r="B146" i="5"/>
  <c r="H146" i="5"/>
  <c r="C145" i="5"/>
  <c r="B145" i="5"/>
  <c r="H145" i="5"/>
  <c r="C144" i="5"/>
  <c r="B144" i="5"/>
  <c r="H144" i="5"/>
  <c r="C143" i="5"/>
  <c r="B143" i="5"/>
  <c r="H143" i="5"/>
  <c r="C142" i="5"/>
  <c r="B142" i="5"/>
  <c r="H142" i="5"/>
  <c r="C141" i="5"/>
  <c r="B141" i="5"/>
  <c r="H141" i="5"/>
  <c r="C140" i="5"/>
  <c r="B140" i="5"/>
  <c r="H140" i="5"/>
  <c r="C139" i="5"/>
  <c r="B139" i="5"/>
  <c r="H139" i="5"/>
  <c r="C138" i="5"/>
  <c r="B138" i="5"/>
  <c r="H138" i="5"/>
  <c r="C137" i="5"/>
  <c r="B137" i="5"/>
  <c r="H137" i="5"/>
  <c r="C136" i="5"/>
  <c r="B136" i="5"/>
  <c r="H136" i="5"/>
  <c r="C135" i="5"/>
  <c r="B135" i="5"/>
  <c r="H135" i="5"/>
  <c r="C134" i="5"/>
  <c r="B134" i="5"/>
  <c r="H134" i="5"/>
  <c r="C133" i="5"/>
  <c r="B133" i="5"/>
  <c r="H133" i="5"/>
  <c r="C132" i="5"/>
  <c r="B132" i="5"/>
  <c r="H132" i="5"/>
  <c r="C131" i="5"/>
  <c r="B131" i="5"/>
  <c r="H131" i="5"/>
  <c r="C130" i="5"/>
  <c r="B130" i="5"/>
  <c r="H130" i="5"/>
  <c r="C129" i="5"/>
  <c r="B129" i="5"/>
  <c r="H129" i="5"/>
  <c r="C128" i="5"/>
  <c r="B128" i="5"/>
  <c r="H128" i="5"/>
  <c r="C127" i="5"/>
  <c r="B127" i="5"/>
  <c r="H127" i="5"/>
  <c r="C126" i="5"/>
  <c r="B126" i="5"/>
  <c r="H126" i="5"/>
  <c r="C125" i="5"/>
  <c r="B125" i="5"/>
  <c r="H125" i="5"/>
  <c r="C124" i="5"/>
  <c r="B124" i="5"/>
  <c r="H124" i="5"/>
  <c r="C123" i="5"/>
  <c r="B123" i="5"/>
  <c r="H123" i="5"/>
  <c r="C122" i="5"/>
  <c r="B122" i="5"/>
  <c r="H122" i="5"/>
  <c r="C121" i="5"/>
  <c r="B121" i="5"/>
  <c r="H121" i="5"/>
  <c r="C120" i="5"/>
  <c r="B120" i="5"/>
  <c r="H120" i="5"/>
  <c r="C119" i="5"/>
  <c r="B119" i="5"/>
  <c r="H119" i="5"/>
  <c r="C118" i="5"/>
  <c r="B118" i="5"/>
  <c r="H118" i="5"/>
  <c r="C117" i="5"/>
  <c r="B117" i="5"/>
  <c r="H117" i="5"/>
  <c r="C116" i="5"/>
  <c r="B116" i="5"/>
  <c r="H116" i="5"/>
  <c r="C115" i="5"/>
  <c r="B115" i="5"/>
  <c r="H115" i="5"/>
  <c r="C114" i="5"/>
  <c r="B114" i="5"/>
  <c r="H114" i="5"/>
  <c r="C113" i="5"/>
  <c r="B113" i="5"/>
  <c r="H113" i="5"/>
  <c r="C112" i="5"/>
  <c r="B112" i="5"/>
  <c r="H112" i="5"/>
  <c r="C111" i="5"/>
  <c r="B111" i="5"/>
  <c r="H111" i="5"/>
  <c r="C110" i="5"/>
  <c r="B110" i="5"/>
  <c r="H110" i="5"/>
  <c r="C109" i="5"/>
  <c r="B109" i="5"/>
  <c r="H109" i="5"/>
  <c r="C108" i="5"/>
  <c r="B108" i="5"/>
  <c r="H108" i="5"/>
  <c r="C107" i="5"/>
  <c r="B107" i="5"/>
  <c r="H107" i="5"/>
  <c r="C106" i="5"/>
  <c r="B106" i="5"/>
  <c r="H106" i="5"/>
  <c r="C105" i="5"/>
  <c r="B105" i="5"/>
  <c r="H105" i="5"/>
  <c r="C104" i="5"/>
  <c r="B104" i="5"/>
  <c r="H104" i="5"/>
  <c r="C103" i="5"/>
  <c r="B103" i="5"/>
  <c r="H103" i="5"/>
  <c r="C102" i="5"/>
  <c r="B102" i="5"/>
  <c r="H102" i="5"/>
  <c r="C101" i="5"/>
  <c r="B101" i="5"/>
  <c r="H101" i="5"/>
  <c r="C100" i="5"/>
  <c r="B100" i="5"/>
  <c r="H100" i="5"/>
  <c r="C99" i="5"/>
  <c r="B99" i="5"/>
  <c r="H99" i="5"/>
  <c r="C98" i="5"/>
  <c r="B98" i="5"/>
  <c r="H98" i="5"/>
  <c r="C97" i="5"/>
  <c r="B97" i="5"/>
  <c r="H97" i="5"/>
  <c r="C96" i="5"/>
  <c r="B96" i="5"/>
  <c r="H96" i="5"/>
  <c r="C95" i="5"/>
  <c r="B95" i="5"/>
  <c r="H95" i="5"/>
  <c r="C94" i="5"/>
  <c r="B94" i="5"/>
  <c r="H94" i="5"/>
  <c r="C93" i="5"/>
  <c r="B93" i="5"/>
  <c r="H93" i="5"/>
  <c r="C92" i="5"/>
  <c r="B92" i="5"/>
  <c r="H92" i="5"/>
  <c r="C91" i="5"/>
  <c r="B91" i="5"/>
  <c r="H91" i="5"/>
  <c r="C90" i="5"/>
  <c r="B90" i="5"/>
  <c r="H90" i="5"/>
  <c r="C89" i="5"/>
  <c r="B89" i="5"/>
  <c r="H89" i="5"/>
  <c r="C88" i="5"/>
  <c r="B88" i="5"/>
  <c r="H88" i="5"/>
  <c r="C87" i="5"/>
  <c r="B87" i="5"/>
  <c r="H87" i="5"/>
  <c r="C86" i="5"/>
  <c r="B86" i="5"/>
  <c r="H86" i="5"/>
  <c r="C85" i="5"/>
  <c r="B85" i="5"/>
  <c r="H85" i="5"/>
  <c r="C84" i="5"/>
  <c r="B84" i="5"/>
  <c r="H84" i="5"/>
  <c r="C83" i="5"/>
  <c r="B83" i="5"/>
  <c r="H83" i="5"/>
  <c r="C82" i="5"/>
  <c r="B82" i="5"/>
  <c r="H82" i="5"/>
  <c r="C81" i="5"/>
  <c r="B81" i="5"/>
  <c r="H81" i="5"/>
  <c r="C80" i="5"/>
  <c r="B80" i="5"/>
  <c r="H80" i="5"/>
  <c r="C79" i="5"/>
  <c r="B79" i="5"/>
  <c r="H79" i="5"/>
  <c r="C78" i="5"/>
  <c r="B78" i="5"/>
  <c r="H78" i="5"/>
  <c r="C77" i="5"/>
  <c r="B77" i="5"/>
  <c r="H77" i="5"/>
  <c r="C76" i="5"/>
  <c r="B76" i="5"/>
  <c r="H76" i="5"/>
  <c r="C75" i="5"/>
  <c r="B75" i="5"/>
  <c r="H75" i="5"/>
  <c r="C74" i="5"/>
  <c r="B74" i="5"/>
  <c r="H74" i="5"/>
  <c r="C73" i="5"/>
  <c r="B73" i="5"/>
  <c r="H73" i="5"/>
  <c r="C72" i="5"/>
  <c r="B72" i="5"/>
  <c r="H72" i="5"/>
  <c r="C71" i="5"/>
  <c r="B71" i="5"/>
  <c r="H71" i="5"/>
  <c r="C70" i="5"/>
  <c r="B70" i="5"/>
  <c r="H70" i="5"/>
  <c r="C69" i="5"/>
  <c r="B69" i="5"/>
  <c r="H69" i="5"/>
  <c r="C68" i="5"/>
  <c r="B68" i="5"/>
  <c r="H68" i="5"/>
  <c r="C67" i="5"/>
  <c r="B67" i="5"/>
  <c r="H67" i="5"/>
  <c r="C66" i="5"/>
  <c r="B66" i="5"/>
  <c r="H66" i="5"/>
  <c r="C65" i="5"/>
  <c r="B65" i="5"/>
  <c r="H65" i="5"/>
  <c r="C64" i="5"/>
  <c r="B64" i="5"/>
  <c r="H64" i="5"/>
  <c r="C63" i="5"/>
  <c r="B63" i="5"/>
  <c r="H63" i="5"/>
  <c r="C62" i="5"/>
  <c r="B62" i="5"/>
  <c r="H62" i="5"/>
  <c r="C61" i="5"/>
  <c r="B61" i="5"/>
  <c r="H61" i="5"/>
  <c r="C60" i="5"/>
  <c r="B60" i="5"/>
  <c r="H60" i="5"/>
  <c r="C59" i="5"/>
  <c r="B59" i="5"/>
  <c r="H59" i="5"/>
  <c r="C58" i="5"/>
  <c r="B58" i="5"/>
  <c r="H58" i="5"/>
  <c r="C57" i="5"/>
  <c r="B57" i="5"/>
  <c r="H57" i="5"/>
  <c r="C56" i="5"/>
  <c r="B56" i="5"/>
  <c r="H56" i="5"/>
  <c r="C55" i="5"/>
  <c r="B55" i="5"/>
  <c r="H55" i="5"/>
  <c r="C54" i="5"/>
  <c r="B54" i="5"/>
  <c r="H54" i="5"/>
  <c r="C53" i="5"/>
  <c r="B53" i="5"/>
  <c r="H53" i="5"/>
  <c r="C52" i="5"/>
  <c r="B52" i="5"/>
  <c r="H52" i="5"/>
  <c r="C51" i="5"/>
  <c r="B51" i="5"/>
  <c r="H51" i="5"/>
  <c r="C50" i="5"/>
  <c r="B50" i="5"/>
  <c r="H50" i="5"/>
  <c r="C49" i="5"/>
  <c r="B49" i="5"/>
  <c r="H49" i="5"/>
  <c r="C48" i="5"/>
  <c r="B48" i="5"/>
  <c r="H48" i="5"/>
  <c r="C47" i="5"/>
  <c r="B47" i="5"/>
  <c r="H47" i="5"/>
  <c r="C46" i="5"/>
  <c r="B46" i="5"/>
  <c r="H46" i="5"/>
  <c r="C45" i="5"/>
  <c r="B45" i="5"/>
  <c r="H45" i="5"/>
  <c r="C44" i="5"/>
  <c r="B44" i="5"/>
  <c r="H44" i="5"/>
  <c r="C43" i="5"/>
  <c r="B43" i="5"/>
  <c r="H43" i="5"/>
  <c r="C42" i="5"/>
  <c r="B42" i="5"/>
  <c r="H42" i="5"/>
  <c r="C41" i="5"/>
  <c r="B41" i="5"/>
  <c r="H41" i="5"/>
  <c r="C40" i="5"/>
  <c r="B40" i="5"/>
  <c r="H40" i="5"/>
  <c r="C39" i="5"/>
  <c r="B39" i="5"/>
  <c r="H39" i="5"/>
  <c r="C38" i="5"/>
  <c r="B38" i="5"/>
  <c r="H38" i="5"/>
  <c r="C37" i="5"/>
  <c r="B37" i="5"/>
  <c r="H37" i="5"/>
  <c r="C36" i="5"/>
  <c r="B36" i="5"/>
  <c r="H36" i="5"/>
  <c r="C35" i="5"/>
  <c r="B35" i="5"/>
  <c r="H35" i="5"/>
  <c r="C34" i="5"/>
  <c r="B34" i="5"/>
  <c r="H34" i="5"/>
  <c r="C33" i="5"/>
  <c r="B33" i="5"/>
  <c r="H33" i="5"/>
  <c r="C32" i="5"/>
  <c r="B32" i="5"/>
  <c r="H32" i="5"/>
  <c r="C31" i="5"/>
  <c r="B31" i="5"/>
  <c r="H31" i="5"/>
  <c r="C30" i="5"/>
  <c r="B30" i="5"/>
  <c r="H30" i="5"/>
  <c r="C29" i="5"/>
  <c r="B29" i="5"/>
  <c r="H29" i="5"/>
  <c r="C28" i="5"/>
  <c r="B28" i="5"/>
  <c r="H28" i="5"/>
  <c r="C27" i="5"/>
  <c r="B27" i="5"/>
  <c r="H27" i="5"/>
  <c r="C26" i="5"/>
  <c r="B26" i="5"/>
  <c r="H26" i="5"/>
  <c r="C25" i="5"/>
  <c r="B25" i="5"/>
  <c r="H25" i="5"/>
  <c r="C24" i="5"/>
  <c r="B24" i="5"/>
  <c r="H24" i="5"/>
  <c r="C23" i="5"/>
  <c r="B23" i="5"/>
  <c r="H23" i="5"/>
  <c r="C22" i="5"/>
  <c r="B22" i="5"/>
  <c r="H22" i="5"/>
  <c r="C21" i="5"/>
  <c r="B21" i="5"/>
  <c r="H21" i="5"/>
  <c r="C20" i="5"/>
  <c r="B20" i="5"/>
  <c r="H20" i="5"/>
  <c r="C19" i="5"/>
  <c r="B19" i="5"/>
  <c r="H19" i="5"/>
  <c r="C18" i="5"/>
  <c r="B18" i="5"/>
  <c r="H18" i="5"/>
  <c r="C17" i="5"/>
  <c r="B17" i="5"/>
  <c r="H17" i="5"/>
  <c r="C16" i="5"/>
  <c r="B16" i="5"/>
  <c r="H16" i="5"/>
  <c r="C15" i="5"/>
  <c r="B15" i="5"/>
  <c r="H15" i="5"/>
  <c r="C14" i="5"/>
  <c r="B14" i="5"/>
  <c r="H14" i="5"/>
  <c r="C13" i="5"/>
  <c r="B13" i="5"/>
  <c r="H13" i="5"/>
  <c r="C12" i="5"/>
  <c r="B12" i="5"/>
  <c r="H12" i="5"/>
  <c r="C11" i="5"/>
  <c r="B11" i="5"/>
  <c r="H11" i="5"/>
  <c r="C10" i="5"/>
  <c r="B10" i="5"/>
  <c r="H10" i="5"/>
  <c r="C9" i="5"/>
  <c r="B9" i="5"/>
  <c r="H9" i="5"/>
  <c r="C8" i="5"/>
  <c r="B8" i="5"/>
  <c r="H8" i="5"/>
  <c r="C7" i="5"/>
  <c r="B7" i="5"/>
  <c r="H7" i="5"/>
  <c r="C6" i="5"/>
  <c r="B6" i="5"/>
  <c r="H6" i="5"/>
  <c r="C5" i="5"/>
  <c r="B5" i="5"/>
  <c r="H5" i="5"/>
  <c r="C4" i="5"/>
  <c r="B4" i="5"/>
  <c r="H4" i="5"/>
  <c r="C3" i="5"/>
  <c r="B3" i="5"/>
  <c r="H3" i="5"/>
  <c r="C2" i="5"/>
  <c r="B2" i="5"/>
  <c r="H2" i="5"/>
  <c r="D186" i="5"/>
  <c r="D182" i="5"/>
  <c r="D178" i="5"/>
  <c r="D174" i="5"/>
  <c r="D170" i="5"/>
  <c r="D166" i="5"/>
  <c r="D162" i="5"/>
  <c r="D158" i="5"/>
  <c r="D154" i="5"/>
  <c r="D150" i="5"/>
  <c r="D146" i="5"/>
  <c r="D142" i="5"/>
  <c r="D138" i="5"/>
  <c r="D134" i="5"/>
  <c r="D130" i="5"/>
  <c r="D126" i="5"/>
  <c r="D122" i="5"/>
  <c r="D118" i="5"/>
  <c r="D114" i="5"/>
  <c r="D110" i="5"/>
  <c r="D106" i="5"/>
  <c r="D102" i="5"/>
  <c r="D98" i="5"/>
  <c r="D94" i="5"/>
  <c r="D90" i="5"/>
  <c r="D86" i="5"/>
  <c r="D82" i="5"/>
  <c r="D78" i="5"/>
  <c r="D74" i="5"/>
  <c r="D70" i="5"/>
  <c r="D66" i="5"/>
  <c r="D187" i="5"/>
  <c r="D183" i="5"/>
  <c r="D179" i="5"/>
  <c r="D175" i="5"/>
  <c r="D171" i="5"/>
  <c r="D167" i="5"/>
  <c r="D163" i="5"/>
  <c r="D159" i="5"/>
  <c r="D155" i="5"/>
  <c r="D151" i="5"/>
  <c r="D147" i="5"/>
  <c r="D143" i="5"/>
  <c r="D139" i="5"/>
  <c r="D135" i="5"/>
  <c r="D131" i="5"/>
  <c r="D127" i="5"/>
  <c r="D123" i="5"/>
  <c r="D119" i="5"/>
  <c r="D115" i="5"/>
  <c r="D111" i="5"/>
  <c r="D107" i="5"/>
  <c r="D103" i="5"/>
  <c r="D99" i="5"/>
  <c r="D95" i="5"/>
  <c r="D91" i="5"/>
  <c r="D87" i="5"/>
  <c r="D83" i="5"/>
  <c r="D79" i="5"/>
  <c r="D75" i="5"/>
  <c r="D71" i="5"/>
  <c r="D67" i="5"/>
  <c r="D63" i="5"/>
  <c r="D188" i="5"/>
  <c r="D184" i="5"/>
  <c r="D180" i="5"/>
  <c r="D176" i="5"/>
  <c r="D172" i="5"/>
  <c r="D168" i="5"/>
  <c r="D164" i="5"/>
  <c r="D160" i="5"/>
  <c r="D156" i="5"/>
  <c r="D152" i="5"/>
  <c r="D148" i="5"/>
  <c r="D144" i="5"/>
  <c r="D140" i="5"/>
  <c r="D136" i="5"/>
  <c r="D132" i="5"/>
  <c r="D128" i="5"/>
  <c r="D124" i="5"/>
  <c r="D120" i="5"/>
  <c r="D116" i="5"/>
  <c r="D112" i="5"/>
  <c r="D108" i="5"/>
  <c r="D104" i="5"/>
  <c r="D100" i="5"/>
  <c r="D96" i="5"/>
  <c r="D92" i="5"/>
  <c r="D88" i="5"/>
  <c r="D84" i="5"/>
  <c r="D80" i="5"/>
  <c r="D76" i="5"/>
  <c r="D72" i="5"/>
  <c r="D68" i="5"/>
  <c r="D64" i="5"/>
  <c r="D185" i="5"/>
  <c r="D181" i="5"/>
  <c r="D177" i="5"/>
  <c r="D173" i="5"/>
  <c r="D169" i="5"/>
  <c r="D165" i="5"/>
  <c r="D161" i="5"/>
  <c r="D157" i="5"/>
  <c r="D153" i="5"/>
  <c r="D149" i="5"/>
  <c r="D145" i="5"/>
  <c r="D141" i="5"/>
  <c r="D137" i="5"/>
  <c r="D133" i="5"/>
  <c r="D129" i="5"/>
  <c r="D125" i="5"/>
  <c r="D121" i="5"/>
  <c r="D117" i="5"/>
  <c r="D113" i="5"/>
  <c r="D109" i="5"/>
  <c r="D105" i="5"/>
  <c r="D101" i="5"/>
  <c r="D97" i="5"/>
  <c r="D93" i="5"/>
  <c r="D89" i="5"/>
  <c r="D85" i="5"/>
  <c r="D81" i="5"/>
  <c r="D77" i="5"/>
  <c r="D58" i="5"/>
  <c r="D54" i="5"/>
  <c r="D50" i="5"/>
  <c r="D46" i="5"/>
  <c r="D42" i="5"/>
  <c r="D38" i="5"/>
  <c r="D34" i="5"/>
  <c r="D30" i="5"/>
  <c r="D26" i="5"/>
  <c r="D22" i="5"/>
  <c r="D18" i="5"/>
  <c r="D14" i="5"/>
  <c r="D10" i="5"/>
  <c r="D6" i="5"/>
  <c r="D2" i="5"/>
  <c r="D69" i="5"/>
  <c r="D62" i="5"/>
  <c r="D59" i="5"/>
  <c r="D55" i="5"/>
  <c r="D51" i="5"/>
  <c r="D47" i="5"/>
  <c r="D43" i="5"/>
  <c r="D39" i="5"/>
  <c r="D35" i="5"/>
  <c r="D31" i="5"/>
  <c r="D27" i="5"/>
  <c r="D23" i="5"/>
  <c r="D19" i="5"/>
  <c r="D15" i="5"/>
  <c r="D11" i="5"/>
  <c r="D7" i="5"/>
  <c r="D3" i="5"/>
  <c r="D65" i="5"/>
  <c r="D60" i="5"/>
  <c r="D56" i="5"/>
  <c r="D52" i="5"/>
  <c r="D48" i="5"/>
  <c r="D44" i="5"/>
  <c r="D40" i="5"/>
  <c r="D36" i="5"/>
  <c r="D32" i="5"/>
  <c r="D28" i="5"/>
  <c r="D24" i="5"/>
  <c r="D20" i="5"/>
  <c r="D16" i="5"/>
  <c r="D12" i="5"/>
  <c r="D8" i="5"/>
  <c r="D4" i="5"/>
  <c r="D61" i="5"/>
  <c r="D57" i="5"/>
  <c r="D53" i="5"/>
  <c r="D49" i="5"/>
  <c r="D45" i="5"/>
  <c r="D41" i="5"/>
  <c r="D37" i="5"/>
  <c r="D33" i="5"/>
  <c r="D29" i="5"/>
  <c r="D25" i="5"/>
  <c r="D21" i="5"/>
  <c r="D17" i="5"/>
  <c r="D13" i="5"/>
  <c r="D9" i="5"/>
  <c r="D5" i="5"/>
  <c r="D73" i="5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7" i="4"/>
  <c r="J28" i="4"/>
  <c r="J29" i="4"/>
  <c r="J30" i="4"/>
  <c r="J31" i="4"/>
  <c r="J32" i="4"/>
  <c r="J33" i="4"/>
  <c r="J34" i="4"/>
  <c r="J36" i="4"/>
  <c r="J37" i="4"/>
  <c r="J38" i="4"/>
  <c r="J39" i="4"/>
  <c r="J40" i="4"/>
  <c r="J41" i="4"/>
  <c r="J42" i="4"/>
  <c r="J43" i="4"/>
  <c r="J45" i="4"/>
  <c r="J46" i="4"/>
  <c r="J47" i="4"/>
  <c r="J48" i="4"/>
  <c r="J49" i="4"/>
  <c r="J50" i="4"/>
  <c r="J51" i="4"/>
  <c r="J52" i="4"/>
  <c r="J54" i="4"/>
  <c r="J55" i="4"/>
  <c r="J56" i="4"/>
  <c r="J57" i="4"/>
  <c r="J58" i="4"/>
  <c r="J59" i="4"/>
  <c r="J60" i="4"/>
  <c r="J61" i="4"/>
  <c r="J63" i="4"/>
  <c r="J64" i="4"/>
  <c r="J65" i="4"/>
  <c r="J66" i="4"/>
  <c r="J67" i="4"/>
  <c r="J68" i="4"/>
  <c r="J69" i="4"/>
  <c r="J70" i="4"/>
  <c r="J72" i="4"/>
  <c r="J73" i="4"/>
  <c r="J74" i="4"/>
  <c r="J75" i="4"/>
  <c r="J76" i="4"/>
  <c r="J77" i="4"/>
  <c r="J78" i="4"/>
  <c r="J79" i="4"/>
  <c r="J81" i="4"/>
  <c r="J82" i="4"/>
  <c r="J83" i="4"/>
  <c r="J84" i="4"/>
  <c r="J85" i="4"/>
  <c r="J86" i="4"/>
  <c r="J87" i="4"/>
  <c r="J88" i="4"/>
  <c r="J90" i="4"/>
  <c r="J91" i="4"/>
  <c r="J92" i="4"/>
  <c r="J93" i="4"/>
  <c r="J94" i="4"/>
  <c r="J95" i="4"/>
  <c r="J96" i="4"/>
  <c r="J97" i="4"/>
  <c r="J99" i="4"/>
  <c r="J100" i="4"/>
  <c r="J101" i="4"/>
  <c r="J102" i="4"/>
  <c r="J103" i="4"/>
  <c r="J104" i="4"/>
  <c r="J105" i="4"/>
  <c r="J106" i="4"/>
  <c r="J108" i="4"/>
  <c r="J109" i="4"/>
  <c r="J110" i="4"/>
  <c r="J111" i="4"/>
  <c r="J112" i="4"/>
  <c r="J113" i="4"/>
  <c r="J114" i="4"/>
  <c r="J115" i="4"/>
  <c r="J117" i="4"/>
  <c r="J118" i="4"/>
  <c r="J119" i="4"/>
  <c r="J120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A73" i="5" l="1"/>
  <c r="A5" i="5"/>
  <c r="A9" i="5"/>
  <c r="A13" i="5"/>
  <c r="A17" i="5"/>
  <c r="A21" i="5"/>
  <c r="A25" i="5"/>
  <c r="A29" i="5"/>
  <c r="A33" i="5"/>
  <c r="A37" i="5"/>
  <c r="A41" i="5"/>
  <c r="A45" i="5"/>
  <c r="A49" i="5"/>
  <c r="A53" i="5"/>
  <c r="A57" i="5"/>
  <c r="A61" i="5"/>
  <c r="A4" i="5"/>
  <c r="A8" i="5"/>
  <c r="A12" i="5"/>
  <c r="A16" i="5"/>
  <c r="A20" i="5"/>
  <c r="A24" i="5"/>
  <c r="A28" i="5"/>
  <c r="A32" i="5"/>
  <c r="A36" i="5"/>
  <c r="A40" i="5"/>
  <c r="A44" i="5"/>
  <c r="A48" i="5"/>
  <c r="A52" i="5"/>
  <c r="A56" i="5"/>
  <c r="A60" i="5"/>
  <c r="A65" i="5"/>
  <c r="A3" i="5"/>
  <c r="A7" i="5"/>
  <c r="A11" i="5"/>
  <c r="A15" i="5"/>
  <c r="A19" i="5"/>
  <c r="A23" i="5"/>
  <c r="A27" i="5"/>
  <c r="A31" i="5"/>
  <c r="A35" i="5"/>
  <c r="A39" i="5"/>
  <c r="A43" i="5"/>
  <c r="A47" i="5"/>
  <c r="A51" i="5"/>
  <c r="A55" i="5"/>
  <c r="A59" i="5"/>
  <c r="A62" i="5"/>
  <c r="A69" i="5"/>
  <c r="A2" i="5"/>
  <c r="A6" i="5"/>
  <c r="A10" i="5"/>
  <c r="A14" i="5"/>
  <c r="A18" i="5"/>
  <c r="A22" i="5"/>
  <c r="A26" i="5"/>
  <c r="A30" i="5"/>
  <c r="A34" i="5"/>
  <c r="A38" i="5"/>
  <c r="A42" i="5"/>
  <c r="A46" i="5"/>
  <c r="A50" i="5"/>
  <c r="A54" i="5"/>
  <c r="A58" i="5"/>
  <c r="A77" i="5"/>
  <c r="A81" i="5"/>
  <c r="A85" i="5"/>
  <c r="A89" i="5"/>
  <c r="A93" i="5"/>
  <c r="A97" i="5"/>
  <c r="A101" i="5"/>
  <c r="A105" i="5"/>
  <c r="A109" i="5"/>
  <c r="A113" i="5"/>
  <c r="A117" i="5"/>
  <c r="A121" i="5"/>
  <c r="A125" i="5"/>
  <c r="A129" i="5"/>
  <c r="A133" i="5"/>
  <c r="A137" i="5"/>
  <c r="A141" i="5"/>
  <c r="A145" i="5"/>
  <c r="A149" i="5"/>
  <c r="A153" i="5"/>
  <c r="A157" i="5"/>
  <c r="A161" i="5"/>
  <c r="A165" i="5"/>
  <c r="A169" i="5"/>
  <c r="A173" i="5"/>
  <c r="A177" i="5"/>
  <c r="A181" i="5"/>
  <c r="A185" i="5"/>
  <c r="A64" i="5"/>
  <c r="A68" i="5"/>
  <c r="A72" i="5"/>
  <c r="A76" i="5"/>
  <c r="A80" i="5"/>
  <c r="A84" i="5"/>
  <c r="A88" i="5"/>
  <c r="A92" i="5"/>
  <c r="A96" i="5"/>
  <c r="A100" i="5"/>
  <c r="A104" i="5"/>
  <c r="A108" i="5"/>
  <c r="A112" i="5"/>
  <c r="A116" i="5"/>
  <c r="A120" i="5"/>
  <c r="A124" i="5"/>
  <c r="A128" i="5"/>
  <c r="A132" i="5"/>
  <c r="A136" i="5"/>
  <c r="A140" i="5"/>
  <c r="A144" i="5"/>
  <c r="A148" i="5"/>
  <c r="A152" i="5"/>
  <c r="A156" i="5"/>
  <c r="A160" i="5"/>
  <c r="A164" i="5"/>
  <c r="A168" i="5"/>
  <c r="A172" i="5"/>
  <c r="A176" i="5"/>
  <c r="A180" i="5"/>
  <c r="A184" i="5"/>
  <c r="A188" i="5"/>
  <c r="A63" i="5"/>
  <c r="A67" i="5"/>
  <c r="A71" i="5"/>
  <c r="A75" i="5"/>
  <c r="A79" i="5"/>
  <c r="A83" i="5"/>
  <c r="A87" i="5"/>
  <c r="A91" i="5"/>
  <c r="A95" i="5"/>
  <c r="A99" i="5"/>
  <c r="A103" i="5"/>
  <c r="A107" i="5"/>
  <c r="A111" i="5"/>
  <c r="A115" i="5"/>
  <c r="A119" i="5"/>
  <c r="A123" i="5"/>
  <c r="A127" i="5"/>
  <c r="A131" i="5"/>
  <c r="A135" i="5"/>
  <c r="A139" i="5"/>
  <c r="A143" i="5"/>
  <c r="A147" i="5"/>
  <c r="A151" i="5"/>
  <c r="A155" i="5"/>
  <c r="A159" i="5"/>
  <c r="A163" i="5"/>
  <c r="A167" i="5"/>
  <c r="A171" i="5"/>
  <c r="A175" i="5"/>
  <c r="A179" i="5"/>
  <c r="A183" i="5"/>
  <c r="A187" i="5"/>
  <c r="A66" i="5"/>
  <c r="A70" i="5"/>
  <c r="A74" i="5"/>
  <c r="A78" i="5"/>
  <c r="A82" i="5"/>
  <c r="A86" i="5"/>
  <c r="A90" i="5"/>
  <c r="A94" i="5"/>
  <c r="A98" i="5"/>
  <c r="A102" i="5"/>
  <c r="A106" i="5"/>
  <c r="A110" i="5"/>
  <c r="A114" i="5"/>
  <c r="A118" i="5"/>
  <c r="A122" i="5"/>
  <c r="A126" i="5"/>
  <c r="A130" i="5"/>
  <c r="A134" i="5"/>
  <c r="A138" i="5"/>
  <c r="A142" i="5"/>
  <c r="A146" i="5"/>
  <c r="A150" i="5"/>
  <c r="A154" i="5"/>
  <c r="A158" i="5"/>
  <c r="A162" i="5"/>
  <c r="A166" i="5"/>
  <c r="A170" i="5"/>
  <c r="A174" i="5"/>
  <c r="A178" i="5"/>
  <c r="A182" i="5"/>
  <c r="A186" i="5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B184" i="4"/>
  <c r="O184" i="4"/>
  <c r="P184" i="4"/>
  <c r="Q184" i="4"/>
  <c r="R184" i="4"/>
  <c r="S184" i="4"/>
  <c r="B185" i="4"/>
  <c r="O185" i="4"/>
  <c r="P185" i="4"/>
  <c r="Q185" i="4"/>
  <c r="R185" i="4"/>
  <c r="S185" i="4"/>
  <c r="B186" i="4"/>
  <c r="O186" i="4"/>
  <c r="P186" i="4"/>
  <c r="Q186" i="4"/>
  <c r="R186" i="4"/>
  <c r="S186" i="4"/>
  <c r="B187" i="4"/>
  <c r="O187" i="4"/>
  <c r="P187" i="4"/>
  <c r="Q187" i="4"/>
  <c r="R187" i="4"/>
  <c r="S187" i="4"/>
  <c r="B188" i="4"/>
  <c r="O188" i="4"/>
  <c r="P188" i="4"/>
  <c r="R188" i="4"/>
  <c r="S188" i="4"/>
  <c r="B131" i="4"/>
  <c r="O131" i="4"/>
  <c r="P131" i="4"/>
  <c r="Q131" i="4"/>
  <c r="R131" i="4"/>
  <c r="S131" i="4"/>
  <c r="B132" i="4"/>
  <c r="O132" i="4"/>
  <c r="P132" i="4"/>
  <c r="Q132" i="4"/>
  <c r="R132" i="4"/>
  <c r="S132" i="4"/>
  <c r="B133" i="4"/>
  <c r="O133" i="4"/>
  <c r="P133" i="4"/>
  <c r="Q133" i="4"/>
  <c r="R133" i="4"/>
  <c r="S133" i="4"/>
  <c r="B134" i="4"/>
  <c r="O134" i="4"/>
  <c r="P134" i="4"/>
  <c r="Q134" i="4"/>
  <c r="R134" i="4"/>
  <c r="S134" i="4"/>
  <c r="B135" i="4"/>
  <c r="O135" i="4"/>
  <c r="P135" i="4"/>
  <c r="Q135" i="4"/>
  <c r="R135" i="4"/>
  <c r="S135" i="4"/>
  <c r="B136" i="4"/>
  <c r="O136" i="4"/>
  <c r="P136" i="4"/>
  <c r="Q136" i="4"/>
  <c r="R136" i="4"/>
  <c r="S136" i="4"/>
  <c r="B137" i="4"/>
  <c r="O137" i="4"/>
  <c r="P137" i="4"/>
  <c r="Q137" i="4"/>
  <c r="R137" i="4"/>
  <c r="S137" i="4"/>
  <c r="B138" i="4"/>
  <c r="O138" i="4"/>
  <c r="P138" i="4"/>
  <c r="R138" i="4"/>
  <c r="S138" i="4"/>
  <c r="B144" i="4"/>
  <c r="O144" i="4"/>
  <c r="P144" i="4"/>
  <c r="Q144" i="4"/>
  <c r="R144" i="4"/>
  <c r="S144" i="4"/>
  <c r="B145" i="4"/>
  <c r="O145" i="4"/>
  <c r="P145" i="4"/>
  <c r="Q145" i="4"/>
  <c r="R145" i="4"/>
  <c r="S145" i="4"/>
  <c r="B146" i="4"/>
  <c r="O146" i="4"/>
  <c r="P146" i="4"/>
  <c r="Q146" i="4"/>
  <c r="R146" i="4"/>
  <c r="S146" i="4"/>
  <c r="B147" i="4"/>
  <c r="O147" i="4"/>
  <c r="P147" i="4"/>
  <c r="Q147" i="4"/>
  <c r="R147" i="4"/>
  <c r="S147" i="4"/>
  <c r="B148" i="4"/>
  <c r="O148" i="4"/>
  <c r="P148" i="4"/>
  <c r="Q148" i="4"/>
  <c r="R148" i="4"/>
  <c r="S148" i="4"/>
  <c r="B149" i="4"/>
  <c r="O149" i="4"/>
  <c r="P149" i="4"/>
  <c r="Q149" i="4"/>
  <c r="R149" i="4"/>
  <c r="S149" i="4"/>
  <c r="B150" i="4"/>
  <c r="O150" i="4"/>
  <c r="P150" i="4"/>
  <c r="Q150" i="4"/>
  <c r="R150" i="4"/>
  <c r="S150" i="4"/>
  <c r="B151" i="4"/>
  <c r="O151" i="4"/>
  <c r="P151" i="4"/>
  <c r="Q151" i="4"/>
  <c r="R151" i="4"/>
  <c r="S151" i="4"/>
  <c r="B152" i="4"/>
  <c r="O152" i="4"/>
  <c r="P152" i="4"/>
  <c r="Q152" i="4"/>
  <c r="R152" i="4"/>
  <c r="S152" i="4"/>
  <c r="B153" i="4"/>
  <c r="O153" i="4"/>
  <c r="P153" i="4"/>
  <c r="Q153" i="4"/>
  <c r="R153" i="4"/>
  <c r="S153" i="4"/>
  <c r="B154" i="4"/>
  <c r="O154" i="4"/>
  <c r="P154" i="4"/>
  <c r="Q154" i="4"/>
  <c r="R154" i="4"/>
  <c r="S154" i="4"/>
  <c r="B155" i="4"/>
  <c r="O155" i="4"/>
  <c r="P155" i="4"/>
  <c r="Q155" i="4"/>
  <c r="R155" i="4"/>
  <c r="S155" i="4"/>
  <c r="B156" i="4"/>
  <c r="O156" i="4"/>
  <c r="P156" i="4"/>
  <c r="Q156" i="4"/>
  <c r="R156" i="4"/>
  <c r="S156" i="4"/>
  <c r="B157" i="4"/>
  <c r="O157" i="4"/>
  <c r="P157" i="4"/>
  <c r="Q157" i="4"/>
  <c r="R157" i="4"/>
  <c r="S157" i="4"/>
  <c r="B158" i="4"/>
  <c r="O158" i="4"/>
  <c r="P158" i="4"/>
  <c r="Q158" i="4"/>
  <c r="R158" i="4"/>
  <c r="S158" i="4"/>
  <c r="B159" i="4"/>
  <c r="O159" i="4"/>
  <c r="P159" i="4"/>
  <c r="R159" i="4"/>
  <c r="S159" i="4"/>
  <c r="S183" i="4" l="1"/>
  <c r="R183" i="4"/>
  <c r="P183" i="4"/>
  <c r="O183" i="4"/>
  <c r="B183" i="4"/>
  <c r="S182" i="4"/>
  <c r="R182" i="4"/>
  <c r="P182" i="4"/>
  <c r="O182" i="4"/>
  <c r="B182" i="4"/>
  <c r="S181" i="4"/>
  <c r="R181" i="4"/>
  <c r="P181" i="4"/>
  <c r="O181" i="4"/>
  <c r="B181" i="4"/>
  <c r="S180" i="4"/>
  <c r="R180" i="4"/>
  <c r="P180" i="4"/>
  <c r="O180" i="4"/>
  <c r="B180" i="4"/>
  <c r="S179" i="4"/>
  <c r="R179" i="4"/>
  <c r="P179" i="4"/>
  <c r="O179" i="4"/>
  <c r="B179" i="4"/>
  <c r="S178" i="4"/>
  <c r="R178" i="4"/>
  <c r="P178" i="4"/>
  <c r="O178" i="4"/>
  <c r="B178" i="4"/>
  <c r="S177" i="4"/>
  <c r="R177" i="4"/>
  <c r="P177" i="4"/>
  <c r="O177" i="4"/>
  <c r="B177" i="4"/>
  <c r="S176" i="4"/>
  <c r="R176" i="4"/>
  <c r="P176" i="4"/>
  <c r="O176" i="4"/>
  <c r="B176" i="4"/>
  <c r="S175" i="4"/>
  <c r="R175" i="4"/>
  <c r="P175" i="4"/>
  <c r="O175" i="4"/>
  <c r="B175" i="4"/>
  <c r="S174" i="4"/>
  <c r="R174" i="4"/>
  <c r="P174" i="4"/>
  <c r="O174" i="4"/>
  <c r="B174" i="4"/>
  <c r="S173" i="4"/>
  <c r="R173" i="4"/>
  <c r="P173" i="4"/>
  <c r="O173" i="4"/>
  <c r="B173" i="4"/>
  <c r="S172" i="4"/>
  <c r="R172" i="4"/>
  <c r="P172" i="4"/>
  <c r="O172" i="4"/>
  <c r="B172" i="4"/>
  <c r="S171" i="4"/>
  <c r="R171" i="4"/>
  <c r="P171" i="4"/>
  <c r="O171" i="4"/>
  <c r="B171" i="4"/>
  <c r="S170" i="4"/>
  <c r="R170" i="4"/>
  <c r="P170" i="4"/>
  <c r="O170" i="4"/>
  <c r="B170" i="4"/>
  <c r="S169" i="4"/>
  <c r="R169" i="4"/>
  <c r="P169" i="4"/>
  <c r="O169" i="4"/>
  <c r="B169" i="4"/>
  <c r="S168" i="4"/>
  <c r="R168" i="4"/>
  <c r="P168" i="4"/>
  <c r="O168" i="4"/>
  <c r="B168" i="4"/>
  <c r="S167" i="4"/>
  <c r="R167" i="4"/>
  <c r="P167" i="4"/>
  <c r="O167" i="4"/>
  <c r="B167" i="4"/>
  <c r="S166" i="4"/>
  <c r="R166" i="4"/>
  <c r="P166" i="4"/>
  <c r="O166" i="4"/>
  <c r="B166" i="4"/>
  <c r="S165" i="4"/>
  <c r="R165" i="4"/>
  <c r="P165" i="4"/>
  <c r="O165" i="4"/>
  <c r="B165" i="4"/>
  <c r="S164" i="4"/>
  <c r="R164" i="4"/>
  <c r="P164" i="4"/>
  <c r="O164" i="4"/>
  <c r="B164" i="4"/>
  <c r="S163" i="4"/>
  <c r="R163" i="4"/>
  <c r="P163" i="4"/>
  <c r="O163" i="4"/>
  <c r="B163" i="4"/>
  <c r="S162" i="4"/>
  <c r="R162" i="4"/>
  <c r="P162" i="4"/>
  <c r="O162" i="4"/>
  <c r="B162" i="4"/>
  <c r="S161" i="4"/>
  <c r="R161" i="4"/>
  <c r="P161" i="4"/>
  <c r="O161" i="4"/>
  <c r="B161" i="4"/>
  <c r="S160" i="4"/>
  <c r="R160" i="4"/>
  <c r="P160" i="4"/>
  <c r="O160" i="4"/>
  <c r="C160" i="4"/>
  <c r="B160" i="4"/>
  <c r="S143" i="4"/>
  <c r="R143" i="4"/>
  <c r="P143" i="4"/>
  <c r="O143" i="4"/>
  <c r="B143" i="4"/>
  <c r="S142" i="4"/>
  <c r="R142" i="4"/>
  <c r="P142" i="4"/>
  <c r="O142" i="4"/>
  <c r="B142" i="4"/>
  <c r="S141" i="4"/>
  <c r="R141" i="4"/>
  <c r="P141" i="4"/>
  <c r="O141" i="4"/>
  <c r="B141" i="4"/>
  <c r="S140" i="4"/>
  <c r="R140" i="4"/>
  <c r="P140" i="4"/>
  <c r="O140" i="4"/>
  <c r="B140" i="4"/>
  <c r="S139" i="4"/>
  <c r="R139" i="4"/>
  <c r="P139" i="4"/>
  <c r="O139" i="4"/>
  <c r="C139" i="4"/>
  <c r="B139" i="4"/>
  <c r="S130" i="4"/>
  <c r="R130" i="4"/>
  <c r="P130" i="4"/>
  <c r="O130" i="4"/>
  <c r="B130" i="4"/>
  <c r="S129" i="4"/>
  <c r="R129" i="4"/>
  <c r="P129" i="4"/>
  <c r="O129" i="4"/>
  <c r="B129" i="4"/>
  <c r="S128" i="4"/>
  <c r="R128" i="4"/>
  <c r="P128" i="4"/>
  <c r="O128" i="4"/>
  <c r="B128" i="4"/>
  <c r="S127" i="4"/>
  <c r="R127" i="4"/>
  <c r="P127" i="4"/>
  <c r="O127" i="4"/>
  <c r="B127" i="4"/>
  <c r="S126" i="4"/>
  <c r="R126" i="4"/>
  <c r="P126" i="4"/>
  <c r="O126" i="4"/>
  <c r="B126" i="4"/>
  <c r="S125" i="4"/>
  <c r="R125" i="4"/>
  <c r="P125" i="4"/>
  <c r="O125" i="4"/>
  <c r="B125" i="4"/>
  <c r="S124" i="4"/>
  <c r="R124" i="4"/>
  <c r="P124" i="4"/>
  <c r="O124" i="4"/>
  <c r="B124" i="4"/>
  <c r="S123" i="4"/>
  <c r="R123" i="4"/>
  <c r="P123" i="4"/>
  <c r="O123" i="4"/>
  <c r="B123" i="4"/>
  <c r="S122" i="4"/>
  <c r="R122" i="4"/>
  <c r="P122" i="4"/>
  <c r="O122" i="4"/>
  <c r="C122" i="4"/>
  <c r="B122" i="4"/>
  <c r="S121" i="4"/>
  <c r="R121" i="4"/>
  <c r="P121" i="4"/>
  <c r="O121" i="4"/>
  <c r="B121" i="4"/>
  <c r="S120" i="4"/>
  <c r="R120" i="4"/>
  <c r="P120" i="4"/>
  <c r="O120" i="4"/>
  <c r="B120" i="4"/>
  <c r="S119" i="4"/>
  <c r="R119" i="4"/>
  <c r="P119" i="4"/>
  <c r="O119" i="4"/>
  <c r="B119" i="4"/>
  <c r="S118" i="4"/>
  <c r="R118" i="4"/>
  <c r="P118" i="4"/>
  <c r="O118" i="4"/>
  <c r="B118" i="4"/>
  <c r="S117" i="4"/>
  <c r="R117" i="4"/>
  <c r="P117" i="4"/>
  <c r="O117" i="4"/>
  <c r="C117" i="4"/>
  <c r="B117" i="4"/>
  <c r="S116" i="4"/>
  <c r="R116" i="4"/>
  <c r="P116" i="4"/>
  <c r="O116" i="4"/>
  <c r="B116" i="4"/>
  <c r="S115" i="4"/>
  <c r="R115" i="4"/>
  <c r="P115" i="4"/>
  <c r="O115" i="4"/>
  <c r="B115" i="4"/>
  <c r="S114" i="4"/>
  <c r="R114" i="4"/>
  <c r="P114" i="4"/>
  <c r="O114" i="4"/>
  <c r="B114" i="4"/>
  <c r="S113" i="4"/>
  <c r="R113" i="4"/>
  <c r="P113" i="4"/>
  <c r="O113" i="4"/>
  <c r="B113" i="4"/>
  <c r="S112" i="4"/>
  <c r="R112" i="4"/>
  <c r="P112" i="4"/>
  <c r="O112" i="4"/>
  <c r="B112" i="4"/>
  <c r="S111" i="4"/>
  <c r="R111" i="4"/>
  <c r="P111" i="4"/>
  <c r="O111" i="4"/>
  <c r="B111" i="4"/>
  <c r="S110" i="4"/>
  <c r="R110" i="4"/>
  <c r="P110" i="4"/>
  <c r="O110" i="4"/>
  <c r="B110" i="4"/>
  <c r="S109" i="4"/>
  <c r="R109" i="4"/>
  <c r="P109" i="4"/>
  <c r="O109" i="4"/>
  <c r="B109" i="4"/>
  <c r="S108" i="4"/>
  <c r="R108" i="4"/>
  <c r="P108" i="4"/>
  <c r="O108" i="4"/>
  <c r="C108" i="4"/>
  <c r="B108" i="4"/>
  <c r="S107" i="4"/>
  <c r="R107" i="4"/>
  <c r="P107" i="4"/>
  <c r="O107" i="4"/>
  <c r="B107" i="4"/>
  <c r="S106" i="4"/>
  <c r="R106" i="4"/>
  <c r="P106" i="4"/>
  <c r="O106" i="4"/>
  <c r="B106" i="4"/>
  <c r="S105" i="4"/>
  <c r="R105" i="4"/>
  <c r="P105" i="4"/>
  <c r="O105" i="4"/>
  <c r="B105" i="4"/>
  <c r="S104" i="4"/>
  <c r="R104" i="4"/>
  <c r="P104" i="4"/>
  <c r="O104" i="4"/>
  <c r="B104" i="4"/>
  <c r="S103" i="4"/>
  <c r="R103" i="4"/>
  <c r="P103" i="4"/>
  <c r="O103" i="4"/>
  <c r="B103" i="4"/>
  <c r="S102" i="4"/>
  <c r="R102" i="4"/>
  <c r="P102" i="4"/>
  <c r="O102" i="4"/>
  <c r="B102" i="4"/>
  <c r="S101" i="4"/>
  <c r="R101" i="4"/>
  <c r="P101" i="4"/>
  <c r="O101" i="4"/>
  <c r="B101" i="4"/>
  <c r="S100" i="4"/>
  <c r="R100" i="4"/>
  <c r="P100" i="4"/>
  <c r="O100" i="4"/>
  <c r="B100" i="4"/>
  <c r="S99" i="4"/>
  <c r="R99" i="4"/>
  <c r="P99" i="4"/>
  <c r="O99" i="4"/>
  <c r="C99" i="4"/>
  <c r="B99" i="4"/>
  <c r="S98" i="4"/>
  <c r="R98" i="4"/>
  <c r="P98" i="4"/>
  <c r="O98" i="4"/>
  <c r="B98" i="4"/>
  <c r="S97" i="4"/>
  <c r="R97" i="4"/>
  <c r="P97" i="4"/>
  <c r="O97" i="4"/>
  <c r="B97" i="4"/>
  <c r="S96" i="4"/>
  <c r="R96" i="4"/>
  <c r="P96" i="4"/>
  <c r="O96" i="4"/>
  <c r="B96" i="4"/>
  <c r="S95" i="4"/>
  <c r="R95" i="4"/>
  <c r="P95" i="4"/>
  <c r="O95" i="4"/>
  <c r="B95" i="4"/>
  <c r="S94" i="4"/>
  <c r="R94" i="4"/>
  <c r="P94" i="4"/>
  <c r="O94" i="4"/>
  <c r="B94" i="4"/>
  <c r="S93" i="4"/>
  <c r="R93" i="4"/>
  <c r="P93" i="4"/>
  <c r="O93" i="4"/>
  <c r="B93" i="4"/>
  <c r="S92" i="4"/>
  <c r="R92" i="4"/>
  <c r="P92" i="4"/>
  <c r="O92" i="4"/>
  <c r="B92" i="4"/>
  <c r="S91" i="4"/>
  <c r="R91" i="4"/>
  <c r="P91" i="4"/>
  <c r="O91" i="4"/>
  <c r="B91" i="4"/>
  <c r="S90" i="4"/>
  <c r="R90" i="4"/>
  <c r="P90" i="4"/>
  <c r="O90" i="4"/>
  <c r="C90" i="4"/>
  <c r="B90" i="4"/>
  <c r="S89" i="4"/>
  <c r="R89" i="4"/>
  <c r="P89" i="4"/>
  <c r="O89" i="4"/>
  <c r="B89" i="4"/>
  <c r="S88" i="4"/>
  <c r="R88" i="4"/>
  <c r="P88" i="4"/>
  <c r="O88" i="4"/>
  <c r="B88" i="4"/>
  <c r="S87" i="4"/>
  <c r="R87" i="4"/>
  <c r="P87" i="4"/>
  <c r="O87" i="4"/>
  <c r="B87" i="4"/>
  <c r="S86" i="4"/>
  <c r="R86" i="4"/>
  <c r="P86" i="4"/>
  <c r="O86" i="4"/>
  <c r="B86" i="4"/>
  <c r="S85" i="4"/>
  <c r="R85" i="4"/>
  <c r="P85" i="4"/>
  <c r="O85" i="4"/>
  <c r="B85" i="4"/>
  <c r="S84" i="4"/>
  <c r="R84" i="4"/>
  <c r="P84" i="4"/>
  <c r="O84" i="4"/>
  <c r="B84" i="4"/>
  <c r="S83" i="4"/>
  <c r="R83" i="4"/>
  <c r="P83" i="4"/>
  <c r="O83" i="4"/>
  <c r="B83" i="4"/>
  <c r="S82" i="4"/>
  <c r="R82" i="4"/>
  <c r="P82" i="4"/>
  <c r="O82" i="4"/>
  <c r="B82" i="4"/>
  <c r="S81" i="4"/>
  <c r="R81" i="4"/>
  <c r="P81" i="4"/>
  <c r="O81" i="4"/>
  <c r="C81" i="4"/>
  <c r="B81" i="4"/>
  <c r="S80" i="4"/>
  <c r="R80" i="4"/>
  <c r="P80" i="4"/>
  <c r="O80" i="4"/>
  <c r="B80" i="4"/>
  <c r="S79" i="4"/>
  <c r="R79" i="4"/>
  <c r="P79" i="4"/>
  <c r="O79" i="4"/>
  <c r="B79" i="4"/>
  <c r="S78" i="4"/>
  <c r="R78" i="4"/>
  <c r="P78" i="4"/>
  <c r="O78" i="4"/>
  <c r="B78" i="4"/>
  <c r="S77" i="4"/>
  <c r="R77" i="4"/>
  <c r="P77" i="4"/>
  <c r="O77" i="4"/>
  <c r="B77" i="4"/>
  <c r="S76" i="4"/>
  <c r="R76" i="4"/>
  <c r="P76" i="4"/>
  <c r="O76" i="4"/>
  <c r="B76" i="4"/>
  <c r="S75" i="4"/>
  <c r="R75" i="4"/>
  <c r="P75" i="4"/>
  <c r="O75" i="4"/>
  <c r="B75" i="4"/>
  <c r="S74" i="4"/>
  <c r="R74" i="4"/>
  <c r="P74" i="4"/>
  <c r="O74" i="4"/>
  <c r="B74" i="4"/>
  <c r="S73" i="4"/>
  <c r="R73" i="4"/>
  <c r="P73" i="4"/>
  <c r="O73" i="4"/>
  <c r="B73" i="4"/>
  <c r="S72" i="4"/>
  <c r="R72" i="4"/>
  <c r="P72" i="4"/>
  <c r="O72" i="4"/>
  <c r="C72" i="4"/>
  <c r="B72" i="4"/>
  <c r="S71" i="4"/>
  <c r="R71" i="4"/>
  <c r="P71" i="4"/>
  <c r="O71" i="4"/>
  <c r="B71" i="4"/>
  <c r="S70" i="4"/>
  <c r="R70" i="4"/>
  <c r="P70" i="4"/>
  <c r="O70" i="4"/>
  <c r="B70" i="4"/>
  <c r="S69" i="4"/>
  <c r="R69" i="4"/>
  <c r="P69" i="4"/>
  <c r="O69" i="4"/>
  <c r="B69" i="4"/>
  <c r="S68" i="4"/>
  <c r="R68" i="4"/>
  <c r="P68" i="4"/>
  <c r="O68" i="4"/>
  <c r="B68" i="4"/>
  <c r="S67" i="4"/>
  <c r="R67" i="4"/>
  <c r="P67" i="4"/>
  <c r="O67" i="4"/>
  <c r="B67" i="4"/>
  <c r="S66" i="4"/>
  <c r="R66" i="4"/>
  <c r="P66" i="4"/>
  <c r="O66" i="4"/>
  <c r="B66" i="4"/>
  <c r="S65" i="4"/>
  <c r="R65" i="4"/>
  <c r="P65" i="4"/>
  <c r="O65" i="4"/>
  <c r="B65" i="4"/>
  <c r="S64" i="4"/>
  <c r="R64" i="4"/>
  <c r="P64" i="4"/>
  <c r="O64" i="4"/>
  <c r="B64" i="4"/>
  <c r="S63" i="4"/>
  <c r="R63" i="4"/>
  <c r="P63" i="4"/>
  <c r="O63" i="4"/>
  <c r="C63" i="4"/>
  <c r="B63" i="4"/>
  <c r="S62" i="4"/>
  <c r="R62" i="4"/>
  <c r="P62" i="4"/>
  <c r="O62" i="4"/>
  <c r="B62" i="4"/>
  <c r="S61" i="4"/>
  <c r="R61" i="4"/>
  <c r="P61" i="4"/>
  <c r="O61" i="4"/>
  <c r="B61" i="4"/>
  <c r="S60" i="4"/>
  <c r="R60" i="4"/>
  <c r="P60" i="4"/>
  <c r="O60" i="4"/>
  <c r="B60" i="4"/>
  <c r="S59" i="4"/>
  <c r="R59" i="4"/>
  <c r="P59" i="4"/>
  <c r="O59" i="4"/>
  <c r="B59" i="4"/>
  <c r="S58" i="4"/>
  <c r="R58" i="4"/>
  <c r="P58" i="4"/>
  <c r="O58" i="4"/>
  <c r="B58" i="4"/>
  <c r="S57" i="4"/>
  <c r="R57" i="4"/>
  <c r="P57" i="4"/>
  <c r="O57" i="4"/>
  <c r="B57" i="4"/>
  <c r="S56" i="4"/>
  <c r="R56" i="4"/>
  <c r="P56" i="4"/>
  <c r="O56" i="4"/>
  <c r="B56" i="4"/>
  <c r="S55" i="4"/>
  <c r="R55" i="4"/>
  <c r="P55" i="4"/>
  <c r="O55" i="4"/>
  <c r="B55" i="4"/>
  <c r="S54" i="4"/>
  <c r="R54" i="4"/>
  <c r="P54" i="4"/>
  <c r="O54" i="4"/>
  <c r="C54" i="4"/>
  <c r="B54" i="4"/>
  <c r="S53" i="4"/>
  <c r="R53" i="4"/>
  <c r="P53" i="4"/>
  <c r="O53" i="4"/>
  <c r="B53" i="4"/>
  <c r="S52" i="4"/>
  <c r="R52" i="4"/>
  <c r="P52" i="4"/>
  <c r="O52" i="4"/>
  <c r="B52" i="4"/>
  <c r="S51" i="4"/>
  <c r="R51" i="4"/>
  <c r="P51" i="4"/>
  <c r="O51" i="4"/>
  <c r="B51" i="4"/>
  <c r="S50" i="4"/>
  <c r="R50" i="4"/>
  <c r="P50" i="4"/>
  <c r="O50" i="4"/>
  <c r="B50" i="4"/>
  <c r="S49" i="4"/>
  <c r="R49" i="4"/>
  <c r="P49" i="4"/>
  <c r="O49" i="4"/>
  <c r="B49" i="4"/>
  <c r="S48" i="4"/>
  <c r="R48" i="4"/>
  <c r="P48" i="4"/>
  <c r="O48" i="4"/>
  <c r="B48" i="4"/>
  <c r="S47" i="4"/>
  <c r="R47" i="4"/>
  <c r="P47" i="4"/>
  <c r="O47" i="4"/>
  <c r="B47" i="4"/>
  <c r="S46" i="4"/>
  <c r="R46" i="4"/>
  <c r="P46" i="4"/>
  <c r="O46" i="4"/>
  <c r="B46" i="4"/>
  <c r="S45" i="4"/>
  <c r="R45" i="4"/>
  <c r="P45" i="4"/>
  <c r="O45" i="4"/>
  <c r="C45" i="4"/>
  <c r="B45" i="4"/>
  <c r="S44" i="4"/>
  <c r="R44" i="4"/>
  <c r="P44" i="4"/>
  <c r="O44" i="4"/>
  <c r="B44" i="4"/>
  <c r="S43" i="4"/>
  <c r="R43" i="4"/>
  <c r="P43" i="4"/>
  <c r="O43" i="4"/>
  <c r="B43" i="4"/>
  <c r="S42" i="4"/>
  <c r="R42" i="4"/>
  <c r="P42" i="4"/>
  <c r="O42" i="4"/>
  <c r="B42" i="4"/>
  <c r="S41" i="4"/>
  <c r="R41" i="4"/>
  <c r="P41" i="4"/>
  <c r="O41" i="4"/>
  <c r="B41" i="4"/>
  <c r="S40" i="4"/>
  <c r="R40" i="4"/>
  <c r="P40" i="4"/>
  <c r="O40" i="4"/>
  <c r="B40" i="4"/>
  <c r="S39" i="4"/>
  <c r="R39" i="4"/>
  <c r="P39" i="4"/>
  <c r="O39" i="4"/>
  <c r="B39" i="4"/>
  <c r="S38" i="4"/>
  <c r="R38" i="4"/>
  <c r="P38" i="4"/>
  <c r="O38" i="4"/>
  <c r="B38" i="4"/>
  <c r="S37" i="4"/>
  <c r="R37" i="4"/>
  <c r="P37" i="4"/>
  <c r="O37" i="4"/>
  <c r="B37" i="4"/>
  <c r="S36" i="4"/>
  <c r="R36" i="4"/>
  <c r="P36" i="4"/>
  <c r="O36" i="4"/>
  <c r="C36" i="4"/>
  <c r="B36" i="4"/>
  <c r="S35" i="4"/>
  <c r="R35" i="4"/>
  <c r="P35" i="4"/>
  <c r="O35" i="4"/>
  <c r="B35" i="4"/>
  <c r="S34" i="4"/>
  <c r="R34" i="4"/>
  <c r="P34" i="4"/>
  <c r="O34" i="4"/>
  <c r="B34" i="4"/>
  <c r="S33" i="4"/>
  <c r="R33" i="4"/>
  <c r="P33" i="4"/>
  <c r="O33" i="4"/>
  <c r="B33" i="4"/>
  <c r="S32" i="4"/>
  <c r="R32" i="4"/>
  <c r="P32" i="4"/>
  <c r="O32" i="4"/>
  <c r="B32" i="4"/>
  <c r="S31" i="4"/>
  <c r="R31" i="4"/>
  <c r="P31" i="4"/>
  <c r="O31" i="4"/>
  <c r="B31" i="4"/>
  <c r="S30" i="4"/>
  <c r="R30" i="4"/>
  <c r="P30" i="4"/>
  <c r="O30" i="4"/>
  <c r="B30" i="4"/>
  <c r="S29" i="4"/>
  <c r="R29" i="4"/>
  <c r="P29" i="4"/>
  <c r="O29" i="4"/>
  <c r="B29" i="4"/>
  <c r="S28" i="4"/>
  <c r="R28" i="4"/>
  <c r="P28" i="4"/>
  <c r="O28" i="4"/>
  <c r="B28" i="4"/>
  <c r="S27" i="4"/>
  <c r="R27" i="4"/>
  <c r="P27" i="4"/>
  <c r="O27" i="4"/>
  <c r="C27" i="4"/>
  <c r="B27" i="4"/>
  <c r="S26" i="4"/>
  <c r="R26" i="4"/>
  <c r="P26" i="4"/>
  <c r="O26" i="4"/>
  <c r="B26" i="4"/>
  <c r="S25" i="4"/>
  <c r="R25" i="4"/>
  <c r="P25" i="4"/>
  <c r="O25" i="4"/>
  <c r="B25" i="4"/>
  <c r="S24" i="4"/>
  <c r="R24" i="4"/>
  <c r="P24" i="4"/>
  <c r="O24" i="4"/>
  <c r="B24" i="4"/>
  <c r="S23" i="4"/>
  <c r="R23" i="4"/>
  <c r="P23" i="4"/>
  <c r="O23" i="4"/>
  <c r="B23" i="4"/>
  <c r="S22" i="4"/>
  <c r="R22" i="4"/>
  <c r="P22" i="4"/>
  <c r="O22" i="4"/>
  <c r="B22" i="4"/>
  <c r="S21" i="4"/>
  <c r="R21" i="4"/>
  <c r="P21" i="4"/>
  <c r="O21" i="4"/>
  <c r="B21" i="4"/>
  <c r="S20" i="4"/>
  <c r="R20" i="4"/>
  <c r="P20" i="4"/>
  <c r="O20" i="4"/>
  <c r="B20" i="4"/>
  <c r="S19" i="4"/>
  <c r="R19" i="4"/>
  <c r="P19" i="4"/>
  <c r="O19" i="4"/>
  <c r="B19" i="4"/>
  <c r="S18" i="4"/>
  <c r="R18" i="4"/>
  <c r="P18" i="4"/>
  <c r="O18" i="4"/>
  <c r="B18" i="4"/>
  <c r="S17" i="4"/>
  <c r="R17" i="4"/>
  <c r="P17" i="4"/>
  <c r="O17" i="4"/>
  <c r="B17" i="4"/>
  <c r="S16" i="4"/>
  <c r="R16" i="4"/>
  <c r="P16" i="4"/>
  <c r="O16" i="4"/>
  <c r="B16" i="4"/>
  <c r="S15" i="4"/>
  <c r="R15" i="4"/>
  <c r="P15" i="4"/>
  <c r="O15" i="4"/>
  <c r="B15" i="4"/>
  <c r="S14" i="4"/>
  <c r="R14" i="4"/>
  <c r="P14" i="4"/>
  <c r="O14" i="4"/>
  <c r="B14" i="4"/>
  <c r="S13" i="4"/>
  <c r="R13" i="4"/>
  <c r="P13" i="4"/>
  <c r="O13" i="4"/>
  <c r="B13" i="4"/>
  <c r="S12" i="4"/>
  <c r="R12" i="4"/>
  <c r="P12" i="4"/>
  <c r="O12" i="4"/>
  <c r="B12" i="4"/>
  <c r="S11" i="4"/>
  <c r="R11" i="4"/>
  <c r="P11" i="4"/>
  <c r="O11" i="4"/>
  <c r="B11" i="4"/>
  <c r="S10" i="4"/>
  <c r="R10" i="4"/>
  <c r="P10" i="4"/>
  <c r="O10" i="4"/>
  <c r="B10" i="4"/>
  <c r="S9" i="4"/>
  <c r="R9" i="4"/>
  <c r="P9" i="4"/>
  <c r="O9" i="4"/>
  <c r="B9" i="4"/>
  <c r="S8" i="4"/>
  <c r="R8" i="4"/>
  <c r="P8" i="4"/>
  <c r="O8" i="4"/>
  <c r="B8" i="4"/>
  <c r="S7" i="4"/>
  <c r="R7" i="4"/>
  <c r="P7" i="4"/>
  <c r="O7" i="4"/>
  <c r="B7" i="4"/>
  <c r="S6" i="4"/>
  <c r="R6" i="4"/>
  <c r="P6" i="4"/>
  <c r="O6" i="4"/>
  <c r="B6" i="4"/>
  <c r="S5" i="4"/>
  <c r="R5" i="4"/>
  <c r="P5" i="4"/>
  <c r="O5" i="4"/>
  <c r="B5" i="4"/>
  <c r="S4" i="4"/>
  <c r="R4" i="4"/>
  <c r="P4" i="4"/>
  <c r="O4" i="4"/>
  <c r="B4" i="4"/>
  <c r="S3" i="4"/>
  <c r="R3" i="4"/>
  <c r="P3" i="4"/>
  <c r="O3" i="4"/>
  <c r="B3" i="4"/>
  <c r="S2" i="4"/>
  <c r="R2" i="4"/>
  <c r="P2" i="4"/>
  <c r="O2" i="4"/>
  <c r="C2" i="4"/>
  <c r="B2" i="4"/>
  <c r="N16" i="3"/>
  <c r="M16" i="3"/>
  <c r="L16" i="3"/>
  <c r="K16" i="3"/>
  <c r="J16" i="3"/>
  <c r="I16" i="3"/>
  <c r="C16" i="3"/>
  <c r="N15" i="3"/>
  <c r="M15" i="3"/>
  <c r="L15" i="3"/>
  <c r="K15" i="3"/>
  <c r="J15" i="3"/>
  <c r="I15" i="3"/>
  <c r="C15" i="3"/>
  <c r="N14" i="3"/>
  <c r="M14" i="3"/>
  <c r="L14" i="3"/>
  <c r="K14" i="3"/>
  <c r="J14" i="3"/>
  <c r="I14" i="3"/>
  <c r="C14" i="3"/>
  <c r="N13" i="3"/>
  <c r="M13" i="3"/>
  <c r="L13" i="3"/>
  <c r="K13" i="3"/>
  <c r="J13" i="3"/>
  <c r="I13" i="3"/>
  <c r="C13" i="3"/>
  <c r="N12" i="3"/>
  <c r="M12" i="3"/>
  <c r="L12" i="3"/>
  <c r="K12" i="3"/>
  <c r="J12" i="3"/>
  <c r="I12" i="3"/>
  <c r="C12" i="3"/>
  <c r="N11" i="3"/>
  <c r="M11" i="3"/>
  <c r="L11" i="3"/>
  <c r="K11" i="3"/>
  <c r="J11" i="3"/>
  <c r="I11" i="3"/>
  <c r="C11" i="3"/>
  <c r="N10" i="3"/>
  <c r="M10" i="3"/>
  <c r="L10" i="3"/>
  <c r="K10" i="3"/>
  <c r="J10" i="3"/>
  <c r="I10" i="3"/>
  <c r="C10" i="3"/>
  <c r="N9" i="3"/>
  <c r="M9" i="3"/>
  <c r="L9" i="3"/>
  <c r="K9" i="3"/>
  <c r="J9" i="3"/>
  <c r="I9" i="3"/>
  <c r="C9" i="3"/>
  <c r="N8" i="3"/>
  <c r="M8" i="3"/>
  <c r="L8" i="3"/>
  <c r="K8" i="3"/>
  <c r="J8" i="3"/>
  <c r="I8" i="3"/>
  <c r="C8" i="3"/>
  <c r="N7" i="3"/>
  <c r="M7" i="3"/>
  <c r="L7" i="3"/>
  <c r="K7" i="3"/>
  <c r="J7" i="3"/>
  <c r="I7" i="3"/>
  <c r="C7" i="3"/>
  <c r="N6" i="3"/>
  <c r="M6" i="3"/>
  <c r="L6" i="3"/>
  <c r="K6" i="3"/>
  <c r="J6" i="3"/>
  <c r="I6" i="3"/>
  <c r="C6" i="3"/>
  <c r="N5" i="3"/>
  <c r="M5" i="3"/>
  <c r="L5" i="3"/>
  <c r="K5" i="3"/>
  <c r="J5" i="3"/>
  <c r="I5" i="3"/>
  <c r="C5" i="3"/>
  <c r="N4" i="3"/>
  <c r="M4" i="3"/>
  <c r="L4" i="3"/>
  <c r="K4" i="3"/>
  <c r="J4" i="3"/>
  <c r="I4" i="3"/>
  <c r="C4" i="3"/>
  <c r="N3" i="3"/>
  <c r="M3" i="3"/>
  <c r="L3" i="3"/>
  <c r="K3" i="3"/>
  <c r="J3" i="3"/>
  <c r="I3" i="3"/>
  <c r="C3" i="3"/>
  <c r="N2" i="3"/>
  <c r="M2" i="3"/>
  <c r="L2" i="3"/>
  <c r="K2" i="3"/>
  <c r="J2" i="3"/>
  <c r="I2" i="3"/>
  <c r="C161" i="4" l="1"/>
  <c r="D160" i="4" s="1"/>
  <c r="C37" i="4"/>
  <c r="D36" i="4" s="1"/>
  <c r="C91" i="4"/>
  <c r="D90" i="4" s="1"/>
  <c r="C28" i="4"/>
  <c r="D27" i="4" s="1"/>
  <c r="C82" i="4"/>
  <c r="D81" i="4" s="1"/>
  <c r="C109" i="4"/>
  <c r="D108" i="4" s="1"/>
  <c r="C46" i="4"/>
  <c r="D45" i="4" s="1"/>
  <c r="C73" i="4"/>
  <c r="D72" i="4" s="1"/>
  <c r="C55" i="4"/>
  <c r="D54" i="4" s="1"/>
  <c r="C64" i="4"/>
  <c r="D63" i="4" s="1"/>
  <c r="C118" i="4"/>
  <c r="D117" i="4" s="1"/>
  <c r="C140" i="4"/>
  <c r="D139" i="4" s="1"/>
  <c r="C123" i="4"/>
  <c r="D122" i="4" s="1"/>
  <c r="C100" i="4"/>
  <c r="D99" i="4" s="1"/>
  <c r="C3" i="4"/>
  <c r="D2" i="4" s="1"/>
  <c r="E10" i="3"/>
  <c r="F10" i="3" s="1"/>
  <c r="E3" i="3"/>
  <c r="F3" i="3" s="1"/>
  <c r="E12" i="3"/>
  <c r="F12" i="3" s="1"/>
  <c r="E15" i="3"/>
  <c r="F15" i="3" s="1"/>
  <c r="E7" i="3"/>
  <c r="F7" i="3" s="1"/>
  <c r="E5" i="3"/>
  <c r="F5" i="3" s="1"/>
  <c r="E14" i="3"/>
  <c r="F14" i="3" s="1"/>
  <c r="E9" i="3"/>
  <c r="F9" i="3" s="1"/>
  <c r="E4" i="3"/>
  <c r="F4" i="3" s="1"/>
  <c r="E16" i="3"/>
  <c r="F16" i="3" s="1"/>
  <c r="E8" i="3"/>
  <c r="F8" i="3" s="1"/>
  <c r="E2" i="3"/>
  <c r="F2" i="3" s="1"/>
  <c r="E11" i="3"/>
  <c r="F11" i="3" s="1"/>
  <c r="E6" i="3"/>
  <c r="F6" i="3" s="1"/>
  <c r="E13" i="3"/>
  <c r="F13" i="3" s="1"/>
  <c r="D6" i="3"/>
  <c r="D7" i="3"/>
  <c r="D8" i="3"/>
  <c r="D9" i="3"/>
  <c r="D10" i="3"/>
  <c r="D11" i="3"/>
  <c r="D12" i="3"/>
  <c r="D13" i="3"/>
  <c r="D2" i="3"/>
  <c r="D14" i="3"/>
  <c r="D3" i="3"/>
  <c r="D15" i="3"/>
  <c r="D4" i="3"/>
  <c r="D16" i="3"/>
  <c r="D5" i="3"/>
  <c r="Q47" i="4"/>
  <c r="Q48" i="4"/>
  <c r="Q56" i="4"/>
  <c r="Q52" i="4"/>
  <c r="Q46" i="4"/>
  <c r="Q60" i="4"/>
  <c r="Q45" i="4"/>
  <c r="Q51" i="4"/>
  <c r="Q50" i="4"/>
  <c r="Q11" i="4"/>
  <c r="Q13" i="4"/>
  <c r="Q14" i="4"/>
  <c r="Q15" i="4"/>
  <c r="Q17" i="4"/>
  <c r="Q18" i="4"/>
  <c r="Q19" i="4"/>
  <c r="Q20" i="4"/>
  <c r="Q21" i="4"/>
  <c r="Q22" i="4"/>
  <c r="Q23" i="4"/>
  <c r="Q24" i="4"/>
  <c r="Q25" i="4"/>
  <c r="Q27" i="4"/>
  <c r="Q28" i="4"/>
  <c r="Q29" i="4"/>
  <c r="Q30" i="4"/>
  <c r="Q31" i="4"/>
  <c r="Q32" i="4"/>
  <c r="Q33" i="4"/>
  <c r="Q34" i="4"/>
  <c r="Q36" i="4"/>
  <c r="Q37" i="4"/>
  <c r="Q38" i="4"/>
  <c r="Q39" i="4"/>
  <c r="Q40" i="4"/>
  <c r="Q41" i="4"/>
  <c r="Q42" i="4"/>
  <c r="Q43" i="4"/>
  <c r="Q49" i="4"/>
  <c r="Q10" i="4"/>
  <c r="Q12" i="4"/>
  <c r="Q16" i="4"/>
  <c r="Q55" i="4"/>
  <c r="Q59" i="4"/>
  <c r="Q54" i="4"/>
  <c r="Q58" i="4"/>
  <c r="Q57" i="4"/>
  <c r="Q61" i="4"/>
  <c r="Q63" i="4"/>
  <c r="Q64" i="4"/>
  <c r="Q65" i="4"/>
  <c r="Q66" i="4"/>
  <c r="Q67" i="4"/>
  <c r="Q68" i="4"/>
  <c r="Q69" i="4"/>
  <c r="Q70" i="4"/>
  <c r="Q72" i="4"/>
  <c r="Q73" i="4"/>
  <c r="Q74" i="4"/>
  <c r="Q75" i="4"/>
  <c r="Q76" i="4"/>
  <c r="Q77" i="4"/>
  <c r="Q78" i="4"/>
  <c r="Q79" i="4"/>
  <c r="Q81" i="4"/>
  <c r="Q82" i="4"/>
  <c r="Q83" i="4"/>
  <c r="Q84" i="4"/>
  <c r="Q85" i="4"/>
  <c r="Q86" i="4"/>
  <c r="Q87" i="4"/>
  <c r="Q88" i="4"/>
  <c r="Q90" i="4"/>
  <c r="Q91" i="4"/>
  <c r="Q92" i="4"/>
  <c r="Q93" i="4"/>
  <c r="Q94" i="4"/>
  <c r="Q95" i="4"/>
  <c r="Q96" i="4"/>
  <c r="Q97" i="4"/>
  <c r="Q99" i="4"/>
  <c r="Q100" i="4"/>
  <c r="Q101" i="4"/>
  <c r="Q102" i="4"/>
  <c r="Q103" i="4"/>
  <c r="Q104" i="4"/>
  <c r="Q105" i="4"/>
  <c r="Q106" i="4"/>
  <c r="Q108" i="4"/>
  <c r="Q109" i="4"/>
  <c r="Q110" i="4"/>
  <c r="Q111" i="4"/>
  <c r="Q112" i="4"/>
  <c r="Q113" i="4"/>
  <c r="Q114" i="4"/>
  <c r="Q115" i="4"/>
  <c r="Q117" i="4"/>
  <c r="Q118" i="4"/>
  <c r="Q119" i="4"/>
  <c r="Q120" i="4"/>
  <c r="Q164" i="4"/>
  <c r="Q122" i="4"/>
  <c r="Q123" i="4"/>
  <c r="Q124" i="4"/>
  <c r="Q125" i="4"/>
  <c r="Q126" i="4"/>
  <c r="Q127" i="4"/>
  <c r="Q128" i="4"/>
  <c r="Q129" i="4"/>
  <c r="Q130" i="4"/>
  <c r="Q163" i="4"/>
  <c r="Q162" i="4"/>
  <c r="Q161" i="4"/>
  <c r="Q143" i="4"/>
  <c r="Q160" i="4"/>
  <c r="Q142" i="4"/>
  <c r="Q141" i="4"/>
  <c r="Q140" i="4"/>
  <c r="Q139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E1" i="3" l="1" a="1"/>
  <c r="E1" i="3" s="1"/>
  <c r="C110" i="4"/>
  <c r="D109" i="4" s="1"/>
  <c r="C119" i="4"/>
  <c r="D118" i="4" s="1"/>
  <c r="C83" i="4"/>
  <c r="D82" i="4" s="1"/>
  <c r="C65" i="4"/>
  <c r="D64" i="4" s="1"/>
  <c r="C29" i="4"/>
  <c r="D28" i="4" s="1"/>
  <c r="C141" i="4"/>
  <c r="D140" i="4" s="1"/>
  <c r="C4" i="4"/>
  <c r="D3" i="4" s="1"/>
  <c r="C56" i="4"/>
  <c r="D55" i="4" s="1"/>
  <c r="C92" i="4"/>
  <c r="D91" i="4" s="1"/>
  <c r="C101" i="4"/>
  <c r="D100" i="4" s="1"/>
  <c r="C74" i="4"/>
  <c r="D73" i="4" s="1"/>
  <c r="C38" i="4"/>
  <c r="D37" i="4" s="1"/>
  <c r="C124" i="4"/>
  <c r="D123" i="4" s="1"/>
  <c r="C47" i="4"/>
  <c r="D46" i="4" s="1"/>
  <c r="C162" i="4"/>
  <c r="D161" i="4" s="1"/>
  <c r="C142" i="4" l="1"/>
  <c r="D141" i="4" s="1"/>
  <c r="C39" i="4"/>
  <c r="D38" i="4" s="1"/>
  <c r="C75" i="4"/>
  <c r="D74" i="4" s="1"/>
  <c r="C30" i="4"/>
  <c r="D29" i="4" s="1"/>
  <c r="C66" i="4"/>
  <c r="D65" i="4" s="1"/>
  <c r="C163" i="4"/>
  <c r="D162" i="4" s="1"/>
  <c r="C93" i="4"/>
  <c r="D92" i="4" s="1"/>
  <c r="C84" i="4"/>
  <c r="D83" i="4" s="1"/>
  <c r="C102" i="4"/>
  <c r="D101" i="4" s="1"/>
  <c r="C48" i="4"/>
  <c r="C57" i="4"/>
  <c r="D56" i="4" s="1"/>
  <c r="C120" i="4"/>
  <c r="C125" i="4"/>
  <c r="D124" i="4" s="1"/>
  <c r="C5" i="4"/>
  <c r="D4" i="4" s="1"/>
  <c r="C111" i="4"/>
  <c r="D110" i="4" s="1"/>
  <c r="C67" i="4" l="1"/>
  <c r="D66" i="4" s="1"/>
  <c r="C121" i="4"/>
  <c r="D121" i="4" s="1"/>
  <c r="C164" i="4"/>
  <c r="D163" i="4" s="1"/>
  <c r="C31" i="4"/>
  <c r="D30" i="4" s="1"/>
  <c r="C49" i="4"/>
  <c r="D48" i="4" s="1"/>
  <c r="C112" i="4"/>
  <c r="D111" i="4" s="1"/>
  <c r="C103" i="4"/>
  <c r="D102" i="4" s="1"/>
  <c r="C76" i="4"/>
  <c r="D75" i="4" s="1"/>
  <c r="C6" i="4"/>
  <c r="D5" i="4" s="1"/>
  <c r="C85" i="4"/>
  <c r="D84" i="4" s="1"/>
  <c r="C40" i="4"/>
  <c r="C58" i="4"/>
  <c r="D57" i="4" s="1"/>
  <c r="D119" i="4"/>
  <c r="D47" i="4"/>
  <c r="C126" i="4"/>
  <c r="D125" i="4" s="1"/>
  <c r="C94" i="4"/>
  <c r="D93" i="4" s="1"/>
  <c r="C143" i="4"/>
  <c r="C50" i="4" l="1"/>
  <c r="D49" i="4" s="1"/>
  <c r="C144" i="4"/>
  <c r="D143" i="4" s="1"/>
  <c r="C32" i="4"/>
  <c r="D31" i="4" s="1"/>
  <c r="C86" i="4"/>
  <c r="D85" i="4" s="1"/>
  <c r="C59" i="4"/>
  <c r="D58" i="4" s="1"/>
  <c r="C95" i="4"/>
  <c r="D94" i="4" s="1"/>
  <c r="C7" i="4"/>
  <c r="D6" i="4" s="1"/>
  <c r="C165" i="4"/>
  <c r="D164" i="4" s="1"/>
  <c r="C41" i="4"/>
  <c r="D40" i="4" s="1"/>
  <c r="D142" i="4"/>
  <c r="D120" i="4"/>
  <c r="D39" i="4"/>
  <c r="C77" i="4"/>
  <c r="D76" i="4" s="1"/>
  <c r="C127" i="4"/>
  <c r="C113" i="4"/>
  <c r="D112" i="4" s="1"/>
  <c r="C104" i="4"/>
  <c r="D103" i="4" s="1"/>
  <c r="C68" i="4"/>
  <c r="D67" i="4" s="1"/>
  <c r="C78" i="4" l="1"/>
  <c r="D77" i="4" s="1"/>
  <c r="C60" i="4"/>
  <c r="D59" i="4" s="1"/>
  <c r="C87" i="4"/>
  <c r="D86" i="4" s="1"/>
  <c r="C96" i="4"/>
  <c r="D95" i="4" s="1"/>
  <c r="C69" i="4"/>
  <c r="D68" i="4" s="1"/>
  <c r="C42" i="4"/>
  <c r="D41" i="4" s="1"/>
  <c r="C33" i="4"/>
  <c r="D32" i="4" s="1"/>
  <c r="C105" i="4"/>
  <c r="D104" i="4" s="1"/>
  <c r="C128" i="4"/>
  <c r="D127" i="4" s="1"/>
  <c r="C166" i="4"/>
  <c r="D165" i="4" s="1"/>
  <c r="C145" i="4"/>
  <c r="D144" i="4" s="1"/>
  <c r="C114" i="4"/>
  <c r="D113" i="4" s="1"/>
  <c r="D126" i="4"/>
  <c r="C8" i="4"/>
  <c r="D7" i="4" s="1"/>
  <c r="C51" i="4"/>
  <c r="D50" i="4" s="1"/>
  <c r="C115" i="4" l="1"/>
  <c r="D114" i="4" s="1"/>
  <c r="C43" i="4"/>
  <c r="D42" i="4" s="1"/>
  <c r="C146" i="4"/>
  <c r="D145" i="4" s="1"/>
  <c r="C70" i="4"/>
  <c r="D69" i="4" s="1"/>
  <c r="C167" i="4"/>
  <c r="D166" i="4" s="1"/>
  <c r="C97" i="4"/>
  <c r="D96" i="4" s="1"/>
  <c r="C129" i="4"/>
  <c r="D128" i="4" s="1"/>
  <c r="C88" i="4"/>
  <c r="D87" i="4" s="1"/>
  <c r="C52" i="4"/>
  <c r="D51" i="4" s="1"/>
  <c r="C106" i="4"/>
  <c r="D105" i="4" s="1"/>
  <c r="C61" i="4"/>
  <c r="D60" i="4" s="1"/>
  <c r="C9" i="4"/>
  <c r="D8" i="4" s="1"/>
  <c r="C34" i="4"/>
  <c r="D33" i="4" s="1"/>
  <c r="C79" i="4"/>
  <c r="D78" i="4" s="1"/>
  <c r="C62" i="4" l="1"/>
  <c r="D62" i="4" s="1"/>
  <c r="C168" i="4"/>
  <c r="D167" i="4" s="1"/>
  <c r="C71" i="4"/>
  <c r="D71" i="4" s="1"/>
  <c r="C107" i="4"/>
  <c r="D107" i="4" s="1"/>
  <c r="C10" i="4"/>
  <c r="D9" i="4" s="1"/>
  <c r="C53" i="4"/>
  <c r="D53" i="4" s="1"/>
  <c r="C147" i="4"/>
  <c r="D146" i="4" s="1"/>
  <c r="C89" i="4"/>
  <c r="D89" i="4" s="1"/>
  <c r="C44" i="4"/>
  <c r="D44" i="4" s="1"/>
  <c r="C98" i="4"/>
  <c r="D98" i="4" s="1"/>
  <c r="C80" i="4"/>
  <c r="D80" i="4" s="1"/>
  <c r="C35" i="4"/>
  <c r="D35" i="4" s="1"/>
  <c r="C130" i="4"/>
  <c r="D129" i="4" s="1"/>
  <c r="C116" i="4"/>
  <c r="D116" i="4" s="1"/>
  <c r="D115" i="4" l="1"/>
  <c r="D79" i="4"/>
  <c r="D34" i="4"/>
  <c r="D52" i="4"/>
  <c r="C11" i="4"/>
  <c r="D10" i="4" s="1"/>
  <c r="D97" i="4"/>
  <c r="D106" i="4"/>
  <c r="D43" i="4"/>
  <c r="D70" i="4"/>
  <c r="D88" i="4"/>
  <c r="C169" i="4"/>
  <c r="D168" i="4" s="1"/>
  <c r="D61" i="4"/>
  <c r="C131" i="4"/>
  <c r="D130" i="4" s="1"/>
  <c r="C148" i="4"/>
  <c r="D147" i="4" s="1"/>
  <c r="C170" i="4" l="1"/>
  <c r="D169" i="4" s="1"/>
  <c r="C149" i="4"/>
  <c r="D148" i="4" s="1"/>
  <c r="C12" i="4"/>
  <c r="D11" i="4" s="1"/>
  <c r="C132" i="4"/>
  <c r="D131" i="4" s="1"/>
  <c r="C133" i="4" l="1"/>
  <c r="D132" i="4" s="1"/>
  <c r="C13" i="4"/>
  <c r="D12" i="4" s="1"/>
  <c r="C150" i="4"/>
  <c r="D149" i="4" s="1"/>
  <c r="C171" i="4"/>
  <c r="D170" i="4" s="1"/>
  <c r="C172" i="4" l="1"/>
  <c r="D171" i="4" s="1"/>
  <c r="C151" i="4"/>
  <c r="D150" i="4" s="1"/>
  <c r="C14" i="4"/>
  <c r="D13" i="4" s="1"/>
  <c r="C134" i="4"/>
  <c r="D133" i="4" s="1"/>
  <c r="C135" i="4" l="1"/>
  <c r="D134" i="4" s="1"/>
  <c r="C15" i="4"/>
  <c r="D14" i="4" s="1"/>
  <c r="C152" i="4"/>
  <c r="D151" i="4" s="1"/>
  <c r="C173" i="4"/>
  <c r="D172" i="4" s="1"/>
  <c r="C174" i="4" l="1"/>
  <c r="D173" i="4" s="1"/>
  <c r="C153" i="4"/>
  <c r="D152" i="4" s="1"/>
  <c r="C16" i="4"/>
  <c r="D15" i="4" s="1"/>
  <c r="C136" i="4"/>
  <c r="D135" i="4" s="1"/>
  <c r="C137" i="4" l="1"/>
  <c r="D136" i="4" s="1"/>
  <c r="C17" i="4"/>
  <c r="D16" i="4" s="1"/>
  <c r="C154" i="4"/>
  <c r="D153" i="4" s="1"/>
  <c r="C175" i="4"/>
  <c r="D174" i="4" s="1"/>
  <c r="C176" i="4" l="1"/>
  <c r="D175" i="4" s="1"/>
  <c r="C155" i="4"/>
  <c r="D154" i="4" s="1"/>
  <c r="C18" i="4"/>
  <c r="D17" i="4" s="1"/>
  <c r="C138" i="4"/>
  <c r="D138" i="4" s="1"/>
  <c r="D137" i="4" l="1"/>
  <c r="C19" i="4"/>
  <c r="D18" i="4" s="1"/>
  <c r="C156" i="4"/>
  <c r="D155" i="4" s="1"/>
  <c r="C177" i="4"/>
  <c r="D176" i="4" s="1"/>
  <c r="C178" i="4" l="1"/>
  <c r="D177" i="4" s="1"/>
  <c r="C157" i="4"/>
  <c r="D156" i="4" s="1"/>
  <c r="C20" i="4"/>
  <c r="D19" i="4" s="1"/>
  <c r="C21" i="4" l="1"/>
  <c r="D20" i="4" s="1"/>
  <c r="C158" i="4"/>
  <c r="D157" i="4" s="1"/>
  <c r="C179" i="4"/>
  <c r="D178" i="4" s="1"/>
  <c r="C180" i="4" l="1"/>
  <c r="D179" i="4" s="1"/>
  <c r="C159" i="4"/>
  <c r="D159" i="4" s="1"/>
  <c r="C22" i="4"/>
  <c r="D21" i="4" s="1"/>
  <c r="C23" i="4" l="1"/>
  <c r="D22" i="4" s="1"/>
  <c r="D158" i="4"/>
  <c r="C181" i="4"/>
  <c r="D180" i="4" s="1"/>
  <c r="C182" i="4" l="1"/>
  <c r="D181" i="4" s="1"/>
  <c r="C24" i="4"/>
  <c r="D23" i="4" s="1"/>
  <c r="C25" i="4" l="1"/>
  <c r="D24" i="4" s="1"/>
  <c r="C183" i="4"/>
  <c r="D182" i="4" s="1"/>
  <c r="C184" i="4" l="1"/>
  <c r="D183" i="4" s="1"/>
  <c r="C26" i="4"/>
  <c r="D25" i="4" l="1"/>
  <c r="C185" i="4"/>
  <c r="D184" i="4" s="1"/>
  <c r="D26" i="4" l="1"/>
  <c r="C186" i="4"/>
  <c r="D185" i="4" s="1"/>
  <c r="C187" i="4" l="1"/>
  <c r="D186" i="4" s="1"/>
  <c r="C188" i="4" l="1"/>
  <c r="D188" i="4" s="1"/>
  <c r="D187" i="4" l="1"/>
  <c r="N1" i="4" s="1" a="1"/>
  <c r="N1" i="4" s="1"/>
  <c r="J9" i="4"/>
  <c r="J8" i="4"/>
  <c r="J7" i="4"/>
  <c r="J6" i="4"/>
  <c r="J5" i="4"/>
  <c r="J4" i="4"/>
  <c r="Q4" i="4" l="1"/>
  <c r="Q5" i="4"/>
  <c r="Q6" i="4"/>
  <c r="Q7" i="4"/>
  <c r="Q8" i="4"/>
  <c r="Q9" i="4"/>
  <c r="J3" i="4"/>
  <c r="J188" i="4"/>
  <c r="J159" i="4"/>
  <c r="J138" i="4"/>
  <c r="J121" i="4"/>
  <c r="J116" i="4"/>
  <c r="J107" i="4"/>
  <c r="J98" i="4"/>
  <c r="J89" i="4"/>
  <c r="J80" i="4"/>
  <c r="J71" i="4"/>
  <c r="J62" i="4"/>
  <c r="J53" i="4"/>
  <c r="J44" i="4"/>
  <c r="J35" i="4"/>
  <c r="J26" i="4"/>
  <c r="J2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Q3" i="4" l="1"/>
  <c r="N2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Q2" i="4"/>
  <c r="Q26" i="4"/>
  <c r="Q35" i="4"/>
  <c r="Q44" i="4"/>
  <c r="Q53" i="4"/>
  <c r="Q62" i="4"/>
  <c r="Q71" i="4"/>
  <c r="Q80" i="4"/>
  <c r="Q89" i="4"/>
  <c r="Q98" i="4"/>
  <c r="Q107" i="4"/>
  <c r="Q116" i="4"/>
  <c r="Q121" i="4"/>
  <c r="Q138" i="4"/>
  <c r="Q159" i="4"/>
  <c r="Q188" i="4"/>
</calcChain>
</file>

<file path=xl/sharedStrings.xml><?xml version="1.0" encoding="utf-8"?>
<sst xmlns="http://schemas.openxmlformats.org/spreadsheetml/2006/main" count="1060" uniqueCount="97">
  <si>
    <t>fr</t>
  </si>
  <si>
    <t>attendanceId|String</t>
    <phoneticPr fontId="1" type="noConversion"/>
  </si>
  <si>
    <t>시작일</t>
    <phoneticPr fontId="1" type="noConversion"/>
  </si>
  <si>
    <t>종료일</t>
    <phoneticPr fontId="1" type="noConversion"/>
  </si>
  <si>
    <t>startYear|Int</t>
    <phoneticPr fontId="1" type="noConversion"/>
  </si>
  <si>
    <t>startMonth|Int</t>
    <phoneticPr fontId="1" type="noConversion"/>
  </si>
  <si>
    <t>startDay|Int</t>
    <phoneticPr fontId="1" type="noConversion"/>
  </si>
  <si>
    <t>endYear|Int</t>
    <phoneticPr fontId="1" type="noConversion"/>
  </si>
  <si>
    <t>endMonth|Int</t>
    <phoneticPr fontId="1" type="noConversion"/>
  </si>
  <si>
    <t>endDay|Int</t>
    <phoneticPr fontId="1" type="noConversion"/>
  </si>
  <si>
    <t>rt1</t>
    <phoneticPr fontId="1" type="noConversion"/>
  </si>
  <si>
    <t>루틴1</t>
    <phoneticPr fontId="1" type="noConversion"/>
  </si>
  <si>
    <t>rt2</t>
  </si>
  <si>
    <t>루틴2</t>
    <phoneticPr fontId="1" type="noConversion"/>
  </si>
  <si>
    <t>rt3</t>
  </si>
  <si>
    <t>루틴3</t>
  </si>
  <si>
    <t>rt4</t>
  </si>
  <si>
    <t>루틴4</t>
  </si>
  <si>
    <t>rt5</t>
  </si>
  <si>
    <t>루틴5</t>
  </si>
  <si>
    <t>rt6</t>
  </si>
  <si>
    <t>루틴6</t>
  </si>
  <si>
    <t>nw1</t>
    <phoneticPr fontId="1" type="noConversion"/>
  </si>
  <si>
    <t>신규1</t>
    <phoneticPr fontId="1" type="noConversion"/>
  </si>
  <si>
    <t>nw2</t>
  </si>
  <si>
    <t>신규2</t>
  </si>
  <si>
    <t>eventWeight|Float</t>
    <phoneticPr fontId="1" type="noConversion"/>
  </si>
  <si>
    <t>oneTime|Bool</t>
    <phoneticPr fontId="1" type="noConversion"/>
  </si>
  <si>
    <t>참고</t>
    <phoneticPr fontId="1" type="noConversion"/>
  </si>
  <si>
    <t>num|Int</t>
    <phoneticPr fontId="1" type="noConversion"/>
  </si>
  <si>
    <t>lastRewardNum|Int</t>
    <phoneticPr fontId="1" type="noConversion"/>
  </si>
  <si>
    <t>fr</t>
    <phoneticPr fontId="1" type="noConversion"/>
  </si>
  <si>
    <t>첫시작용</t>
    <phoneticPr fontId="1" type="noConversion"/>
  </si>
  <si>
    <t>rt7</t>
  </si>
  <si>
    <t>루틴7</t>
  </si>
  <si>
    <t>rt8</t>
  </si>
  <si>
    <t>루틴8</t>
  </si>
  <si>
    <t>rt9</t>
  </si>
  <si>
    <t>루틴9</t>
  </si>
  <si>
    <t>rt10</t>
  </si>
  <si>
    <t>루틴10</t>
  </si>
  <si>
    <t>nw3</t>
  </si>
  <si>
    <t>신규3</t>
  </si>
  <si>
    <t>nw4</t>
  </si>
  <si>
    <t>신규4</t>
  </si>
  <si>
    <t>tp1</t>
    <phoneticPr fontId="1" type="noConversion"/>
  </si>
  <si>
    <t>tp</t>
    <phoneticPr fontId="1" type="noConversion"/>
  </si>
  <si>
    <t>vl1</t>
    <phoneticPr fontId="1" type="noConversion"/>
  </si>
  <si>
    <t>cn1</t>
    <phoneticPr fontId="1" type="noConversion"/>
  </si>
  <si>
    <t>보상검증</t>
    <phoneticPr fontId="1" type="noConversion"/>
  </si>
  <si>
    <t>tp2</t>
    <phoneticPr fontId="1" type="noConversion"/>
  </si>
  <si>
    <t>vl2</t>
    <phoneticPr fontId="1" type="noConversion"/>
  </si>
  <si>
    <t>cn2</t>
    <phoneticPr fontId="1" type="noConversion"/>
  </si>
  <si>
    <t>rewardValue1|String</t>
    <phoneticPr fontId="1" type="noConversion"/>
  </si>
  <si>
    <t>rewardCount1|Int</t>
    <phoneticPr fontId="1" type="noConversion"/>
  </si>
  <si>
    <t>rewardType2|String</t>
    <phoneticPr fontId="1" type="noConversion"/>
  </si>
  <si>
    <t>rewardValue2|String</t>
    <phoneticPr fontId="1" type="noConversion"/>
  </si>
  <si>
    <t>rewardCount2|Int</t>
    <phoneticPr fontId="1" type="noConversion"/>
  </si>
  <si>
    <t>tp_Verify</t>
  </si>
  <si>
    <t>value</t>
    <phoneticPr fontId="1" type="noConversion"/>
  </si>
  <si>
    <t>서버재화</t>
    <phoneticPr fontId="1" type="noConversion"/>
  </si>
  <si>
    <t>서버아이템</t>
    <phoneticPr fontId="1" type="noConversion"/>
  </si>
  <si>
    <t>그외</t>
    <phoneticPr fontId="1" type="noConversion"/>
  </si>
  <si>
    <t>재화</t>
  </si>
  <si>
    <t>EN</t>
    <phoneticPr fontId="1" type="noConversion"/>
  </si>
  <si>
    <t>재화</t>
    <phoneticPr fontId="1" type="noConversion"/>
  </si>
  <si>
    <t>cu</t>
    <phoneticPr fontId="1" type="noConversion"/>
  </si>
  <si>
    <t>Cash_sSpellGacha</t>
  </si>
  <si>
    <t>제공 목록 없음</t>
    <phoneticPr fontId="1" type="noConversion"/>
  </si>
  <si>
    <t>GO</t>
    <phoneticPr fontId="1" type="noConversion"/>
  </si>
  <si>
    <t>아이템</t>
    <phoneticPr fontId="1" type="noConversion"/>
  </si>
  <si>
    <t>it</t>
    <phoneticPr fontId="1" type="noConversion"/>
  </si>
  <si>
    <t>Cash_sCharacterGacha</t>
    <phoneticPr fontId="1" type="noConversion"/>
  </si>
  <si>
    <t>아이템</t>
  </si>
  <si>
    <t>rt1</t>
  </si>
  <si>
    <t>Cash_sCharacterGacha</t>
  </si>
  <si>
    <t>rt2</t>
    <phoneticPr fontId="1" type="noConversion"/>
  </si>
  <si>
    <t>rt3</t>
    <phoneticPr fontId="1" type="noConversion"/>
  </si>
  <si>
    <t>rt4</t>
    <phoneticPr fontId="1" type="noConversion"/>
  </si>
  <si>
    <t>rt5</t>
    <phoneticPr fontId="1" type="noConversion"/>
  </si>
  <si>
    <t>rt6</t>
    <phoneticPr fontId="1" type="noConversion"/>
  </si>
  <si>
    <t>rt7</t>
    <phoneticPr fontId="1" type="noConversion"/>
  </si>
  <si>
    <t>rt8</t>
    <phoneticPr fontId="1" type="noConversion"/>
  </si>
  <si>
    <t>rt9</t>
    <phoneticPr fontId="1" type="noConversion"/>
  </si>
  <si>
    <t>rt10</t>
    <phoneticPr fontId="1" type="noConversion"/>
  </si>
  <si>
    <t>nw2</t>
    <phoneticPr fontId="1" type="noConversion"/>
  </si>
  <si>
    <t>nw3</t>
    <phoneticPr fontId="1" type="noConversion"/>
  </si>
  <si>
    <t>nw4</t>
    <phoneticPr fontId="1" type="noConversion"/>
  </si>
  <si>
    <t>참고시간</t>
    <phoneticPr fontId="1" type="noConversion"/>
  </si>
  <si>
    <t>수량검증</t>
    <phoneticPr fontId="1" type="noConversion"/>
  </si>
  <si>
    <t>마지막보상검증</t>
    <phoneticPr fontId="1" type="noConversion"/>
  </si>
  <si>
    <t>vl</t>
    <phoneticPr fontId="1" type="noConversion"/>
  </si>
  <si>
    <t>cn</t>
    <phoneticPr fontId="1" type="noConversion"/>
  </si>
  <si>
    <t>rewardType|String</t>
    <phoneticPr fontId="1" type="noConversion"/>
  </si>
  <si>
    <t>rewardValue|String</t>
    <phoneticPr fontId="1" type="noConversion"/>
  </si>
  <si>
    <t>rewardCount|Int</t>
    <phoneticPr fontId="1" type="noConversion"/>
  </si>
  <si>
    <t>attendanceGachaWeight|Float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</si>
</sst>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1">
    <dxf>
      <font>
        <color theme="0" tint="-0.49998474074526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543B4-425A-48A9-B660-39C9B19EE4F3}">
  <dimension ref="A1:P16"/>
  <sheetViews>
    <sheetView zoomScaleNormal="100" workbookViewId="0">
      <selection activeCell="A2" sqref="A2"/>
    </sheetView>
  </sheetViews>
  <sheetFormatPr defaultRowHeight="16.5" outlineLevelCol="1"/>
  <cols>
    <col min="2" max="2" width="19.5" customWidth="1" outlineLevel="1"/>
    <col min="3" max="3" width="9" customWidth="1"/>
    <col min="4" max="4" width="9" customWidth="1" outlineLevel="1"/>
    <col min="5" max="5" width="9" customWidth="1"/>
    <col min="6" max="6" width="9" customWidth="1" outlineLevel="1"/>
    <col min="7" max="7" width="11.75" customWidth="1" outlineLevel="1"/>
    <col min="8" max="8" width="11.125" customWidth="1" outlineLevel="1"/>
  </cols>
  <sheetData>
    <row r="1" spans="1:16" ht="27" customHeight="1">
      <c r="A1" s="3" t="s">
        <v>1</v>
      </c>
      <c r="B1" t="s">
        <v>28</v>
      </c>
      <c r="C1" t="s">
        <v>30</v>
      </c>
      <c r="D1" t="s">
        <v>89</v>
      </c>
      <c r="E1" t="str">
        <f t="array" ref="E1">IF(SUM(IF(D:D&gt;="0",1,0))&gt;1,"4로안나눠짐","givenTime|Int")</f>
        <v>givenTime|Int</v>
      </c>
      <c r="F1" t="s">
        <v>88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26</v>
      </c>
      <c r="P1" t="s">
        <v>27</v>
      </c>
    </row>
    <row r="2" spans="1:16">
      <c r="A2" t="s">
        <v>31</v>
      </c>
      <c r="B2" t="s">
        <v>32</v>
      </c>
      <c r="C2">
        <f>COUNTIF(AttendanceRewardTable!A:A,A2)</f>
        <v>25</v>
      </c>
      <c r="D2" t="str">
        <f>IF(MOD(C2-1,4)=0,"","4로안나눠짐")</f>
        <v/>
      </c>
      <c r="E2">
        <f t="shared" ref="E2:E16" si="0">ROUND(C2+10,0)*24*60*60</f>
        <v>3024000</v>
      </c>
      <c r="F2" t="str">
        <f t="shared" ref="F2" si="1">IF(E2/60/60/24*1&gt;=1,INT(E2/60/60/24)&amp;"d","")
&amp;IF(INT(MOD(E2/60/60,24))&gt;0,INT(MOD(E2/60/60,24))&amp;"h","")
&amp;IF(INT(MOD(E2/60,60))&gt;0,INT(MOD(E2/60,60))&amp;"m","")
&amp;IF(INT(MOD(E2,60))&gt;0,INT(MOD(E2,60))&amp;"s","")</f>
        <v>35d</v>
      </c>
      <c r="G2" s="1">
        <v>36526</v>
      </c>
      <c r="H2" s="1">
        <v>401768</v>
      </c>
      <c r="I2">
        <f>IF(ISBLANK($G2),"",YEAR($G2))</f>
        <v>2000</v>
      </c>
      <c r="J2">
        <f>IF(ISBLANK($G2),"",MONTH($G2))</f>
        <v>1</v>
      </c>
      <c r="K2">
        <f>IF(ISBLANK($G2),"",DAY($G2))</f>
        <v>1</v>
      </c>
      <c r="L2">
        <f>IF(ISBLANK($H2),"",YEAR($H2+1))</f>
        <v>3000</v>
      </c>
      <c r="M2">
        <f>IF(ISBLANK($H2),"",MONTH($H2+1))</f>
        <v>1</v>
      </c>
      <c r="N2">
        <f>IF(ISBLANK($H2),"",DAY($H2+1))</f>
        <v>1</v>
      </c>
      <c r="O2">
        <v>100</v>
      </c>
      <c r="P2" t="b">
        <v>1</v>
      </c>
    </row>
    <row r="3" spans="1:16">
      <c r="A3" t="s">
        <v>10</v>
      </c>
      <c r="B3" t="s">
        <v>11</v>
      </c>
      <c r="C3">
        <f>COUNTIF(AttendanceRewardTable!A:A,A3)</f>
        <v>9</v>
      </c>
      <c r="D3" t="str">
        <f t="shared" ref="D3:D16" si="2">IF(MOD(C3-1,4)=0,"","4로안나눠짐")</f>
        <v/>
      </c>
      <c r="E3">
        <f t="shared" si="0"/>
        <v>1641600</v>
      </c>
      <c r="F3" t="str">
        <f t="shared" ref="F3:F16" si="3">IF(E3/60/60/24*1&gt;=1,INT(E3/60/60/24)&amp;"d","")
&amp;IF(INT(MOD(E3/60/60,24))&gt;0,INT(MOD(E3/60/60,24))&amp;"h","")
&amp;IF(INT(MOD(E3/60,60))&gt;0,INT(MOD(E3/60,60))&amp;"m","")
&amp;IF(INT(MOD(E3,60))&gt;0,INT(MOD(E3,60))&amp;"s","")</f>
        <v>19d</v>
      </c>
      <c r="G3" s="1">
        <v>36526</v>
      </c>
      <c r="H3" s="1">
        <v>401768</v>
      </c>
      <c r="I3">
        <f t="shared" ref="I3:I16" si="4">IF(ISBLANK($G3),"",YEAR($G3))</f>
        <v>2000</v>
      </c>
      <c r="J3">
        <f t="shared" ref="J3:J16" si="5">IF(ISBLANK($G3),"",MONTH($G3))</f>
        <v>1</v>
      </c>
      <c r="K3">
        <f t="shared" ref="K3:K16" si="6">IF(ISBLANK($G3),"",DAY($G3))</f>
        <v>1</v>
      </c>
      <c r="L3">
        <f t="shared" ref="L3:L16" si="7">IF(ISBLANK($H3),"",YEAR($H3+1))</f>
        <v>3000</v>
      </c>
      <c r="M3">
        <f t="shared" ref="M3:M16" si="8">IF(ISBLANK($H3),"",MONTH($H3+1))</f>
        <v>1</v>
      </c>
      <c r="N3">
        <f t="shared" ref="N3:N16" si="9">IF(ISBLANK($H3),"",DAY($H3+1))</f>
        <v>1</v>
      </c>
      <c r="O3">
        <v>10</v>
      </c>
      <c r="P3" t="b">
        <v>0</v>
      </c>
    </row>
    <row r="4" spans="1:16">
      <c r="A4" t="s">
        <v>12</v>
      </c>
      <c r="B4" t="s">
        <v>13</v>
      </c>
      <c r="C4">
        <f>COUNTIF(AttendanceRewardTable!A:A,A4)</f>
        <v>9</v>
      </c>
      <c r="D4" t="str">
        <f t="shared" si="2"/>
        <v/>
      </c>
      <c r="E4">
        <f t="shared" si="0"/>
        <v>1641600</v>
      </c>
      <c r="F4" t="str">
        <f t="shared" si="3"/>
        <v>19d</v>
      </c>
      <c r="G4" s="1">
        <v>36526</v>
      </c>
      <c r="H4" s="1">
        <v>401768</v>
      </c>
      <c r="I4">
        <f t="shared" si="4"/>
        <v>2000</v>
      </c>
      <c r="J4">
        <f t="shared" si="5"/>
        <v>1</v>
      </c>
      <c r="K4">
        <f t="shared" si="6"/>
        <v>1</v>
      </c>
      <c r="L4">
        <f t="shared" si="7"/>
        <v>3000</v>
      </c>
      <c r="M4">
        <f t="shared" si="8"/>
        <v>1</v>
      </c>
      <c r="N4">
        <f t="shared" si="9"/>
        <v>1</v>
      </c>
      <c r="O4">
        <v>9</v>
      </c>
      <c r="P4" t="b">
        <v>0</v>
      </c>
    </row>
    <row r="5" spans="1:16">
      <c r="A5" t="s">
        <v>14</v>
      </c>
      <c r="B5" t="s">
        <v>15</v>
      </c>
      <c r="C5">
        <f>COUNTIF(AttendanceRewardTable!A:A,A5)</f>
        <v>9</v>
      </c>
      <c r="D5" t="str">
        <f t="shared" si="2"/>
        <v/>
      </c>
      <c r="E5">
        <f t="shared" si="0"/>
        <v>1641600</v>
      </c>
      <c r="F5" t="str">
        <f t="shared" si="3"/>
        <v>19d</v>
      </c>
      <c r="G5" s="1">
        <v>36526</v>
      </c>
      <c r="H5" s="1">
        <v>401768</v>
      </c>
      <c r="I5">
        <f t="shared" si="4"/>
        <v>2000</v>
      </c>
      <c r="J5">
        <f t="shared" si="5"/>
        <v>1</v>
      </c>
      <c r="K5">
        <f t="shared" si="6"/>
        <v>1</v>
      </c>
      <c r="L5">
        <f t="shared" si="7"/>
        <v>3000</v>
      </c>
      <c r="M5">
        <f t="shared" si="8"/>
        <v>1</v>
      </c>
      <c r="N5">
        <f t="shared" si="9"/>
        <v>1</v>
      </c>
      <c r="O5">
        <v>8</v>
      </c>
      <c r="P5" t="b">
        <v>0</v>
      </c>
    </row>
    <row r="6" spans="1:16">
      <c r="A6" t="s">
        <v>16</v>
      </c>
      <c r="B6" t="s">
        <v>17</v>
      </c>
      <c r="C6">
        <f>COUNTIF(AttendanceRewardTable!A:A,A6)</f>
        <v>9</v>
      </c>
      <c r="D6" t="str">
        <f t="shared" si="2"/>
        <v/>
      </c>
      <c r="E6">
        <f t="shared" si="0"/>
        <v>1641600</v>
      </c>
      <c r="F6" t="str">
        <f t="shared" si="3"/>
        <v>19d</v>
      </c>
      <c r="G6" s="1">
        <v>36526</v>
      </c>
      <c r="H6" s="1">
        <v>401768</v>
      </c>
      <c r="I6">
        <f t="shared" si="4"/>
        <v>2000</v>
      </c>
      <c r="J6">
        <f t="shared" si="5"/>
        <v>1</v>
      </c>
      <c r="K6">
        <f t="shared" si="6"/>
        <v>1</v>
      </c>
      <c r="L6">
        <f t="shared" si="7"/>
        <v>3000</v>
      </c>
      <c r="M6">
        <f t="shared" si="8"/>
        <v>1</v>
      </c>
      <c r="N6">
        <f t="shared" si="9"/>
        <v>1</v>
      </c>
      <c r="O6">
        <v>7</v>
      </c>
      <c r="P6" t="b">
        <v>0</v>
      </c>
    </row>
    <row r="7" spans="1:16">
      <c r="A7" t="s">
        <v>18</v>
      </c>
      <c r="B7" t="s">
        <v>19</v>
      </c>
      <c r="C7">
        <f>COUNTIF(AttendanceRewardTable!A:A,A7)</f>
        <v>9</v>
      </c>
      <c r="D7" t="str">
        <f t="shared" si="2"/>
        <v/>
      </c>
      <c r="E7">
        <f t="shared" si="0"/>
        <v>1641600</v>
      </c>
      <c r="F7" t="str">
        <f t="shared" si="3"/>
        <v>19d</v>
      </c>
      <c r="G7" s="1">
        <v>36526</v>
      </c>
      <c r="H7" s="1">
        <v>401768</v>
      </c>
      <c r="I7">
        <f t="shared" si="4"/>
        <v>2000</v>
      </c>
      <c r="J7">
        <f t="shared" si="5"/>
        <v>1</v>
      </c>
      <c r="K7">
        <f t="shared" si="6"/>
        <v>1</v>
      </c>
      <c r="L7">
        <f t="shared" si="7"/>
        <v>3000</v>
      </c>
      <c r="M7">
        <f t="shared" si="8"/>
        <v>1</v>
      </c>
      <c r="N7">
        <f t="shared" si="9"/>
        <v>1</v>
      </c>
      <c r="O7">
        <v>6</v>
      </c>
      <c r="P7" t="b">
        <v>0</v>
      </c>
    </row>
    <row r="8" spans="1:16">
      <c r="A8" t="s">
        <v>20</v>
      </c>
      <c r="B8" t="s">
        <v>21</v>
      </c>
      <c r="C8">
        <f>COUNTIF(AttendanceRewardTable!A:A,A8)</f>
        <v>9</v>
      </c>
      <c r="D8" t="str">
        <f t="shared" si="2"/>
        <v/>
      </c>
      <c r="E8">
        <f t="shared" si="0"/>
        <v>1641600</v>
      </c>
      <c r="F8" t="str">
        <f t="shared" si="3"/>
        <v>19d</v>
      </c>
      <c r="G8" s="1">
        <v>36526</v>
      </c>
      <c r="H8" s="1">
        <v>401768</v>
      </c>
      <c r="I8">
        <f t="shared" si="4"/>
        <v>2000</v>
      </c>
      <c r="J8">
        <f t="shared" si="5"/>
        <v>1</v>
      </c>
      <c r="K8">
        <f t="shared" si="6"/>
        <v>1</v>
      </c>
      <c r="L8">
        <f t="shared" si="7"/>
        <v>3000</v>
      </c>
      <c r="M8">
        <f t="shared" si="8"/>
        <v>1</v>
      </c>
      <c r="N8">
        <f t="shared" si="9"/>
        <v>1</v>
      </c>
      <c r="O8">
        <v>5</v>
      </c>
      <c r="P8" t="b">
        <v>0</v>
      </c>
    </row>
    <row r="9" spans="1:16">
      <c r="A9" t="s">
        <v>33</v>
      </c>
      <c r="B9" t="s">
        <v>34</v>
      </c>
      <c r="C9">
        <f>COUNTIF(AttendanceRewardTable!A:A,A9)</f>
        <v>9</v>
      </c>
      <c r="D9" t="str">
        <f t="shared" si="2"/>
        <v/>
      </c>
      <c r="E9">
        <f t="shared" si="0"/>
        <v>1641600</v>
      </c>
      <c r="F9" t="str">
        <f t="shared" si="3"/>
        <v>19d</v>
      </c>
      <c r="G9" s="1">
        <v>36526</v>
      </c>
      <c r="H9" s="1">
        <v>401768</v>
      </c>
      <c r="I9">
        <f t="shared" si="4"/>
        <v>2000</v>
      </c>
      <c r="J9">
        <f t="shared" si="5"/>
        <v>1</v>
      </c>
      <c r="K9">
        <f t="shared" si="6"/>
        <v>1</v>
      </c>
      <c r="L9">
        <f t="shared" si="7"/>
        <v>3000</v>
      </c>
      <c r="M9">
        <f t="shared" si="8"/>
        <v>1</v>
      </c>
      <c r="N9">
        <f t="shared" si="9"/>
        <v>1</v>
      </c>
      <c r="O9">
        <v>4</v>
      </c>
      <c r="P9" t="b">
        <v>0</v>
      </c>
    </row>
    <row r="10" spans="1:16">
      <c r="A10" t="s">
        <v>35</v>
      </c>
      <c r="B10" t="s">
        <v>36</v>
      </c>
      <c r="C10">
        <f>COUNTIF(AttendanceRewardTable!A:A,A10)</f>
        <v>9</v>
      </c>
      <c r="D10" t="str">
        <f t="shared" si="2"/>
        <v/>
      </c>
      <c r="E10">
        <f t="shared" si="0"/>
        <v>1641600</v>
      </c>
      <c r="F10" t="str">
        <f t="shared" si="3"/>
        <v>19d</v>
      </c>
      <c r="G10" s="1">
        <v>36526</v>
      </c>
      <c r="H10" s="1">
        <v>401768</v>
      </c>
      <c r="I10">
        <f t="shared" si="4"/>
        <v>2000</v>
      </c>
      <c r="J10">
        <f t="shared" si="5"/>
        <v>1</v>
      </c>
      <c r="K10">
        <f t="shared" si="6"/>
        <v>1</v>
      </c>
      <c r="L10">
        <f t="shared" si="7"/>
        <v>3000</v>
      </c>
      <c r="M10">
        <f t="shared" si="8"/>
        <v>1</v>
      </c>
      <c r="N10">
        <f t="shared" si="9"/>
        <v>1</v>
      </c>
      <c r="O10">
        <v>3</v>
      </c>
      <c r="P10" t="b">
        <v>0</v>
      </c>
    </row>
    <row r="11" spans="1:16">
      <c r="A11" t="s">
        <v>37</v>
      </c>
      <c r="B11" t="s">
        <v>38</v>
      </c>
      <c r="C11">
        <f>COUNTIF(AttendanceRewardTable!A:A,A11)</f>
        <v>9</v>
      </c>
      <c r="D11" t="str">
        <f t="shared" si="2"/>
        <v/>
      </c>
      <c r="E11">
        <f t="shared" si="0"/>
        <v>1641600</v>
      </c>
      <c r="F11" t="str">
        <f t="shared" si="3"/>
        <v>19d</v>
      </c>
      <c r="G11" s="1">
        <v>36526</v>
      </c>
      <c r="H11" s="1">
        <v>401768</v>
      </c>
      <c r="I11">
        <f t="shared" si="4"/>
        <v>2000</v>
      </c>
      <c r="J11">
        <f t="shared" si="5"/>
        <v>1</v>
      </c>
      <c r="K11">
        <f t="shared" si="6"/>
        <v>1</v>
      </c>
      <c r="L11">
        <f t="shared" si="7"/>
        <v>3000</v>
      </c>
      <c r="M11">
        <f t="shared" si="8"/>
        <v>1</v>
      </c>
      <c r="N11">
        <f t="shared" si="9"/>
        <v>1</v>
      </c>
      <c r="O11">
        <v>2</v>
      </c>
      <c r="P11" t="b">
        <v>0</v>
      </c>
    </row>
    <row r="12" spans="1:16">
      <c r="A12" t="s">
        <v>39</v>
      </c>
      <c r="B12" t="s">
        <v>40</v>
      </c>
      <c r="C12">
        <f>COUNTIF(AttendanceRewardTable!A:A,A12)</f>
        <v>9</v>
      </c>
      <c r="D12" t="str">
        <f t="shared" si="2"/>
        <v/>
      </c>
      <c r="E12">
        <f t="shared" si="0"/>
        <v>1641600</v>
      </c>
      <c r="F12" t="str">
        <f t="shared" si="3"/>
        <v>19d</v>
      </c>
      <c r="G12" s="1">
        <v>36526</v>
      </c>
      <c r="H12" s="1">
        <v>401768</v>
      </c>
      <c r="I12">
        <f t="shared" si="4"/>
        <v>2000</v>
      </c>
      <c r="J12">
        <f t="shared" si="5"/>
        <v>1</v>
      </c>
      <c r="K12">
        <f t="shared" si="6"/>
        <v>1</v>
      </c>
      <c r="L12">
        <f t="shared" si="7"/>
        <v>3000</v>
      </c>
      <c r="M12">
        <f t="shared" si="8"/>
        <v>1</v>
      </c>
      <c r="N12">
        <f t="shared" si="9"/>
        <v>1</v>
      </c>
      <c r="O12">
        <v>1</v>
      </c>
      <c r="P12" t="b">
        <v>0</v>
      </c>
    </row>
    <row r="13" spans="1:16">
      <c r="A13" t="s">
        <v>22</v>
      </c>
      <c r="B13" t="s">
        <v>23</v>
      </c>
      <c r="C13">
        <f>COUNTIF(AttendanceRewardTable!A:A,A13)</f>
        <v>5</v>
      </c>
      <c r="D13" t="str">
        <f t="shared" si="2"/>
        <v/>
      </c>
      <c r="E13">
        <f t="shared" si="0"/>
        <v>1296000</v>
      </c>
      <c r="F13" t="str">
        <f t="shared" si="3"/>
        <v>15d</v>
      </c>
      <c r="G13" s="1">
        <v>44743</v>
      </c>
      <c r="H13" s="1">
        <v>44757</v>
      </c>
      <c r="I13">
        <f t="shared" si="4"/>
        <v>2022</v>
      </c>
      <c r="J13">
        <f t="shared" si="5"/>
        <v>7</v>
      </c>
      <c r="K13">
        <f t="shared" si="6"/>
        <v>1</v>
      </c>
      <c r="L13">
        <f t="shared" si="7"/>
        <v>2022</v>
      </c>
      <c r="M13">
        <f t="shared" si="8"/>
        <v>7</v>
      </c>
      <c r="N13">
        <f t="shared" si="9"/>
        <v>16</v>
      </c>
      <c r="O13">
        <v>100</v>
      </c>
      <c r="P13" t="b">
        <v>1</v>
      </c>
    </row>
    <row r="14" spans="1:16">
      <c r="A14" t="s">
        <v>24</v>
      </c>
      <c r="B14" t="s">
        <v>25</v>
      </c>
      <c r="C14">
        <f>COUNTIF(AttendanceRewardTable!A:A,A14)</f>
        <v>17</v>
      </c>
      <c r="D14" t="str">
        <f t="shared" si="2"/>
        <v/>
      </c>
      <c r="E14">
        <f t="shared" si="0"/>
        <v>2332800</v>
      </c>
      <c r="F14" t="str">
        <f t="shared" si="3"/>
        <v>27d</v>
      </c>
      <c r="G14" s="1">
        <v>44758</v>
      </c>
      <c r="H14" s="1">
        <v>44773</v>
      </c>
      <c r="I14">
        <f t="shared" si="4"/>
        <v>2022</v>
      </c>
      <c r="J14">
        <f t="shared" si="5"/>
        <v>7</v>
      </c>
      <c r="K14">
        <f t="shared" si="6"/>
        <v>16</v>
      </c>
      <c r="L14">
        <f t="shared" si="7"/>
        <v>2022</v>
      </c>
      <c r="M14">
        <f t="shared" si="8"/>
        <v>8</v>
      </c>
      <c r="N14">
        <f t="shared" si="9"/>
        <v>1</v>
      </c>
      <c r="O14">
        <v>100</v>
      </c>
      <c r="P14" t="b">
        <v>1</v>
      </c>
    </row>
    <row r="15" spans="1:16">
      <c r="A15" t="s">
        <v>41</v>
      </c>
      <c r="B15" t="s">
        <v>42</v>
      </c>
      <c r="C15">
        <f>COUNTIF(AttendanceRewardTable!A:A,A15)</f>
        <v>21</v>
      </c>
      <c r="D15" t="str">
        <f t="shared" si="2"/>
        <v/>
      </c>
      <c r="E15">
        <f t="shared" si="0"/>
        <v>2678400</v>
      </c>
      <c r="F15" t="str">
        <f t="shared" si="3"/>
        <v>31d</v>
      </c>
      <c r="G15" s="1">
        <v>44774</v>
      </c>
      <c r="H15" s="1">
        <v>44788</v>
      </c>
      <c r="I15">
        <f t="shared" si="4"/>
        <v>2022</v>
      </c>
      <c r="J15">
        <f t="shared" si="5"/>
        <v>8</v>
      </c>
      <c r="K15">
        <f t="shared" si="6"/>
        <v>1</v>
      </c>
      <c r="L15">
        <f t="shared" si="7"/>
        <v>2022</v>
      </c>
      <c r="M15">
        <f t="shared" si="8"/>
        <v>8</v>
      </c>
      <c r="N15">
        <f t="shared" si="9"/>
        <v>16</v>
      </c>
      <c r="O15">
        <v>100</v>
      </c>
      <c r="P15" t="b">
        <v>1</v>
      </c>
    </row>
    <row r="16" spans="1:16">
      <c r="A16" t="s">
        <v>43</v>
      </c>
      <c r="B16" t="s">
        <v>44</v>
      </c>
      <c r="C16">
        <f>COUNTIF(AttendanceRewardTable!A:A,A16)</f>
        <v>29</v>
      </c>
      <c r="D16" t="str">
        <f t="shared" si="2"/>
        <v/>
      </c>
      <c r="E16">
        <f t="shared" si="0"/>
        <v>3369600</v>
      </c>
      <c r="F16" t="str">
        <f t="shared" si="3"/>
        <v>39d</v>
      </c>
      <c r="G16" s="1">
        <v>44789</v>
      </c>
      <c r="H16" s="1">
        <v>44804</v>
      </c>
      <c r="I16">
        <f t="shared" si="4"/>
        <v>2022</v>
      </c>
      <c r="J16">
        <f t="shared" si="5"/>
        <v>8</v>
      </c>
      <c r="K16">
        <f t="shared" si="6"/>
        <v>16</v>
      </c>
      <c r="L16">
        <f t="shared" si="7"/>
        <v>2022</v>
      </c>
      <c r="M16">
        <f t="shared" si="8"/>
        <v>9</v>
      </c>
      <c r="N16">
        <f t="shared" si="9"/>
        <v>1</v>
      </c>
      <c r="O16">
        <v>100</v>
      </c>
      <c r="P16" t="b">
        <v>1</v>
      </c>
    </row>
  </sheetData>
  <phoneticPr fontId="1" type="noConversion"/>
  <conditionalFormatting sqref="G1:H1048576">
    <cfRule type="expression" dxfId="0" priority="1">
      <formula>$H1&lt;TODAY()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509E0-3991-4EBD-A11A-777FE879462F}">
  <dimension ref="A1:AD188"/>
  <sheetViews>
    <sheetView workbookViewId="0">
      <pane xSplit="2" ySplit="1" topLeftCell="C110" activePane="bottomRight" state="frozen"/>
      <selection activeCell="N1" sqref="N1"/>
      <selection pane="topRight" activeCell="N1" sqref="N1"/>
      <selection pane="bottomLeft" activeCell="N1" sqref="N1"/>
      <selection pane="bottomRight" activeCell="A110" sqref="A110"/>
    </sheetView>
  </sheetViews>
  <sheetFormatPr defaultRowHeight="16.5" outlineLevelCol="1"/>
  <cols>
    <col min="2" max="2" width="19.5" customWidth="1" outlineLevel="1"/>
    <col min="4" max="4" width="9" customWidth="1" outlineLevel="1"/>
    <col min="5" max="5" width="3.5" customWidth="1" outlineLevel="1"/>
    <col min="6" max="6" width="9" customWidth="1" outlineLevel="1"/>
    <col min="7" max="7" width="18.75" customWidth="1" outlineLevel="1"/>
    <col min="8" max="9" width="9" customWidth="1" outlineLevel="1"/>
    <col min="10" max="10" width="3.5" customWidth="1" outlineLevel="1"/>
    <col min="11" max="11" width="9" customWidth="1" outlineLevel="1"/>
    <col min="12" max="12" width="18.75" customWidth="1" outlineLevel="1"/>
    <col min="13" max="13" width="9" customWidth="1" outlineLevel="1"/>
    <col min="21" max="22" width="9" customWidth="1" outlineLevel="1"/>
    <col min="24" max="24" width="9" customWidth="1" outlineLevel="1"/>
    <col min="26" max="26" width="9" customWidth="1" outlineLevel="1"/>
    <col min="28" max="28" width="9" customWidth="1" outlineLevel="1"/>
  </cols>
  <sheetData>
    <row r="1" spans="1:28" ht="27" customHeight="1">
      <c r="A1" s="2" t="s">
        <v>1</v>
      </c>
      <c r="B1" t="s">
        <v>28</v>
      </c>
      <c r="C1" t="s">
        <v>29</v>
      </c>
      <c r="D1" t="s">
        <v>90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50</v>
      </c>
      <c r="K1" s="3" t="s">
        <v>46</v>
      </c>
      <c r="L1" s="3" t="s">
        <v>51</v>
      </c>
      <c r="M1" s="3" t="s">
        <v>52</v>
      </c>
      <c r="N1" s="3" t="str">
        <f t="array" aca="1" ref="N1" ca="1">IF(SUM(IF(D:D&gt;="0",1,0))&gt;1,"보상이상","rewardType1|String")</f>
        <v>rewardType1|String</v>
      </c>
      <c r="O1" s="3" t="s">
        <v>53</v>
      </c>
      <c r="P1" s="3" t="s">
        <v>54</v>
      </c>
      <c r="Q1" s="3" t="s">
        <v>55</v>
      </c>
      <c r="R1" s="3" t="s">
        <v>56</v>
      </c>
      <c r="S1" s="3" t="s">
        <v>57</v>
      </c>
      <c r="U1" t="s">
        <v>58</v>
      </c>
      <c r="V1" t="s">
        <v>59</v>
      </c>
      <c r="X1" t="s">
        <v>60</v>
      </c>
      <c r="Z1" t="s">
        <v>61</v>
      </c>
      <c r="AB1" t="s">
        <v>62</v>
      </c>
    </row>
    <row r="2" spans="1:28">
      <c r="A2" t="s">
        <v>0</v>
      </c>
      <c r="B2" t="str">
        <f>VLOOKUP(A2,AttendanceTypeTable!$A:$B,MATCH(AttendanceTypeTable!$B$1,AttendanceTypeTable!$A$1:$B$1,0),0)</f>
        <v>첫시작용</v>
      </c>
      <c r="C2">
        <f t="shared" ref="C2:C35" ca="1" si="0">IF(A2&lt;&gt;OFFSET(A2,-1,0),1,OFFSET(C2,-1,0)+1)</f>
        <v>1</v>
      </c>
      <c r="D2" t="str">
        <f ca="1">IF(C2&lt;OFFSET(C2,1,0),
     IF(LEN(K2)=0,"","마지막날아닌데보상있음"),
     IF(LEN(K2)&lt;&gt;0,"","마지막날인데보상없음"))</f>
        <v/>
      </c>
      <c r="E2" t="str">
        <f ca="1">IF(ISBLANK(F2),"",
VLOOKUP(F2,OFFSET(INDIRECT("$A:$B"),0,MATCH(F$1&amp;"_Verify",INDIRECT("$1:$1"),0)-1),2,0)
)</f>
        <v>cu</v>
      </c>
      <c r="F2" t="s">
        <v>63</v>
      </c>
      <c r="G2" t="s">
        <v>64</v>
      </c>
      <c r="H2">
        <v>120</v>
      </c>
      <c r="I2" t="str">
        <f>IF(F2="장비1상자",
  IF(OR(G2&gt;3,H2&gt;5),"장비이상",""),
IF(G2="GO",
  IF(H2&lt;100,"골드이상",""),
IF(G2="EN",
  IF(H2&gt;29,"에너지너무많음",
  IF(H2&gt;9,"에너지다소많음","")),"")))</f>
        <v>에너지너무많음</v>
      </c>
      <c r="J2" t="str">
        <f t="shared" ref="J2:J35" ca="1" si="1">IF(ISBLANK(K2),"",
VLOOKUP(K2,OFFSET(INDIRECT("$A:$B"),0,MATCH(K$1&amp;"_Verify",INDIRECT("$1:$1"),0)-1),2,0)
)</f>
        <v/>
      </c>
      <c r="N2" t="str">
        <f ca="1">IF(LEN(E2)=0,"",E2)</f>
        <v>cu</v>
      </c>
      <c r="O2" t="str">
        <f>IF(LEN(G2)=0,"",G2)</f>
        <v>EN</v>
      </c>
      <c r="P2">
        <f>IF(LEN(H2)=0,"",H2)</f>
        <v>120</v>
      </c>
      <c r="Q2" t="str">
        <f ca="1">IF(LEN(J2)=0,"",J2)</f>
        <v/>
      </c>
      <c r="R2" t="str">
        <f t="shared" ref="R2:S35" si="2">IF(LEN(L2)=0,"",L2)</f>
        <v/>
      </c>
      <c r="S2" t="str">
        <f t="shared" si="2"/>
        <v/>
      </c>
      <c r="U2" t="s">
        <v>65</v>
      </c>
      <c r="V2" t="s">
        <v>66</v>
      </c>
      <c r="X2" t="s">
        <v>64</v>
      </c>
      <c r="Z2" t="s">
        <v>67</v>
      </c>
      <c r="AB2" t="s">
        <v>68</v>
      </c>
    </row>
    <row r="3" spans="1:28">
      <c r="A3" t="s">
        <v>0</v>
      </c>
      <c r="B3" t="str">
        <f>VLOOKUP(A3,AttendanceTypeTable!$A:$B,MATCH(AttendanceTypeTable!$B$1,AttendanceTypeTable!$A$1:$B$1,0),0)</f>
        <v>첫시작용</v>
      </c>
      <c r="C3">
        <f t="shared" ca="1" si="0"/>
        <v>2</v>
      </c>
      <c r="D3" t="str">
        <f t="shared" ref="D3:D66" ca="1" si="3">IF(C3&lt;OFFSET(C3,1,0),
     IF(LEN(K3)=0,"","마지막날아닌데보상있음"),
     IF(LEN(K3)&lt;&gt;0,"","마지막날인데보상없음"))</f>
        <v/>
      </c>
      <c r="E3" t="str">
        <f ca="1">IF(ISBLANK(F3),"",
VLOOKUP(F3,OFFSET(INDIRECT("$A:$B"),0,MATCH(F$1&amp;"_Verify",INDIRECT("$1:$1"),0)-1),2,0)
)</f>
        <v>cu</v>
      </c>
      <c r="F3" t="s">
        <v>63</v>
      </c>
      <c r="G3" t="s">
        <v>69</v>
      </c>
      <c r="H3">
        <v>1250</v>
      </c>
      <c r="I3" t="str">
        <f>IF(F3="장비1상자",
  IF(OR(G3&gt;3,H3&gt;5),"장비이상",""),
IF(G3="GO",
  IF(H3&lt;100,"골드이상",""),
IF(G3="EN",
  IF(H3&gt;29,"에너지너무많음",
  IF(H3&gt;9,"에너지다소많음","")),"")))</f>
        <v/>
      </c>
      <c r="J3" t="str">
        <f t="shared" ca="1" si="1"/>
        <v/>
      </c>
      <c r="N3" t="str">
        <f ca="1">IF(LEN(E3)=0,"",E3)</f>
        <v>cu</v>
      </c>
      <c r="O3" t="str">
        <f>IF(LEN(G3)=0,"",G3)</f>
        <v>GO</v>
      </c>
      <c r="P3">
        <f>IF(LEN(H3)=0,"",H3)</f>
        <v>1250</v>
      </c>
      <c r="Q3" t="str">
        <f ca="1">IF(LEN(J3)=0,"",J3)</f>
        <v/>
      </c>
      <c r="R3" t="str">
        <f t="shared" si="2"/>
        <v/>
      </c>
      <c r="S3" t="str">
        <f t="shared" si="2"/>
        <v/>
      </c>
      <c r="U3" t="s">
        <v>70</v>
      </c>
      <c r="V3" t="s">
        <v>71</v>
      </c>
      <c r="X3" t="s">
        <v>69</v>
      </c>
      <c r="Z3" t="s">
        <v>72</v>
      </c>
    </row>
    <row r="4" spans="1:28">
      <c r="A4" t="s">
        <v>0</v>
      </c>
      <c r="B4" t="str">
        <f>VLOOKUP(A4,AttendanceTypeTable!$A:$B,MATCH(AttendanceTypeTable!$B$1,AttendanceTypeTable!$A$1:$B$1,0),0)</f>
        <v>첫시작용</v>
      </c>
      <c r="C4">
        <f t="shared" ca="1" si="0"/>
        <v>3</v>
      </c>
      <c r="D4" t="str">
        <f t="shared" ca="1" si="3"/>
        <v/>
      </c>
      <c r="E4" t="str">
        <f ca="1">IF(ISBLANK(F4),"",
VLOOKUP(F4,OFFSET(INDIRECT("$A:$B"),0,MATCH(F$1&amp;"_Verify",INDIRECT("$1:$1"),0)-1),2,0)
)</f>
        <v>cu</v>
      </c>
      <c r="F4" t="s">
        <v>63</v>
      </c>
      <c r="G4" t="s">
        <v>64</v>
      </c>
      <c r="H4">
        <v>2</v>
      </c>
      <c r="I4" t="str">
        <f>IF(F4="장비1상자",
  IF(OR(G4&gt;3,H4&gt;5),"장비이상",""),
IF(G4="GO",
  IF(H4&lt;100,"골드이상",""),
IF(G4="EN",
  IF(H4&gt;29,"에너지너무많음",
  IF(H4&gt;9,"에너지다소많음","")),"")))</f>
        <v/>
      </c>
      <c r="J4" t="str">
        <f t="shared" ca="1" si="1"/>
        <v/>
      </c>
      <c r="N4" t="str">
        <f ca="1">IF(LEN(E4)=0,"",E4)</f>
        <v>cu</v>
      </c>
      <c r="O4" t="str">
        <f>IF(LEN(G4)=0,"",G4)</f>
        <v>EN</v>
      </c>
      <c r="P4">
        <f>IF(LEN(H4)=0,"",H4)</f>
        <v>2</v>
      </c>
      <c r="Q4" t="str">
        <f ca="1">IF(LEN(J4)=0,"",J4)</f>
        <v/>
      </c>
      <c r="R4" t="str">
        <f t="shared" si="2"/>
        <v/>
      </c>
      <c r="S4" t="str">
        <f t="shared" si="2"/>
        <v/>
      </c>
    </row>
    <row r="5" spans="1:28">
      <c r="A5" t="s">
        <v>0</v>
      </c>
      <c r="B5" t="str">
        <f>VLOOKUP(A5,AttendanceTypeTable!$A:$B,MATCH(AttendanceTypeTable!$B$1,AttendanceTypeTable!$A$1:$B$1,0),0)</f>
        <v>첫시작용</v>
      </c>
      <c r="C5">
        <f t="shared" ca="1" si="0"/>
        <v>4</v>
      </c>
      <c r="D5" t="str">
        <f t="shared" ca="1" si="3"/>
        <v/>
      </c>
      <c r="E5" t="str">
        <f ca="1">IF(ISBLANK(F5),"",
VLOOKUP(F5,OFFSET(INDIRECT("$A:$B"),0,MATCH(F$1&amp;"_Verify",INDIRECT("$1:$1"),0)-1),2,0)
)</f>
        <v>cu</v>
      </c>
      <c r="F5" t="s">
        <v>63</v>
      </c>
      <c r="G5" t="s">
        <v>64</v>
      </c>
      <c r="H5">
        <v>150</v>
      </c>
      <c r="I5" t="str">
        <f>IF(F5="장비1상자",
  IF(OR(G5&gt;3,H5&gt;5),"장비이상",""),
IF(G5="GO",
  IF(H5&lt;100,"골드이상",""),
IF(G5="EN",
  IF(H5&gt;29,"에너지너무많음",
  IF(H5&gt;9,"에너지다소많음","")),"")))</f>
        <v>에너지너무많음</v>
      </c>
      <c r="J5" t="str">
        <f t="shared" ca="1" si="1"/>
        <v/>
      </c>
      <c r="N5" t="str">
        <f ca="1">IF(LEN(E5)=0,"",E5)</f>
        <v>cu</v>
      </c>
      <c r="O5" t="str">
        <f>IF(LEN(G5)=0,"",G5)</f>
        <v>EN</v>
      </c>
      <c r="P5">
        <f>IF(LEN(H5)=0,"",H5)</f>
        <v>150</v>
      </c>
      <c r="Q5" t="str">
        <f ca="1">IF(LEN(J5)=0,"",J5)</f>
        <v/>
      </c>
      <c r="R5" t="str">
        <f t="shared" si="2"/>
        <v/>
      </c>
      <c r="S5" t="str">
        <f t="shared" si="2"/>
        <v/>
      </c>
    </row>
    <row r="6" spans="1:28">
      <c r="A6" t="s">
        <v>0</v>
      </c>
      <c r="B6" t="str">
        <f>VLOOKUP(A6,AttendanceTypeTable!$A:$B,MATCH(AttendanceTypeTable!$B$1,AttendanceTypeTable!$A$1:$B$1,0),0)</f>
        <v>첫시작용</v>
      </c>
      <c r="C6">
        <f t="shared" ca="1" si="0"/>
        <v>5</v>
      </c>
      <c r="D6" t="str">
        <f t="shared" ca="1" si="3"/>
        <v/>
      </c>
      <c r="E6" t="str">
        <f ca="1">IF(ISBLANK(F6),"",
VLOOKUP(F6,OFFSET(INDIRECT("$A:$B"),0,MATCH(F$1&amp;"_Verify",INDIRECT("$1:$1"),0)-1),2,0)
)</f>
        <v>cu</v>
      </c>
      <c r="F6" t="s">
        <v>63</v>
      </c>
      <c r="G6" t="s">
        <v>69</v>
      </c>
      <c r="H6">
        <v>2500</v>
      </c>
      <c r="I6" t="str">
        <f>IF(F6="장비1상자",
  IF(OR(G6&gt;3,H6&gt;5),"장비이상",""),
IF(G6="GO",
  IF(H6&lt;100,"골드이상",""),
IF(G6="EN",
  IF(H6&gt;29,"에너지너무많음",
  IF(H6&gt;9,"에너지다소많음","")),"")))</f>
        <v/>
      </c>
      <c r="J6" t="str">
        <f t="shared" ca="1" si="1"/>
        <v/>
      </c>
      <c r="N6" t="str">
        <f ca="1">IF(LEN(E6)=0,"",E6)</f>
        <v>cu</v>
      </c>
      <c r="O6" t="str">
        <f>IF(LEN(G6)=0,"",G6)</f>
        <v>GO</v>
      </c>
      <c r="P6">
        <f>IF(LEN(H6)=0,"",H6)</f>
        <v>2500</v>
      </c>
      <c r="Q6" t="str">
        <f ca="1">IF(LEN(J6)=0,"",J6)</f>
        <v/>
      </c>
      <c r="R6" t="str">
        <f t="shared" si="2"/>
        <v/>
      </c>
      <c r="S6" t="str">
        <f t="shared" si="2"/>
        <v/>
      </c>
    </row>
    <row r="7" spans="1:28">
      <c r="A7" t="s">
        <v>0</v>
      </c>
      <c r="B7" t="str">
        <f>VLOOKUP(A7,AttendanceTypeTable!$A:$B,MATCH(AttendanceTypeTable!$B$1,AttendanceTypeTable!$A$1:$B$1,0),0)</f>
        <v>첫시작용</v>
      </c>
      <c r="C7">
        <f t="shared" ca="1" si="0"/>
        <v>6</v>
      </c>
      <c r="D7" t="str">
        <f t="shared" ca="1" si="3"/>
        <v/>
      </c>
      <c r="E7" t="str">
        <f ca="1">IF(ISBLANK(F7),"",
VLOOKUP(F7,OFFSET(INDIRECT("$A:$B"),0,MATCH(F$1&amp;"_Verify",INDIRECT("$1:$1"),0)-1),2,0)
)</f>
        <v>cu</v>
      </c>
      <c r="F7" t="s">
        <v>63</v>
      </c>
      <c r="G7" t="s">
        <v>69</v>
      </c>
      <c r="H7">
        <v>3750</v>
      </c>
      <c r="I7" t="str">
        <f>IF(F7="장비1상자",
  IF(OR(G7&gt;3,H7&gt;5),"장비이상",""),
IF(G7="GO",
  IF(H7&lt;100,"골드이상",""),
IF(G7="EN",
  IF(H7&gt;29,"에너지너무많음",
  IF(H7&gt;9,"에너지다소많음","")),"")))</f>
        <v/>
      </c>
      <c r="J7" t="str">
        <f t="shared" ca="1" si="1"/>
        <v/>
      </c>
      <c r="N7" t="str">
        <f ca="1">IF(LEN(E7)=0,"",E7)</f>
        <v>cu</v>
      </c>
      <c r="O7" t="str">
        <f>IF(LEN(G7)=0,"",G7)</f>
        <v>GO</v>
      </c>
      <c r="P7">
        <f>IF(LEN(H7)=0,"",H7)</f>
        <v>3750</v>
      </c>
      <c r="Q7" t="str">
        <f ca="1">IF(LEN(J7)=0,"",J7)</f>
        <v/>
      </c>
      <c r="R7" t="str">
        <f t="shared" si="2"/>
        <v/>
      </c>
      <c r="S7" t="str">
        <f t="shared" si="2"/>
        <v/>
      </c>
    </row>
    <row r="8" spans="1:28">
      <c r="A8" t="s">
        <v>0</v>
      </c>
      <c r="B8" t="str">
        <f>VLOOKUP(A8,AttendanceTypeTable!$A:$B,MATCH(AttendanceTypeTable!$B$1,AttendanceTypeTable!$A$1:$B$1,0),0)</f>
        <v>첫시작용</v>
      </c>
      <c r="C8">
        <f t="shared" ca="1" si="0"/>
        <v>7</v>
      </c>
      <c r="D8" t="str">
        <f t="shared" ca="1" si="3"/>
        <v/>
      </c>
      <c r="E8" t="str">
        <f ca="1">IF(ISBLANK(F8),"",
VLOOKUP(F8,OFFSET(INDIRECT("$A:$B"),0,MATCH(F$1&amp;"_Verify",INDIRECT("$1:$1"),0)-1),2,0)
)</f>
        <v>cu</v>
      </c>
      <c r="F8" t="s">
        <v>63</v>
      </c>
      <c r="G8" t="s">
        <v>64</v>
      </c>
      <c r="H8">
        <v>220</v>
      </c>
      <c r="I8" t="str">
        <f>IF(F8="장비1상자",
  IF(OR(G8&gt;3,H8&gt;5),"장비이상",""),
IF(G8="GO",
  IF(H8&lt;100,"골드이상",""),
IF(G8="EN",
  IF(H8&gt;29,"에너지너무많음",
  IF(H8&gt;9,"에너지다소많음","")),"")))</f>
        <v>에너지너무많음</v>
      </c>
      <c r="J8" t="str">
        <f t="shared" ca="1" si="1"/>
        <v/>
      </c>
      <c r="N8" t="str">
        <f ca="1">IF(LEN(E8)=0,"",E8)</f>
        <v>cu</v>
      </c>
      <c r="O8" t="str">
        <f>IF(LEN(G8)=0,"",G8)</f>
        <v>EN</v>
      </c>
      <c r="P8">
        <f>IF(LEN(H8)=0,"",H8)</f>
        <v>220</v>
      </c>
      <c r="Q8" t="str">
        <f ca="1">IF(LEN(J8)=0,"",J8)</f>
        <v/>
      </c>
      <c r="R8" t="str">
        <f t="shared" si="2"/>
        <v/>
      </c>
      <c r="S8" t="str">
        <f t="shared" si="2"/>
        <v/>
      </c>
    </row>
    <row r="9" spans="1:28">
      <c r="A9" t="s">
        <v>0</v>
      </c>
      <c r="B9" t="str">
        <f>VLOOKUP(A9,AttendanceTypeTable!$A:$B,MATCH(AttendanceTypeTable!$B$1,AttendanceTypeTable!$A$1:$B$1,0),0)</f>
        <v>첫시작용</v>
      </c>
      <c r="C9">
        <f t="shared" ca="1" si="0"/>
        <v>8</v>
      </c>
      <c r="D9" t="str">
        <f t="shared" ca="1" si="3"/>
        <v/>
      </c>
      <c r="E9" t="str">
        <f ca="1">IF(ISBLANK(F9),"",
VLOOKUP(F9,OFFSET(INDIRECT("$A:$B"),0,MATCH(F$1&amp;"_Verify",INDIRECT("$1:$1"),0)-1),2,0)
)</f>
        <v>cu</v>
      </c>
      <c r="F9" t="s">
        <v>63</v>
      </c>
      <c r="G9" t="s">
        <v>69</v>
      </c>
      <c r="H9">
        <v>10000</v>
      </c>
      <c r="I9" t="str">
        <f>IF(F9="장비1상자",
  IF(OR(G9&gt;3,H9&gt;5),"장비이상",""),
IF(G9="GO",
  IF(H9&lt;100,"골드이상",""),
IF(G9="EN",
  IF(H9&gt;29,"에너지너무많음",
  IF(H9&gt;9,"에너지다소많음","")),"")))</f>
        <v/>
      </c>
      <c r="J9" t="str">
        <f t="shared" ca="1" si="1"/>
        <v/>
      </c>
      <c r="N9" t="str">
        <f ca="1">IF(LEN(E9)=0,"",E9)</f>
        <v>cu</v>
      </c>
      <c r="O9" t="str">
        <f>IF(LEN(G9)=0,"",G9)</f>
        <v>GO</v>
      </c>
      <c r="P9">
        <f>IF(LEN(H9)=0,"",H9)</f>
        <v>10000</v>
      </c>
      <c r="Q9" t="str">
        <f ca="1">IF(LEN(J9)=0,"",J9)</f>
        <v/>
      </c>
      <c r="R9" t="str">
        <f t="shared" si="2"/>
        <v/>
      </c>
      <c r="S9" t="str">
        <f t="shared" si="2"/>
        <v/>
      </c>
    </row>
    <row r="10" spans="1:28">
      <c r="A10" t="s">
        <v>0</v>
      </c>
      <c r="B10" t="str">
        <f>VLOOKUP(A10,AttendanceTypeTable!$A:$B,MATCH(AttendanceTypeTable!$B$1,AttendanceTypeTable!$A$1:$B$1,0),0)</f>
        <v>첫시작용</v>
      </c>
      <c r="C10">
        <f t="shared" ca="1" si="0"/>
        <v>9</v>
      </c>
      <c r="D10" t="str">
        <f t="shared" ca="1" si="3"/>
        <v/>
      </c>
      <c r="E10" t="str">
        <f ca="1">IF(ISBLANK(F10),"",
VLOOKUP(F10,OFFSET(INDIRECT("$A:$B"),0,MATCH(F$1&amp;"_Verify",INDIRECT("$1:$1"),0)-1),2,0)
)</f>
        <v>cu</v>
      </c>
      <c r="F10" t="s">
        <v>63</v>
      </c>
      <c r="G10" t="s">
        <v>69</v>
      </c>
      <c r="H10">
        <v>6250</v>
      </c>
      <c r="I10" t="str">
        <f>IF(F10="장비1상자",
  IF(OR(G10&gt;3,H10&gt;5),"장비이상",""),
IF(G10="GO",
  IF(H10&lt;100,"골드이상",""),
IF(G10="EN",
  IF(H10&gt;29,"에너지너무많음",
  IF(H10&gt;9,"에너지다소많음","")),"")))</f>
        <v/>
      </c>
      <c r="J10" t="str">
        <f t="shared" ca="1" si="1"/>
        <v/>
      </c>
      <c r="N10" t="str">
        <f ca="1">IF(LEN(E10)=0,"",E10)</f>
        <v>cu</v>
      </c>
      <c r="O10" t="str">
        <f>IF(LEN(G10)=0,"",G10)</f>
        <v>GO</v>
      </c>
      <c r="P10">
        <f>IF(LEN(H10)=0,"",H10)</f>
        <v>6250</v>
      </c>
      <c r="Q10" t="str">
        <f ca="1">IF(LEN(J10)=0,"",J10)</f>
        <v/>
      </c>
      <c r="R10" t="str">
        <f t="shared" si="2"/>
        <v/>
      </c>
      <c r="S10" t="str">
        <f t="shared" si="2"/>
        <v/>
      </c>
    </row>
    <row r="11" spans="1:28">
      <c r="A11" t="s">
        <v>0</v>
      </c>
      <c r="B11" t="str">
        <f>VLOOKUP(A11,AttendanceTypeTable!$A:$B,MATCH(AttendanceTypeTable!$B$1,AttendanceTypeTable!$A$1:$B$1,0),0)</f>
        <v>첫시작용</v>
      </c>
      <c r="C11">
        <f t="shared" ca="1" si="0"/>
        <v>10</v>
      </c>
      <c r="D11" t="str">
        <f t="shared" ca="1" si="3"/>
        <v/>
      </c>
      <c r="E11" t="str">
        <f ca="1">IF(ISBLANK(F11),"",
VLOOKUP(F11,OFFSET(INDIRECT("$A:$B"),0,MATCH(F$1&amp;"_Verify",INDIRECT("$1:$1"),0)-1),2,0)
)</f>
        <v>cu</v>
      </c>
      <c r="F11" t="s">
        <v>63</v>
      </c>
      <c r="G11" t="s">
        <v>69</v>
      </c>
      <c r="H11">
        <v>10000</v>
      </c>
      <c r="I11" t="str">
        <f>IF(F11="장비1상자",
  IF(OR(G11&gt;3,H11&gt;5),"장비이상",""),
IF(G11="GO",
  IF(H11&lt;100,"골드이상",""),
IF(G11="EN",
  IF(H11&gt;29,"에너지너무많음",
  IF(H11&gt;9,"에너지다소많음","")),"")))</f>
        <v/>
      </c>
      <c r="J11" t="str">
        <f t="shared" ca="1" si="1"/>
        <v/>
      </c>
      <c r="N11" t="str">
        <f ca="1">IF(LEN(E11)=0,"",E11)</f>
        <v>cu</v>
      </c>
      <c r="O11" t="str">
        <f>IF(LEN(G11)=0,"",G11)</f>
        <v>GO</v>
      </c>
      <c r="P11">
        <f>IF(LEN(H11)=0,"",H11)</f>
        <v>10000</v>
      </c>
      <c r="Q11" t="str">
        <f ca="1">IF(LEN(J11)=0,"",J11)</f>
        <v/>
      </c>
      <c r="R11" t="str">
        <f t="shared" si="2"/>
        <v/>
      </c>
      <c r="S11" t="str">
        <f t="shared" si="2"/>
        <v/>
      </c>
    </row>
    <row r="12" spans="1:28">
      <c r="A12" t="s">
        <v>0</v>
      </c>
      <c r="B12" t="str">
        <f>VLOOKUP(A12,AttendanceTypeTable!$A:$B,MATCH(AttendanceTypeTable!$B$1,AttendanceTypeTable!$A$1:$B$1,0),0)</f>
        <v>첫시작용</v>
      </c>
      <c r="C12">
        <f t="shared" ca="1" si="0"/>
        <v>11</v>
      </c>
      <c r="D12" t="str">
        <f t="shared" ca="1" si="3"/>
        <v/>
      </c>
      <c r="E12" t="str">
        <f ca="1">IF(ISBLANK(F12),"",
VLOOKUP(F12,OFFSET(INDIRECT("$A:$B"),0,MATCH(F$1&amp;"_Verify",INDIRECT("$1:$1"),0)-1),2,0)
)</f>
        <v>cu</v>
      </c>
      <c r="F12" t="s">
        <v>63</v>
      </c>
      <c r="G12" t="s">
        <v>64</v>
      </c>
      <c r="H12">
        <v>300</v>
      </c>
      <c r="I12" t="str">
        <f>IF(F12="장비1상자",
  IF(OR(G12&gt;3,H12&gt;5),"장비이상",""),
IF(G12="GO",
  IF(H12&lt;100,"골드이상",""),
IF(G12="EN",
  IF(H12&gt;29,"에너지너무많음",
  IF(H12&gt;9,"에너지다소많음","")),"")))</f>
        <v>에너지너무많음</v>
      </c>
      <c r="J12" t="str">
        <f t="shared" ca="1" si="1"/>
        <v/>
      </c>
      <c r="N12" t="str">
        <f ca="1">IF(LEN(E12)=0,"",E12)</f>
        <v>cu</v>
      </c>
      <c r="O12" t="str">
        <f>IF(LEN(G12)=0,"",G12)</f>
        <v>EN</v>
      </c>
      <c r="P12">
        <f>IF(LEN(H12)=0,"",H12)</f>
        <v>300</v>
      </c>
      <c r="Q12" t="str">
        <f ca="1">IF(LEN(J12)=0,"",J12)</f>
        <v/>
      </c>
      <c r="R12" t="str">
        <f t="shared" si="2"/>
        <v/>
      </c>
      <c r="S12" t="str">
        <f t="shared" si="2"/>
        <v/>
      </c>
    </row>
    <row r="13" spans="1:28">
      <c r="A13" t="s">
        <v>0</v>
      </c>
      <c r="B13" t="str">
        <f>VLOOKUP(A13,AttendanceTypeTable!$A:$B,MATCH(AttendanceTypeTable!$B$1,AttendanceTypeTable!$A$1:$B$1,0),0)</f>
        <v>첫시작용</v>
      </c>
      <c r="C13">
        <f t="shared" ca="1" si="0"/>
        <v>12</v>
      </c>
      <c r="D13" t="str">
        <f t="shared" ca="1" si="3"/>
        <v/>
      </c>
      <c r="E13" t="str">
        <f ca="1">IF(ISBLANK(F13),"",
VLOOKUP(F13,OFFSET(INDIRECT("$A:$B"),0,MATCH(F$1&amp;"_Verify",INDIRECT("$1:$1"),0)-1),2,0)
)</f>
        <v>cu</v>
      </c>
      <c r="F13" t="s">
        <v>63</v>
      </c>
      <c r="G13" t="s">
        <v>69</v>
      </c>
      <c r="H13">
        <v>12500</v>
      </c>
      <c r="I13" t="str">
        <f>IF(F13="장비1상자",
  IF(OR(G13&gt;3,H13&gt;5),"장비이상",""),
IF(G13="GO",
  IF(H13&lt;100,"골드이상",""),
IF(G13="EN",
  IF(H13&gt;29,"에너지너무많음",
  IF(H13&gt;9,"에너지다소많음","")),"")))</f>
        <v/>
      </c>
      <c r="J13" t="str">
        <f t="shared" ca="1" si="1"/>
        <v/>
      </c>
      <c r="N13" t="str">
        <f ca="1">IF(LEN(E13)=0,"",E13)</f>
        <v>cu</v>
      </c>
      <c r="O13" t="str">
        <f>IF(LEN(G13)=0,"",G13)</f>
        <v>GO</v>
      </c>
      <c r="P13">
        <f>IF(LEN(H13)=0,"",H13)</f>
        <v>12500</v>
      </c>
      <c r="Q13" t="str">
        <f ca="1">IF(LEN(J13)=0,"",J13)</f>
        <v/>
      </c>
      <c r="R13" t="str">
        <f t="shared" si="2"/>
        <v/>
      </c>
      <c r="S13" t="str">
        <f t="shared" si="2"/>
        <v/>
      </c>
    </row>
    <row r="14" spans="1:28">
      <c r="A14" t="s">
        <v>0</v>
      </c>
      <c r="B14" t="str">
        <f>VLOOKUP(A14,AttendanceTypeTable!$A:$B,MATCH(AttendanceTypeTable!$B$1,AttendanceTypeTable!$A$1:$B$1,0),0)</f>
        <v>첫시작용</v>
      </c>
      <c r="C14">
        <f t="shared" ca="1" si="0"/>
        <v>13</v>
      </c>
      <c r="D14" t="str">
        <f t="shared" ca="1" si="3"/>
        <v/>
      </c>
      <c r="E14" t="str">
        <f ca="1">IF(ISBLANK(F14),"",
VLOOKUP(F14,OFFSET(INDIRECT("$A:$B"),0,MATCH(F$1&amp;"_Verify",INDIRECT("$1:$1"),0)-1),2,0)
)</f>
        <v>cu</v>
      </c>
      <c r="F14" t="s">
        <v>63</v>
      </c>
      <c r="G14" t="s">
        <v>69</v>
      </c>
      <c r="H14">
        <v>10000</v>
      </c>
      <c r="I14" t="str">
        <f>IF(F14="장비1상자",
  IF(OR(G14&gt;3,H14&gt;5),"장비이상",""),
IF(G14="GO",
  IF(H14&lt;100,"골드이상",""),
IF(G14="EN",
  IF(H14&gt;29,"에너지너무많음",
  IF(H14&gt;9,"에너지다소많음","")),"")))</f>
        <v/>
      </c>
      <c r="J14" t="str">
        <f t="shared" ca="1" si="1"/>
        <v/>
      </c>
      <c r="N14" t="str">
        <f ca="1">IF(LEN(E14)=0,"",E14)</f>
        <v>cu</v>
      </c>
      <c r="O14" t="str">
        <f>IF(LEN(G14)=0,"",G14)</f>
        <v>GO</v>
      </c>
      <c r="P14">
        <f>IF(LEN(H14)=0,"",H14)</f>
        <v>10000</v>
      </c>
      <c r="Q14" t="str">
        <f ca="1">IF(LEN(J14)=0,"",J14)</f>
        <v/>
      </c>
      <c r="R14" t="str">
        <f t="shared" si="2"/>
        <v/>
      </c>
      <c r="S14" t="str">
        <f t="shared" si="2"/>
        <v/>
      </c>
    </row>
    <row r="15" spans="1:28">
      <c r="A15" t="s">
        <v>0</v>
      </c>
      <c r="B15" t="str">
        <f>VLOOKUP(A15,AttendanceTypeTable!$A:$B,MATCH(AttendanceTypeTable!$B$1,AttendanceTypeTable!$A$1:$B$1,0),0)</f>
        <v>첫시작용</v>
      </c>
      <c r="C15">
        <f t="shared" ca="1" si="0"/>
        <v>14</v>
      </c>
      <c r="D15" t="str">
        <f t="shared" ca="1" si="3"/>
        <v/>
      </c>
      <c r="E15" t="str">
        <f ca="1">IF(ISBLANK(F15),"",
VLOOKUP(F15,OFFSET(INDIRECT("$A:$B"),0,MATCH(F$1&amp;"_Verify",INDIRECT("$1:$1"),0)-1),2,0)
)</f>
        <v>cu</v>
      </c>
      <c r="F15" t="s">
        <v>63</v>
      </c>
      <c r="G15" t="s">
        <v>64</v>
      </c>
      <c r="H15">
        <v>500</v>
      </c>
      <c r="I15" t="str">
        <f>IF(F15="장비1상자",
  IF(OR(G15&gt;3,H15&gt;5),"장비이상",""),
IF(G15="GO",
  IF(H15&lt;100,"골드이상",""),
IF(G15="EN",
  IF(H15&gt;29,"에너지너무많음",
  IF(H15&gt;9,"에너지다소많음","")),"")))</f>
        <v>에너지너무많음</v>
      </c>
      <c r="J15" t="str">
        <f t="shared" ca="1" si="1"/>
        <v/>
      </c>
      <c r="N15" t="str">
        <f ca="1">IF(LEN(E15)=0,"",E15)</f>
        <v>cu</v>
      </c>
      <c r="O15" t="str">
        <f>IF(LEN(G15)=0,"",G15)</f>
        <v>EN</v>
      </c>
      <c r="P15">
        <f>IF(LEN(H15)=0,"",H15)</f>
        <v>500</v>
      </c>
      <c r="Q15" t="str">
        <f ca="1">IF(LEN(J15)=0,"",J15)</f>
        <v/>
      </c>
      <c r="R15" t="str">
        <f t="shared" si="2"/>
        <v/>
      </c>
      <c r="S15" t="str">
        <f t="shared" si="2"/>
        <v/>
      </c>
    </row>
    <row r="16" spans="1:28">
      <c r="A16" t="s">
        <v>0</v>
      </c>
      <c r="B16" t="str">
        <f>VLOOKUP(A16,AttendanceTypeTable!$A:$B,MATCH(AttendanceTypeTable!$B$1,AttendanceTypeTable!$A$1:$B$1,0),0)</f>
        <v>첫시작용</v>
      </c>
      <c r="C16">
        <f t="shared" ca="1" si="0"/>
        <v>15</v>
      </c>
      <c r="D16" t="str">
        <f t="shared" ca="1" si="3"/>
        <v/>
      </c>
      <c r="E16" t="str">
        <f ca="1">IF(ISBLANK(F16),"",
VLOOKUP(F16,OFFSET(INDIRECT("$A:$B"),0,MATCH(F$1&amp;"_Verify",INDIRECT("$1:$1"),0)-1),2,0)
)</f>
        <v>cu</v>
      </c>
      <c r="F16" t="s">
        <v>63</v>
      </c>
      <c r="G16" t="s">
        <v>69</v>
      </c>
      <c r="H16">
        <v>25000</v>
      </c>
      <c r="I16" t="str">
        <f>IF(F16="장비1상자",
  IF(OR(G16&gt;3,H16&gt;5),"장비이상",""),
IF(G16="GO",
  IF(H16&lt;100,"골드이상",""),
IF(G16="EN",
  IF(H16&gt;29,"에너지너무많음",
  IF(H16&gt;9,"에너지다소많음","")),"")))</f>
        <v/>
      </c>
      <c r="J16" t="str">
        <f t="shared" ca="1" si="1"/>
        <v/>
      </c>
      <c r="N16" t="str">
        <f ca="1">IF(LEN(E16)=0,"",E16)</f>
        <v>cu</v>
      </c>
      <c r="O16" t="str">
        <f>IF(LEN(G16)=0,"",G16)</f>
        <v>GO</v>
      </c>
      <c r="P16">
        <f>IF(LEN(H16)=0,"",H16)</f>
        <v>25000</v>
      </c>
      <c r="Q16" t="str">
        <f ca="1">IF(LEN(J16)=0,"",J16)</f>
        <v/>
      </c>
      <c r="R16" t="str">
        <f t="shared" si="2"/>
        <v/>
      </c>
      <c r="S16" t="str">
        <f t="shared" si="2"/>
        <v/>
      </c>
    </row>
    <row r="17" spans="1:19">
      <c r="A17" t="s">
        <v>0</v>
      </c>
      <c r="B17" t="str">
        <f>VLOOKUP(A17,AttendanceTypeTable!$A:$B,MATCH(AttendanceTypeTable!$B$1,AttendanceTypeTable!$A$1:$B$1,0),0)</f>
        <v>첫시작용</v>
      </c>
      <c r="C17">
        <f t="shared" ca="1" si="0"/>
        <v>16</v>
      </c>
      <c r="D17" t="str">
        <f t="shared" ca="1" si="3"/>
        <v/>
      </c>
      <c r="E17" t="str">
        <f ca="1">IF(ISBLANK(F17),"",
VLOOKUP(F17,OFFSET(INDIRECT("$A:$B"),0,MATCH(F$1&amp;"_Verify",INDIRECT("$1:$1"),0)-1),2,0)
)</f>
        <v>cu</v>
      </c>
      <c r="F17" t="s">
        <v>63</v>
      </c>
      <c r="G17" t="s">
        <v>69</v>
      </c>
      <c r="H17">
        <v>10000</v>
      </c>
      <c r="I17" t="str">
        <f>IF(F17="장비1상자",
  IF(OR(G17&gt;3,H17&gt;5),"장비이상",""),
IF(G17="GO",
  IF(H17&lt;100,"골드이상",""),
IF(G17="EN",
  IF(H17&gt;29,"에너지너무많음",
  IF(H17&gt;9,"에너지다소많음","")),"")))</f>
        <v/>
      </c>
      <c r="J17" t="str">
        <f t="shared" ca="1" si="1"/>
        <v/>
      </c>
      <c r="N17" t="str">
        <f ca="1">IF(LEN(E17)=0,"",E17)</f>
        <v>cu</v>
      </c>
      <c r="O17" t="str">
        <f>IF(LEN(G17)=0,"",G17)</f>
        <v>GO</v>
      </c>
      <c r="P17">
        <f>IF(LEN(H17)=0,"",H17)</f>
        <v>10000</v>
      </c>
      <c r="Q17" t="str">
        <f ca="1">IF(LEN(J17)=0,"",J17)</f>
        <v/>
      </c>
      <c r="R17" t="str">
        <f t="shared" si="2"/>
        <v/>
      </c>
      <c r="S17" t="str">
        <f t="shared" si="2"/>
        <v/>
      </c>
    </row>
    <row r="18" spans="1:19">
      <c r="A18" t="s">
        <v>0</v>
      </c>
      <c r="B18" t="str">
        <f>VLOOKUP(A18,AttendanceTypeTable!$A:$B,MATCH(AttendanceTypeTable!$B$1,AttendanceTypeTable!$A$1:$B$1,0),0)</f>
        <v>첫시작용</v>
      </c>
      <c r="C18">
        <f t="shared" ca="1" si="0"/>
        <v>17</v>
      </c>
      <c r="D18" t="str">
        <f t="shared" ca="1" si="3"/>
        <v/>
      </c>
      <c r="E18" t="str">
        <f ca="1">IF(ISBLANK(F18),"",
VLOOKUP(F18,OFFSET(INDIRECT("$A:$B"),0,MATCH(F$1&amp;"_Verify",INDIRECT("$1:$1"),0)-1),2,0)
)</f>
        <v>cu</v>
      </c>
      <c r="F18" t="s">
        <v>63</v>
      </c>
      <c r="G18" t="s">
        <v>69</v>
      </c>
      <c r="H18">
        <v>10000</v>
      </c>
      <c r="I18" t="str">
        <f>IF(F18="장비1상자",
  IF(OR(G18&gt;3,H18&gt;5),"장비이상",""),
IF(G18="GO",
  IF(H18&lt;100,"골드이상",""),
IF(G18="EN",
  IF(H18&gt;29,"에너지너무많음",
  IF(H18&gt;9,"에너지다소많음","")),"")))</f>
        <v/>
      </c>
      <c r="J18" t="str">
        <f t="shared" ca="1" si="1"/>
        <v/>
      </c>
      <c r="N18" t="str">
        <f ca="1">IF(LEN(E18)=0,"",E18)</f>
        <v>cu</v>
      </c>
      <c r="O18" t="str">
        <f>IF(LEN(G18)=0,"",G18)</f>
        <v>GO</v>
      </c>
      <c r="P18">
        <f>IF(LEN(H18)=0,"",H18)</f>
        <v>10000</v>
      </c>
      <c r="Q18" t="str">
        <f ca="1">IF(LEN(J18)=0,"",J18)</f>
        <v/>
      </c>
      <c r="R18" t="str">
        <f t="shared" si="2"/>
        <v/>
      </c>
      <c r="S18" t="str">
        <f t="shared" si="2"/>
        <v/>
      </c>
    </row>
    <row r="19" spans="1:19">
      <c r="A19" t="s">
        <v>0</v>
      </c>
      <c r="B19" t="str">
        <f>VLOOKUP(A19,AttendanceTypeTable!$A:$B,MATCH(AttendanceTypeTable!$B$1,AttendanceTypeTable!$A$1:$B$1,0),0)</f>
        <v>첫시작용</v>
      </c>
      <c r="C19">
        <f t="shared" ca="1" si="0"/>
        <v>18</v>
      </c>
      <c r="D19" t="str">
        <f t="shared" ca="1" si="3"/>
        <v/>
      </c>
      <c r="E19" t="str">
        <f ca="1">IF(ISBLANK(F19),"",
VLOOKUP(F19,OFFSET(INDIRECT("$A:$B"),0,MATCH(F$1&amp;"_Verify",INDIRECT("$1:$1"),0)-1),2,0)
)</f>
        <v>cu</v>
      </c>
      <c r="F19" t="s">
        <v>63</v>
      </c>
      <c r="G19" t="s">
        <v>64</v>
      </c>
      <c r="H19">
        <v>1000</v>
      </c>
      <c r="I19" t="str">
        <f>IF(F19="장비1상자",
  IF(OR(G19&gt;3,H19&gt;5),"장비이상",""),
IF(G19="GO",
  IF(H19&lt;100,"골드이상",""),
IF(G19="EN",
  IF(H19&gt;29,"에너지너무많음",
  IF(H19&gt;9,"에너지다소많음","")),"")))</f>
        <v>에너지너무많음</v>
      </c>
      <c r="J19" t="str">
        <f t="shared" ca="1" si="1"/>
        <v/>
      </c>
      <c r="N19" t="str">
        <f ca="1">IF(LEN(E19)=0,"",E19)</f>
        <v>cu</v>
      </c>
      <c r="O19" t="str">
        <f>IF(LEN(G19)=0,"",G19)</f>
        <v>EN</v>
      </c>
      <c r="P19">
        <f>IF(LEN(H19)=0,"",H19)</f>
        <v>1000</v>
      </c>
      <c r="Q19" t="str">
        <f ca="1">IF(LEN(J19)=0,"",J19)</f>
        <v/>
      </c>
      <c r="R19" t="str">
        <f t="shared" si="2"/>
        <v/>
      </c>
      <c r="S19" t="str">
        <f t="shared" si="2"/>
        <v/>
      </c>
    </row>
    <row r="20" spans="1:19">
      <c r="A20" t="s">
        <v>0</v>
      </c>
      <c r="B20" t="str">
        <f>VLOOKUP(A20,AttendanceTypeTable!$A:$B,MATCH(AttendanceTypeTable!$B$1,AttendanceTypeTable!$A$1:$B$1,0),0)</f>
        <v>첫시작용</v>
      </c>
      <c r="C20">
        <f t="shared" ca="1" si="0"/>
        <v>19</v>
      </c>
      <c r="D20" t="str">
        <f t="shared" ca="1" si="3"/>
        <v/>
      </c>
      <c r="E20" t="str">
        <f ca="1">IF(ISBLANK(F20),"",
VLOOKUP(F20,OFFSET(INDIRECT("$A:$B"),0,MATCH(F$1&amp;"_Verify",INDIRECT("$1:$1"),0)-1),2,0)
)</f>
        <v>cu</v>
      </c>
      <c r="F20" t="s">
        <v>63</v>
      </c>
      <c r="G20" t="s">
        <v>69</v>
      </c>
      <c r="H20">
        <v>33750</v>
      </c>
      <c r="I20" t="str">
        <f>IF(F20="장비1상자",
  IF(OR(G20&gt;3,H20&gt;5),"장비이상",""),
IF(G20="GO",
  IF(H20&lt;100,"골드이상",""),
IF(G20="EN",
  IF(H20&gt;29,"에너지너무많음",
  IF(H20&gt;9,"에너지다소많음","")),"")))</f>
        <v/>
      </c>
      <c r="J20" t="str">
        <f t="shared" ca="1" si="1"/>
        <v/>
      </c>
      <c r="N20" t="str">
        <f ca="1">IF(LEN(E20)=0,"",E20)</f>
        <v>cu</v>
      </c>
      <c r="O20" t="str">
        <f>IF(LEN(G20)=0,"",G20)</f>
        <v>GO</v>
      </c>
      <c r="P20">
        <f>IF(LEN(H20)=0,"",H20)</f>
        <v>33750</v>
      </c>
      <c r="Q20" t="str">
        <f ca="1">IF(LEN(J20)=0,"",J20)</f>
        <v/>
      </c>
      <c r="R20" t="str">
        <f t="shared" si="2"/>
        <v/>
      </c>
      <c r="S20" t="str">
        <f t="shared" si="2"/>
        <v/>
      </c>
    </row>
    <row r="21" spans="1:19">
      <c r="A21" t="s">
        <v>0</v>
      </c>
      <c r="B21" t="str">
        <f>VLOOKUP(A21,AttendanceTypeTable!$A:$B,MATCH(AttendanceTypeTable!$B$1,AttendanceTypeTable!$A$1:$B$1,0),0)</f>
        <v>첫시작용</v>
      </c>
      <c r="C21">
        <f t="shared" ca="1" si="0"/>
        <v>20</v>
      </c>
      <c r="D21" t="str">
        <f t="shared" ca="1" si="3"/>
        <v/>
      </c>
      <c r="E21" t="str">
        <f ca="1">IF(ISBLANK(F21),"",
VLOOKUP(F21,OFFSET(INDIRECT("$A:$B"),0,MATCH(F$1&amp;"_Verify",INDIRECT("$1:$1"),0)-1),2,0)
)</f>
        <v>cu</v>
      </c>
      <c r="F21" t="s">
        <v>63</v>
      </c>
      <c r="G21" t="s">
        <v>69</v>
      </c>
      <c r="H21">
        <v>10000</v>
      </c>
      <c r="I21" t="str">
        <f>IF(F21="장비1상자",
  IF(OR(G21&gt;3,H21&gt;5),"장비이상",""),
IF(G21="GO",
  IF(H21&lt;100,"골드이상",""),
IF(G21="EN",
  IF(H21&gt;29,"에너지너무많음",
  IF(H21&gt;9,"에너지다소많음","")),"")))</f>
        <v/>
      </c>
      <c r="J21" t="str">
        <f t="shared" ca="1" si="1"/>
        <v/>
      </c>
      <c r="N21" t="str">
        <f ca="1">IF(LEN(E21)=0,"",E21)</f>
        <v>cu</v>
      </c>
      <c r="O21" t="str">
        <f>IF(LEN(G21)=0,"",G21)</f>
        <v>GO</v>
      </c>
      <c r="P21">
        <f>IF(LEN(H21)=0,"",H21)</f>
        <v>10000</v>
      </c>
      <c r="Q21" t="str">
        <f ca="1">IF(LEN(J21)=0,"",J21)</f>
        <v/>
      </c>
      <c r="R21" t="str">
        <f t="shared" si="2"/>
        <v/>
      </c>
      <c r="S21" t="str">
        <f t="shared" si="2"/>
        <v/>
      </c>
    </row>
    <row r="22" spans="1:19">
      <c r="A22" t="s">
        <v>0</v>
      </c>
      <c r="B22" t="str">
        <f>VLOOKUP(A22,AttendanceTypeTable!$A:$B,MATCH(AttendanceTypeTable!$B$1,AttendanceTypeTable!$A$1:$B$1,0),0)</f>
        <v>첫시작용</v>
      </c>
      <c r="C22">
        <f t="shared" ca="1" si="0"/>
        <v>21</v>
      </c>
      <c r="D22" t="str">
        <f t="shared" ca="1" si="3"/>
        <v/>
      </c>
      <c r="E22" t="str">
        <f ca="1">IF(ISBLANK(F22),"",
VLOOKUP(F22,OFFSET(INDIRECT("$A:$B"),0,MATCH(F$1&amp;"_Verify",INDIRECT("$1:$1"),0)-1),2,0)
)</f>
        <v>cu</v>
      </c>
      <c r="F22" t="s">
        <v>63</v>
      </c>
      <c r="G22" t="s">
        <v>64</v>
      </c>
      <c r="H22">
        <v>1500</v>
      </c>
      <c r="I22" t="str">
        <f>IF(F22="장비1상자",
  IF(OR(G22&gt;3,H22&gt;5),"장비이상",""),
IF(G22="GO",
  IF(H22&lt;100,"골드이상",""),
IF(G22="EN",
  IF(H22&gt;29,"에너지너무많음",
  IF(H22&gt;9,"에너지다소많음","")),"")))</f>
        <v>에너지너무많음</v>
      </c>
      <c r="J22" t="str">
        <f t="shared" ca="1" si="1"/>
        <v/>
      </c>
      <c r="N22" t="str">
        <f ca="1">IF(LEN(E22)=0,"",E22)</f>
        <v>cu</v>
      </c>
      <c r="O22" t="str">
        <f>IF(LEN(G22)=0,"",G22)</f>
        <v>EN</v>
      </c>
      <c r="P22">
        <f>IF(LEN(H22)=0,"",H22)</f>
        <v>1500</v>
      </c>
      <c r="Q22" t="str">
        <f ca="1">IF(LEN(J22)=0,"",J22)</f>
        <v/>
      </c>
      <c r="R22" t="str">
        <f t="shared" si="2"/>
        <v/>
      </c>
      <c r="S22" t="str">
        <f t="shared" si="2"/>
        <v/>
      </c>
    </row>
    <row r="23" spans="1:19">
      <c r="A23" t="s">
        <v>0</v>
      </c>
      <c r="B23" t="str">
        <f>VLOOKUP(A23,AttendanceTypeTable!$A:$B,MATCH(AttendanceTypeTable!$B$1,AttendanceTypeTable!$A$1:$B$1,0),0)</f>
        <v>첫시작용</v>
      </c>
      <c r="C23">
        <f t="shared" ca="1" si="0"/>
        <v>22</v>
      </c>
      <c r="D23" t="str">
        <f t="shared" ca="1" si="3"/>
        <v/>
      </c>
      <c r="E23" t="str">
        <f ca="1">IF(ISBLANK(F23),"",
VLOOKUP(F23,OFFSET(INDIRECT("$A:$B"),0,MATCH(F$1&amp;"_Verify",INDIRECT("$1:$1"),0)-1),2,0)
)</f>
        <v>cu</v>
      </c>
      <c r="F23" t="s">
        <v>63</v>
      </c>
      <c r="G23" t="s">
        <v>69</v>
      </c>
      <c r="H23">
        <v>27500</v>
      </c>
      <c r="I23" t="str">
        <f>IF(F23="장비1상자",
  IF(OR(G23&gt;3,H23&gt;5),"장비이상",""),
IF(G23="GO",
  IF(H23&lt;100,"골드이상",""),
IF(G23="EN",
  IF(H23&gt;29,"에너지너무많음",
  IF(H23&gt;9,"에너지다소많음","")),"")))</f>
        <v/>
      </c>
      <c r="J23" t="str">
        <f t="shared" ca="1" si="1"/>
        <v/>
      </c>
      <c r="N23" t="str">
        <f ca="1">IF(LEN(E23)=0,"",E23)</f>
        <v>cu</v>
      </c>
      <c r="O23" t="str">
        <f>IF(LEN(G23)=0,"",G23)</f>
        <v>GO</v>
      </c>
      <c r="P23">
        <f>IF(LEN(H23)=0,"",H23)</f>
        <v>27500</v>
      </c>
      <c r="Q23" t="str">
        <f ca="1">IF(LEN(J23)=0,"",J23)</f>
        <v/>
      </c>
      <c r="R23" t="str">
        <f t="shared" si="2"/>
        <v/>
      </c>
      <c r="S23" t="str">
        <f t="shared" si="2"/>
        <v/>
      </c>
    </row>
    <row r="24" spans="1:19">
      <c r="A24" t="s">
        <v>0</v>
      </c>
      <c r="B24" t="str">
        <f>VLOOKUP(A24,AttendanceTypeTable!$A:$B,MATCH(AttendanceTypeTable!$B$1,AttendanceTypeTable!$A$1:$B$1,0),0)</f>
        <v>첫시작용</v>
      </c>
      <c r="C24">
        <f t="shared" ca="1" si="0"/>
        <v>23</v>
      </c>
      <c r="D24" t="str">
        <f t="shared" ca="1" si="3"/>
        <v/>
      </c>
      <c r="E24" t="str">
        <f ca="1">IF(ISBLANK(F24),"",
VLOOKUP(F24,OFFSET(INDIRECT("$A:$B"),0,MATCH(F$1&amp;"_Verify",INDIRECT("$1:$1"),0)-1),2,0)
)</f>
        <v>cu</v>
      </c>
      <c r="F24" t="s">
        <v>63</v>
      </c>
      <c r="G24" t="s">
        <v>69</v>
      </c>
      <c r="H24">
        <v>10000</v>
      </c>
      <c r="I24" t="str">
        <f>IF(F24="장비1상자",
  IF(OR(G24&gt;3,H24&gt;5),"장비이상",""),
IF(G24="GO",
  IF(H24&lt;100,"골드이상",""),
IF(G24="EN",
  IF(H24&gt;29,"에너지너무많음",
  IF(H24&gt;9,"에너지다소많음","")),"")))</f>
        <v/>
      </c>
      <c r="J24" t="str">
        <f t="shared" ca="1" si="1"/>
        <v/>
      </c>
      <c r="N24" t="str">
        <f ca="1">IF(LEN(E24)=0,"",E24)</f>
        <v>cu</v>
      </c>
      <c r="O24" t="str">
        <f>IF(LEN(G24)=0,"",G24)</f>
        <v>GO</v>
      </c>
      <c r="P24">
        <f>IF(LEN(H24)=0,"",H24)</f>
        <v>10000</v>
      </c>
      <c r="Q24" t="str">
        <f ca="1">IF(LEN(J24)=0,"",J24)</f>
        <v/>
      </c>
      <c r="R24" t="str">
        <f t="shared" si="2"/>
        <v/>
      </c>
      <c r="S24" t="str">
        <f t="shared" si="2"/>
        <v/>
      </c>
    </row>
    <row r="25" spans="1:19">
      <c r="A25" t="s">
        <v>0</v>
      </c>
      <c r="B25" t="str">
        <f>VLOOKUP(A25,AttendanceTypeTable!$A:$B,MATCH(AttendanceTypeTable!$B$1,AttendanceTypeTable!$A$1:$B$1,0),0)</f>
        <v>첫시작용</v>
      </c>
      <c r="C25">
        <f t="shared" ca="1" si="0"/>
        <v>24</v>
      </c>
      <c r="D25" t="str">
        <f t="shared" ca="1" si="3"/>
        <v/>
      </c>
      <c r="E25" t="str">
        <f ca="1">IF(ISBLANK(F25),"",
VLOOKUP(F25,OFFSET(INDIRECT("$A:$B"),0,MATCH(F$1&amp;"_Verify",INDIRECT("$1:$1"),0)-1),2,0)
)</f>
        <v>cu</v>
      </c>
      <c r="F25" t="s">
        <v>63</v>
      </c>
      <c r="G25" t="s">
        <v>69</v>
      </c>
      <c r="H25">
        <v>36250</v>
      </c>
      <c r="I25" t="str">
        <f>IF(F25="장비1상자",
  IF(OR(G25&gt;3,H25&gt;5),"장비이상",""),
IF(G25="GO",
  IF(H25&lt;100,"골드이상",""),
IF(G25="EN",
  IF(H25&gt;29,"에너지너무많음",
  IF(H25&gt;9,"에너지다소많음","")),"")))</f>
        <v/>
      </c>
      <c r="J25" t="str">
        <f t="shared" ca="1" si="1"/>
        <v/>
      </c>
      <c r="N25" t="str">
        <f ca="1">IF(LEN(E25)=0,"",E25)</f>
        <v>cu</v>
      </c>
      <c r="O25" t="str">
        <f>IF(LEN(G25)=0,"",G25)</f>
        <v>GO</v>
      </c>
      <c r="P25">
        <f>IF(LEN(H25)=0,"",H25)</f>
        <v>36250</v>
      </c>
      <c r="Q25" t="str">
        <f ca="1">IF(LEN(J25)=0,"",J25)</f>
        <v/>
      </c>
      <c r="R25" t="str">
        <f t="shared" si="2"/>
        <v/>
      </c>
      <c r="S25" t="str">
        <f t="shared" si="2"/>
        <v/>
      </c>
    </row>
    <row r="26" spans="1:19">
      <c r="A26" t="s">
        <v>0</v>
      </c>
      <c r="B26" t="str">
        <f>VLOOKUP(A26,AttendanceTypeTable!$A:$B,MATCH(AttendanceTypeTable!$B$1,AttendanceTypeTable!$A$1:$B$1,0),0)</f>
        <v>첫시작용</v>
      </c>
      <c r="C26">
        <f t="shared" ca="1" si="0"/>
        <v>25</v>
      </c>
      <c r="D26" t="str">
        <f t="shared" ca="1" si="3"/>
        <v/>
      </c>
      <c r="E26" t="str">
        <f ca="1">IF(ISBLANK(F26),"",
VLOOKUP(F26,OFFSET(INDIRECT("$A:$B"),0,MATCH(F$1&amp;"_Verify",INDIRECT("$1:$1"),0)-1),2,0)
)</f>
        <v>cu</v>
      </c>
      <c r="F26" t="s">
        <v>63</v>
      </c>
      <c r="G26" t="s">
        <v>64</v>
      </c>
      <c r="H26">
        <v>2000</v>
      </c>
      <c r="I26" t="str">
        <f>IF(F26="장비1상자",
  IF(OR(G26&gt;3,H26&gt;5),"장비이상",""),
IF(G26="GO",
  IF(H26&lt;100,"골드이상",""),
IF(G26="EN",
  IF(H26&gt;29,"에너지너무많음",
  IF(H26&gt;9,"에너지다소많음","")),"")))</f>
        <v>에너지너무많음</v>
      </c>
      <c r="J26" t="str">
        <f t="shared" ca="1" si="1"/>
        <v>cu</v>
      </c>
      <c r="K26" t="s">
        <v>63</v>
      </c>
      <c r="L26" t="s">
        <v>69</v>
      </c>
      <c r="M26">
        <v>10000000</v>
      </c>
      <c r="N26" t="str">
        <f ca="1">IF(LEN(E26)=0,"",E26)</f>
        <v>cu</v>
      </c>
      <c r="O26" t="str">
        <f>IF(LEN(G26)=0,"",G26)</f>
        <v>EN</v>
      </c>
      <c r="P26">
        <f>IF(LEN(H26)=0,"",H26)</f>
        <v>2000</v>
      </c>
      <c r="Q26" t="str">
        <f ca="1">IF(LEN(J26)=0,"",J26)</f>
        <v>cu</v>
      </c>
      <c r="R26" t="str">
        <f t="shared" si="2"/>
        <v>GO</v>
      </c>
      <c r="S26">
        <f t="shared" si="2"/>
        <v>10000000</v>
      </c>
    </row>
    <row r="27" spans="1:19">
      <c r="A27" t="s">
        <v>74</v>
      </c>
      <c r="B27" t="str">
        <f>VLOOKUP(A27,AttendanceTypeTable!$A:$B,MATCH(AttendanceTypeTable!$B$1,AttendanceTypeTable!$A$1:$B$1,0),0)</f>
        <v>루틴1</v>
      </c>
      <c r="C27">
        <f t="shared" ca="1" si="0"/>
        <v>1</v>
      </c>
      <c r="D27" t="str">
        <f t="shared" ca="1" si="3"/>
        <v/>
      </c>
      <c r="E27" t="str">
        <f ca="1">IF(ISBLANK(F27),"",
VLOOKUP(F27,OFFSET(INDIRECT("$A:$B"),0,MATCH(F$1&amp;"_Verify",INDIRECT("$1:$1"),0)-1),2,0)
)</f>
        <v>cu</v>
      </c>
      <c r="F27" t="s">
        <v>63</v>
      </c>
      <c r="G27" t="s">
        <v>64</v>
      </c>
      <c r="H27">
        <v>120</v>
      </c>
      <c r="I27" t="str">
        <f>IF(F27="장비1상자",
  IF(OR(G27&gt;3,H27&gt;5),"장비이상",""),
IF(G27="GO",
  IF(H27&lt;100,"골드이상",""),
IF(G27="EN",
  IF(H27&gt;29,"에너지너무많음",
  IF(H27&gt;9,"에너지다소많음","")),"")))</f>
        <v>에너지너무많음</v>
      </c>
      <c r="J27" t="str">
        <f t="shared" ca="1" si="1"/>
        <v/>
      </c>
      <c r="N27" t="str">
        <f ca="1">IF(LEN(E27)=0,"",E27)</f>
        <v>cu</v>
      </c>
      <c r="O27" t="str">
        <f>IF(LEN(G27)=0,"",G27)</f>
        <v>EN</v>
      </c>
      <c r="P27">
        <f>IF(LEN(H27)=0,"",H27)</f>
        <v>120</v>
      </c>
      <c r="Q27" t="str">
        <f ca="1">IF(LEN(J27)=0,"",J27)</f>
        <v/>
      </c>
      <c r="R27" t="str">
        <f t="shared" si="2"/>
        <v/>
      </c>
      <c r="S27" t="str">
        <f t="shared" si="2"/>
        <v/>
      </c>
    </row>
    <row r="28" spans="1:19">
      <c r="A28" t="s">
        <v>74</v>
      </c>
      <c r="B28" t="str">
        <f>VLOOKUP(A28,AttendanceTypeTable!$A:$B,MATCH(AttendanceTypeTable!$B$1,AttendanceTypeTable!$A$1:$B$1,0),0)</f>
        <v>루틴1</v>
      </c>
      <c r="C28">
        <f t="shared" ca="1" si="0"/>
        <v>2</v>
      </c>
      <c r="D28" t="str">
        <f t="shared" ca="1" si="3"/>
        <v/>
      </c>
      <c r="E28" t="str">
        <f ca="1">IF(ISBLANK(F28),"",
VLOOKUP(F28,OFFSET(INDIRECT("$A:$B"),0,MATCH(F$1&amp;"_Verify",INDIRECT("$1:$1"),0)-1),2,0)
)</f>
        <v>cu</v>
      </c>
      <c r="F28" t="s">
        <v>63</v>
      </c>
      <c r="G28" t="s">
        <v>69</v>
      </c>
      <c r="H28">
        <v>1250</v>
      </c>
      <c r="I28" t="str">
        <f>IF(F28="장비1상자",
  IF(OR(G28&gt;3,H28&gt;5),"장비이상",""),
IF(G28="GO",
  IF(H28&lt;100,"골드이상",""),
IF(G28="EN",
  IF(H28&gt;29,"에너지너무많음",
  IF(H28&gt;9,"에너지다소많음","")),"")))</f>
        <v/>
      </c>
      <c r="J28" t="str">
        <f t="shared" ca="1" si="1"/>
        <v/>
      </c>
      <c r="N28" t="str">
        <f ca="1">IF(LEN(E28)=0,"",E28)</f>
        <v>cu</v>
      </c>
      <c r="O28" t="str">
        <f>IF(LEN(G28)=0,"",G28)</f>
        <v>GO</v>
      </c>
      <c r="P28">
        <f>IF(LEN(H28)=0,"",H28)</f>
        <v>1250</v>
      </c>
      <c r="Q28" t="str">
        <f ca="1">IF(LEN(J28)=0,"",J28)</f>
        <v/>
      </c>
      <c r="R28" t="str">
        <f t="shared" si="2"/>
        <v/>
      </c>
      <c r="S28" t="str">
        <f t="shared" si="2"/>
        <v/>
      </c>
    </row>
    <row r="29" spans="1:19">
      <c r="A29" t="s">
        <v>74</v>
      </c>
      <c r="B29" t="str">
        <f>VLOOKUP(A29,AttendanceTypeTable!$A:$B,MATCH(AttendanceTypeTable!$B$1,AttendanceTypeTable!$A$1:$B$1,0),0)</f>
        <v>루틴1</v>
      </c>
      <c r="C29">
        <f t="shared" ca="1" si="0"/>
        <v>3</v>
      </c>
      <c r="D29" t="str">
        <f t="shared" ca="1" si="3"/>
        <v/>
      </c>
      <c r="E29" t="str">
        <f ca="1">IF(ISBLANK(F29),"",
VLOOKUP(F29,OFFSET(INDIRECT("$A:$B"),0,MATCH(F$1&amp;"_Verify",INDIRECT("$1:$1"),0)-1),2,0)
)</f>
        <v>cu</v>
      </c>
      <c r="F29" t="s">
        <v>63</v>
      </c>
      <c r="G29" t="s">
        <v>69</v>
      </c>
      <c r="H29">
        <v>10000</v>
      </c>
      <c r="I29" t="str">
        <f>IF(F29="장비1상자",
  IF(OR(G29&gt;3,H29&gt;5),"장비이상",""),
IF(G29="GO",
  IF(H29&lt;100,"골드이상",""),
IF(G29="EN",
  IF(H29&gt;29,"에너지너무많음",
  IF(H29&gt;9,"에너지다소많음","")),"")))</f>
        <v/>
      </c>
      <c r="J29" t="str">
        <f t="shared" ca="1" si="1"/>
        <v/>
      </c>
      <c r="N29" t="str">
        <f ca="1">IF(LEN(E29)=0,"",E29)</f>
        <v>cu</v>
      </c>
      <c r="O29" t="str">
        <f>IF(LEN(G29)=0,"",G29)</f>
        <v>GO</v>
      </c>
      <c r="P29">
        <f>IF(LEN(H29)=0,"",H29)</f>
        <v>10000</v>
      </c>
      <c r="Q29" t="str">
        <f ca="1">IF(LEN(J29)=0,"",J29)</f>
        <v/>
      </c>
      <c r="R29" t="str">
        <f t="shared" si="2"/>
        <v/>
      </c>
      <c r="S29" t="str">
        <f t="shared" si="2"/>
        <v/>
      </c>
    </row>
    <row r="30" spans="1:19">
      <c r="A30" t="s">
        <v>74</v>
      </c>
      <c r="B30" t="str">
        <f>VLOOKUP(A30,AttendanceTypeTable!$A:$B,MATCH(AttendanceTypeTable!$B$1,AttendanceTypeTable!$A$1:$B$1,0),0)</f>
        <v>루틴1</v>
      </c>
      <c r="C30">
        <f t="shared" ca="1" si="0"/>
        <v>4</v>
      </c>
      <c r="D30" t="str">
        <f t="shared" ca="1" si="3"/>
        <v/>
      </c>
      <c r="E30" t="str">
        <f ca="1">IF(ISBLANK(F30),"",
VLOOKUP(F30,OFFSET(INDIRECT("$A:$B"),0,MATCH(F$1&amp;"_Verify",INDIRECT("$1:$1"),0)-1),2,0)
)</f>
        <v>cu</v>
      </c>
      <c r="F30" t="s">
        <v>63</v>
      </c>
      <c r="G30" t="s">
        <v>64</v>
      </c>
      <c r="H30">
        <v>150</v>
      </c>
      <c r="I30" t="str">
        <f>IF(F30="장비1상자",
  IF(OR(G30&gt;3,H30&gt;5),"장비이상",""),
IF(G30="GO",
  IF(H30&lt;100,"골드이상",""),
IF(G30="EN",
  IF(H30&gt;29,"에너지너무많음",
  IF(H30&gt;9,"에너지다소많음","")),"")))</f>
        <v>에너지너무많음</v>
      </c>
      <c r="J30" t="str">
        <f t="shared" ca="1" si="1"/>
        <v/>
      </c>
      <c r="N30" t="str">
        <f ca="1">IF(LEN(E30)=0,"",E30)</f>
        <v>cu</v>
      </c>
      <c r="O30" t="str">
        <f>IF(LEN(G30)=0,"",G30)</f>
        <v>EN</v>
      </c>
      <c r="P30">
        <f>IF(LEN(H30)=0,"",H30)</f>
        <v>150</v>
      </c>
      <c r="Q30" t="str">
        <f ca="1">IF(LEN(J30)=0,"",J30)</f>
        <v/>
      </c>
      <c r="R30" t="str">
        <f t="shared" si="2"/>
        <v/>
      </c>
      <c r="S30" t="str">
        <f t="shared" si="2"/>
        <v/>
      </c>
    </row>
    <row r="31" spans="1:19">
      <c r="A31" t="s">
        <v>74</v>
      </c>
      <c r="B31" t="str">
        <f>VLOOKUP(A31,AttendanceTypeTable!$A:$B,MATCH(AttendanceTypeTable!$B$1,AttendanceTypeTable!$A$1:$B$1,0),0)</f>
        <v>루틴1</v>
      </c>
      <c r="C31">
        <f t="shared" ca="1" si="0"/>
        <v>5</v>
      </c>
      <c r="D31" t="str">
        <f t="shared" ca="1" si="3"/>
        <v/>
      </c>
      <c r="E31" t="str">
        <f ca="1">IF(ISBLANK(F31),"",
VLOOKUP(F31,OFFSET(INDIRECT("$A:$B"),0,MATCH(F$1&amp;"_Verify",INDIRECT("$1:$1"),0)-1),2,0)
)</f>
        <v>cu</v>
      </c>
      <c r="F31" t="s">
        <v>63</v>
      </c>
      <c r="G31" t="s">
        <v>69</v>
      </c>
      <c r="H31">
        <v>2500</v>
      </c>
      <c r="I31" t="str">
        <f>IF(F31="장비1상자",
  IF(OR(G31&gt;3,H31&gt;5),"장비이상",""),
IF(G31="GO",
  IF(H31&lt;100,"골드이상",""),
IF(G31="EN",
  IF(H31&gt;29,"에너지너무많음",
  IF(H31&gt;9,"에너지다소많음","")),"")))</f>
        <v/>
      </c>
      <c r="J31" t="str">
        <f t="shared" ca="1" si="1"/>
        <v/>
      </c>
      <c r="N31" t="str">
        <f ca="1">IF(LEN(E31)=0,"",E31)</f>
        <v>cu</v>
      </c>
      <c r="O31" t="str">
        <f>IF(LEN(G31)=0,"",G31)</f>
        <v>GO</v>
      </c>
      <c r="P31">
        <f>IF(LEN(H31)=0,"",H31)</f>
        <v>2500</v>
      </c>
      <c r="Q31" t="str">
        <f ca="1">IF(LEN(J31)=0,"",J31)</f>
        <v/>
      </c>
      <c r="R31" t="str">
        <f t="shared" si="2"/>
        <v/>
      </c>
      <c r="S31" t="str">
        <f t="shared" si="2"/>
        <v/>
      </c>
    </row>
    <row r="32" spans="1:19">
      <c r="A32" t="s">
        <v>74</v>
      </c>
      <c r="B32" t="str">
        <f>VLOOKUP(A32,AttendanceTypeTable!$A:$B,MATCH(AttendanceTypeTable!$B$1,AttendanceTypeTable!$A$1:$B$1,0),0)</f>
        <v>루틴1</v>
      </c>
      <c r="C32">
        <f t="shared" ca="1" si="0"/>
        <v>6</v>
      </c>
      <c r="D32" t="str">
        <f t="shared" ca="1" si="3"/>
        <v/>
      </c>
      <c r="E32" t="str">
        <f ca="1">IF(ISBLANK(F32),"",
VLOOKUP(F32,OFFSET(INDIRECT("$A:$B"),0,MATCH(F$1&amp;"_Verify",INDIRECT("$1:$1"),0)-1),2,0)
)</f>
        <v>cu</v>
      </c>
      <c r="F32" t="s">
        <v>63</v>
      </c>
      <c r="G32" t="s">
        <v>69</v>
      </c>
      <c r="H32">
        <v>3750</v>
      </c>
      <c r="I32" t="str">
        <f>IF(F32="장비1상자",
  IF(OR(G32&gt;3,H32&gt;5),"장비이상",""),
IF(G32="GO",
  IF(H32&lt;100,"골드이상",""),
IF(G32="EN",
  IF(H32&gt;29,"에너지너무많음",
  IF(H32&gt;9,"에너지다소많음","")),"")))</f>
        <v/>
      </c>
      <c r="J32" t="str">
        <f t="shared" ca="1" si="1"/>
        <v/>
      </c>
      <c r="N32" t="str">
        <f ca="1">IF(LEN(E32)=0,"",E32)</f>
        <v>cu</v>
      </c>
      <c r="O32" t="str">
        <f>IF(LEN(G32)=0,"",G32)</f>
        <v>GO</v>
      </c>
      <c r="P32">
        <f>IF(LEN(H32)=0,"",H32)</f>
        <v>3750</v>
      </c>
      <c r="Q32" t="str">
        <f ca="1">IF(LEN(J32)=0,"",J32)</f>
        <v/>
      </c>
      <c r="R32" t="str">
        <f t="shared" si="2"/>
        <v/>
      </c>
      <c r="S32" t="str">
        <f t="shared" si="2"/>
        <v/>
      </c>
    </row>
    <row r="33" spans="1:19">
      <c r="A33" t="s">
        <v>74</v>
      </c>
      <c r="B33" t="str">
        <f>VLOOKUP(A33,AttendanceTypeTable!$A:$B,MATCH(AttendanceTypeTable!$B$1,AttendanceTypeTable!$A$1:$B$1,0),0)</f>
        <v>루틴1</v>
      </c>
      <c r="C33">
        <f t="shared" ca="1" si="0"/>
        <v>7</v>
      </c>
      <c r="D33" t="str">
        <f t="shared" ca="1" si="3"/>
        <v/>
      </c>
      <c r="E33" t="str">
        <f ca="1">IF(ISBLANK(F33),"",
VLOOKUP(F33,OFFSET(INDIRECT("$A:$B"),0,MATCH(F$1&amp;"_Verify",INDIRECT("$1:$1"),0)-1),2,0)
)</f>
        <v>cu</v>
      </c>
      <c r="F33" t="s">
        <v>63</v>
      </c>
      <c r="G33" t="s">
        <v>64</v>
      </c>
      <c r="H33">
        <v>220</v>
      </c>
      <c r="I33" t="str">
        <f>IF(F33="장비1상자",
  IF(OR(G33&gt;3,H33&gt;5),"장비이상",""),
IF(G33="GO",
  IF(H33&lt;100,"골드이상",""),
IF(G33="EN",
  IF(H33&gt;29,"에너지너무많음",
  IF(H33&gt;9,"에너지다소많음","")),"")))</f>
        <v>에너지너무많음</v>
      </c>
      <c r="J33" t="str">
        <f t="shared" ca="1" si="1"/>
        <v/>
      </c>
      <c r="N33" t="str">
        <f ca="1">IF(LEN(E33)=0,"",E33)</f>
        <v>cu</v>
      </c>
      <c r="O33" t="str">
        <f>IF(LEN(G33)=0,"",G33)</f>
        <v>EN</v>
      </c>
      <c r="P33">
        <f>IF(LEN(H33)=0,"",H33)</f>
        <v>220</v>
      </c>
      <c r="Q33" t="str">
        <f ca="1">IF(LEN(J33)=0,"",J33)</f>
        <v/>
      </c>
      <c r="R33" t="str">
        <f t="shared" si="2"/>
        <v/>
      </c>
      <c r="S33" t="str">
        <f t="shared" si="2"/>
        <v/>
      </c>
    </row>
    <row r="34" spans="1:19">
      <c r="A34" t="s">
        <v>74</v>
      </c>
      <c r="B34" t="str">
        <f>VLOOKUP(A34,AttendanceTypeTable!$A:$B,MATCH(AttendanceTypeTable!$B$1,AttendanceTypeTable!$A$1:$B$1,0),0)</f>
        <v>루틴1</v>
      </c>
      <c r="C34">
        <f t="shared" ca="1" si="0"/>
        <v>8</v>
      </c>
      <c r="D34" t="str">
        <f t="shared" ca="1" si="3"/>
        <v/>
      </c>
      <c r="E34" t="str">
        <f ca="1">IF(ISBLANK(F34),"",
VLOOKUP(F34,OFFSET(INDIRECT("$A:$B"),0,MATCH(F$1&amp;"_Verify",INDIRECT("$1:$1"),0)-1),2,0)
)</f>
        <v>cu</v>
      </c>
      <c r="F34" t="s">
        <v>63</v>
      </c>
      <c r="G34" t="s">
        <v>69</v>
      </c>
      <c r="H34">
        <v>10000</v>
      </c>
      <c r="I34" t="str">
        <f>IF(F34="장비1상자",
  IF(OR(G34&gt;3,H34&gt;5),"장비이상",""),
IF(G34="GO",
  IF(H34&lt;100,"골드이상",""),
IF(G34="EN",
  IF(H34&gt;29,"에너지너무많음",
  IF(H34&gt;9,"에너지다소많음","")),"")))</f>
        <v/>
      </c>
      <c r="J34" t="str">
        <f t="shared" ca="1" si="1"/>
        <v/>
      </c>
      <c r="N34" t="str">
        <f ca="1">IF(LEN(E34)=0,"",E34)</f>
        <v>cu</v>
      </c>
      <c r="O34" t="str">
        <f>IF(LEN(G34)=0,"",G34)</f>
        <v>GO</v>
      </c>
      <c r="P34">
        <f>IF(LEN(H34)=0,"",H34)</f>
        <v>10000</v>
      </c>
      <c r="Q34" t="str">
        <f ca="1">IF(LEN(J34)=0,"",J34)</f>
        <v/>
      </c>
      <c r="R34" t="str">
        <f t="shared" si="2"/>
        <v/>
      </c>
      <c r="S34" t="str">
        <f t="shared" si="2"/>
        <v/>
      </c>
    </row>
    <row r="35" spans="1:19">
      <c r="A35" t="s">
        <v>74</v>
      </c>
      <c r="B35" t="str">
        <f>VLOOKUP(A35,AttendanceTypeTable!$A:$B,MATCH(AttendanceTypeTable!$B$1,AttendanceTypeTable!$A$1:$B$1,0),0)</f>
        <v>루틴1</v>
      </c>
      <c r="C35">
        <f t="shared" ca="1" si="0"/>
        <v>9</v>
      </c>
      <c r="D35" t="str">
        <f t="shared" ca="1" si="3"/>
        <v/>
      </c>
      <c r="E35" t="str">
        <f ca="1">IF(ISBLANK(F35),"",
VLOOKUP(F35,OFFSET(INDIRECT("$A:$B"),0,MATCH(F$1&amp;"_Verify",INDIRECT("$1:$1"),0)-1),2,0)
)</f>
        <v>cu</v>
      </c>
      <c r="F35" t="s">
        <v>63</v>
      </c>
      <c r="G35" t="s">
        <v>64</v>
      </c>
      <c r="H35">
        <v>999</v>
      </c>
      <c r="I35" t="str">
        <f>IF(F35="장비1상자",
  IF(OR(G35&gt;3,H35&gt;5),"장비이상",""),
IF(G35="GO",
  IF(H35&lt;100,"골드이상",""),
IF(G35="EN",
  IF(H35&gt;29,"에너지너무많음",
  IF(H35&gt;9,"에너지다소많음","")),"")))</f>
        <v>에너지너무많음</v>
      </c>
      <c r="J35" t="str">
        <f t="shared" ca="1" si="1"/>
        <v>cu</v>
      </c>
      <c r="K35" t="s">
        <v>63</v>
      </c>
      <c r="L35" t="s">
        <v>69</v>
      </c>
      <c r="M35">
        <v>5000000</v>
      </c>
      <c r="N35" t="str">
        <f ca="1">IF(LEN(E35)=0,"",E35)</f>
        <v>cu</v>
      </c>
      <c r="O35" t="str">
        <f>IF(LEN(G35)=0,"",G35)</f>
        <v>EN</v>
      </c>
      <c r="P35">
        <f>IF(LEN(H35)=0,"",H35)</f>
        <v>999</v>
      </c>
      <c r="Q35" t="str">
        <f ca="1">IF(LEN(J35)=0,"",J35)</f>
        <v>cu</v>
      </c>
      <c r="R35" t="str">
        <f t="shared" si="2"/>
        <v>GO</v>
      </c>
      <c r="S35">
        <f t="shared" si="2"/>
        <v>5000000</v>
      </c>
    </row>
    <row r="36" spans="1:19">
      <c r="A36" t="s">
        <v>76</v>
      </c>
      <c r="B36" t="str">
        <f>VLOOKUP(A36,AttendanceTypeTable!$A:$B,MATCH(AttendanceTypeTable!$B$1,AttendanceTypeTable!$A$1:$B$1,0),0)</f>
        <v>루틴2</v>
      </c>
      <c r="C36">
        <f t="shared" ref="C36:C53" ca="1" si="4">IF(A36&lt;&gt;OFFSET(A36,-1,0),1,OFFSET(C36,-1,0)+1)</f>
        <v>1</v>
      </c>
      <c r="D36" t="str">
        <f t="shared" ca="1" si="3"/>
        <v/>
      </c>
      <c r="E36" t="str">
        <f ca="1">IF(ISBLANK(F36),"",
VLOOKUP(F36,OFFSET(INDIRECT("$A:$B"),0,MATCH(F$1&amp;"_Verify",INDIRECT("$1:$1"),0)-1),2,0)
)</f>
        <v>cu</v>
      </c>
      <c r="F36" t="s">
        <v>63</v>
      </c>
      <c r="G36" t="s">
        <v>64</v>
      </c>
      <c r="H36">
        <v>120</v>
      </c>
      <c r="I36" t="str">
        <f>IF(F36="장비1상자",
  IF(OR(G36&gt;3,H36&gt;5),"장비이상",""),
IF(G36="GO",
  IF(H36&lt;100,"골드이상",""),
IF(G36="EN",
  IF(H36&gt;29,"에너지너무많음",
  IF(H36&gt;9,"에너지다소많음","")),"")))</f>
        <v>에너지너무많음</v>
      </c>
      <c r="J36" t="str">
        <f t="shared" ref="J36:J53" ca="1" si="5">IF(ISBLANK(K36),"",
VLOOKUP(K36,OFFSET(INDIRECT("$A:$B"),0,MATCH(K$1&amp;"_Verify",INDIRECT("$1:$1"),0)-1),2,0)
)</f>
        <v/>
      </c>
      <c r="N36" t="str">
        <f ca="1">IF(LEN(E36)=0,"",E36)</f>
        <v>cu</v>
      </c>
      <c r="O36" t="str">
        <f>IF(LEN(G36)=0,"",G36)</f>
        <v>EN</v>
      </c>
      <c r="P36">
        <f>IF(LEN(H36)=0,"",H36)</f>
        <v>120</v>
      </c>
      <c r="Q36" t="str">
        <f ca="1">IF(LEN(J36)=0,"",J36)</f>
        <v/>
      </c>
      <c r="R36" t="str">
        <f t="shared" ref="R36:S53" si="6">IF(LEN(L36)=0,"",L36)</f>
        <v/>
      </c>
      <c r="S36" t="str">
        <f t="shared" si="6"/>
        <v/>
      </c>
    </row>
    <row r="37" spans="1:19">
      <c r="A37" t="s">
        <v>76</v>
      </c>
      <c r="B37" t="str">
        <f>VLOOKUP(A37,AttendanceTypeTable!$A:$B,MATCH(AttendanceTypeTable!$B$1,AttendanceTypeTable!$A$1:$B$1,0),0)</f>
        <v>루틴2</v>
      </c>
      <c r="C37">
        <f t="shared" ca="1" si="4"/>
        <v>2</v>
      </c>
      <c r="D37" t="str">
        <f t="shared" ca="1" si="3"/>
        <v/>
      </c>
      <c r="E37" t="str">
        <f ca="1">IF(ISBLANK(F37),"",
VLOOKUP(F37,OFFSET(INDIRECT("$A:$B"),0,MATCH(F$1&amp;"_Verify",INDIRECT("$1:$1"),0)-1),2,0)
)</f>
        <v>cu</v>
      </c>
      <c r="F37" t="s">
        <v>63</v>
      </c>
      <c r="G37" t="s">
        <v>69</v>
      </c>
      <c r="H37">
        <v>1250</v>
      </c>
      <c r="I37" t="str">
        <f>IF(F37="장비1상자",
  IF(OR(G37&gt;3,H37&gt;5),"장비이상",""),
IF(G37="GO",
  IF(H37&lt;100,"골드이상",""),
IF(G37="EN",
  IF(H37&gt;29,"에너지너무많음",
  IF(H37&gt;9,"에너지다소많음","")),"")))</f>
        <v/>
      </c>
      <c r="J37" t="str">
        <f t="shared" ca="1" si="5"/>
        <v/>
      </c>
      <c r="N37" t="str">
        <f ca="1">IF(LEN(E37)=0,"",E37)</f>
        <v>cu</v>
      </c>
      <c r="O37" t="str">
        <f>IF(LEN(G37)=0,"",G37)</f>
        <v>GO</v>
      </c>
      <c r="P37">
        <f>IF(LEN(H37)=0,"",H37)</f>
        <v>1250</v>
      </c>
      <c r="Q37" t="str">
        <f ca="1">IF(LEN(J37)=0,"",J37)</f>
        <v/>
      </c>
      <c r="R37" t="str">
        <f t="shared" si="6"/>
        <v/>
      </c>
      <c r="S37" t="str">
        <f t="shared" si="6"/>
        <v/>
      </c>
    </row>
    <row r="38" spans="1:19">
      <c r="A38" t="s">
        <v>76</v>
      </c>
      <c r="B38" t="str">
        <f>VLOOKUP(A38,AttendanceTypeTable!$A:$B,MATCH(AttendanceTypeTable!$B$1,AttendanceTypeTable!$A$1:$B$1,0),0)</f>
        <v>루틴2</v>
      </c>
      <c r="C38">
        <f t="shared" ca="1" si="4"/>
        <v>3</v>
      </c>
      <c r="D38" t="str">
        <f t="shared" ca="1" si="3"/>
        <v/>
      </c>
      <c r="E38" t="str">
        <f ca="1">IF(ISBLANK(F38),"",
VLOOKUP(F38,OFFSET(INDIRECT("$A:$B"),0,MATCH(F$1&amp;"_Verify",INDIRECT("$1:$1"),0)-1),2,0)
)</f>
        <v>cu</v>
      </c>
      <c r="F38" t="s">
        <v>63</v>
      </c>
      <c r="G38" t="s">
        <v>69</v>
      </c>
      <c r="H38">
        <v>10000</v>
      </c>
      <c r="I38" t="str">
        <f>IF(F38="장비1상자",
  IF(OR(G38&gt;3,H38&gt;5),"장비이상",""),
IF(G38="GO",
  IF(H38&lt;100,"골드이상",""),
IF(G38="EN",
  IF(H38&gt;29,"에너지너무많음",
  IF(H38&gt;9,"에너지다소많음","")),"")))</f>
        <v/>
      </c>
      <c r="J38" t="str">
        <f t="shared" ca="1" si="5"/>
        <v/>
      </c>
      <c r="N38" t="str">
        <f ca="1">IF(LEN(E38)=0,"",E38)</f>
        <v>cu</v>
      </c>
      <c r="O38" t="str">
        <f>IF(LEN(G38)=0,"",G38)</f>
        <v>GO</v>
      </c>
      <c r="P38">
        <f>IF(LEN(H38)=0,"",H38)</f>
        <v>10000</v>
      </c>
      <c r="Q38" t="str">
        <f ca="1">IF(LEN(J38)=0,"",J38)</f>
        <v/>
      </c>
      <c r="R38" t="str">
        <f t="shared" si="6"/>
        <v/>
      </c>
      <c r="S38" t="str">
        <f t="shared" si="6"/>
        <v/>
      </c>
    </row>
    <row r="39" spans="1:19">
      <c r="A39" t="s">
        <v>76</v>
      </c>
      <c r="B39" t="str">
        <f>VLOOKUP(A39,AttendanceTypeTable!$A:$B,MATCH(AttendanceTypeTable!$B$1,AttendanceTypeTable!$A$1:$B$1,0),0)</f>
        <v>루틴2</v>
      </c>
      <c r="C39">
        <f t="shared" ca="1" si="4"/>
        <v>4</v>
      </c>
      <c r="D39" t="str">
        <f t="shared" ca="1" si="3"/>
        <v/>
      </c>
      <c r="E39" t="str">
        <f ca="1">IF(ISBLANK(F39),"",
VLOOKUP(F39,OFFSET(INDIRECT("$A:$B"),0,MATCH(F$1&amp;"_Verify",INDIRECT("$1:$1"),0)-1),2,0)
)</f>
        <v>cu</v>
      </c>
      <c r="F39" t="s">
        <v>63</v>
      </c>
      <c r="G39" t="s">
        <v>64</v>
      </c>
      <c r="H39">
        <v>150</v>
      </c>
      <c r="I39" t="str">
        <f>IF(F39="장비1상자",
  IF(OR(G39&gt;3,H39&gt;5),"장비이상",""),
IF(G39="GO",
  IF(H39&lt;100,"골드이상",""),
IF(G39="EN",
  IF(H39&gt;29,"에너지너무많음",
  IF(H39&gt;9,"에너지다소많음","")),"")))</f>
        <v>에너지너무많음</v>
      </c>
      <c r="J39" t="str">
        <f t="shared" ca="1" si="5"/>
        <v/>
      </c>
      <c r="N39" t="str">
        <f ca="1">IF(LEN(E39)=0,"",E39)</f>
        <v>cu</v>
      </c>
      <c r="O39" t="str">
        <f>IF(LEN(G39)=0,"",G39)</f>
        <v>EN</v>
      </c>
      <c r="P39">
        <f>IF(LEN(H39)=0,"",H39)</f>
        <v>150</v>
      </c>
      <c r="Q39" t="str">
        <f ca="1">IF(LEN(J39)=0,"",J39)</f>
        <v/>
      </c>
      <c r="R39" t="str">
        <f t="shared" si="6"/>
        <v/>
      </c>
      <c r="S39" t="str">
        <f t="shared" si="6"/>
        <v/>
      </c>
    </row>
    <row r="40" spans="1:19">
      <c r="A40" t="s">
        <v>76</v>
      </c>
      <c r="B40" t="str">
        <f>VLOOKUP(A40,AttendanceTypeTable!$A:$B,MATCH(AttendanceTypeTable!$B$1,AttendanceTypeTable!$A$1:$B$1,0),0)</f>
        <v>루틴2</v>
      </c>
      <c r="C40">
        <f t="shared" ca="1" si="4"/>
        <v>5</v>
      </c>
      <c r="D40" t="str">
        <f t="shared" ca="1" si="3"/>
        <v/>
      </c>
      <c r="E40" t="str">
        <f ca="1">IF(ISBLANK(F40),"",
VLOOKUP(F40,OFFSET(INDIRECT("$A:$B"),0,MATCH(F$1&amp;"_Verify",INDIRECT("$1:$1"),0)-1),2,0)
)</f>
        <v>cu</v>
      </c>
      <c r="F40" t="s">
        <v>63</v>
      </c>
      <c r="G40" t="s">
        <v>69</v>
      </c>
      <c r="H40">
        <v>2500</v>
      </c>
      <c r="I40" t="str">
        <f>IF(F40="장비1상자",
  IF(OR(G40&gt;3,H40&gt;5),"장비이상",""),
IF(G40="GO",
  IF(H40&lt;100,"골드이상",""),
IF(G40="EN",
  IF(H40&gt;29,"에너지너무많음",
  IF(H40&gt;9,"에너지다소많음","")),"")))</f>
        <v/>
      </c>
      <c r="J40" t="str">
        <f t="shared" ca="1" si="5"/>
        <v/>
      </c>
      <c r="N40" t="str">
        <f ca="1">IF(LEN(E40)=0,"",E40)</f>
        <v>cu</v>
      </c>
      <c r="O40" t="str">
        <f>IF(LEN(G40)=0,"",G40)</f>
        <v>GO</v>
      </c>
      <c r="P40">
        <f>IF(LEN(H40)=0,"",H40)</f>
        <v>2500</v>
      </c>
      <c r="Q40" t="str">
        <f ca="1">IF(LEN(J40)=0,"",J40)</f>
        <v/>
      </c>
      <c r="R40" t="str">
        <f t="shared" si="6"/>
        <v/>
      </c>
      <c r="S40" t="str">
        <f t="shared" si="6"/>
        <v/>
      </c>
    </row>
    <row r="41" spans="1:19">
      <c r="A41" t="s">
        <v>76</v>
      </c>
      <c r="B41" t="str">
        <f>VLOOKUP(A41,AttendanceTypeTable!$A:$B,MATCH(AttendanceTypeTable!$B$1,AttendanceTypeTable!$A$1:$B$1,0),0)</f>
        <v>루틴2</v>
      </c>
      <c r="C41">
        <f t="shared" ca="1" si="4"/>
        <v>6</v>
      </c>
      <c r="D41" t="str">
        <f t="shared" ca="1" si="3"/>
        <v/>
      </c>
      <c r="E41" t="str">
        <f ca="1">IF(ISBLANK(F41),"",
VLOOKUP(F41,OFFSET(INDIRECT("$A:$B"),0,MATCH(F$1&amp;"_Verify",INDIRECT("$1:$1"),0)-1),2,0)
)</f>
        <v>cu</v>
      </c>
      <c r="F41" t="s">
        <v>63</v>
      </c>
      <c r="G41" t="s">
        <v>69</v>
      </c>
      <c r="H41">
        <v>3750</v>
      </c>
      <c r="I41" t="str">
        <f>IF(F41="장비1상자",
  IF(OR(G41&gt;3,H41&gt;5),"장비이상",""),
IF(G41="GO",
  IF(H41&lt;100,"골드이상",""),
IF(G41="EN",
  IF(H41&gt;29,"에너지너무많음",
  IF(H41&gt;9,"에너지다소많음","")),"")))</f>
        <v/>
      </c>
      <c r="J41" t="str">
        <f t="shared" ca="1" si="5"/>
        <v/>
      </c>
      <c r="N41" t="str">
        <f ca="1">IF(LEN(E41)=0,"",E41)</f>
        <v>cu</v>
      </c>
      <c r="O41" t="str">
        <f>IF(LEN(G41)=0,"",G41)</f>
        <v>GO</v>
      </c>
      <c r="P41">
        <f>IF(LEN(H41)=0,"",H41)</f>
        <v>3750</v>
      </c>
      <c r="Q41" t="str">
        <f ca="1">IF(LEN(J41)=0,"",J41)</f>
        <v/>
      </c>
      <c r="R41" t="str">
        <f t="shared" si="6"/>
        <v/>
      </c>
      <c r="S41" t="str">
        <f t="shared" si="6"/>
        <v/>
      </c>
    </row>
    <row r="42" spans="1:19">
      <c r="A42" t="s">
        <v>76</v>
      </c>
      <c r="B42" t="str">
        <f>VLOOKUP(A42,AttendanceTypeTable!$A:$B,MATCH(AttendanceTypeTable!$B$1,AttendanceTypeTable!$A$1:$B$1,0),0)</f>
        <v>루틴2</v>
      </c>
      <c r="C42">
        <f t="shared" ca="1" si="4"/>
        <v>7</v>
      </c>
      <c r="D42" t="str">
        <f t="shared" ca="1" si="3"/>
        <v/>
      </c>
      <c r="E42" t="str">
        <f ca="1">IF(ISBLANK(F42),"",
VLOOKUP(F42,OFFSET(INDIRECT("$A:$B"),0,MATCH(F$1&amp;"_Verify",INDIRECT("$1:$1"),0)-1),2,0)
)</f>
        <v>cu</v>
      </c>
      <c r="F42" t="s">
        <v>63</v>
      </c>
      <c r="G42" t="s">
        <v>64</v>
      </c>
      <c r="H42">
        <v>220</v>
      </c>
      <c r="I42" t="str">
        <f>IF(F42="장비1상자",
  IF(OR(G42&gt;3,H42&gt;5),"장비이상",""),
IF(G42="GO",
  IF(H42&lt;100,"골드이상",""),
IF(G42="EN",
  IF(H42&gt;29,"에너지너무많음",
  IF(H42&gt;9,"에너지다소많음","")),"")))</f>
        <v>에너지너무많음</v>
      </c>
      <c r="J42" t="str">
        <f t="shared" ca="1" si="5"/>
        <v/>
      </c>
      <c r="N42" t="str">
        <f ca="1">IF(LEN(E42)=0,"",E42)</f>
        <v>cu</v>
      </c>
      <c r="O42" t="str">
        <f>IF(LEN(G42)=0,"",G42)</f>
        <v>EN</v>
      </c>
      <c r="P42">
        <f>IF(LEN(H42)=0,"",H42)</f>
        <v>220</v>
      </c>
      <c r="Q42" t="str">
        <f ca="1">IF(LEN(J42)=0,"",J42)</f>
        <v/>
      </c>
      <c r="R42" t="str">
        <f t="shared" si="6"/>
        <v/>
      </c>
      <c r="S42" t="str">
        <f t="shared" si="6"/>
        <v/>
      </c>
    </row>
    <row r="43" spans="1:19">
      <c r="A43" t="s">
        <v>76</v>
      </c>
      <c r="B43" t="str">
        <f>VLOOKUP(A43,AttendanceTypeTable!$A:$B,MATCH(AttendanceTypeTable!$B$1,AttendanceTypeTable!$A$1:$B$1,0),0)</f>
        <v>루틴2</v>
      </c>
      <c r="C43">
        <f t="shared" ca="1" si="4"/>
        <v>8</v>
      </c>
      <c r="D43" t="str">
        <f t="shared" ca="1" si="3"/>
        <v/>
      </c>
      <c r="E43" t="str">
        <f ca="1">IF(ISBLANK(F43),"",
VLOOKUP(F43,OFFSET(INDIRECT("$A:$B"),0,MATCH(F$1&amp;"_Verify",INDIRECT("$1:$1"),0)-1),2,0)
)</f>
        <v>cu</v>
      </c>
      <c r="F43" t="s">
        <v>63</v>
      </c>
      <c r="G43" t="s">
        <v>69</v>
      </c>
      <c r="H43">
        <v>10000</v>
      </c>
      <c r="I43" t="str">
        <f>IF(F43="장비1상자",
  IF(OR(G43&gt;3,H43&gt;5),"장비이상",""),
IF(G43="GO",
  IF(H43&lt;100,"골드이상",""),
IF(G43="EN",
  IF(H43&gt;29,"에너지너무많음",
  IF(H43&gt;9,"에너지다소많음","")),"")))</f>
        <v/>
      </c>
      <c r="J43" t="str">
        <f t="shared" ca="1" si="5"/>
        <v/>
      </c>
      <c r="N43" t="str">
        <f ca="1">IF(LEN(E43)=0,"",E43)</f>
        <v>cu</v>
      </c>
      <c r="O43" t="str">
        <f>IF(LEN(G43)=0,"",G43)</f>
        <v>GO</v>
      </c>
      <c r="P43">
        <f>IF(LEN(H43)=0,"",H43)</f>
        <v>10000</v>
      </c>
      <c r="Q43" t="str">
        <f ca="1">IF(LEN(J43)=0,"",J43)</f>
        <v/>
      </c>
      <c r="R43" t="str">
        <f t="shared" si="6"/>
        <v/>
      </c>
      <c r="S43" t="str">
        <f t="shared" si="6"/>
        <v/>
      </c>
    </row>
    <row r="44" spans="1:19">
      <c r="A44" t="s">
        <v>76</v>
      </c>
      <c r="B44" t="str">
        <f>VLOOKUP(A44,AttendanceTypeTable!$A:$B,MATCH(AttendanceTypeTable!$B$1,AttendanceTypeTable!$A$1:$B$1,0),0)</f>
        <v>루틴2</v>
      </c>
      <c r="C44">
        <f t="shared" ca="1" si="4"/>
        <v>9</v>
      </c>
      <c r="D44" t="str">
        <f t="shared" ca="1" si="3"/>
        <v/>
      </c>
      <c r="E44" t="str">
        <f ca="1">IF(ISBLANK(F44),"",
VLOOKUP(F44,OFFSET(INDIRECT("$A:$B"),0,MATCH(F$1&amp;"_Verify",INDIRECT("$1:$1"),0)-1),2,0)
)</f>
        <v>cu</v>
      </c>
      <c r="F44" t="s">
        <v>63</v>
      </c>
      <c r="G44" t="s">
        <v>64</v>
      </c>
      <c r="H44">
        <v>999</v>
      </c>
      <c r="I44" t="str">
        <f>IF(F44="장비1상자",
  IF(OR(G44&gt;3,H44&gt;5),"장비이상",""),
IF(G44="GO",
  IF(H44&lt;100,"골드이상",""),
IF(G44="EN",
  IF(H44&gt;29,"에너지너무많음",
  IF(H44&gt;9,"에너지다소많음","")),"")))</f>
        <v>에너지너무많음</v>
      </c>
      <c r="J44" t="str">
        <f t="shared" ca="1" si="5"/>
        <v>cu</v>
      </c>
      <c r="K44" t="s">
        <v>63</v>
      </c>
      <c r="L44" t="s">
        <v>69</v>
      </c>
      <c r="M44">
        <v>5000000</v>
      </c>
      <c r="N44" t="str">
        <f ca="1">IF(LEN(E44)=0,"",E44)</f>
        <v>cu</v>
      </c>
      <c r="O44" t="str">
        <f>IF(LEN(G44)=0,"",G44)</f>
        <v>EN</v>
      </c>
      <c r="P44">
        <f>IF(LEN(H44)=0,"",H44)</f>
        <v>999</v>
      </c>
      <c r="Q44" t="str">
        <f ca="1">IF(LEN(J44)=0,"",J44)</f>
        <v>cu</v>
      </c>
      <c r="R44" t="str">
        <f t="shared" si="6"/>
        <v>GO</v>
      </c>
      <c r="S44">
        <f t="shared" si="6"/>
        <v>5000000</v>
      </c>
    </row>
    <row r="45" spans="1:19">
      <c r="A45" t="s">
        <v>77</v>
      </c>
      <c r="B45" t="str">
        <f>VLOOKUP(A45,AttendanceTypeTable!$A:$B,MATCH(AttendanceTypeTable!$B$1,AttendanceTypeTable!$A$1:$B$1,0),0)</f>
        <v>루틴3</v>
      </c>
      <c r="C45">
        <f t="shared" ca="1" si="4"/>
        <v>1</v>
      </c>
      <c r="D45" t="str">
        <f t="shared" ca="1" si="3"/>
        <v/>
      </c>
      <c r="E45" t="str">
        <f ca="1">IF(ISBLANK(F45),"",
VLOOKUP(F45,OFFSET(INDIRECT("$A:$B"),0,MATCH(F$1&amp;"_Verify",INDIRECT("$1:$1"),0)-1),2,0)
)</f>
        <v>cu</v>
      </c>
      <c r="F45" t="s">
        <v>63</v>
      </c>
      <c r="G45" t="s">
        <v>64</v>
      </c>
      <c r="H45">
        <v>120</v>
      </c>
      <c r="I45" t="str">
        <f>IF(F45="장비1상자",
  IF(OR(G45&gt;3,H45&gt;5),"장비이상",""),
IF(G45="GO",
  IF(H45&lt;100,"골드이상",""),
IF(G45="EN",
  IF(H45&gt;29,"에너지너무많음",
  IF(H45&gt;9,"에너지다소많음","")),"")))</f>
        <v>에너지너무많음</v>
      </c>
      <c r="J45" t="str">
        <f t="shared" ca="1" si="5"/>
        <v/>
      </c>
      <c r="N45" t="str">
        <f ca="1">IF(LEN(E45)=0,"",E45)</f>
        <v>cu</v>
      </c>
      <c r="O45" t="str">
        <f>IF(LEN(G45)=0,"",G45)</f>
        <v>EN</v>
      </c>
      <c r="P45">
        <f>IF(LEN(H45)=0,"",H45)</f>
        <v>120</v>
      </c>
      <c r="Q45" t="str">
        <f ca="1">IF(LEN(J45)=0,"",J45)</f>
        <v/>
      </c>
      <c r="R45" t="str">
        <f t="shared" si="6"/>
        <v/>
      </c>
      <c r="S45" t="str">
        <f t="shared" si="6"/>
        <v/>
      </c>
    </row>
    <row r="46" spans="1:19">
      <c r="A46" t="s">
        <v>77</v>
      </c>
      <c r="B46" t="str">
        <f>VLOOKUP(A46,AttendanceTypeTable!$A:$B,MATCH(AttendanceTypeTable!$B$1,AttendanceTypeTable!$A$1:$B$1,0),0)</f>
        <v>루틴3</v>
      </c>
      <c r="C46">
        <f t="shared" ca="1" si="4"/>
        <v>2</v>
      </c>
      <c r="D46" t="str">
        <f t="shared" ca="1" si="3"/>
        <v/>
      </c>
      <c r="E46" t="str">
        <f ca="1">IF(ISBLANK(F46),"",
VLOOKUP(F46,OFFSET(INDIRECT("$A:$B"),0,MATCH(F$1&amp;"_Verify",INDIRECT("$1:$1"),0)-1),2,0)
)</f>
        <v>cu</v>
      </c>
      <c r="F46" t="s">
        <v>63</v>
      </c>
      <c r="G46" t="s">
        <v>69</v>
      </c>
      <c r="H46">
        <v>1250</v>
      </c>
      <c r="I46" t="str">
        <f>IF(F46="장비1상자",
  IF(OR(G46&gt;3,H46&gt;5),"장비이상",""),
IF(G46="GO",
  IF(H46&lt;100,"골드이상",""),
IF(G46="EN",
  IF(H46&gt;29,"에너지너무많음",
  IF(H46&gt;9,"에너지다소많음","")),"")))</f>
        <v/>
      </c>
      <c r="J46" t="str">
        <f t="shared" ca="1" si="5"/>
        <v/>
      </c>
      <c r="N46" t="str">
        <f ca="1">IF(LEN(E46)=0,"",E46)</f>
        <v>cu</v>
      </c>
      <c r="O46" t="str">
        <f>IF(LEN(G46)=0,"",G46)</f>
        <v>GO</v>
      </c>
      <c r="P46">
        <f>IF(LEN(H46)=0,"",H46)</f>
        <v>1250</v>
      </c>
      <c r="Q46" t="str">
        <f ca="1">IF(LEN(J46)=0,"",J46)</f>
        <v/>
      </c>
      <c r="R46" t="str">
        <f t="shared" si="6"/>
        <v/>
      </c>
      <c r="S46" t="str">
        <f t="shared" si="6"/>
        <v/>
      </c>
    </row>
    <row r="47" spans="1:19">
      <c r="A47" t="s">
        <v>77</v>
      </c>
      <c r="B47" t="str">
        <f>VLOOKUP(A47,AttendanceTypeTable!$A:$B,MATCH(AttendanceTypeTable!$B$1,AttendanceTypeTable!$A$1:$B$1,0),0)</f>
        <v>루틴3</v>
      </c>
      <c r="C47">
        <f t="shared" ca="1" si="4"/>
        <v>3</v>
      </c>
      <c r="D47" t="str">
        <f t="shared" ca="1" si="3"/>
        <v/>
      </c>
      <c r="E47" t="str">
        <f ca="1">IF(ISBLANK(F47),"",
VLOOKUP(F47,OFFSET(INDIRECT("$A:$B"),0,MATCH(F$1&amp;"_Verify",INDIRECT("$1:$1"),0)-1),2,0)
)</f>
        <v>cu</v>
      </c>
      <c r="F47" t="s">
        <v>63</v>
      </c>
      <c r="G47" t="s">
        <v>69</v>
      </c>
      <c r="H47">
        <v>10000</v>
      </c>
      <c r="I47" t="str">
        <f>IF(F47="장비1상자",
  IF(OR(G47&gt;3,H47&gt;5),"장비이상",""),
IF(G47="GO",
  IF(H47&lt;100,"골드이상",""),
IF(G47="EN",
  IF(H47&gt;29,"에너지너무많음",
  IF(H47&gt;9,"에너지다소많음","")),"")))</f>
        <v/>
      </c>
      <c r="J47" t="str">
        <f t="shared" ca="1" si="5"/>
        <v/>
      </c>
      <c r="N47" t="str">
        <f ca="1">IF(LEN(E47)=0,"",E47)</f>
        <v>cu</v>
      </c>
      <c r="O47" t="str">
        <f>IF(LEN(G47)=0,"",G47)</f>
        <v>GO</v>
      </c>
      <c r="P47">
        <f>IF(LEN(H47)=0,"",H47)</f>
        <v>10000</v>
      </c>
      <c r="Q47" t="str">
        <f ca="1">IF(LEN(J47)=0,"",J47)</f>
        <v/>
      </c>
      <c r="R47" t="str">
        <f t="shared" si="6"/>
        <v/>
      </c>
      <c r="S47" t="str">
        <f t="shared" si="6"/>
        <v/>
      </c>
    </row>
    <row r="48" spans="1:19">
      <c r="A48" t="s">
        <v>77</v>
      </c>
      <c r="B48" t="str">
        <f>VLOOKUP(A48,AttendanceTypeTable!$A:$B,MATCH(AttendanceTypeTable!$B$1,AttendanceTypeTable!$A$1:$B$1,0),0)</f>
        <v>루틴3</v>
      </c>
      <c r="C48">
        <f t="shared" ca="1" si="4"/>
        <v>4</v>
      </c>
      <c r="D48" t="str">
        <f t="shared" ca="1" si="3"/>
        <v/>
      </c>
      <c r="E48" t="str">
        <f ca="1">IF(ISBLANK(F48),"",
VLOOKUP(F48,OFFSET(INDIRECT("$A:$B"),0,MATCH(F$1&amp;"_Verify",INDIRECT("$1:$1"),0)-1),2,0)
)</f>
        <v>cu</v>
      </c>
      <c r="F48" t="s">
        <v>63</v>
      </c>
      <c r="G48" t="s">
        <v>64</v>
      </c>
      <c r="H48">
        <v>150</v>
      </c>
      <c r="I48" t="str">
        <f>IF(F48="장비1상자",
  IF(OR(G48&gt;3,H48&gt;5),"장비이상",""),
IF(G48="GO",
  IF(H48&lt;100,"골드이상",""),
IF(G48="EN",
  IF(H48&gt;29,"에너지너무많음",
  IF(H48&gt;9,"에너지다소많음","")),"")))</f>
        <v>에너지너무많음</v>
      </c>
      <c r="J48" t="str">
        <f t="shared" ca="1" si="5"/>
        <v/>
      </c>
      <c r="N48" t="str">
        <f ca="1">IF(LEN(E48)=0,"",E48)</f>
        <v>cu</v>
      </c>
      <c r="O48" t="str">
        <f>IF(LEN(G48)=0,"",G48)</f>
        <v>EN</v>
      </c>
      <c r="P48">
        <f>IF(LEN(H48)=0,"",H48)</f>
        <v>150</v>
      </c>
      <c r="Q48" t="str">
        <f ca="1">IF(LEN(J48)=0,"",J48)</f>
        <v/>
      </c>
      <c r="R48" t="str">
        <f t="shared" si="6"/>
        <v/>
      </c>
      <c r="S48" t="str">
        <f t="shared" si="6"/>
        <v/>
      </c>
    </row>
    <row r="49" spans="1:19">
      <c r="A49" t="s">
        <v>77</v>
      </c>
      <c r="B49" t="str">
        <f>VLOOKUP(A49,AttendanceTypeTable!$A:$B,MATCH(AttendanceTypeTable!$B$1,AttendanceTypeTable!$A$1:$B$1,0),0)</f>
        <v>루틴3</v>
      </c>
      <c r="C49">
        <f t="shared" ca="1" si="4"/>
        <v>5</v>
      </c>
      <c r="D49" t="str">
        <f t="shared" ca="1" si="3"/>
        <v/>
      </c>
      <c r="E49" t="str">
        <f ca="1">IF(ISBLANK(F49),"",
VLOOKUP(F49,OFFSET(INDIRECT("$A:$B"),0,MATCH(F$1&amp;"_Verify",INDIRECT("$1:$1"),0)-1),2,0)
)</f>
        <v>cu</v>
      </c>
      <c r="F49" t="s">
        <v>63</v>
      </c>
      <c r="G49" t="s">
        <v>69</v>
      </c>
      <c r="H49">
        <v>2500</v>
      </c>
      <c r="I49" t="str">
        <f>IF(F49="장비1상자",
  IF(OR(G49&gt;3,H49&gt;5),"장비이상",""),
IF(G49="GO",
  IF(H49&lt;100,"골드이상",""),
IF(G49="EN",
  IF(H49&gt;29,"에너지너무많음",
  IF(H49&gt;9,"에너지다소많음","")),"")))</f>
        <v/>
      </c>
      <c r="J49" t="str">
        <f t="shared" ca="1" si="5"/>
        <v/>
      </c>
      <c r="N49" t="str">
        <f ca="1">IF(LEN(E49)=0,"",E49)</f>
        <v>cu</v>
      </c>
      <c r="O49" t="str">
        <f>IF(LEN(G49)=0,"",G49)</f>
        <v>GO</v>
      </c>
      <c r="P49">
        <f>IF(LEN(H49)=0,"",H49)</f>
        <v>2500</v>
      </c>
      <c r="Q49" t="str">
        <f ca="1">IF(LEN(J49)=0,"",J49)</f>
        <v/>
      </c>
      <c r="R49" t="str">
        <f t="shared" si="6"/>
        <v/>
      </c>
      <c r="S49" t="str">
        <f t="shared" si="6"/>
        <v/>
      </c>
    </row>
    <row r="50" spans="1:19">
      <c r="A50" t="s">
        <v>77</v>
      </c>
      <c r="B50" t="str">
        <f>VLOOKUP(A50,AttendanceTypeTable!$A:$B,MATCH(AttendanceTypeTable!$B$1,AttendanceTypeTable!$A$1:$B$1,0),0)</f>
        <v>루틴3</v>
      </c>
      <c r="C50">
        <f t="shared" ca="1" si="4"/>
        <v>6</v>
      </c>
      <c r="D50" t="str">
        <f t="shared" ca="1" si="3"/>
        <v/>
      </c>
      <c r="E50" t="str">
        <f ca="1">IF(ISBLANK(F50),"",
VLOOKUP(F50,OFFSET(INDIRECT("$A:$B"),0,MATCH(F$1&amp;"_Verify",INDIRECT("$1:$1"),0)-1),2,0)
)</f>
        <v>cu</v>
      </c>
      <c r="F50" t="s">
        <v>63</v>
      </c>
      <c r="G50" t="s">
        <v>69</v>
      </c>
      <c r="H50">
        <v>3750</v>
      </c>
      <c r="I50" t="str">
        <f>IF(F50="장비1상자",
  IF(OR(G50&gt;3,H50&gt;5),"장비이상",""),
IF(G50="GO",
  IF(H50&lt;100,"골드이상",""),
IF(G50="EN",
  IF(H50&gt;29,"에너지너무많음",
  IF(H50&gt;9,"에너지다소많음","")),"")))</f>
        <v/>
      </c>
      <c r="J50" t="str">
        <f t="shared" ca="1" si="5"/>
        <v/>
      </c>
      <c r="N50" t="str">
        <f ca="1">IF(LEN(E50)=0,"",E50)</f>
        <v>cu</v>
      </c>
      <c r="O50" t="str">
        <f>IF(LEN(G50)=0,"",G50)</f>
        <v>GO</v>
      </c>
      <c r="P50">
        <f>IF(LEN(H50)=0,"",H50)</f>
        <v>3750</v>
      </c>
      <c r="Q50" t="str">
        <f ca="1">IF(LEN(J50)=0,"",J50)</f>
        <v/>
      </c>
      <c r="R50" t="str">
        <f t="shared" si="6"/>
        <v/>
      </c>
      <c r="S50" t="str">
        <f t="shared" si="6"/>
        <v/>
      </c>
    </row>
    <row r="51" spans="1:19">
      <c r="A51" t="s">
        <v>77</v>
      </c>
      <c r="B51" t="str">
        <f>VLOOKUP(A51,AttendanceTypeTable!$A:$B,MATCH(AttendanceTypeTable!$B$1,AttendanceTypeTable!$A$1:$B$1,0),0)</f>
        <v>루틴3</v>
      </c>
      <c r="C51">
        <f t="shared" ca="1" si="4"/>
        <v>7</v>
      </c>
      <c r="D51" t="str">
        <f t="shared" ca="1" si="3"/>
        <v/>
      </c>
      <c r="E51" t="str">
        <f ca="1">IF(ISBLANK(F51),"",
VLOOKUP(F51,OFFSET(INDIRECT("$A:$B"),0,MATCH(F$1&amp;"_Verify",INDIRECT("$1:$1"),0)-1),2,0)
)</f>
        <v>cu</v>
      </c>
      <c r="F51" t="s">
        <v>63</v>
      </c>
      <c r="G51" t="s">
        <v>64</v>
      </c>
      <c r="H51">
        <v>220</v>
      </c>
      <c r="I51" t="str">
        <f>IF(F51="장비1상자",
  IF(OR(G51&gt;3,H51&gt;5),"장비이상",""),
IF(G51="GO",
  IF(H51&lt;100,"골드이상",""),
IF(G51="EN",
  IF(H51&gt;29,"에너지너무많음",
  IF(H51&gt;9,"에너지다소많음","")),"")))</f>
        <v>에너지너무많음</v>
      </c>
      <c r="J51" t="str">
        <f t="shared" ca="1" si="5"/>
        <v/>
      </c>
      <c r="N51" t="str">
        <f ca="1">IF(LEN(E51)=0,"",E51)</f>
        <v>cu</v>
      </c>
      <c r="O51" t="str">
        <f>IF(LEN(G51)=0,"",G51)</f>
        <v>EN</v>
      </c>
      <c r="P51">
        <f>IF(LEN(H51)=0,"",H51)</f>
        <v>220</v>
      </c>
      <c r="Q51" t="str">
        <f ca="1">IF(LEN(J51)=0,"",J51)</f>
        <v/>
      </c>
      <c r="R51" t="str">
        <f t="shared" si="6"/>
        <v/>
      </c>
      <c r="S51" t="str">
        <f t="shared" si="6"/>
        <v/>
      </c>
    </row>
    <row r="52" spans="1:19">
      <c r="A52" t="s">
        <v>77</v>
      </c>
      <c r="B52" t="str">
        <f>VLOOKUP(A52,AttendanceTypeTable!$A:$B,MATCH(AttendanceTypeTable!$B$1,AttendanceTypeTable!$A$1:$B$1,0),0)</f>
        <v>루틴3</v>
      </c>
      <c r="C52">
        <f t="shared" ca="1" si="4"/>
        <v>8</v>
      </c>
      <c r="D52" t="str">
        <f t="shared" ca="1" si="3"/>
        <v/>
      </c>
      <c r="E52" t="str">
        <f ca="1">IF(ISBLANK(F52),"",
VLOOKUP(F52,OFFSET(INDIRECT("$A:$B"),0,MATCH(F$1&amp;"_Verify",INDIRECT("$1:$1"),0)-1),2,0)
)</f>
        <v>cu</v>
      </c>
      <c r="F52" t="s">
        <v>63</v>
      </c>
      <c r="G52" t="s">
        <v>69</v>
      </c>
      <c r="H52">
        <v>10000</v>
      </c>
      <c r="I52" t="str">
        <f>IF(F52="장비1상자",
  IF(OR(G52&gt;3,H52&gt;5),"장비이상",""),
IF(G52="GO",
  IF(H52&lt;100,"골드이상",""),
IF(G52="EN",
  IF(H52&gt;29,"에너지너무많음",
  IF(H52&gt;9,"에너지다소많음","")),"")))</f>
        <v/>
      </c>
      <c r="J52" t="str">
        <f t="shared" ca="1" si="5"/>
        <v/>
      </c>
      <c r="N52" t="str">
        <f ca="1">IF(LEN(E52)=0,"",E52)</f>
        <v>cu</v>
      </c>
      <c r="O52" t="str">
        <f>IF(LEN(G52)=0,"",G52)</f>
        <v>GO</v>
      </c>
      <c r="P52">
        <f>IF(LEN(H52)=0,"",H52)</f>
        <v>10000</v>
      </c>
      <c r="Q52" t="str">
        <f ca="1">IF(LEN(J52)=0,"",J52)</f>
        <v/>
      </c>
      <c r="R52" t="str">
        <f t="shared" si="6"/>
        <v/>
      </c>
      <c r="S52" t="str">
        <f t="shared" si="6"/>
        <v/>
      </c>
    </row>
    <row r="53" spans="1:19">
      <c r="A53" t="s">
        <v>77</v>
      </c>
      <c r="B53" t="str">
        <f>VLOOKUP(A53,AttendanceTypeTable!$A:$B,MATCH(AttendanceTypeTable!$B$1,AttendanceTypeTable!$A$1:$B$1,0),0)</f>
        <v>루틴3</v>
      </c>
      <c r="C53">
        <f t="shared" ca="1" si="4"/>
        <v>9</v>
      </c>
      <c r="D53" t="str">
        <f t="shared" ca="1" si="3"/>
        <v/>
      </c>
      <c r="E53" t="str">
        <f ca="1">IF(ISBLANK(F53),"",
VLOOKUP(F53,OFFSET(INDIRECT("$A:$B"),0,MATCH(F$1&amp;"_Verify",INDIRECT("$1:$1"),0)-1),2,0)
)</f>
        <v>cu</v>
      </c>
      <c r="F53" t="s">
        <v>63</v>
      </c>
      <c r="G53" t="s">
        <v>64</v>
      </c>
      <c r="H53">
        <v>999</v>
      </c>
      <c r="I53" t="str">
        <f>IF(F53="장비1상자",
  IF(OR(G53&gt;3,H53&gt;5),"장비이상",""),
IF(G53="GO",
  IF(H53&lt;100,"골드이상",""),
IF(G53="EN",
  IF(H53&gt;29,"에너지너무많음",
  IF(H53&gt;9,"에너지다소많음","")),"")))</f>
        <v>에너지너무많음</v>
      </c>
      <c r="J53" t="str">
        <f t="shared" ca="1" si="5"/>
        <v>cu</v>
      </c>
      <c r="K53" t="s">
        <v>63</v>
      </c>
      <c r="L53" t="s">
        <v>69</v>
      </c>
      <c r="M53">
        <v>5000000</v>
      </c>
      <c r="N53" t="str">
        <f ca="1">IF(LEN(E53)=0,"",E53)</f>
        <v>cu</v>
      </c>
      <c r="O53" t="str">
        <f>IF(LEN(G53)=0,"",G53)</f>
        <v>EN</v>
      </c>
      <c r="P53">
        <f>IF(LEN(H53)=0,"",H53)</f>
        <v>999</v>
      </c>
      <c r="Q53" t="str">
        <f ca="1">IF(LEN(J53)=0,"",J53)</f>
        <v>cu</v>
      </c>
      <c r="R53" t="str">
        <f t="shared" si="6"/>
        <v>GO</v>
      </c>
      <c r="S53">
        <f t="shared" si="6"/>
        <v>5000000</v>
      </c>
    </row>
    <row r="54" spans="1:19">
      <c r="A54" t="s">
        <v>78</v>
      </c>
      <c r="B54" t="str">
        <f>VLOOKUP(A54,AttendanceTypeTable!$A:$B,MATCH(AttendanceTypeTable!$B$1,AttendanceTypeTable!$A$1:$B$1,0),0)</f>
        <v>루틴4</v>
      </c>
      <c r="C54">
        <f t="shared" ref="C54:C62" ca="1" si="7">IF(A54&lt;&gt;OFFSET(A54,-1,0),1,OFFSET(C54,-1,0)+1)</f>
        <v>1</v>
      </c>
      <c r="D54" t="str">
        <f t="shared" ca="1" si="3"/>
        <v/>
      </c>
      <c r="E54" t="str">
        <f ca="1">IF(ISBLANK(F54),"",
VLOOKUP(F54,OFFSET(INDIRECT("$A:$B"),0,MATCH(F$1&amp;"_Verify",INDIRECT("$1:$1"),0)-1),2,0)
)</f>
        <v>cu</v>
      </c>
      <c r="F54" t="s">
        <v>63</v>
      </c>
      <c r="G54" t="s">
        <v>64</v>
      </c>
      <c r="H54">
        <v>120</v>
      </c>
      <c r="I54" t="str">
        <f>IF(F54="장비1상자",
  IF(OR(G54&gt;3,H54&gt;5),"장비이상",""),
IF(G54="GO",
  IF(H54&lt;100,"골드이상",""),
IF(G54="EN",
  IF(H54&gt;29,"에너지너무많음",
  IF(H54&gt;9,"에너지다소많음","")),"")))</f>
        <v>에너지너무많음</v>
      </c>
      <c r="J54" t="str">
        <f t="shared" ref="J54:J62" ca="1" si="8">IF(ISBLANK(K54),"",
VLOOKUP(K54,OFFSET(INDIRECT("$A:$B"),0,MATCH(K$1&amp;"_Verify",INDIRECT("$1:$1"),0)-1),2,0)
)</f>
        <v/>
      </c>
      <c r="N54" t="str">
        <f ca="1">IF(LEN(E54)=0,"",E54)</f>
        <v>cu</v>
      </c>
      <c r="O54" t="str">
        <f>IF(LEN(G54)=0,"",G54)</f>
        <v>EN</v>
      </c>
      <c r="P54">
        <f>IF(LEN(H54)=0,"",H54)</f>
        <v>120</v>
      </c>
      <c r="Q54" t="str">
        <f ca="1">IF(LEN(J54)=0,"",J54)</f>
        <v/>
      </c>
      <c r="R54" t="str">
        <f t="shared" ref="R54:S62" si="9">IF(LEN(L54)=0,"",L54)</f>
        <v/>
      </c>
      <c r="S54" t="str">
        <f t="shared" si="9"/>
        <v/>
      </c>
    </row>
    <row r="55" spans="1:19">
      <c r="A55" t="s">
        <v>78</v>
      </c>
      <c r="B55" t="str">
        <f>VLOOKUP(A55,AttendanceTypeTable!$A:$B,MATCH(AttendanceTypeTable!$B$1,AttendanceTypeTable!$A$1:$B$1,0),0)</f>
        <v>루틴4</v>
      </c>
      <c r="C55">
        <f t="shared" ca="1" si="7"/>
        <v>2</v>
      </c>
      <c r="D55" t="str">
        <f t="shared" ca="1" si="3"/>
        <v/>
      </c>
      <c r="E55" t="str">
        <f ca="1">IF(ISBLANK(F55),"",
VLOOKUP(F55,OFFSET(INDIRECT("$A:$B"),0,MATCH(F$1&amp;"_Verify",INDIRECT("$1:$1"),0)-1),2,0)
)</f>
        <v>cu</v>
      </c>
      <c r="F55" t="s">
        <v>63</v>
      </c>
      <c r="G55" t="s">
        <v>69</v>
      </c>
      <c r="H55">
        <v>1250</v>
      </c>
      <c r="I55" t="str">
        <f>IF(F55="장비1상자",
  IF(OR(G55&gt;3,H55&gt;5),"장비이상",""),
IF(G55="GO",
  IF(H55&lt;100,"골드이상",""),
IF(G55="EN",
  IF(H55&gt;29,"에너지너무많음",
  IF(H55&gt;9,"에너지다소많음","")),"")))</f>
        <v/>
      </c>
      <c r="J55" t="str">
        <f t="shared" ca="1" si="8"/>
        <v/>
      </c>
      <c r="N55" t="str">
        <f ca="1">IF(LEN(E55)=0,"",E55)</f>
        <v>cu</v>
      </c>
      <c r="O55" t="str">
        <f>IF(LEN(G55)=0,"",G55)</f>
        <v>GO</v>
      </c>
      <c r="P55">
        <f>IF(LEN(H55)=0,"",H55)</f>
        <v>1250</v>
      </c>
      <c r="Q55" t="str">
        <f ca="1">IF(LEN(J55)=0,"",J55)</f>
        <v/>
      </c>
      <c r="R55" t="str">
        <f t="shared" si="9"/>
        <v/>
      </c>
      <c r="S55" t="str">
        <f t="shared" si="9"/>
        <v/>
      </c>
    </row>
    <row r="56" spans="1:19">
      <c r="A56" t="s">
        <v>78</v>
      </c>
      <c r="B56" t="str">
        <f>VLOOKUP(A56,AttendanceTypeTable!$A:$B,MATCH(AttendanceTypeTable!$B$1,AttendanceTypeTable!$A$1:$B$1,0),0)</f>
        <v>루틴4</v>
      </c>
      <c r="C56">
        <f t="shared" ca="1" si="7"/>
        <v>3</v>
      </c>
      <c r="D56" t="str">
        <f t="shared" ca="1" si="3"/>
        <v/>
      </c>
      <c r="E56" t="str">
        <f ca="1">IF(ISBLANK(F56),"",
VLOOKUP(F56,OFFSET(INDIRECT("$A:$B"),0,MATCH(F$1&amp;"_Verify",INDIRECT("$1:$1"),0)-1),2,0)
)</f>
        <v>cu</v>
      </c>
      <c r="F56" t="s">
        <v>63</v>
      </c>
      <c r="G56" t="s">
        <v>69</v>
      </c>
      <c r="H56">
        <v>10000</v>
      </c>
      <c r="I56" t="str">
        <f>IF(F56="장비1상자",
  IF(OR(G56&gt;3,H56&gt;5),"장비이상",""),
IF(G56="GO",
  IF(H56&lt;100,"골드이상",""),
IF(G56="EN",
  IF(H56&gt;29,"에너지너무많음",
  IF(H56&gt;9,"에너지다소많음","")),"")))</f>
        <v/>
      </c>
      <c r="J56" t="str">
        <f t="shared" ca="1" si="8"/>
        <v/>
      </c>
      <c r="N56" t="str">
        <f ca="1">IF(LEN(E56)=0,"",E56)</f>
        <v>cu</v>
      </c>
      <c r="O56" t="str">
        <f>IF(LEN(G56)=0,"",G56)</f>
        <v>GO</v>
      </c>
      <c r="P56">
        <f>IF(LEN(H56)=0,"",H56)</f>
        <v>10000</v>
      </c>
      <c r="Q56" t="str">
        <f ca="1">IF(LEN(J56)=0,"",J56)</f>
        <v/>
      </c>
      <c r="R56" t="str">
        <f t="shared" si="9"/>
        <v/>
      </c>
      <c r="S56" t="str">
        <f t="shared" si="9"/>
        <v/>
      </c>
    </row>
    <row r="57" spans="1:19">
      <c r="A57" t="s">
        <v>78</v>
      </c>
      <c r="B57" t="str">
        <f>VLOOKUP(A57,AttendanceTypeTable!$A:$B,MATCH(AttendanceTypeTable!$B$1,AttendanceTypeTable!$A$1:$B$1,0),0)</f>
        <v>루틴4</v>
      </c>
      <c r="C57">
        <f t="shared" ca="1" si="7"/>
        <v>4</v>
      </c>
      <c r="D57" t="str">
        <f t="shared" ca="1" si="3"/>
        <v/>
      </c>
      <c r="E57" t="str">
        <f ca="1">IF(ISBLANK(F57),"",
VLOOKUP(F57,OFFSET(INDIRECT("$A:$B"),0,MATCH(F$1&amp;"_Verify",INDIRECT("$1:$1"),0)-1),2,0)
)</f>
        <v>cu</v>
      </c>
      <c r="F57" t="s">
        <v>63</v>
      </c>
      <c r="G57" t="s">
        <v>64</v>
      </c>
      <c r="H57">
        <v>150</v>
      </c>
      <c r="I57" t="str">
        <f>IF(F57="장비1상자",
  IF(OR(G57&gt;3,H57&gt;5),"장비이상",""),
IF(G57="GO",
  IF(H57&lt;100,"골드이상",""),
IF(G57="EN",
  IF(H57&gt;29,"에너지너무많음",
  IF(H57&gt;9,"에너지다소많음","")),"")))</f>
        <v>에너지너무많음</v>
      </c>
      <c r="J57" t="str">
        <f t="shared" ca="1" si="8"/>
        <v/>
      </c>
      <c r="N57" t="str">
        <f ca="1">IF(LEN(E57)=0,"",E57)</f>
        <v>cu</v>
      </c>
      <c r="O57" t="str">
        <f>IF(LEN(G57)=0,"",G57)</f>
        <v>EN</v>
      </c>
      <c r="P57">
        <f>IF(LEN(H57)=0,"",H57)</f>
        <v>150</v>
      </c>
      <c r="Q57" t="str">
        <f ca="1">IF(LEN(J57)=0,"",J57)</f>
        <v/>
      </c>
      <c r="R57" t="str">
        <f t="shared" si="9"/>
        <v/>
      </c>
      <c r="S57" t="str">
        <f t="shared" si="9"/>
        <v/>
      </c>
    </row>
    <row r="58" spans="1:19">
      <c r="A58" t="s">
        <v>78</v>
      </c>
      <c r="B58" t="str">
        <f>VLOOKUP(A58,AttendanceTypeTable!$A:$B,MATCH(AttendanceTypeTable!$B$1,AttendanceTypeTable!$A$1:$B$1,0),0)</f>
        <v>루틴4</v>
      </c>
      <c r="C58">
        <f t="shared" ca="1" si="7"/>
        <v>5</v>
      </c>
      <c r="D58" t="str">
        <f t="shared" ca="1" si="3"/>
        <v/>
      </c>
      <c r="E58" t="str">
        <f ca="1">IF(ISBLANK(F58),"",
VLOOKUP(F58,OFFSET(INDIRECT("$A:$B"),0,MATCH(F$1&amp;"_Verify",INDIRECT("$1:$1"),0)-1),2,0)
)</f>
        <v>cu</v>
      </c>
      <c r="F58" t="s">
        <v>63</v>
      </c>
      <c r="G58" t="s">
        <v>69</v>
      </c>
      <c r="H58">
        <v>2500</v>
      </c>
      <c r="I58" t="str">
        <f>IF(F58="장비1상자",
  IF(OR(G58&gt;3,H58&gt;5),"장비이상",""),
IF(G58="GO",
  IF(H58&lt;100,"골드이상",""),
IF(G58="EN",
  IF(H58&gt;29,"에너지너무많음",
  IF(H58&gt;9,"에너지다소많음","")),"")))</f>
        <v/>
      </c>
      <c r="J58" t="str">
        <f t="shared" ca="1" si="8"/>
        <v/>
      </c>
      <c r="N58" t="str">
        <f ca="1">IF(LEN(E58)=0,"",E58)</f>
        <v>cu</v>
      </c>
      <c r="O58" t="str">
        <f>IF(LEN(G58)=0,"",G58)</f>
        <v>GO</v>
      </c>
      <c r="P58">
        <f>IF(LEN(H58)=0,"",H58)</f>
        <v>2500</v>
      </c>
      <c r="Q58" t="str">
        <f ca="1">IF(LEN(J58)=0,"",J58)</f>
        <v/>
      </c>
      <c r="R58" t="str">
        <f t="shared" si="9"/>
        <v/>
      </c>
      <c r="S58" t="str">
        <f t="shared" si="9"/>
        <v/>
      </c>
    </row>
    <row r="59" spans="1:19">
      <c r="A59" t="s">
        <v>78</v>
      </c>
      <c r="B59" t="str">
        <f>VLOOKUP(A59,AttendanceTypeTable!$A:$B,MATCH(AttendanceTypeTable!$B$1,AttendanceTypeTable!$A$1:$B$1,0),0)</f>
        <v>루틴4</v>
      </c>
      <c r="C59">
        <f t="shared" ca="1" si="7"/>
        <v>6</v>
      </c>
      <c r="D59" t="str">
        <f t="shared" ca="1" si="3"/>
        <v/>
      </c>
      <c r="E59" t="str">
        <f ca="1">IF(ISBLANK(F59),"",
VLOOKUP(F59,OFFSET(INDIRECT("$A:$B"),0,MATCH(F$1&amp;"_Verify",INDIRECT("$1:$1"),0)-1),2,0)
)</f>
        <v>cu</v>
      </c>
      <c r="F59" t="s">
        <v>63</v>
      </c>
      <c r="G59" t="s">
        <v>69</v>
      </c>
      <c r="H59">
        <v>3750</v>
      </c>
      <c r="I59" t="str">
        <f>IF(F59="장비1상자",
  IF(OR(G59&gt;3,H59&gt;5),"장비이상",""),
IF(G59="GO",
  IF(H59&lt;100,"골드이상",""),
IF(G59="EN",
  IF(H59&gt;29,"에너지너무많음",
  IF(H59&gt;9,"에너지다소많음","")),"")))</f>
        <v/>
      </c>
      <c r="J59" t="str">
        <f t="shared" ca="1" si="8"/>
        <v/>
      </c>
      <c r="N59" t="str">
        <f ca="1">IF(LEN(E59)=0,"",E59)</f>
        <v>cu</v>
      </c>
      <c r="O59" t="str">
        <f>IF(LEN(G59)=0,"",G59)</f>
        <v>GO</v>
      </c>
      <c r="P59">
        <f>IF(LEN(H59)=0,"",H59)</f>
        <v>3750</v>
      </c>
      <c r="Q59" t="str">
        <f ca="1">IF(LEN(J59)=0,"",J59)</f>
        <v/>
      </c>
      <c r="R59" t="str">
        <f t="shared" si="9"/>
        <v/>
      </c>
      <c r="S59" t="str">
        <f t="shared" si="9"/>
        <v/>
      </c>
    </row>
    <row r="60" spans="1:19">
      <c r="A60" t="s">
        <v>78</v>
      </c>
      <c r="B60" t="str">
        <f>VLOOKUP(A60,AttendanceTypeTable!$A:$B,MATCH(AttendanceTypeTable!$B$1,AttendanceTypeTable!$A$1:$B$1,0),0)</f>
        <v>루틴4</v>
      </c>
      <c r="C60">
        <f t="shared" ca="1" si="7"/>
        <v>7</v>
      </c>
      <c r="D60" t="str">
        <f t="shared" ca="1" si="3"/>
        <v/>
      </c>
      <c r="E60" t="str">
        <f ca="1">IF(ISBLANK(F60),"",
VLOOKUP(F60,OFFSET(INDIRECT("$A:$B"),0,MATCH(F$1&amp;"_Verify",INDIRECT("$1:$1"),0)-1),2,0)
)</f>
        <v>cu</v>
      </c>
      <c r="F60" t="s">
        <v>63</v>
      </c>
      <c r="G60" t="s">
        <v>64</v>
      </c>
      <c r="H60">
        <v>220</v>
      </c>
      <c r="I60" t="str">
        <f>IF(F60="장비1상자",
  IF(OR(G60&gt;3,H60&gt;5),"장비이상",""),
IF(G60="GO",
  IF(H60&lt;100,"골드이상",""),
IF(G60="EN",
  IF(H60&gt;29,"에너지너무많음",
  IF(H60&gt;9,"에너지다소많음","")),"")))</f>
        <v>에너지너무많음</v>
      </c>
      <c r="J60" t="str">
        <f t="shared" ca="1" si="8"/>
        <v/>
      </c>
      <c r="N60" t="str">
        <f ca="1">IF(LEN(E60)=0,"",E60)</f>
        <v>cu</v>
      </c>
      <c r="O60" t="str">
        <f>IF(LEN(G60)=0,"",G60)</f>
        <v>EN</v>
      </c>
      <c r="P60">
        <f>IF(LEN(H60)=0,"",H60)</f>
        <v>220</v>
      </c>
      <c r="Q60" t="str">
        <f ca="1">IF(LEN(J60)=0,"",J60)</f>
        <v/>
      </c>
      <c r="R60" t="str">
        <f t="shared" si="9"/>
        <v/>
      </c>
      <c r="S60" t="str">
        <f t="shared" si="9"/>
        <v/>
      </c>
    </row>
    <row r="61" spans="1:19">
      <c r="A61" t="s">
        <v>78</v>
      </c>
      <c r="B61" t="str">
        <f>VLOOKUP(A61,AttendanceTypeTable!$A:$B,MATCH(AttendanceTypeTable!$B$1,AttendanceTypeTable!$A$1:$B$1,0),0)</f>
        <v>루틴4</v>
      </c>
      <c r="C61">
        <f t="shared" ca="1" si="7"/>
        <v>8</v>
      </c>
      <c r="D61" t="str">
        <f t="shared" ca="1" si="3"/>
        <v/>
      </c>
      <c r="E61" t="str">
        <f ca="1">IF(ISBLANK(F61),"",
VLOOKUP(F61,OFFSET(INDIRECT("$A:$B"),0,MATCH(F$1&amp;"_Verify",INDIRECT("$1:$1"),0)-1),2,0)
)</f>
        <v>cu</v>
      </c>
      <c r="F61" t="s">
        <v>63</v>
      </c>
      <c r="G61" t="s">
        <v>69</v>
      </c>
      <c r="H61">
        <v>10000</v>
      </c>
      <c r="I61" t="str">
        <f>IF(F61="장비1상자",
  IF(OR(G61&gt;3,H61&gt;5),"장비이상",""),
IF(G61="GO",
  IF(H61&lt;100,"골드이상",""),
IF(G61="EN",
  IF(H61&gt;29,"에너지너무많음",
  IF(H61&gt;9,"에너지다소많음","")),"")))</f>
        <v/>
      </c>
      <c r="J61" t="str">
        <f t="shared" ca="1" si="8"/>
        <v/>
      </c>
      <c r="N61" t="str">
        <f ca="1">IF(LEN(E61)=0,"",E61)</f>
        <v>cu</v>
      </c>
      <c r="O61" t="str">
        <f>IF(LEN(G61)=0,"",G61)</f>
        <v>GO</v>
      </c>
      <c r="P61">
        <f>IF(LEN(H61)=0,"",H61)</f>
        <v>10000</v>
      </c>
      <c r="Q61" t="str">
        <f ca="1">IF(LEN(J61)=0,"",J61)</f>
        <v/>
      </c>
      <c r="R61" t="str">
        <f t="shared" si="9"/>
        <v/>
      </c>
      <c r="S61" t="str">
        <f t="shared" si="9"/>
        <v/>
      </c>
    </row>
    <row r="62" spans="1:19">
      <c r="A62" t="s">
        <v>78</v>
      </c>
      <c r="B62" t="str">
        <f>VLOOKUP(A62,AttendanceTypeTable!$A:$B,MATCH(AttendanceTypeTable!$B$1,AttendanceTypeTable!$A$1:$B$1,0),0)</f>
        <v>루틴4</v>
      </c>
      <c r="C62">
        <f t="shared" ca="1" si="7"/>
        <v>9</v>
      </c>
      <c r="D62" t="str">
        <f t="shared" ca="1" si="3"/>
        <v/>
      </c>
      <c r="E62" t="str">
        <f ca="1">IF(ISBLANK(F62),"",
VLOOKUP(F62,OFFSET(INDIRECT("$A:$B"),0,MATCH(F$1&amp;"_Verify",INDIRECT("$1:$1"),0)-1),2,0)
)</f>
        <v>cu</v>
      </c>
      <c r="F62" t="s">
        <v>63</v>
      </c>
      <c r="G62" t="s">
        <v>64</v>
      </c>
      <c r="H62">
        <v>999</v>
      </c>
      <c r="I62" t="str">
        <f>IF(F62="장비1상자",
  IF(OR(G62&gt;3,H62&gt;5),"장비이상",""),
IF(G62="GO",
  IF(H62&lt;100,"골드이상",""),
IF(G62="EN",
  IF(H62&gt;29,"에너지너무많음",
  IF(H62&gt;9,"에너지다소많음","")),"")))</f>
        <v>에너지너무많음</v>
      </c>
      <c r="J62" t="str">
        <f t="shared" ca="1" si="8"/>
        <v>cu</v>
      </c>
      <c r="K62" t="s">
        <v>63</v>
      </c>
      <c r="L62" t="s">
        <v>69</v>
      </c>
      <c r="M62">
        <v>5000000</v>
      </c>
      <c r="N62" t="str">
        <f ca="1">IF(LEN(E62)=0,"",E62)</f>
        <v>cu</v>
      </c>
      <c r="O62" t="str">
        <f>IF(LEN(G62)=0,"",G62)</f>
        <v>EN</v>
      </c>
      <c r="P62">
        <f>IF(LEN(H62)=0,"",H62)</f>
        <v>999</v>
      </c>
      <c r="Q62" t="str">
        <f ca="1">IF(LEN(J62)=0,"",J62)</f>
        <v>cu</v>
      </c>
      <c r="R62" t="str">
        <f t="shared" si="9"/>
        <v>GO</v>
      </c>
      <c r="S62">
        <f t="shared" si="9"/>
        <v>5000000</v>
      </c>
    </row>
    <row r="63" spans="1:19">
      <c r="A63" t="s">
        <v>79</v>
      </c>
      <c r="B63" t="str">
        <f>VLOOKUP(A63,AttendanceTypeTable!$A:$B,MATCH(AttendanceTypeTable!$B$1,AttendanceTypeTable!$A$1:$B$1,0),0)</f>
        <v>루틴5</v>
      </c>
      <c r="C63">
        <f t="shared" ref="C63:C75" ca="1" si="10">IF(A63&lt;&gt;OFFSET(A63,-1,0),1,OFFSET(C63,-1,0)+1)</f>
        <v>1</v>
      </c>
      <c r="D63" t="str">
        <f t="shared" ca="1" si="3"/>
        <v/>
      </c>
      <c r="E63" t="str">
        <f ca="1">IF(ISBLANK(F63),"",
VLOOKUP(F63,OFFSET(INDIRECT("$A:$B"),0,MATCH(F$1&amp;"_Verify",INDIRECT("$1:$1"),0)-1),2,0)
)</f>
        <v>cu</v>
      </c>
      <c r="F63" t="s">
        <v>63</v>
      </c>
      <c r="G63" t="s">
        <v>64</v>
      </c>
      <c r="H63">
        <v>120</v>
      </c>
      <c r="I63" t="str">
        <f>IF(F63="장비1상자",
  IF(OR(G63&gt;3,H63&gt;5),"장비이상",""),
IF(G63="GO",
  IF(H63&lt;100,"골드이상",""),
IF(G63="EN",
  IF(H63&gt;29,"에너지너무많음",
  IF(H63&gt;9,"에너지다소많음","")),"")))</f>
        <v>에너지너무많음</v>
      </c>
      <c r="J63" t="str">
        <f t="shared" ref="J63:J75" ca="1" si="11">IF(ISBLANK(K63),"",
VLOOKUP(K63,OFFSET(INDIRECT("$A:$B"),0,MATCH(K$1&amp;"_Verify",INDIRECT("$1:$1"),0)-1),2,0)
)</f>
        <v/>
      </c>
      <c r="N63" t="str">
        <f ca="1">IF(LEN(E63)=0,"",E63)</f>
        <v>cu</v>
      </c>
      <c r="O63" t="str">
        <f>IF(LEN(G63)=0,"",G63)</f>
        <v>EN</v>
      </c>
      <c r="P63">
        <f>IF(LEN(H63)=0,"",H63)</f>
        <v>120</v>
      </c>
      <c r="Q63" t="str">
        <f ca="1">IF(LEN(J63)=0,"",J63)</f>
        <v/>
      </c>
      <c r="R63" t="str">
        <f t="shared" ref="R63:S71" si="12">IF(LEN(L63)=0,"",L63)</f>
        <v/>
      </c>
      <c r="S63" t="str">
        <f t="shared" si="12"/>
        <v/>
      </c>
    </row>
    <row r="64" spans="1:19">
      <c r="A64" t="s">
        <v>79</v>
      </c>
      <c r="B64" t="str">
        <f>VLOOKUP(A64,AttendanceTypeTable!$A:$B,MATCH(AttendanceTypeTable!$B$1,AttendanceTypeTable!$A$1:$B$1,0),0)</f>
        <v>루틴5</v>
      </c>
      <c r="C64">
        <f t="shared" ca="1" si="10"/>
        <v>2</v>
      </c>
      <c r="D64" t="str">
        <f t="shared" ca="1" si="3"/>
        <v/>
      </c>
      <c r="E64" t="str">
        <f ca="1">IF(ISBLANK(F64),"",
VLOOKUP(F64,OFFSET(INDIRECT("$A:$B"),0,MATCH(F$1&amp;"_Verify",INDIRECT("$1:$1"),0)-1),2,0)
)</f>
        <v>cu</v>
      </c>
      <c r="F64" t="s">
        <v>63</v>
      </c>
      <c r="G64" t="s">
        <v>69</v>
      </c>
      <c r="H64">
        <v>1250</v>
      </c>
      <c r="I64" t="str">
        <f>IF(F64="장비1상자",
  IF(OR(G64&gt;3,H64&gt;5),"장비이상",""),
IF(G64="GO",
  IF(H64&lt;100,"골드이상",""),
IF(G64="EN",
  IF(H64&gt;29,"에너지너무많음",
  IF(H64&gt;9,"에너지다소많음","")),"")))</f>
        <v/>
      </c>
      <c r="J64" t="str">
        <f t="shared" ca="1" si="11"/>
        <v/>
      </c>
      <c r="N64" t="str">
        <f ca="1">IF(LEN(E64)=0,"",E64)</f>
        <v>cu</v>
      </c>
      <c r="O64" t="str">
        <f>IF(LEN(G64)=0,"",G64)</f>
        <v>GO</v>
      </c>
      <c r="P64">
        <f>IF(LEN(H64)=0,"",H64)</f>
        <v>1250</v>
      </c>
      <c r="Q64" t="str">
        <f ca="1">IF(LEN(J64)=0,"",J64)</f>
        <v/>
      </c>
      <c r="R64" t="str">
        <f t="shared" si="12"/>
        <v/>
      </c>
      <c r="S64" t="str">
        <f t="shared" si="12"/>
        <v/>
      </c>
    </row>
    <row r="65" spans="1:19">
      <c r="A65" t="s">
        <v>79</v>
      </c>
      <c r="B65" t="str">
        <f>VLOOKUP(A65,AttendanceTypeTable!$A:$B,MATCH(AttendanceTypeTable!$B$1,AttendanceTypeTable!$A$1:$B$1,0),0)</f>
        <v>루틴5</v>
      </c>
      <c r="C65">
        <f t="shared" ca="1" si="10"/>
        <v>3</v>
      </c>
      <c r="D65" t="str">
        <f t="shared" ca="1" si="3"/>
        <v/>
      </c>
      <c r="E65" t="str">
        <f ca="1">IF(ISBLANK(F65),"",
VLOOKUP(F65,OFFSET(INDIRECT("$A:$B"),0,MATCH(F$1&amp;"_Verify",INDIRECT("$1:$1"),0)-1),2,0)
)</f>
        <v>cu</v>
      </c>
      <c r="F65" t="s">
        <v>63</v>
      </c>
      <c r="G65" t="s">
        <v>69</v>
      </c>
      <c r="H65">
        <v>10000</v>
      </c>
      <c r="I65" t="str">
        <f>IF(F65="장비1상자",
  IF(OR(G65&gt;3,H65&gt;5),"장비이상",""),
IF(G65="GO",
  IF(H65&lt;100,"골드이상",""),
IF(G65="EN",
  IF(H65&gt;29,"에너지너무많음",
  IF(H65&gt;9,"에너지다소많음","")),"")))</f>
        <v/>
      </c>
      <c r="J65" t="str">
        <f t="shared" ca="1" si="11"/>
        <v/>
      </c>
      <c r="N65" t="str">
        <f ca="1">IF(LEN(E65)=0,"",E65)</f>
        <v>cu</v>
      </c>
      <c r="O65" t="str">
        <f>IF(LEN(G65)=0,"",G65)</f>
        <v>GO</v>
      </c>
      <c r="P65">
        <f>IF(LEN(H65)=0,"",H65)</f>
        <v>10000</v>
      </c>
      <c r="Q65" t="str">
        <f ca="1">IF(LEN(J65)=0,"",J65)</f>
        <v/>
      </c>
      <c r="R65" t="str">
        <f t="shared" si="12"/>
        <v/>
      </c>
      <c r="S65" t="str">
        <f t="shared" si="12"/>
        <v/>
      </c>
    </row>
    <row r="66" spans="1:19">
      <c r="A66" t="s">
        <v>79</v>
      </c>
      <c r="B66" t="str">
        <f>VLOOKUP(A66,AttendanceTypeTable!$A:$B,MATCH(AttendanceTypeTable!$B$1,AttendanceTypeTable!$A$1:$B$1,0),0)</f>
        <v>루틴5</v>
      </c>
      <c r="C66">
        <f t="shared" ca="1" si="10"/>
        <v>4</v>
      </c>
      <c r="D66" t="str">
        <f t="shared" ca="1" si="3"/>
        <v/>
      </c>
      <c r="E66" t="str">
        <f ca="1">IF(ISBLANK(F66),"",
VLOOKUP(F66,OFFSET(INDIRECT("$A:$B"),0,MATCH(F$1&amp;"_Verify",INDIRECT("$1:$1"),0)-1),2,0)
)</f>
        <v>cu</v>
      </c>
      <c r="F66" t="s">
        <v>63</v>
      </c>
      <c r="G66" t="s">
        <v>64</v>
      </c>
      <c r="H66">
        <v>150</v>
      </c>
      <c r="I66" t="str">
        <f>IF(F66="장비1상자",
  IF(OR(G66&gt;3,H66&gt;5),"장비이상",""),
IF(G66="GO",
  IF(H66&lt;100,"골드이상",""),
IF(G66="EN",
  IF(H66&gt;29,"에너지너무많음",
  IF(H66&gt;9,"에너지다소많음","")),"")))</f>
        <v>에너지너무많음</v>
      </c>
      <c r="J66" t="str">
        <f t="shared" ca="1" si="11"/>
        <v/>
      </c>
      <c r="N66" t="str">
        <f ca="1">IF(LEN(E66)=0,"",E66)</f>
        <v>cu</v>
      </c>
      <c r="O66" t="str">
        <f>IF(LEN(G66)=0,"",G66)</f>
        <v>EN</v>
      </c>
      <c r="P66">
        <f>IF(LEN(H66)=0,"",H66)</f>
        <v>150</v>
      </c>
      <c r="Q66" t="str">
        <f ca="1">IF(LEN(J66)=0,"",J66)</f>
        <v/>
      </c>
      <c r="R66" t="str">
        <f t="shared" si="12"/>
        <v/>
      </c>
      <c r="S66" t="str">
        <f t="shared" si="12"/>
        <v/>
      </c>
    </row>
    <row r="67" spans="1:19">
      <c r="A67" t="s">
        <v>79</v>
      </c>
      <c r="B67" t="str">
        <f>VLOOKUP(A67,AttendanceTypeTable!$A:$B,MATCH(AttendanceTypeTable!$B$1,AttendanceTypeTable!$A$1:$B$1,0),0)</f>
        <v>루틴5</v>
      </c>
      <c r="C67">
        <f t="shared" ca="1" si="10"/>
        <v>5</v>
      </c>
      <c r="D67" t="str">
        <f t="shared" ref="D67:D130" ca="1" si="13">IF(C67&lt;OFFSET(C67,1,0),
     IF(LEN(K67)=0,"","마지막날아닌데보상있음"),
     IF(LEN(K67)&lt;&gt;0,"","마지막날인데보상없음"))</f>
        <v/>
      </c>
      <c r="E67" t="str">
        <f ca="1">IF(ISBLANK(F67),"",
VLOOKUP(F67,OFFSET(INDIRECT("$A:$B"),0,MATCH(F$1&amp;"_Verify",INDIRECT("$1:$1"),0)-1),2,0)
)</f>
        <v>cu</v>
      </c>
      <c r="F67" t="s">
        <v>63</v>
      </c>
      <c r="G67" t="s">
        <v>69</v>
      </c>
      <c r="H67">
        <v>2500</v>
      </c>
      <c r="I67" t="str">
        <f>IF(F67="장비1상자",
  IF(OR(G67&gt;3,H67&gt;5),"장비이상",""),
IF(G67="GO",
  IF(H67&lt;100,"골드이상",""),
IF(G67="EN",
  IF(H67&gt;29,"에너지너무많음",
  IF(H67&gt;9,"에너지다소많음","")),"")))</f>
        <v/>
      </c>
      <c r="J67" t="str">
        <f t="shared" ca="1" si="11"/>
        <v/>
      </c>
      <c r="N67" t="str">
        <f ca="1">IF(LEN(E67)=0,"",E67)</f>
        <v>cu</v>
      </c>
      <c r="O67" t="str">
        <f>IF(LEN(G67)=0,"",G67)</f>
        <v>GO</v>
      </c>
      <c r="P67">
        <f>IF(LEN(H67)=0,"",H67)</f>
        <v>2500</v>
      </c>
      <c r="Q67" t="str">
        <f ca="1">IF(LEN(J67)=0,"",J67)</f>
        <v/>
      </c>
      <c r="R67" t="str">
        <f t="shared" si="12"/>
        <v/>
      </c>
      <c r="S67" t="str">
        <f t="shared" si="12"/>
        <v/>
      </c>
    </row>
    <row r="68" spans="1:19">
      <c r="A68" t="s">
        <v>79</v>
      </c>
      <c r="B68" t="str">
        <f>VLOOKUP(A68,AttendanceTypeTable!$A:$B,MATCH(AttendanceTypeTable!$B$1,AttendanceTypeTable!$A$1:$B$1,0),0)</f>
        <v>루틴5</v>
      </c>
      <c r="C68">
        <f t="shared" ca="1" si="10"/>
        <v>6</v>
      </c>
      <c r="D68" t="str">
        <f t="shared" ca="1" si="13"/>
        <v/>
      </c>
      <c r="E68" t="str">
        <f ca="1">IF(ISBLANK(F68),"",
VLOOKUP(F68,OFFSET(INDIRECT("$A:$B"),0,MATCH(F$1&amp;"_Verify",INDIRECT("$1:$1"),0)-1),2,0)
)</f>
        <v>cu</v>
      </c>
      <c r="F68" t="s">
        <v>63</v>
      </c>
      <c r="G68" t="s">
        <v>69</v>
      </c>
      <c r="H68">
        <v>3750</v>
      </c>
      <c r="I68" t="str">
        <f>IF(F68="장비1상자",
  IF(OR(G68&gt;3,H68&gt;5),"장비이상",""),
IF(G68="GO",
  IF(H68&lt;100,"골드이상",""),
IF(G68="EN",
  IF(H68&gt;29,"에너지너무많음",
  IF(H68&gt;9,"에너지다소많음","")),"")))</f>
        <v/>
      </c>
      <c r="J68" t="str">
        <f t="shared" ca="1" si="11"/>
        <v/>
      </c>
      <c r="N68" t="str">
        <f ca="1">IF(LEN(E68)=0,"",E68)</f>
        <v>cu</v>
      </c>
      <c r="O68" t="str">
        <f>IF(LEN(G68)=0,"",G68)</f>
        <v>GO</v>
      </c>
      <c r="P68">
        <f>IF(LEN(H68)=0,"",H68)</f>
        <v>3750</v>
      </c>
      <c r="Q68" t="str">
        <f ca="1">IF(LEN(J68)=0,"",J68)</f>
        <v/>
      </c>
      <c r="R68" t="str">
        <f t="shared" si="12"/>
        <v/>
      </c>
      <c r="S68" t="str">
        <f t="shared" si="12"/>
        <v/>
      </c>
    </row>
    <row r="69" spans="1:19">
      <c r="A69" t="s">
        <v>79</v>
      </c>
      <c r="B69" t="str">
        <f>VLOOKUP(A69,AttendanceTypeTable!$A:$B,MATCH(AttendanceTypeTable!$B$1,AttendanceTypeTable!$A$1:$B$1,0),0)</f>
        <v>루틴5</v>
      </c>
      <c r="C69">
        <f t="shared" ca="1" si="10"/>
        <v>7</v>
      </c>
      <c r="D69" t="str">
        <f t="shared" ca="1" si="13"/>
        <v/>
      </c>
      <c r="E69" t="str">
        <f ca="1">IF(ISBLANK(F69),"",
VLOOKUP(F69,OFFSET(INDIRECT("$A:$B"),0,MATCH(F$1&amp;"_Verify",INDIRECT("$1:$1"),0)-1),2,0)
)</f>
        <v>cu</v>
      </c>
      <c r="F69" t="s">
        <v>63</v>
      </c>
      <c r="G69" t="s">
        <v>64</v>
      </c>
      <c r="H69">
        <v>220</v>
      </c>
      <c r="I69" t="str">
        <f>IF(F69="장비1상자",
  IF(OR(G69&gt;3,H69&gt;5),"장비이상",""),
IF(G69="GO",
  IF(H69&lt;100,"골드이상",""),
IF(G69="EN",
  IF(H69&gt;29,"에너지너무많음",
  IF(H69&gt;9,"에너지다소많음","")),"")))</f>
        <v>에너지너무많음</v>
      </c>
      <c r="J69" t="str">
        <f t="shared" ca="1" si="11"/>
        <v/>
      </c>
      <c r="N69" t="str">
        <f ca="1">IF(LEN(E69)=0,"",E69)</f>
        <v>cu</v>
      </c>
      <c r="O69" t="str">
        <f>IF(LEN(G69)=0,"",G69)</f>
        <v>EN</v>
      </c>
      <c r="P69">
        <f>IF(LEN(H69)=0,"",H69)</f>
        <v>220</v>
      </c>
      <c r="Q69" t="str">
        <f ca="1">IF(LEN(J69)=0,"",J69)</f>
        <v/>
      </c>
      <c r="R69" t="str">
        <f t="shared" si="12"/>
        <v/>
      </c>
      <c r="S69" t="str">
        <f t="shared" si="12"/>
        <v/>
      </c>
    </row>
    <row r="70" spans="1:19">
      <c r="A70" t="s">
        <v>79</v>
      </c>
      <c r="B70" t="str">
        <f>VLOOKUP(A70,AttendanceTypeTable!$A:$B,MATCH(AttendanceTypeTable!$B$1,AttendanceTypeTable!$A$1:$B$1,0),0)</f>
        <v>루틴5</v>
      </c>
      <c r="C70">
        <f t="shared" ca="1" si="10"/>
        <v>8</v>
      </c>
      <c r="D70" t="str">
        <f t="shared" ca="1" si="13"/>
        <v/>
      </c>
      <c r="E70" t="str">
        <f ca="1">IF(ISBLANK(F70),"",
VLOOKUP(F70,OFFSET(INDIRECT("$A:$B"),0,MATCH(F$1&amp;"_Verify",INDIRECT("$1:$1"),0)-1),2,0)
)</f>
        <v>cu</v>
      </c>
      <c r="F70" t="s">
        <v>63</v>
      </c>
      <c r="G70" t="s">
        <v>69</v>
      </c>
      <c r="H70">
        <v>10000</v>
      </c>
      <c r="I70" t="str">
        <f>IF(F70="장비1상자",
  IF(OR(G70&gt;3,H70&gt;5),"장비이상",""),
IF(G70="GO",
  IF(H70&lt;100,"골드이상",""),
IF(G70="EN",
  IF(H70&gt;29,"에너지너무많음",
  IF(H70&gt;9,"에너지다소많음","")),"")))</f>
        <v/>
      </c>
      <c r="J70" t="str">
        <f t="shared" ca="1" si="11"/>
        <v/>
      </c>
      <c r="N70" t="str">
        <f ca="1">IF(LEN(E70)=0,"",E70)</f>
        <v>cu</v>
      </c>
      <c r="O70" t="str">
        <f>IF(LEN(G70)=0,"",G70)</f>
        <v>GO</v>
      </c>
      <c r="P70">
        <f>IF(LEN(H70)=0,"",H70)</f>
        <v>10000</v>
      </c>
      <c r="Q70" t="str">
        <f ca="1">IF(LEN(J70)=0,"",J70)</f>
        <v/>
      </c>
      <c r="R70" t="str">
        <f t="shared" si="12"/>
        <v/>
      </c>
      <c r="S70" t="str">
        <f t="shared" si="12"/>
        <v/>
      </c>
    </row>
    <row r="71" spans="1:19">
      <c r="A71" t="s">
        <v>79</v>
      </c>
      <c r="B71" t="str">
        <f>VLOOKUP(A71,AttendanceTypeTable!$A:$B,MATCH(AttendanceTypeTable!$B$1,AttendanceTypeTable!$A$1:$B$1,0),0)</f>
        <v>루틴5</v>
      </c>
      <c r="C71">
        <f t="shared" ca="1" si="10"/>
        <v>9</v>
      </c>
      <c r="D71" t="str">
        <f t="shared" ca="1" si="13"/>
        <v/>
      </c>
      <c r="E71" t="str">
        <f ca="1">IF(ISBLANK(F71),"",
VLOOKUP(F71,OFFSET(INDIRECT("$A:$B"),0,MATCH(F$1&amp;"_Verify",INDIRECT("$1:$1"),0)-1),2,0)
)</f>
        <v>cu</v>
      </c>
      <c r="F71" t="s">
        <v>63</v>
      </c>
      <c r="G71" t="s">
        <v>64</v>
      </c>
      <c r="H71">
        <v>999</v>
      </c>
      <c r="I71" t="str">
        <f>IF(F71="장비1상자",
  IF(OR(G71&gt;3,H71&gt;5),"장비이상",""),
IF(G71="GO",
  IF(H71&lt;100,"골드이상",""),
IF(G71="EN",
  IF(H71&gt;29,"에너지너무많음",
  IF(H71&gt;9,"에너지다소많음","")),"")))</f>
        <v>에너지너무많음</v>
      </c>
      <c r="J71" t="str">
        <f t="shared" ca="1" si="11"/>
        <v>cu</v>
      </c>
      <c r="K71" t="s">
        <v>63</v>
      </c>
      <c r="L71" t="s">
        <v>69</v>
      </c>
      <c r="M71">
        <v>5000000</v>
      </c>
      <c r="N71" t="str">
        <f ca="1">IF(LEN(E71)=0,"",E71)</f>
        <v>cu</v>
      </c>
      <c r="O71" t="str">
        <f>IF(LEN(G71)=0,"",G71)</f>
        <v>EN</v>
      </c>
      <c r="P71">
        <f>IF(LEN(H71)=0,"",H71)</f>
        <v>999</v>
      </c>
      <c r="Q71" t="str">
        <f ca="1">IF(LEN(J71)=0,"",J71)</f>
        <v>cu</v>
      </c>
      <c r="R71" t="str">
        <f t="shared" si="12"/>
        <v>GO</v>
      </c>
      <c r="S71">
        <f t="shared" si="12"/>
        <v>5000000</v>
      </c>
    </row>
    <row r="72" spans="1:19">
      <c r="A72" t="s">
        <v>80</v>
      </c>
      <c r="B72" t="str">
        <f>VLOOKUP(A72,AttendanceTypeTable!$A:$B,MATCH(AttendanceTypeTable!$B$1,AttendanceTypeTable!$A$1:$B$1,0),0)</f>
        <v>루틴6</v>
      </c>
      <c r="C72">
        <f t="shared" ca="1" si="10"/>
        <v>1</v>
      </c>
      <c r="D72" t="str">
        <f t="shared" ca="1" si="13"/>
        <v/>
      </c>
      <c r="E72" t="str">
        <f ca="1">IF(ISBLANK(F72),"",
VLOOKUP(F72,OFFSET(INDIRECT("$A:$B"),0,MATCH(F$1&amp;"_Verify",INDIRECT("$1:$1"),0)-1),2,0)
)</f>
        <v>cu</v>
      </c>
      <c r="F72" t="s">
        <v>63</v>
      </c>
      <c r="G72" t="s">
        <v>64</v>
      </c>
      <c r="H72">
        <v>120</v>
      </c>
      <c r="I72" t="str">
        <f>IF(F72="장비1상자",
  IF(OR(G72&gt;3,H72&gt;5),"장비이상",""),
IF(G72="GO",
  IF(H72&lt;100,"골드이상",""),
IF(G72="EN",
  IF(H72&gt;29,"에너지너무많음",
  IF(H72&gt;9,"에너지다소많음","")),"")))</f>
        <v>에너지너무많음</v>
      </c>
      <c r="J72" t="str">
        <f t="shared" ca="1" si="11"/>
        <v/>
      </c>
      <c r="N72" t="str">
        <f ca="1">IF(LEN(E72)=0,"",E72)</f>
        <v>cu</v>
      </c>
      <c r="O72" t="str">
        <f>IF(LEN(G72)=0,"",G72)</f>
        <v>EN</v>
      </c>
      <c r="P72">
        <f>IF(LEN(H72)=0,"",H72)</f>
        <v>120</v>
      </c>
      <c r="Q72" t="str">
        <f ca="1">IF(LEN(J72)=0,"",J72)</f>
        <v/>
      </c>
      <c r="R72" t="str">
        <f t="shared" ref="R72:S89" si="14">IF(LEN(L72)=0,"",L72)</f>
        <v/>
      </c>
      <c r="S72" t="str">
        <f t="shared" si="14"/>
        <v/>
      </c>
    </row>
    <row r="73" spans="1:19">
      <c r="A73" t="s">
        <v>80</v>
      </c>
      <c r="B73" t="str">
        <f>VLOOKUP(A73,AttendanceTypeTable!$A:$B,MATCH(AttendanceTypeTable!$B$1,AttendanceTypeTable!$A$1:$B$1,0),0)</f>
        <v>루틴6</v>
      </c>
      <c r="C73">
        <f t="shared" ca="1" si="10"/>
        <v>2</v>
      </c>
      <c r="D73" t="str">
        <f t="shared" ca="1" si="13"/>
        <v/>
      </c>
      <c r="E73" t="str">
        <f ca="1">IF(ISBLANK(F73),"",
VLOOKUP(F73,OFFSET(INDIRECT("$A:$B"),0,MATCH(F$1&amp;"_Verify",INDIRECT("$1:$1"),0)-1),2,0)
)</f>
        <v>cu</v>
      </c>
      <c r="F73" t="s">
        <v>63</v>
      </c>
      <c r="G73" t="s">
        <v>64</v>
      </c>
      <c r="H73">
        <v>150</v>
      </c>
      <c r="I73" t="str">
        <f>IF(F73="장비1상자",
  IF(OR(G73&gt;3,H73&gt;5),"장비이상",""),
IF(G73="GO",
  IF(H73&lt;100,"골드이상",""),
IF(G73="EN",
  IF(H73&gt;29,"에너지너무많음",
  IF(H73&gt;9,"에너지다소많음","")),"")))</f>
        <v>에너지너무많음</v>
      </c>
      <c r="J73" t="str">
        <f t="shared" ca="1" si="11"/>
        <v/>
      </c>
      <c r="N73" t="str">
        <f ca="1">IF(LEN(E73)=0,"",E73)</f>
        <v>cu</v>
      </c>
      <c r="O73" t="str">
        <f>IF(LEN(G73)=0,"",G73)</f>
        <v>EN</v>
      </c>
      <c r="P73">
        <f>IF(LEN(H73)=0,"",H73)</f>
        <v>150</v>
      </c>
      <c r="Q73" t="str">
        <f ca="1">IF(LEN(J73)=0,"",J73)</f>
        <v/>
      </c>
      <c r="R73" t="str">
        <f t="shared" si="14"/>
        <v/>
      </c>
      <c r="S73" t="str">
        <f t="shared" si="14"/>
        <v/>
      </c>
    </row>
    <row r="74" spans="1:19">
      <c r="A74" t="s">
        <v>80</v>
      </c>
      <c r="B74" t="str">
        <f>VLOOKUP(A74,AttendanceTypeTable!$A:$B,MATCH(AttendanceTypeTable!$B$1,AttendanceTypeTable!$A$1:$B$1,0),0)</f>
        <v>루틴6</v>
      </c>
      <c r="C74">
        <f t="shared" ca="1" si="10"/>
        <v>3</v>
      </c>
      <c r="D74" t="str">
        <f t="shared" ca="1" si="13"/>
        <v/>
      </c>
      <c r="E74" t="str">
        <f ca="1">IF(ISBLANK(F74),"",
VLOOKUP(F74,OFFSET(INDIRECT("$A:$B"),0,MATCH(F$1&amp;"_Verify",INDIRECT("$1:$1"),0)-1),2,0)
)</f>
        <v>cu</v>
      </c>
      <c r="F74" t="s">
        <v>63</v>
      </c>
      <c r="G74" t="s">
        <v>64</v>
      </c>
      <c r="H74">
        <v>180</v>
      </c>
      <c r="I74" t="str">
        <f>IF(F74="장비1상자",
  IF(OR(G74&gt;3,H74&gt;5),"장비이상",""),
IF(G74="GO",
  IF(H74&lt;100,"골드이상",""),
IF(G74="EN",
  IF(H74&gt;29,"에너지너무많음",
  IF(H74&gt;9,"에너지다소많음","")),"")))</f>
        <v>에너지너무많음</v>
      </c>
      <c r="J74" t="str">
        <f t="shared" ca="1" si="11"/>
        <v/>
      </c>
      <c r="N74" t="str">
        <f ca="1">IF(LEN(E74)=0,"",E74)</f>
        <v>cu</v>
      </c>
      <c r="O74" t="str">
        <f>IF(LEN(G74)=0,"",G74)</f>
        <v>EN</v>
      </c>
      <c r="P74">
        <f>IF(LEN(H74)=0,"",H74)</f>
        <v>180</v>
      </c>
      <c r="Q74" t="str">
        <f ca="1">IF(LEN(J74)=0,"",J74)</f>
        <v/>
      </c>
      <c r="R74" t="str">
        <f t="shared" si="14"/>
        <v/>
      </c>
      <c r="S74" t="str">
        <f t="shared" si="14"/>
        <v/>
      </c>
    </row>
    <row r="75" spans="1:19">
      <c r="A75" t="s">
        <v>80</v>
      </c>
      <c r="B75" t="str">
        <f>VLOOKUP(A75,AttendanceTypeTable!$A:$B,MATCH(AttendanceTypeTable!$B$1,AttendanceTypeTable!$A$1:$B$1,0),0)</f>
        <v>루틴6</v>
      </c>
      <c r="C75">
        <f t="shared" ca="1" si="10"/>
        <v>4</v>
      </c>
      <c r="D75" t="str">
        <f t="shared" ca="1" si="13"/>
        <v/>
      </c>
      <c r="E75" t="str">
        <f ca="1">IF(ISBLANK(F75),"",
VLOOKUP(F75,OFFSET(INDIRECT("$A:$B"),0,MATCH(F$1&amp;"_Verify",INDIRECT("$1:$1"),0)-1),2,0)
)</f>
        <v>cu</v>
      </c>
      <c r="F75" t="s">
        <v>63</v>
      </c>
      <c r="G75" t="s">
        <v>64</v>
      </c>
      <c r="H75">
        <v>250</v>
      </c>
      <c r="I75" t="str">
        <f>IF(F75="장비1상자",
  IF(OR(G75&gt;3,H75&gt;5),"장비이상",""),
IF(G75="GO",
  IF(H75&lt;100,"골드이상",""),
IF(G75="EN",
  IF(H75&gt;29,"에너지너무많음",
  IF(H75&gt;9,"에너지다소많음","")),"")))</f>
        <v>에너지너무많음</v>
      </c>
      <c r="J75" t="str">
        <f t="shared" ca="1" si="11"/>
        <v/>
      </c>
      <c r="N75" t="str">
        <f ca="1">IF(LEN(E75)=0,"",E75)</f>
        <v>cu</v>
      </c>
      <c r="O75" t="str">
        <f>IF(LEN(G75)=0,"",G75)</f>
        <v>EN</v>
      </c>
      <c r="P75">
        <f>IF(LEN(H75)=0,"",H75)</f>
        <v>250</v>
      </c>
      <c r="Q75" t="str">
        <f ca="1">IF(LEN(J75)=0,"",J75)</f>
        <v/>
      </c>
      <c r="R75" t="str">
        <f t="shared" si="14"/>
        <v/>
      </c>
      <c r="S75" t="str">
        <f t="shared" si="14"/>
        <v/>
      </c>
    </row>
    <row r="76" spans="1:19">
      <c r="A76" t="s">
        <v>80</v>
      </c>
      <c r="B76" t="str">
        <f>VLOOKUP(A76,AttendanceTypeTable!$A:$B,MATCH(AttendanceTypeTable!$B$1,AttendanceTypeTable!$A$1:$B$1,0),0)</f>
        <v>루틴6</v>
      </c>
      <c r="C76">
        <f t="shared" ref="C76:C89" ca="1" si="15">IF(A76&lt;&gt;OFFSET(A76,-1,0),1,OFFSET(C76,-1,0)+1)</f>
        <v>5</v>
      </c>
      <c r="D76" t="str">
        <f t="shared" ca="1" si="13"/>
        <v/>
      </c>
      <c r="E76" t="str">
        <f ca="1">IF(ISBLANK(F76),"",
VLOOKUP(F76,OFFSET(INDIRECT("$A:$B"),0,MATCH(F$1&amp;"_Verify",INDIRECT("$1:$1"),0)-1),2,0)
)</f>
        <v>cu</v>
      </c>
      <c r="F76" t="s">
        <v>63</v>
      </c>
      <c r="G76" t="s">
        <v>64</v>
      </c>
      <c r="H76">
        <v>160</v>
      </c>
      <c r="I76" t="str">
        <f>IF(F76="장비1상자",
  IF(OR(G76&gt;3,H76&gt;5),"장비이상",""),
IF(G76="GO",
  IF(H76&lt;100,"골드이상",""),
IF(G76="EN",
  IF(H76&gt;29,"에너지너무많음",
  IF(H76&gt;9,"에너지다소많음","")),"")))</f>
        <v>에너지너무많음</v>
      </c>
      <c r="J76" t="str">
        <f t="shared" ref="J76:J89" ca="1" si="16">IF(ISBLANK(K76),"",
VLOOKUP(K76,OFFSET(INDIRECT("$A:$B"),0,MATCH(K$1&amp;"_Verify",INDIRECT("$1:$1"),0)-1),2,0)
)</f>
        <v/>
      </c>
      <c r="N76" t="str">
        <f ca="1">IF(LEN(E76)=0,"",E76)</f>
        <v>cu</v>
      </c>
      <c r="O76" t="str">
        <f>IF(LEN(G76)=0,"",G76)</f>
        <v>EN</v>
      </c>
      <c r="P76">
        <f>IF(LEN(H76)=0,"",H76)</f>
        <v>160</v>
      </c>
      <c r="Q76" t="str">
        <f ca="1">IF(LEN(J76)=0,"",J76)</f>
        <v/>
      </c>
      <c r="R76" t="str">
        <f t="shared" si="14"/>
        <v/>
      </c>
      <c r="S76" t="str">
        <f t="shared" si="14"/>
        <v/>
      </c>
    </row>
    <row r="77" spans="1:19">
      <c r="A77" t="s">
        <v>80</v>
      </c>
      <c r="B77" t="str">
        <f>VLOOKUP(A77,AttendanceTypeTable!$A:$B,MATCH(AttendanceTypeTable!$B$1,AttendanceTypeTable!$A$1:$B$1,0),0)</f>
        <v>루틴6</v>
      </c>
      <c r="C77">
        <f t="shared" ca="1" si="15"/>
        <v>6</v>
      </c>
      <c r="D77" t="str">
        <f t="shared" ca="1" si="13"/>
        <v/>
      </c>
      <c r="E77" t="str">
        <f ca="1">IF(ISBLANK(F77),"",
VLOOKUP(F77,OFFSET(INDIRECT("$A:$B"),0,MATCH(F$1&amp;"_Verify",INDIRECT("$1:$1"),0)-1),2,0)
)</f>
        <v>cu</v>
      </c>
      <c r="F77" t="s">
        <v>63</v>
      </c>
      <c r="G77" t="s">
        <v>64</v>
      </c>
      <c r="H77">
        <v>200</v>
      </c>
      <c r="I77" t="str">
        <f>IF(F77="장비1상자",
  IF(OR(G77&gt;3,H77&gt;5),"장비이상",""),
IF(G77="GO",
  IF(H77&lt;100,"골드이상",""),
IF(G77="EN",
  IF(H77&gt;29,"에너지너무많음",
  IF(H77&gt;9,"에너지다소많음","")),"")))</f>
        <v>에너지너무많음</v>
      </c>
      <c r="J77" t="str">
        <f t="shared" ca="1" si="16"/>
        <v/>
      </c>
      <c r="N77" t="str">
        <f ca="1">IF(LEN(E77)=0,"",E77)</f>
        <v>cu</v>
      </c>
      <c r="O77" t="str">
        <f>IF(LEN(G77)=0,"",G77)</f>
        <v>EN</v>
      </c>
      <c r="P77">
        <f>IF(LEN(H77)=0,"",H77)</f>
        <v>200</v>
      </c>
      <c r="Q77" t="str">
        <f ca="1">IF(LEN(J77)=0,"",J77)</f>
        <v/>
      </c>
      <c r="R77" t="str">
        <f t="shared" si="14"/>
        <v/>
      </c>
      <c r="S77" t="str">
        <f t="shared" si="14"/>
        <v/>
      </c>
    </row>
    <row r="78" spans="1:19">
      <c r="A78" t="s">
        <v>80</v>
      </c>
      <c r="B78" t="str">
        <f>VLOOKUP(A78,AttendanceTypeTable!$A:$B,MATCH(AttendanceTypeTable!$B$1,AttendanceTypeTable!$A$1:$B$1,0),0)</f>
        <v>루틴6</v>
      </c>
      <c r="C78">
        <f t="shared" ca="1" si="15"/>
        <v>7</v>
      </c>
      <c r="D78" t="str">
        <f t="shared" ca="1" si="13"/>
        <v/>
      </c>
      <c r="E78" t="str">
        <f ca="1">IF(ISBLANK(F78),"",
VLOOKUP(F78,OFFSET(INDIRECT("$A:$B"),0,MATCH(F$1&amp;"_Verify",INDIRECT("$1:$1"),0)-1),2,0)
)</f>
        <v>cu</v>
      </c>
      <c r="F78" t="s">
        <v>63</v>
      </c>
      <c r="G78" t="s">
        <v>64</v>
      </c>
      <c r="H78">
        <v>250</v>
      </c>
      <c r="I78" t="str">
        <f>IF(F78="장비1상자",
  IF(OR(G78&gt;3,H78&gt;5),"장비이상",""),
IF(G78="GO",
  IF(H78&lt;100,"골드이상",""),
IF(G78="EN",
  IF(H78&gt;29,"에너지너무많음",
  IF(H78&gt;9,"에너지다소많음","")),"")))</f>
        <v>에너지너무많음</v>
      </c>
      <c r="J78" t="str">
        <f t="shared" ca="1" si="16"/>
        <v/>
      </c>
      <c r="N78" t="str">
        <f ca="1">IF(LEN(E78)=0,"",E78)</f>
        <v>cu</v>
      </c>
      <c r="O78" t="str">
        <f>IF(LEN(G78)=0,"",G78)</f>
        <v>EN</v>
      </c>
      <c r="P78">
        <f>IF(LEN(H78)=0,"",H78)</f>
        <v>250</v>
      </c>
      <c r="Q78" t="str">
        <f ca="1">IF(LEN(J78)=0,"",J78)</f>
        <v/>
      </c>
      <c r="R78" t="str">
        <f t="shared" si="14"/>
        <v/>
      </c>
      <c r="S78" t="str">
        <f t="shared" si="14"/>
        <v/>
      </c>
    </row>
    <row r="79" spans="1:19">
      <c r="A79" t="s">
        <v>80</v>
      </c>
      <c r="B79" t="str">
        <f>VLOOKUP(A79,AttendanceTypeTable!$A:$B,MATCH(AttendanceTypeTable!$B$1,AttendanceTypeTable!$A$1:$B$1,0),0)</f>
        <v>루틴6</v>
      </c>
      <c r="C79">
        <f t="shared" ca="1" si="15"/>
        <v>8</v>
      </c>
      <c r="D79" t="str">
        <f t="shared" ca="1" si="13"/>
        <v/>
      </c>
      <c r="E79" t="str">
        <f ca="1">IF(ISBLANK(F79),"",
VLOOKUP(F79,OFFSET(INDIRECT("$A:$B"),0,MATCH(F$1&amp;"_Verify",INDIRECT("$1:$1"),0)-1),2,0)
)</f>
        <v>cu</v>
      </c>
      <c r="F79" t="s">
        <v>63</v>
      </c>
      <c r="G79" t="s">
        <v>64</v>
      </c>
      <c r="H79">
        <v>300</v>
      </c>
      <c r="I79" t="str">
        <f>IF(F79="장비1상자",
  IF(OR(G79&gt;3,H79&gt;5),"장비이상",""),
IF(G79="GO",
  IF(H79&lt;100,"골드이상",""),
IF(G79="EN",
  IF(H79&gt;29,"에너지너무많음",
  IF(H79&gt;9,"에너지다소많음","")),"")))</f>
        <v>에너지너무많음</v>
      </c>
      <c r="J79" t="str">
        <f t="shared" ca="1" si="16"/>
        <v/>
      </c>
      <c r="N79" t="str">
        <f ca="1">IF(LEN(E79)=0,"",E79)</f>
        <v>cu</v>
      </c>
      <c r="O79" t="str">
        <f>IF(LEN(G79)=0,"",G79)</f>
        <v>EN</v>
      </c>
      <c r="P79">
        <f>IF(LEN(H79)=0,"",H79)</f>
        <v>300</v>
      </c>
      <c r="Q79" t="str">
        <f ca="1">IF(LEN(J79)=0,"",J79)</f>
        <v/>
      </c>
      <c r="R79" t="str">
        <f t="shared" si="14"/>
        <v/>
      </c>
      <c r="S79" t="str">
        <f t="shared" si="14"/>
        <v/>
      </c>
    </row>
    <row r="80" spans="1:19">
      <c r="A80" t="s">
        <v>80</v>
      </c>
      <c r="B80" t="str">
        <f>VLOOKUP(A80,AttendanceTypeTable!$A:$B,MATCH(AttendanceTypeTable!$B$1,AttendanceTypeTable!$A$1:$B$1,0),0)</f>
        <v>루틴6</v>
      </c>
      <c r="C80">
        <f t="shared" ca="1" si="15"/>
        <v>9</v>
      </c>
      <c r="D80" t="str">
        <f t="shared" ca="1" si="13"/>
        <v/>
      </c>
      <c r="E80" t="str">
        <f ca="1">IF(ISBLANK(F80),"",
VLOOKUP(F80,OFFSET(INDIRECT("$A:$B"),0,MATCH(F$1&amp;"_Verify",INDIRECT("$1:$1"),0)-1),2,0)
)</f>
        <v>cu</v>
      </c>
      <c r="F80" t="s">
        <v>63</v>
      </c>
      <c r="G80" t="s">
        <v>64</v>
      </c>
      <c r="H80">
        <v>500</v>
      </c>
      <c r="I80" t="str">
        <f>IF(F80="장비1상자",
  IF(OR(G80&gt;3,H80&gt;5),"장비이상",""),
IF(G80="GO",
  IF(H80&lt;100,"골드이상",""),
IF(G80="EN",
  IF(H80&gt;29,"에너지너무많음",
  IF(H80&gt;9,"에너지다소많음","")),"")))</f>
        <v>에너지너무많음</v>
      </c>
      <c r="J80" t="str">
        <f t="shared" ca="1" si="16"/>
        <v>cu</v>
      </c>
      <c r="K80" t="s">
        <v>63</v>
      </c>
      <c r="L80" t="s">
        <v>69</v>
      </c>
      <c r="M80">
        <v>5000000</v>
      </c>
      <c r="N80" t="str">
        <f ca="1">IF(LEN(E80)=0,"",E80)</f>
        <v>cu</v>
      </c>
      <c r="O80" t="str">
        <f>IF(LEN(G80)=0,"",G80)</f>
        <v>EN</v>
      </c>
      <c r="P80">
        <f>IF(LEN(H80)=0,"",H80)</f>
        <v>500</v>
      </c>
      <c r="Q80" t="str">
        <f ca="1">IF(LEN(J80)=0,"",J80)</f>
        <v>cu</v>
      </c>
      <c r="R80" t="str">
        <f t="shared" si="14"/>
        <v>GO</v>
      </c>
      <c r="S80">
        <f t="shared" si="14"/>
        <v>5000000</v>
      </c>
    </row>
    <row r="81" spans="1:19">
      <c r="A81" t="s">
        <v>81</v>
      </c>
      <c r="B81" t="str">
        <f>VLOOKUP(A81,AttendanceTypeTable!$A:$B,MATCH(AttendanceTypeTable!$B$1,AttendanceTypeTable!$A$1:$B$1,0),0)</f>
        <v>루틴7</v>
      </c>
      <c r="C81">
        <f t="shared" ca="1" si="15"/>
        <v>1</v>
      </c>
      <c r="D81" t="str">
        <f t="shared" ca="1" si="13"/>
        <v/>
      </c>
      <c r="E81" t="str">
        <f ca="1">IF(ISBLANK(F81),"",
VLOOKUP(F81,OFFSET(INDIRECT("$A:$B"),0,MATCH(F$1&amp;"_Verify",INDIRECT("$1:$1"),0)-1),2,0)
)</f>
        <v>cu</v>
      </c>
      <c r="F81" t="s">
        <v>63</v>
      </c>
      <c r="G81" t="s">
        <v>64</v>
      </c>
      <c r="H81">
        <v>120</v>
      </c>
      <c r="I81" t="str">
        <f>IF(F81="장비1상자",
  IF(OR(G81&gt;3,H81&gt;5),"장비이상",""),
IF(G81="GO",
  IF(H81&lt;100,"골드이상",""),
IF(G81="EN",
  IF(H81&gt;29,"에너지너무많음",
  IF(H81&gt;9,"에너지다소많음","")),"")))</f>
        <v>에너지너무많음</v>
      </c>
      <c r="J81" t="str">
        <f t="shared" ca="1" si="16"/>
        <v/>
      </c>
      <c r="N81" t="str">
        <f ca="1">IF(LEN(E81)=0,"",E81)</f>
        <v>cu</v>
      </c>
      <c r="O81" t="str">
        <f>IF(LEN(G81)=0,"",G81)</f>
        <v>EN</v>
      </c>
      <c r="P81">
        <f>IF(LEN(H81)=0,"",H81)</f>
        <v>120</v>
      </c>
      <c r="Q81" t="str">
        <f ca="1">IF(LEN(J81)=0,"",J81)</f>
        <v/>
      </c>
      <c r="R81" t="str">
        <f t="shared" si="14"/>
        <v/>
      </c>
      <c r="S81" t="str">
        <f t="shared" si="14"/>
        <v/>
      </c>
    </row>
    <row r="82" spans="1:19">
      <c r="A82" t="s">
        <v>81</v>
      </c>
      <c r="B82" t="str">
        <f>VLOOKUP(A82,AttendanceTypeTable!$A:$B,MATCH(AttendanceTypeTable!$B$1,AttendanceTypeTable!$A$1:$B$1,0),0)</f>
        <v>루틴7</v>
      </c>
      <c r="C82">
        <f t="shared" ca="1" si="15"/>
        <v>2</v>
      </c>
      <c r="D82" t="str">
        <f t="shared" ca="1" si="13"/>
        <v/>
      </c>
      <c r="E82" t="str">
        <f ca="1">IF(ISBLANK(F82),"",
VLOOKUP(F82,OFFSET(INDIRECT("$A:$B"),0,MATCH(F$1&amp;"_Verify",INDIRECT("$1:$1"),0)-1),2,0)
)</f>
        <v>cu</v>
      </c>
      <c r="F82" t="s">
        <v>63</v>
      </c>
      <c r="G82" t="s">
        <v>69</v>
      </c>
      <c r="H82">
        <v>1250</v>
      </c>
      <c r="I82" t="str">
        <f>IF(F82="장비1상자",
  IF(OR(G82&gt;3,H82&gt;5),"장비이상",""),
IF(G82="GO",
  IF(H82&lt;100,"골드이상",""),
IF(G82="EN",
  IF(H82&gt;29,"에너지너무많음",
  IF(H82&gt;9,"에너지다소많음","")),"")))</f>
        <v/>
      </c>
      <c r="J82" t="str">
        <f t="shared" ca="1" si="16"/>
        <v/>
      </c>
      <c r="N82" t="str">
        <f ca="1">IF(LEN(E82)=0,"",E82)</f>
        <v>cu</v>
      </c>
      <c r="O82" t="str">
        <f>IF(LEN(G82)=0,"",G82)</f>
        <v>GO</v>
      </c>
      <c r="P82">
        <f>IF(LEN(H82)=0,"",H82)</f>
        <v>1250</v>
      </c>
      <c r="Q82" t="str">
        <f ca="1">IF(LEN(J82)=0,"",J82)</f>
        <v/>
      </c>
      <c r="R82" t="str">
        <f t="shared" si="14"/>
        <v/>
      </c>
      <c r="S82" t="str">
        <f t="shared" si="14"/>
        <v/>
      </c>
    </row>
    <row r="83" spans="1:19">
      <c r="A83" t="s">
        <v>81</v>
      </c>
      <c r="B83" t="str">
        <f>VLOOKUP(A83,AttendanceTypeTable!$A:$B,MATCH(AttendanceTypeTable!$B$1,AttendanceTypeTable!$A$1:$B$1,0),0)</f>
        <v>루틴7</v>
      </c>
      <c r="C83">
        <f t="shared" ca="1" si="15"/>
        <v>3</v>
      </c>
      <c r="D83" t="str">
        <f t="shared" ca="1" si="13"/>
        <v/>
      </c>
      <c r="E83" t="str">
        <f ca="1">IF(ISBLANK(F83),"",
VLOOKUP(F83,OFFSET(INDIRECT("$A:$B"),0,MATCH(F$1&amp;"_Verify",INDIRECT("$1:$1"),0)-1),2,0)
)</f>
        <v>cu</v>
      </c>
      <c r="F83" t="s">
        <v>63</v>
      </c>
      <c r="G83" t="s">
        <v>69</v>
      </c>
      <c r="H83">
        <v>10000</v>
      </c>
      <c r="I83" t="str">
        <f>IF(F83="장비1상자",
  IF(OR(G83&gt;3,H83&gt;5),"장비이상",""),
IF(G83="GO",
  IF(H83&lt;100,"골드이상",""),
IF(G83="EN",
  IF(H83&gt;29,"에너지너무많음",
  IF(H83&gt;9,"에너지다소많음","")),"")))</f>
        <v/>
      </c>
      <c r="J83" t="str">
        <f t="shared" ca="1" si="16"/>
        <v/>
      </c>
      <c r="N83" t="str">
        <f ca="1">IF(LEN(E83)=0,"",E83)</f>
        <v>cu</v>
      </c>
      <c r="O83" t="str">
        <f>IF(LEN(G83)=0,"",G83)</f>
        <v>GO</v>
      </c>
      <c r="P83">
        <f>IF(LEN(H83)=0,"",H83)</f>
        <v>10000</v>
      </c>
      <c r="Q83" t="str">
        <f ca="1">IF(LEN(J83)=0,"",J83)</f>
        <v/>
      </c>
      <c r="R83" t="str">
        <f t="shared" si="14"/>
        <v/>
      </c>
      <c r="S83" t="str">
        <f t="shared" si="14"/>
        <v/>
      </c>
    </row>
    <row r="84" spans="1:19">
      <c r="A84" t="s">
        <v>81</v>
      </c>
      <c r="B84" t="str">
        <f>VLOOKUP(A84,AttendanceTypeTable!$A:$B,MATCH(AttendanceTypeTable!$B$1,AttendanceTypeTable!$A$1:$B$1,0),0)</f>
        <v>루틴7</v>
      </c>
      <c r="C84">
        <f t="shared" ca="1" si="15"/>
        <v>4</v>
      </c>
      <c r="D84" t="str">
        <f t="shared" ca="1" si="13"/>
        <v/>
      </c>
      <c r="E84" t="str">
        <f ca="1">IF(ISBLANK(F84),"",
VLOOKUP(F84,OFFSET(INDIRECT("$A:$B"),0,MATCH(F$1&amp;"_Verify",INDIRECT("$1:$1"),0)-1),2,0)
)</f>
        <v>cu</v>
      </c>
      <c r="F84" t="s">
        <v>63</v>
      </c>
      <c r="G84" t="s">
        <v>64</v>
      </c>
      <c r="H84">
        <v>150</v>
      </c>
      <c r="I84" t="str">
        <f>IF(F84="장비1상자",
  IF(OR(G84&gt;3,H84&gt;5),"장비이상",""),
IF(G84="GO",
  IF(H84&lt;100,"골드이상",""),
IF(G84="EN",
  IF(H84&gt;29,"에너지너무많음",
  IF(H84&gt;9,"에너지다소많음","")),"")))</f>
        <v>에너지너무많음</v>
      </c>
      <c r="J84" t="str">
        <f t="shared" ca="1" si="16"/>
        <v/>
      </c>
      <c r="N84" t="str">
        <f ca="1">IF(LEN(E84)=0,"",E84)</f>
        <v>cu</v>
      </c>
      <c r="O84" t="str">
        <f>IF(LEN(G84)=0,"",G84)</f>
        <v>EN</v>
      </c>
      <c r="P84">
        <f>IF(LEN(H84)=0,"",H84)</f>
        <v>150</v>
      </c>
      <c r="Q84" t="str">
        <f ca="1">IF(LEN(J84)=0,"",J84)</f>
        <v/>
      </c>
      <c r="R84" t="str">
        <f t="shared" si="14"/>
        <v/>
      </c>
      <c r="S84" t="str">
        <f t="shared" si="14"/>
        <v/>
      </c>
    </row>
    <row r="85" spans="1:19">
      <c r="A85" t="s">
        <v>81</v>
      </c>
      <c r="B85" t="str">
        <f>VLOOKUP(A85,AttendanceTypeTable!$A:$B,MATCH(AttendanceTypeTable!$B$1,AttendanceTypeTable!$A$1:$B$1,0),0)</f>
        <v>루틴7</v>
      </c>
      <c r="C85">
        <f t="shared" ca="1" si="15"/>
        <v>5</v>
      </c>
      <c r="D85" t="str">
        <f t="shared" ca="1" si="13"/>
        <v/>
      </c>
      <c r="E85" t="str">
        <f ca="1">IF(ISBLANK(F85),"",
VLOOKUP(F85,OFFSET(INDIRECT("$A:$B"),0,MATCH(F$1&amp;"_Verify",INDIRECT("$1:$1"),0)-1),2,0)
)</f>
        <v>cu</v>
      </c>
      <c r="F85" t="s">
        <v>63</v>
      </c>
      <c r="G85" t="s">
        <v>69</v>
      </c>
      <c r="H85">
        <v>2500</v>
      </c>
      <c r="I85" t="str">
        <f>IF(F85="장비1상자",
  IF(OR(G85&gt;3,H85&gt;5),"장비이상",""),
IF(G85="GO",
  IF(H85&lt;100,"골드이상",""),
IF(G85="EN",
  IF(H85&gt;29,"에너지너무많음",
  IF(H85&gt;9,"에너지다소많음","")),"")))</f>
        <v/>
      </c>
      <c r="J85" t="str">
        <f t="shared" ca="1" si="16"/>
        <v/>
      </c>
      <c r="N85" t="str">
        <f ca="1">IF(LEN(E85)=0,"",E85)</f>
        <v>cu</v>
      </c>
      <c r="O85" t="str">
        <f>IF(LEN(G85)=0,"",G85)</f>
        <v>GO</v>
      </c>
      <c r="P85">
        <f>IF(LEN(H85)=0,"",H85)</f>
        <v>2500</v>
      </c>
      <c r="Q85" t="str">
        <f ca="1">IF(LEN(J85)=0,"",J85)</f>
        <v/>
      </c>
      <c r="R85" t="str">
        <f t="shared" si="14"/>
        <v/>
      </c>
      <c r="S85" t="str">
        <f t="shared" si="14"/>
        <v/>
      </c>
    </row>
    <row r="86" spans="1:19">
      <c r="A86" t="s">
        <v>81</v>
      </c>
      <c r="B86" t="str">
        <f>VLOOKUP(A86,AttendanceTypeTable!$A:$B,MATCH(AttendanceTypeTable!$B$1,AttendanceTypeTable!$A$1:$B$1,0),0)</f>
        <v>루틴7</v>
      </c>
      <c r="C86">
        <f t="shared" ca="1" si="15"/>
        <v>6</v>
      </c>
      <c r="D86" t="str">
        <f t="shared" ca="1" si="13"/>
        <v/>
      </c>
      <c r="E86" t="str">
        <f ca="1">IF(ISBLANK(F86),"",
VLOOKUP(F86,OFFSET(INDIRECT("$A:$B"),0,MATCH(F$1&amp;"_Verify",INDIRECT("$1:$1"),0)-1),2,0)
)</f>
        <v>cu</v>
      </c>
      <c r="F86" t="s">
        <v>63</v>
      </c>
      <c r="G86" t="s">
        <v>69</v>
      </c>
      <c r="H86">
        <v>3750</v>
      </c>
      <c r="I86" t="str">
        <f>IF(F86="장비1상자",
  IF(OR(G86&gt;3,H86&gt;5),"장비이상",""),
IF(G86="GO",
  IF(H86&lt;100,"골드이상",""),
IF(G86="EN",
  IF(H86&gt;29,"에너지너무많음",
  IF(H86&gt;9,"에너지다소많음","")),"")))</f>
        <v/>
      </c>
      <c r="J86" t="str">
        <f t="shared" ca="1" si="16"/>
        <v/>
      </c>
      <c r="N86" t="str">
        <f ca="1">IF(LEN(E86)=0,"",E86)</f>
        <v>cu</v>
      </c>
      <c r="O86" t="str">
        <f>IF(LEN(G86)=0,"",G86)</f>
        <v>GO</v>
      </c>
      <c r="P86">
        <f>IF(LEN(H86)=0,"",H86)</f>
        <v>3750</v>
      </c>
      <c r="Q86" t="str">
        <f ca="1">IF(LEN(J86)=0,"",J86)</f>
        <v/>
      </c>
      <c r="R86" t="str">
        <f t="shared" si="14"/>
        <v/>
      </c>
      <c r="S86" t="str">
        <f t="shared" si="14"/>
        <v/>
      </c>
    </row>
    <row r="87" spans="1:19">
      <c r="A87" t="s">
        <v>81</v>
      </c>
      <c r="B87" t="str">
        <f>VLOOKUP(A87,AttendanceTypeTable!$A:$B,MATCH(AttendanceTypeTable!$B$1,AttendanceTypeTable!$A$1:$B$1,0),0)</f>
        <v>루틴7</v>
      </c>
      <c r="C87">
        <f t="shared" ca="1" si="15"/>
        <v>7</v>
      </c>
      <c r="D87" t="str">
        <f t="shared" ca="1" si="13"/>
        <v/>
      </c>
      <c r="E87" t="str">
        <f ca="1">IF(ISBLANK(F87),"",
VLOOKUP(F87,OFFSET(INDIRECT("$A:$B"),0,MATCH(F$1&amp;"_Verify",INDIRECT("$1:$1"),0)-1),2,0)
)</f>
        <v>cu</v>
      </c>
      <c r="F87" t="s">
        <v>63</v>
      </c>
      <c r="G87" t="s">
        <v>64</v>
      </c>
      <c r="H87">
        <v>220</v>
      </c>
      <c r="I87" t="str">
        <f>IF(F87="장비1상자",
  IF(OR(G87&gt;3,H87&gt;5),"장비이상",""),
IF(G87="GO",
  IF(H87&lt;100,"골드이상",""),
IF(G87="EN",
  IF(H87&gt;29,"에너지너무많음",
  IF(H87&gt;9,"에너지다소많음","")),"")))</f>
        <v>에너지너무많음</v>
      </c>
      <c r="J87" t="str">
        <f t="shared" ca="1" si="16"/>
        <v/>
      </c>
      <c r="N87" t="str">
        <f ca="1">IF(LEN(E87)=0,"",E87)</f>
        <v>cu</v>
      </c>
      <c r="O87" t="str">
        <f>IF(LEN(G87)=0,"",G87)</f>
        <v>EN</v>
      </c>
      <c r="P87">
        <f>IF(LEN(H87)=0,"",H87)</f>
        <v>220</v>
      </c>
      <c r="Q87" t="str">
        <f ca="1">IF(LEN(J87)=0,"",J87)</f>
        <v/>
      </c>
      <c r="R87" t="str">
        <f t="shared" si="14"/>
        <v/>
      </c>
      <c r="S87" t="str">
        <f t="shared" si="14"/>
        <v/>
      </c>
    </row>
    <row r="88" spans="1:19">
      <c r="A88" t="s">
        <v>81</v>
      </c>
      <c r="B88" t="str">
        <f>VLOOKUP(A88,AttendanceTypeTable!$A:$B,MATCH(AttendanceTypeTable!$B$1,AttendanceTypeTable!$A$1:$B$1,0),0)</f>
        <v>루틴7</v>
      </c>
      <c r="C88">
        <f t="shared" ca="1" si="15"/>
        <v>8</v>
      </c>
      <c r="D88" t="str">
        <f t="shared" ca="1" si="13"/>
        <v/>
      </c>
      <c r="E88" t="str">
        <f ca="1">IF(ISBLANK(F88),"",
VLOOKUP(F88,OFFSET(INDIRECT("$A:$B"),0,MATCH(F$1&amp;"_Verify",INDIRECT("$1:$1"),0)-1),2,0)
)</f>
        <v>cu</v>
      </c>
      <c r="F88" t="s">
        <v>63</v>
      </c>
      <c r="G88" t="s">
        <v>69</v>
      </c>
      <c r="H88">
        <v>10000</v>
      </c>
      <c r="I88" t="str">
        <f>IF(F88="장비1상자",
  IF(OR(G88&gt;3,H88&gt;5),"장비이상",""),
IF(G88="GO",
  IF(H88&lt;100,"골드이상",""),
IF(G88="EN",
  IF(H88&gt;29,"에너지너무많음",
  IF(H88&gt;9,"에너지다소많음","")),"")))</f>
        <v/>
      </c>
      <c r="J88" t="str">
        <f t="shared" ca="1" si="16"/>
        <v/>
      </c>
      <c r="N88" t="str">
        <f ca="1">IF(LEN(E88)=0,"",E88)</f>
        <v>cu</v>
      </c>
      <c r="O88" t="str">
        <f>IF(LEN(G88)=0,"",G88)</f>
        <v>GO</v>
      </c>
      <c r="P88">
        <f>IF(LEN(H88)=0,"",H88)</f>
        <v>10000</v>
      </c>
      <c r="Q88" t="str">
        <f ca="1">IF(LEN(J88)=0,"",J88)</f>
        <v/>
      </c>
      <c r="R88" t="str">
        <f t="shared" si="14"/>
        <v/>
      </c>
      <c r="S88" t="str">
        <f t="shared" si="14"/>
        <v/>
      </c>
    </row>
    <row r="89" spans="1:19">
      <c r="A89" t="s">
        <v>81</v>
      </c>
      <c r="B89" t="str">
        <f>VLOOKUP(A89,AttendanceTypeTable!$A:$B,MATCH(AttendanceTypeTable!$B$1,AttendanceTypeTable!$A$1:$B$1,0),0)</f>
        <v>루틴7</v>
      </c>
      <c r="C89">
        <f t="shared" ca="1" si="15"/>
        <v>9</v>
      </c>
      <c r="D89" t="str">
        <f t="shared" ca="1" si="13"/>
        <v/>
      </c>
      <c r="E89" t="str">
        <f ca="1">IF(ISBLANK(F89),"",
VLOOKUP(F89,OFFSET(INDIRECT("$A:$B"),0,MATCH(F$1&amp;"_Verify",INDIRECT("$1:$1"),0)-1),2,0)
)</f>
        <v>cu</v>
      </c>
      <c r="F89" t="s">
        <v>63</v>
      </c>
      <c r="G89" t="s">
        <v>64</v>
      </c>
      <c r="H89">
        <v>500</v>
      </c>
      <c r="I89" t="str">
        <f>IF(F89="장비1상자",
  IF(OR(G89&gt;3,H89&gt;5),"장비이상",""),
IF(G89="GO",
  IF(H89&lt;100,"골드이상",""),
IF(G89="EN",
  IF(H89&gt;29,"에너지너무많음",
  IF(H89&gt;9,"에너지다소많음","")),"")))</f>
        <v>에너지너무많음</v>
      </c>
      <c r="J89" t="str">
        <f t="shared" ca="1" si="16"/>
        <v>cu</v>
      </c>
      <c r="K89" t="s">
        <v>63</v>
      </c>
      <c r="L89" t="s">
        <v>69</v>
      </c>
      <c r="M89">
        <v>5000000</v>
      </c>
      <c r="N89" t="str">
        <f ca="1">IF(LEN(E89)=0,"",E89)</f>
        <v>cu</v>
      </c>
      <c r="O89" t="str">
        <f>IF(LEN(G89)=0,"",G89)</f>
        <v>EN</v>
      </c>
      <c r="P89">
        <f>IF(LEN(H89)=0,"",H89)</f>
        <v>500</v>
      </c>
      <c r="Q89" t="str">
        <f ca="1">IF(LEN(J89)=0,"",J89)</f>
        <v>cu</v>
      </c>
      <c r="R89" t="str">
        <f t="shared" si="14"/>
        <v>GO</v>
      </c>
      <c r="S89">
        <f t="shared" si="14"/>
        <v>5000000</v>
      </c>
    </row>
    <row r="90" spans="1:19">
      <c r="A90" t="s">
        <v>82</v>
      </c>
      <c r="B90" t="str">
        <f>VLOOKUP(A90,AttendanceTypeTable!$A:$B,MATCH(AttendanceTypeTable!$B$1,AttendanceTypeTable!$A$1:$B$1,0),0)</f>
        <v>루틴8</v>
      </c>
      <c r="C90">
        <f t="shared" ref="C90:C107" ca="1" si="17">IF(A90&lt;&gt;OFFSET(A90,-1,0),1,OFFSET(C90,-1,0)+1)</f>
        <v>1</v>
      </c>
      <c r="D90" t="str">
        <f t="shared" ca="1" si="13"/>
        <v/>
      </c>
      <c r="E90" t="str">
        <f ca="1">IF(ISBLANK(F90),"",
VLOOKUP(F90,OFFSET(INDIRECT("$A:$B"),0,MATCH(F$1&amp;"_Verify",INDIRECT("$1:$1"),0)-1),2,0)
)</f>
        <v>cu</v>
      </c>
      <c r="F90" t="s">
        <v>63</v>
      </c>
      <c r="G90" t="s">
        <v>64</v>
      </c>
      <c r="H90">
        <v>120</v>
      </c>
      <c r="I90" t="str">
        <f>IF(F90="장비1상자",
  IF(OR(G90&gt;3,H90&gt;5),"장비이상",""),
IF(G90="GO",
  IF(H90&lt;100,"골드이상",""),
IF(G90="EN",
  IF(H90&gt;29,"에너지너무많음",
  IF(H90&gt;9,"에너지다소많음","")),"")))</f>
        <v>에너지너무많음</v>
      </c>
      <c r="J90" t="str">
        <f t="shared" ref="J90:J107" ca="1" si="18">IF(ISBLANK(K90),"",
VLOOKUP(K90,OFFSET(INDIRECT("$A:$B"),0,MATCH(K$1&amp;"_Verify",INDIRECT("$1:$1"),0)-1),2,0)
)</f>
        <v/>
      </c>
      <c r="N90" t="str">
        <f ca="1">IF(LEN(E90)=0,"",E90)</f>
        <v>cu</v>
      </c>
      <c r="O90" t="str">
        <f>IF(LEN(G90)=0,"",G90)</f>
        <v>EN</v>
      </c>
      <c r="P90">
        <f>IF(LEN(H90)=0,"",H90)</f>
        <v>120</v>
      </c>
      <c r="Q90" t="str">
        <f ca="1">IF(LEN(J90)=0,"",J90)</f>
        <v/>
      </c>
      <c r="R90" t="str">
        <f t="shared" ref="R90:S101" si="19">IF(LEN(L90)=0,"",L90)</f>
        <v/>
      </c>
      <c r="S90" t="str">
        <f t="shared" si="19"/>
        <v/>
      </c>
    </row>
    <row r="91" spans="1:19">
      <c r="A91" t="s">
        <v>82</v>
      </c>
      <c r="B91" t="str">
        <f>VLOOKUP(A91,AttendanceTypeTable!$A:$B,MATCH(AttendanceTypeTable!$B$1,AttendanceTypeTable!$A$1:$B$1,0),0)</f>
        <v>루틴8</v>
      </c>
      <c r="C91">
        <f t="shared" ca="1" si="17"/>
        <v>2</v>
      </c>
      <c r="D91" t="str">
        <f t="shared" ca="1" si="13"/>
        <v/>
      </c>
      <c r="E91" t="str">
        <f ca="1">IF(ISBLANK(F91),"",
VLOOKUP(F91,OFFSET(INDIRECT("$A:$B"),0,MATCH(F$1&amp;"_Verify",INDIRECT("$1:$1"),0)-1),2,0)
)</f>
        <v>cu</v>
      </c>
      <c r="F91" t="s">
        <v>63</v>
      </c>
      <c r="G91" t="s">
        <v>69</v>
      </c>
      <c r="H91">
        <v>1250</v>
      </c>
      <c r="I91" t="str">
        <f>IF(F91="장비1상자",
  IF(OR(G91&gt;3,H91&gt;5),"장비이상",""),
IF(G91="GO",
  IF(H91&lt;100,"골드이상",""),
IF(G91="EN",
  IF(H91&gt;29,"에너지너무많음",
  IF(H91&gt;9,"에너지다소많음","")),"")))</f>
        <v/>
      </c>
      <c r="J91" t="str">
        <f t="shared" ca="1" si="18"/>
        <v/>
      </c>
      <c r="N91" t="str">
        <f ca="1">IF(LEN(E91)=0,"",E91)</f>
        <v>cu</v>
      </c>
      <c r="O91" t="str">
        <f>IF(LEN(G91)=0,"",G91)</f>
        <v>GO</v>
      </c>
      <c r="P91">
        <f>IF(LEN(H91)=0,"",H91)</f>
        <v>1250</v>
      </c>
      <c r="Q91" t="str">
        <f ca="1">IF(LEN(J91)=0,"",J91)</f>
        <v/>
      </c>
      <c r="R91" t="str">
        <f t="shared" si="19"/>
        <v/>
      </c>
      <c r="S91" t="str">
        <f t="shared" si="19"/>
        <v/>
      </c>
    </row>
    <row r="92" spans="1:19">
      <c r="A92" t="s">
        <v>82</v>
      </c>
      <c r="B92" t="str">
        <f>VLOOKUP(A92,AttendanceTypeTable!$A:$B,MATCH(AttendanceTypeTable!$B$1,AttendanceTypeTable!$A$1:$B$1,0),0)</f>
        <v>루틴8</v>
      </c>
      <c r="C92">
        <f t="shared" ca="1" si="17"/>
        <v>3</v>
      </c>
      <c r="D92" t="str">
        <f t="shared" ca="1" si="13"/>
        <v/>
      </c>
      <c r="E92" t="str">
        <f ca="1">IF(ISBLANK(F92),"",
VLOOKUP(F92,OFFSET(INDIRECT("$A:$B"),0,MATCH(F$1&amp;"_Verify",INDIRECT("$1:$1"),0)-1),2,0)
)</f>
        <v>cu</v>
      </c>
      <c r="F92" t="s">
        <v>63</v>
      </c>
      <c r="G92" t="s">
        <v>69</v>
      </c>
      <c r="H92">
        <v>10000</v>
      </c>
      <c r="I92" t="str">
        <f>IF(F92="장비1상자",
  IF(OR(G92&gt;3,H92&gt;5),"장비이상",""),
IF(G92="GO",
  IF(H92&lt;100,"골드이상",""),
IF(G92="EN",
  IF(H92&gt;29,"에너지너무많음",
  IF(H92&gt;9,"에너지다소많음","")),"")))</f>
        <v/>
      </c>
      <c r="J92" t="str">
        <f t="shared" ca="1" si="18"/>
        <v/>
      </c>
      <c r="N92" t="str">
        <f ca="1">IF(LEN(E92)=0,"",E92)</f>
        <v>cu</v>
      </c>
      <c r="O92" t="str">
        <f>IF(LEN(G92)=0,"",G92)</f>
        <v>GO</v>
      </c>
      <c r="P92">
        <f>IF(LEN(H92)=0,"",H92)</f>
        <v>10000</v>
      </c>
      <c r="Q92" t="str">
        <f ca="1">IF(LEN(J92)=0,"",J92)</f>
        <v/>
      </c>
      <c r="R92" t="str">
        <f t="shared" si="19"/>
        <v/>
      </c>
      <c r="S92" t="str">
        <f t="shared" si="19"/>
        <v/>
      </c>
    </row>
    <row r="93" spans="1:19">
      <c r="A93" t="s">
        <v>82</v>
      </c>
      <c r="B93" t="str">
        <f>VLOOKUP(A93,AttendanceTypeTable!$A:$B,MATCH(AttendanceTypeTable!$B$1,AttendanceTypeTable!$A$1:$B$1,0),0)</f>
        <v>루틴8</v>
      </c>
      <c r="C93">
        <f t="shared" ca="1" si="17"/>
        <v>4</v>
      </c>
      <c r="D93" t="str">
        <f t="shared" ca="1" si="13"/>
        <v/>
      </c>
      <c r="E93" t="str">
        <f ca="1">IF(ISBLANK(F93),"",
VLOOKUP(F93,OFFSET(INDIRECT("$A:$B"),0,MATCH(F$1&amp;"_Verify",INDIRECT("$1:$1"),0)-1),2,0)
)</f>
        <v>cu</v>
      </c>
      <c r="F93" t="s">
        <v>63</v>
      </c>
      <c r="G93" t="s">
        <v>64</v>
      </c>
      <c r="H93">
        <v>150</v>
      </c>
      <c r="I93" t="str">
        <f>IF(F93="장비1상자",
  IF(OR(G93&gt;3,H93&gt;5),"장비이상",""),
IF(G93="GO",
  IF(H93&lt;100,"골드이상",""),
IF(G93="EN",
  IF(H93&gt;29,"에너지너무많음",
  IF(H93&gt;9,"에너지다소많음","")),"")))</f>
        <v>에너지너무많음</v>
      </c>
      <c r="J93" t="str">
        <f t="shared" ca="1" si="18"/>
        <v/>
      </c>
      <c r="N93" t="str">
        <f ca="1">IF(LEN(E93)=0,"",E93)</f>
        <v>cu</v>
      </c>
      <c r="O93" t="str">
        <f>IF(LEN(G93)=0,"",G93)</f>
        <v>EN</v>
      </c>
      <c r="P93">
        <f>IF(LEN(H93)=0,"",H93)</f>
        <v>150</v>
      </c>
      <c r="Q93" t="str">
        <f ca="1">IF(LEN(J93)=0,"",J93)</f>
        <v/>
      </c>
      <c r="R93" t="str">
        <f t="shared" si="19"/>
        <v/>
      </c>
      <c r="S93" t="str">
        <f t="shared" si="19"/>
        <v/>
      </c>
    </row>
    <row r="94" spans="1:19">
      <c r="A94" t="s">
        <v>82</v>
      </c>
      <c r="B94" t="str">
        <f>VLOOKUP(A94,AttendanceTypeTable!$A:$B,MATCH(AttendanceTypeTable!$B$1,AttendanceTypeTable!$A$1:$B$1,0),0)</f>
        <v>루틴8</v>
      </c>
      <c r="C94">
        <f t="shared" ca="1" si="17"/>
        <v>5</v>
      </c>
      <c r="D94" t="str">
        <f t="shared" ca="1" si="13"/>
        <v/>
      </c>
      <c r="E94" t="str">
        <f ca="1">IF(ISBLANK(F94),"",
VLOOKUP(F94,OFFSET(INDIRECT("$A:$B"),0,MATCH(F$1&amp;"_Verify",INDIRECT("$1:$1"),0)-1),2,0)
)</f>
        <v>cu</v>
      </c>
      <c r="F94" t="s">
        <v>63</v>
      </c>
      <c r="G94" t="s">
        <v>69</v>
      </c>
      <c r="H94">
        <v>2500</v>
      </c>
      <c r="I94" t="str">
        <f>IF(F94="장비1상자",
  IF(OR(G94&gt;3,H94&gt;5),"장비이상",""),
IF(G94="GO",
  IF(H94&lt;100,"골드이상",""),
IF(G94="EN",
  IF(H94&gt;29,"에너지너무많음",
  IF(H94&gt;9,"에너지다소많음","")),"")))</f>
        <v/>
      </c>
      <c r="J94" t="str">
        <f t="shared" ca="1" si="18"/>
        <v/>
      </c>
      <c r="N94" t="str">
        <f ca="1">IF(LEN(E94)=0,"",E94)</f>
        <v>cu</v>
      </c>
      <c r="O94" t="str">
        <f>IF(LEN(G94)=0,"",G94)</f>
        <v>GO</v>
      </c>
      <c r="P94">
        <f>IF(LEN(H94)=0,"",H94)</f>
        <v>2500</v>
      </c>
      <c r="Q94" t="str">
        <f ca="1">IF(LEN(J94)=0,"",J94)</f>
        <v/>
      </c>
      <c r="R94" t="str">
        <f t="shared" si="19"/>
        <v/>
      </c>
      <c r="S94" t="str">
        <f t="shared" si="19"/>
        <v/>
      </c>
    </row>
    <row r="95" spans="1:19">
      <c r="A95" t="s">
        <v>82</v>
      </c>
      <c r="B95" t="str">
        <f>VLOOKUP(A95,AttendanceTypeTable!$A:$B,MATCH(AttendanceTypeTable!$B$1,AttendanceTypeTable!$A$1:$B$1,0),0)</f>
        <v>루틴8</v>
      </c>
      <c r="C95">
        <f t="shared" ca="1" si="17"/>
        <v>6</v>
      </c>
      <c r="D95" t="str">
        <f t="shared" ca="1" si="13"/>
        <v/>
      </c>
      <c r="E95" t="str">
        <f ca="1">IF(ISBLANK(F95),"",
VLOOKUP(F95,OFFSET(INDIRECT("$A:$B"),0,MATCH(F$1&amp;"_Verify",INDIRECT("$1:$1"),0)-1),2,0)
)</f>
        <v>cu</v>
      </c>
      <c r="F95" t="s">
        <v>63</v>
      </c>
      <c r="G95" t="s">
        <v>69</v>
      </c>
      <c r="H95">
        <v>3750</v>
      </c>
      <c r="I95" t="str">
        <f>IF(F95="장비1상자",
  IF(OR(G95&gt;3,H95&gt;5),"장비이상",""),
IF(G95="GO",
  IF(H95&lt;100,"골드이상",""),
IF(G95="EN",
  IF(H95&gt;29,"에너지너무많음",
  IF(H95&gt;9,"에너지다소많음","")),"")))</f>
        <v/>
      </c>
      <c r="J95" t="str">
        <f t="shared" ca="1" si="18"/>
        <v/>
      </c>
      <c r="N95" t="str">
        <f ca="1">IF(LEN(E95)=0,"",E95)</f>
        <v>cu</v>
      </c>
      <c r="O95" t="str">
        <f>IF(LEN(G95)=0,"",G95)</f>
        <v>GO</v>
      </c>
      <c r="P95">
        <f>IF(LEN(H95)=0,"",H95)</f>
        <v>3750</v>
      </c>
      <c r="Q95" t="str">
        <f ca="1">IF(LEN(J95)=0,"",J95)</f>
        <v/>
      </c>
      <c r="R95" t="str">
        <f t="shared" si="19"/>
        <v/>
      </c>
      <c r="S95" t="str">
        <f t="shared" si="19"/>
        <v/>
      </c>
    </row>
    <row r="96" spans="1:19">
      <c r="A96" t="s">
        <v>82</v>
      </c>
      <c r="B96" t="str">
        <f>VLOOKUP(A96,AttendanceTypeTable!$A:$B,MATCH(AttendanceTypeTable!$B$1,AttendanceTypeTable!$A$1:$B$1,0),0)</f>
        <v>루틴8</v>
      </c>
      <c r="C96">
        <f t="shared" ca="1" si="17"/>
        <v>7</v>
      </c>
      <c r="D96" t="str">
        <f t="shared" ca="1" si="13"/>
        <v/>
      </c>
      <c r="E96" t="str">
        <f ca="1">IF(ISBLANK(F96),"",
VLOOKUP(F96,OFFSET(INDIRECT("$A:$B"),0,MATCH(F$1&amp;"_Verify",INDIRECT("$1:$1"),0)-1),2,0)
)</f>
        <v>cu</v>
      </c>
      <c r="F96" t="s">
        <v>63</v>
      </c>
      <c r="G96" t="s">
        <v>64</v>
      </c>
      <c r="H96">
        <v>220</v>
      </c>
      <c r="I96" t="str">
        <f>IF(F96="장비1상자",
  IF(OR(G96&gt;3,H96&gt;5),"장비이상",""),
IF(G96="GO",
  IF(H96&lt;100,"골드이상",""),
IF(G96="EN",
  IF(H96&gt;29,"에너지너무많음",
  IF(H96&gt;9,"에너지다소많음","")),"")))</f>
        <v>에너지너무많음</v>
      </c>
      <c r="J96" t="str">
        <f t="shared" ca="1" si="18"/>
        <v/>
      </c>
      <c r="N96" t="str">
        <f ca="1">IF(LEN(E96)=0,"",E96)</f>
        <v>cu</v>
      </c>
      <c r="O96" t="str">
        <f>IF(LEN(G96)=0,"",G96)</f>
        <v>EN</v>
      </c>
      <c r="P96">
        <f>IF(LEN(H96)=0,"",H96)</f>
        <v>220</v>
      </c>
      <c r="Q96" t="str">
        <f ca="1">IF(LEN(J96)=0,"",J96)</f>
        <v/>
      </c>
      <c r="R96" t="str">
        <f t="shared" si="19"/>
        <v/>
      </c>
      <c r="S96" t="str">
        <f t="shared" si="19"/>
        <v/>
      </c>
    </row>
    <row r="97" spans="1:19">
      <c r="A97" t="s">
        <v>82</v>
      </c>
      <c r="B97" t="str">
        <f>VLOOKUP(A97,AttendanceTypeTable!$A:$B,MATCH(AttendanceTypeTable!$B$1,AttendanceTypeTable!$A$1:$B$1,0),0)</f>
        <v>루틴8</v>
      </c>
      <c r="C97">
        <f t="shared" ca="1" si="17"/>
        <v>8</v>
      </c>
      <c r="D97" t="str">
        <f t="shared" ca="1" si="13"/>
        <v/>
      </c>
      <c r="E97" t="str">
        <f ca="1">IF(ISBLANK(F97),"",
VLOOKUP(F97,OFFSET(INDIRECT("$A:$B"),0,MATCH(F$1&amp;"_Verify",INDIRECT("$1:$1"),0)-1),2,0)
)</f>
        <v>cu</v>
      </c>
      <c r="F97" t="s">
        <v>63</v>
      </c>
      <c r="G97" t="s">
        <v>69</v>
      </c>
      <c r="H97">
        <v>10000</v>
      </c>
      <c r="I97" t="str">
        <f>IF(F97="장비1상자",
  IF(OR(G97&gt;3,H97&gt;5),"장비이상",""),
IF(G97="GO",
  IF(H97&lt;100,"골드이상",""),
IF(G97="EN",
  IF(H97&gt;29,"에너지너무많음",
  IF(H97&gt;9,"에너지다소많음","")),"")))</f>
        <v/>
      </c>
      <c r="J97" t="str">
        <f t="shared" ca="1" si="18"/>
        <v/>
      </c>
      <c r="N97" t="str">
        <f ca="1">IF(LEN(E97)=0,"",E97)</f>
        <v>cu</v>
      </c>
      <c r="O97" t="str">
        <f>IF(LEN(G97)=0,"",G97)</f>
        <v>GO</v>
      </c>
      <c r="P97">
        <f>IF(LEN(H97)=0,"",H97)</f>
        <v>10000</v>
      </c>
      <c r="Q97" t="str">
        <f ca="1">IF(LEN(J97)=0,"",J97)</f>
        <v/>
      </c>
      <c r="R97" t="str">
        <f t="shared" si="19"/>
        <v/>
      </c>
      <c r="S97" t="str">
        <f t="shared" si="19"/>
        <v/>
      </c>
    </row>
    <row r="98" spans="1:19">
      <c r="A98" t="s">
        <v>82</v>
      </c>
      <c r="B98" t="str">
        <f>VLOOKUP(A98,AttendanceTypeTable!$A:$B,MATCH(AttendanceTypeTable!$B$1,AttendanceTypeTable!$A$1:$B$1,0),0)</f>
        <v>루틴8</v>
      </c>
      <c r="C98">
        <f t="shared" ca="1" si="17"/>
        <v>9</v>
      </c>
      <c r="D98" t="str">
        <f t="shared" ca="1" si="13"/>
        <v/>
      </c>
      <c r="E98" t="str">
        <f ca="1">IF(ISBLANK(F98),"",
VLOOKUP(F98,OFFSET(INDIRECT("$A:$B"),0,MATCH(F$1&amp;"_Verify",INDIRECT("$1:$1"),0)-1),2,0)
)</f>
        <v>cu</v>
      </c>
      <c r="F98" t="s">
        <v>63</v>
      </c>
      <c r="G98" t="s">
        <v>64</v>
      </c>
      <c r="H98">
        <v>500</v>
      </c>
      <c r="I98" t="str">
        <f>IF(F98="장비1상자",
  IF(OR(G98&gt;3,H98&gt;5),"장비이상",""),
IF(G98="GO",
  IF(H98&lt;100,"골드이상",""),
IF(G98="EN",
  IF(H98&gt;29,"에너지너무많음",
  IF(H98&gt;9,"에너지다소많음","")),"")))</f>
        <v>에너지너무많음</v>
      </c>
      <c r="J98" t="str">
        <f t="shared" ca="1" si="18"/>
        <v>cu</v>
      </c>
      <c r="K98" t="s">
        <v>63</v>
      </c>
      <c r="L98" t="s">
        <v>69</v>
      </c>
      <c r="M98">
        <v>5000000</v>
      </c>
      <c r="N98" t="str">
        <f ca="1">IF(LEN(E98)=0,"",E98)</f>
        <v>cu</v>
      </c>
      <c r="O98" t="str">
        <f>IF(LEN(G98)=0,"",G98)</f>
        <v>EN</v>
      </c>
      <c r="P98">
        <f>IF(LEN(H98)=0,"",H98)</f>
        <v>500</v>
      </c>
      <c r="Q98" t="str">
        <f ca="1">IF(LEN(J98)=0,"",J98)</f>
        <v>cu</v>
      </c>
      <c r="R98" t="str">
        <f t="shared" si="19"/>
        <v>GO</v>
      </c>
      <c r="S98">
        <f t="shared" si="19"/>
        <v>5000000</v>
      </c>
    </row>
    <row r="99" spans="1:19">
      <c r="A99" t="s">
        <v>83</v>
      </c>
      <c r="B99" t="str">
        <f>VLOOKUP(A99,AttendanceTypeTable!$A:$B,MATCH(AttendanceTypeTable!$B$1,AttendanceTypeTable!$A$1:$B$1,0),0)</f>
        <v>루틴9</v>
      </c>
      <c r="C99">
        <f t="shared" ca="1" si="17"/>
        <v>1</v>
      </c>
      <c r="D99" t="str">
        <f t="shared" ca="1" si="13"/>
        <v/>
      </c>
      <c r="E99" t="str">
        <f ca="1">IF(ISBLANK(F99),"",
VLOOKUP(F99,OFFSET(INDIRECT("$A:$B"),0,MATCH(F$1&amp;"_Verify",INDIRECT("$1:$1"),0)-1),2,0)
)</f>
        <v>cu</v>
      </c>
      <c r="F99" t="s">
        <v>63</v>
      </c>
      <c r="G99" t="s">
        <v>64</v>
      </c>
      <c r="H99">
        <v>120</v>
      </c>
      <c r="I99" t="str">
        <f>IF(F99="장비1상자",
  IF(OR(G99&gt;3,H99&gt;5),"장비이상",""),
IF(G99="GO",
  IF(H99&lt;100,"골드이상",""),
IF(G99="EN",
  IF(H99&gt;29,"에너지너무많음",
  IF(H99&gt;9,"에너지다소많음","")),"")))</f>
        <v>에너지너무많음</v>
      </c>
      <c r="J99" t="str">
        <f t="shared" ca="1" si="18"/>
        <v/>
      </c>
      <c r="N99" t="str">
        <f ca="1">IF(LEN(E99)=0,"",E99)</f>
        <v>cu</v>
      </c>
      <c r="O99" t="str">
        <f>IF(LEN(G99)=0,"",G99)</f>
        <v>EN</v>
      </c>
      <c r="P99">
        <f>IF(LEN(H99)=0,"",H99)</f>
        <v>120</v>
      </c>
      <c r="Q99" t="str">
        <f ca="1">IF(LEN(J99)=0,"",J99)</f>
        <v/>
      </c>
      <c r="R99" t="str">
        <f t="shared" si="19"/>
        <v/>
      </c>
      <c r="S99" t="str">
        <f t="shared" si="19"/>
        <v/>
      </c>
    </row>
    <row r="100" spans="1:19">
      <c r="A100" t="s">
        <v>83</v>
      </c>
      <c r="B100" t="str">
        <f>VLOOKUP(A100,AttendanceTypeTable!$A:$B,MATCH(AttendanceTypeTable!$B$1,AttendanceTypeTable!$A$1:$B$1,0),0)</f>
        <v>루틴9</v>
      </c>
      <c r="C100">
        <f t="shared" ca="1" si="17"/>
        <v>2</v>
      </c>
      <c r="D100" t="str">
        <f t="shared" ca="1" si="13"/>
        <v/>
      </c>
      <c r="E100" t="str">
        <f ca="1">IF(ISBLANK(F100),"",
VLOOKUP(F100,OFFSET(INDIRECT("$A:$B"),0,MATCH(F$1&amp;"_Verify",INDIRECT("$1:$1"),0)-1),2,0)
)</f>
        <v>cu</v>
      </c>
      <c r="F100" t="s">
        <v>63</v>
      </c>
      <c r="G100" t="s">
        <v>69</v>
      </c>
      <c r="H100">
        <v>1250</v>
      </c>
      <c r="I100" t="str">
        <f>IF(F100="장비1상자",
  IF(OR(G100&gt;3,H100&gt;5),"장비이상",""),
IF(G100="GO",
  IF(H100&lt;100,"골드이상",""),
IF(G100="EN",
  IF(H100&gt;29,"에너지너무많음",
  IF(H100&gt;9,"에너지다소많음","")),"")))</f>
        <v/>
      </c>
      <c r="J100" t="str">
        <f t="shared" ca="1" si="18"/>
        <v/>
      </c>
      <c r="N100" t="str">
        <f ca="1">IF(LEN(E100)=0,"",E100)</f>
        <v>cu</v>
      </c>
      <c r="O100" t="str">
        <f>IF(LEN(G100)=0,"",G100)</f>
        <v>GO</v>
      </c>
      <c r="P100">
        <f>IF(LEN(H100)=0,"",H100)</f>
        <v>1250</v>
      </c>
      <c r="Q100" t="str">
        <f ca="1">IF(LEN(J100)=0,"",J100)</f>
        <v/>
      </c>
      <c r="R100" t="str">
        <f t="shared" si="19"/>
        <v/>
      </c>
      <c r="S100" t="str">
        <f t="shared" si="19"/>
        <v/>
      </c>
    </row>
    <row r="101" spans="1:19">
      <c r="A101" t="s">
        <v>83</v>
      </c>
      <c r="B101" t="str">
        <f>VLOOKUP(A101,AttendanceTypeTable!$A:$B,MATCH(AttendanceTypeTable!$B$1,AttendanceTypeTable!$A$1:$B$1,0),0)</f>
        <v>루틴9</v>
      </c>
      <c r="C101">
        <f t="shared" ca="1" si="17"/>
        <v>3</v>
      </c>
      <c r="D101" t="str">
        <f t="shared" ca="1" si="13"/>
        <v/>
      </c>
      <c r="E101" t="str">
        <f ca="1">IF(ISBLANK(F101),"",
VLOOKUP(F101,OFFSET(INDIRECT("$A:$B"),0,MATCH(F$1&amp;"_Verify",INDIRECT("$1:$1"),0)-1),2,0)
)</f>
        <v>cu</v>
      </c>
      <c r="F101" t="s">
        <v>63</v>
      </c>
      <c r="G101" t="s">
        <v>69</v>
      </c>
      <c r="H101">
        <v>10000</v>
      </c>
      <c r="I101" t="str">
        <f>IF(F101="장비1상자",
  IF(OR(G101&gt;3,H101&gt;5),"장비이상",""),
IF(G101="GO",
  IF(H101&lt;100,"골드이상",""),
IF(G101="EN",
  IF(H101&gt;29,"에너지너무많음",
  IF(H101&gt;9,"에너지다소많음","")),"")))</f>
        <v/>
      </c>
      <c r="J101" t="str">
        <f t="shared" ca="1" si="18"/>
        <v/>
      </c>
      <c r="N101" t="str">
        <f ca="1">IF(LEN(E101)=0,"",E101)</f>
        <v>cu</v>
      </c>
      <c r="O101" t="str">
        <f>IF(LEN(G101)=0,"",G101)</f>
        <v>GO</v>
      </c>
      <c r="P101">
        <f>IF(LEN(H101)=0,"",H101)</f>
        <v>10000</v>
      </c>
      <c r="Q101" t="str">
        <f ca="1">IF(LEN(J101)=0,"",J101)</f>
        <v/>
      </c>
      <c r="R101" t="str">
        <f t="shared" si="19"/>
        <v/>
      </c>
      <c r="S101" t="str">
        <f t="shared" si="19"/>
        <v/>
      </c>
    </row>
    <row r="102" spans="1:19">
      <c r="A102" t="s">
        <v>83</v>
      </c>
      <c r="B102" t="str">
        <f>VLOOKUP(A102,AttendanceTypeTable!$A:$B,MATCH(AttendanceTypeTable!$B$1,AttendanceTypeTable!$A$1:$B$1,0),0)</f>
        <v>루틴9</v>
      </c>
      <c r="C102">
        <f t="shared" ca="1" si="17"/>
        <v>4</v>
      </c>
      <c r="D102" t="str">
        <f t="shared" ca="1" si="13"/>
        <v/>
      </c>
      <c r="E102" t="str">
        <f ca="1">IF(ISBLANK(F102),"",
VLOOKUP(F102,OFFSET(INDIRECT("$A:$B"),0,MATCH(F$1&amp;"_Verify",INDIRECT("$1:$1"),0)-1),2,0)
)</f>
        <v>cu</v>
      </c>
      <c r="F102" t="s">
        <v>63</v>
      </c>
      <c r="G102" t="s">
        <v>64</v>
      </c>
      <c r="H102">
        <v>150</v>
      </c>
      <c r="I102" t="str">
        <f>IF(F102="장비1상자",
  IF(OR(G102&gt;3,H102&gt;5),"장비이상",""),
IF(G102="GO",
  IF(H102&lt;100,"골드이상",""),
IF(G102="EN",
  IF(H102&gt;29,"에너지너무많음",
  IF(H102&gt;9,"에너지다소많음","")),"")))</f>
        <v>에너지너무많음</v>
      </c>
      <c r="J102" t="str">
        <f t="shared" ca="1" si="18"/>
        <v/>
      </c>
      <c r="N102" t="str">
        <f ca="1">IF(LEN(E102)=0,"",E102)</f>
        <v>cu</v>
      </c>
      <c r="O102" t="str">
        <f>IF(LEN(G102)=0,"",G102)</f>
        <v>EN</v>
      </c>
      <c r="P102">
        <f>IF(LEN(H102)=0,"",H102)</f>
        <v>150</v>
      </c>
      <c r="Q102" t="str">
        <f ca="1">IF(LEN(J102)=0,"",J102)</f>
        <v/>
      </c>
      <c r="R102" t="str">
        <f t="shared" ref="R102:S116" si="20">IF(LEN(L102)=0,"",L102)</f>
        <v/>
      </c>
      <c r="S102" t="str">
        <f t="shared" si="20"/>
        <v/>
      </c>
    </row>
    <row r="103" spans="1:19">
      <c r="A103" t="s">
        <v>83</v>
      </c>
      <c r="B103" t="str">
        <f>VLOOKUP(A103,AttendanceTypeTable!$A:$B,MATCH(AttendanceTypeTable!$B$1,AttendanceTypeTable!$A$1:$B$1,0),0)</f>
        <v>루틴9</v>
      </c>
      <c r="C103">
        <f t="shared" ca="1" si="17"/>
        <v>5</v>
      </c>
      <c r="D103" t="str">
        <f t="shared" ca="1" si="13"/>
        <v/>
      </c>
      <c r="E103" t="str">
        <f ca="1">IF(ISBLANK(F103),"",
VLOOKUP(F103,OFFSET(INDIRECT("$A:$B"),0,MATCH(F$1&amp;"_Verify",INDIRECT("$1:$1"),0)-1),2,0)
)</f>
        <v>cu</v>
      </c>
      <c r="F103" t="s">
        <v>63</v>
      </c>
      <c r="G103" t="s">
        <v>69</v>
      </c>
      <c r="H103">
        <v>2500</v>
      </c>
      <c r="I103" t="str">
        <f>IF(F103="장비1상자",
  IF(OR(G103&gt;3,H103&gt;5),"장비이상",""),
IF(G103="GO",
  IF(H103&lt;100,"골드이상",""),
IF(G103="EN",
  IF(H103&gt;29,"에너지너무많음",
  IF(H103&gt;9,"에너지다소많음","")),"")))</f>
        <v/>
      </c>
      <c r="J103" t="str">
        <f t="shared" ca="1" si="18"/>
        <v/>
      </c>
      <c r="N103" t="str">
        <f ca="1">IF(LEN(E103)=0,"",E103)</f>
        <v>cu</v>
      </c>
      <c r="O103" t="str">
        <f>IF(LEN(G103)=0,"",G103)</f>
        <v>GO</v>
      </c>
      <c r="P103">
        <f>IF(LEN(H103)=0,"",H103)</f>
        <v>2500</v>
      </c>
      <c r="Q103" t="str">
        <f ca="1">IF(LEN(J103)=0,"",J103)</f>
        <v/>
      </c>
      <c r="R103" t="str">
        <f t="shared" si="20"/>
        <v/>
      </c>
      <c r="S103" t="str">
        <f t="shared" si="20"/>
        <v/>
      </c>
    </row>
    <row r="104" spans="1:19">
      <c r="A104" t="s">
        <v>83</v>
      </c>
      <c r="B104" t="str">
        <f>VLOOKUP(A104,AttendanceTypeTable!$A:$B,MATCH(AttendanceTypeTable!$B$1,AttendanceTypeTable!$A$1:$B$1,0),0)</f>
        <v>루틴9</v>
      </c>
      <c r="C104">
        <f t="shared" ca="1" si="17"/>
        <v>6</v>
      </c>
      <c r="D104" t="str">
        <f t="shared" ca="1" si="13"/>
        <v/>
      </c>
      <c r="E104" t="str">
        <f ca="1">IF(ISBLANK(F104),"",
VLOOKUP(F104,OFFSET(INDIRECT("$A:$B"),0,MATCH(F$1&amp;"_Verify",INDIRECT("$1:$1"),0)-1),2,0)
)</f>
        <v>cu</v>
      </c>
      <c r="F104" t="s">
        <v>63</v>
      </c>
      <c r="G104" t="s">
        <v>69</v>
      </c>
      <c r="H104">
        <v>3750</v>
      </c>
      <c r="I104" t="str">
        <f>IF(F104="장비1상자",
  IF(OR(G104&gt;3,H104&gt;5),"장비이상",""),
IF(G104="GO",
  IF(H104&lt;100,"골드이상",""),
IF(G104="EN",
  IF(H104&gt;29,"에너지너무많음",
  IF(H104&gt;9,"에너지다소많음","")),"")))</f>
        <v/>
      </c>
      <c r="J104" t="str">
        <f t="shared" ca="1" si="18"/>
        <v/>
      </c>
      <c r="N104" t="str">
        <f ca="1">IF(LEN(E104)=0,"",E104)</f>
        <v>cu</v>
      </c>
      <c r="O104" t="str">
        <f>IF(LEN(G104)=0,"",G104)</f>
        <v>GO</v>
      </c>
      <c r="P104">
        <f>IF(LEN(H104)=0,"",H104)</f>
        <v>3750</v>
      </c>
      <c r="Q104" t="str">
        <f ca="1">IF(LEN(J104)=0,"",J104)</f>
        <v/>
      </c>
      <c r="R104" t="str">
        <f t="shared" si="20"/>
        <v/>
      </c>
      <c r="S104" t="str">
        <f t="shared" si="20"/>
        <v/>
      </c>
    </row>
    <row r="105" spans="1:19">
      <c r="A105" t="s">
        <v>83</v>
      </c>
      <c r="B105" t="str">
        <f>VLOOKUP(A105,AttendanceTypeTable!$A:$B,MATCH(AttendanceTypeTable!$B$1,AttendanceTypeTable!$A$1:$B$1,0),0)</f>
        <v>루틴9</v>
      </c>
      <c r="C105">
        <f t="shared" ca="1" si="17"/>
        <v>7</v>
      </c>
      <c r="D105" t="str">
        <f t="shared" ca="1" si="13"/>
        <v/>
      </c>
      <c r="E105" t="str">
        <f ca="1">IF(ISBLANK(F105),"",
VLOOKUP(F105,OFFSET(INDIRECT("$A:$B"),0,MATCH(F$1&amp;"_Verify",INDIRECT("$1:$1"),0)-1),2,0)
)</f>
        <v>cu</v>
      </c>
      <c r="F105" t="s">
        <v>63</v>
      </c>
      <c r="G105" t="s">
        <v>64</v>
      </c>
      <c r="H105">
        <v>220</v>
      </c>
      <c r="I105" t="str">
        <f>IF(F105="장비1상자",
  IF(OR(G105&gt;3,H105&gt;5),"장비이상",""),
IF(G105="GO",
  IF(H105&lt;100,"골드이상",""),
IF(G105="EN",
  IF(H105&gt;29,"에너지너무많음",
  IF(H105&gt;9,"에너지다소많음","")),"")))</f>
        <v>에너지너무많음</v>
      </c>
      <c r="J105" t="str">
        <f t="shared" ca="1" si="18"/>
        <v/>
      </c>
      <c r="N105" t="str">
        <f ca="1">IF(LEN(E105)=0,"",E105)</f>
        <v>cu</v>
      </c>
      <c r="O105" t="str">
        <f>IF(LEN(G105)=0,"",G105)</f>
        <v>EN</v>
      </c>
      <c r="P105">
        <f>IF(LEN(H105)=0,"",H105)</f>
        <v>220</v>
      </c>
      <c r="Q105" t="str">
        <f ca="1">IF(LEN(J105)=0,"",J105)</f>
        <v/>
      </c>
      <c r="R105" t="str">
        <f t="shared" si="20"/>
        <v/>
      </c>
      <c r="S105" t="str">
        <f t="shared" si="20"/>
        <v/>
      </c>
    </row>
    <row r="106" spans="1:19">
      <c r="A106" t="s">
        <v>83</v>
      </c>
      <c r="B106" t="str">
        <f>VLOOKUP(A106,AttendanceTypeTable!$A:$B,MATCH(AttendanceTypeTable!$B$1,AttendanceTypeTable!$A$1:$B$1,0),0)</f>
        <v>루틴9</v>
      </c>
      <c r="C106">
        <f t="shared" ca="1" si="17"/>
        <v>8</v>
      </c>
      <c r="D106" t="str">
        <f t="shared" ca="1" si="13"/>
        <v/>
      </c>
      <c r="E106" t="str">
        <f ca="1">IF(ISBLANK(F106),"",
VLOOKUP(F106,OFFSET(INDIRECT("$A:$B"),0,MATCH(F$1&amp;"_Verify",INDIRECT("$1:$1"),0)-1),2,0)
)</f>
        <v>cu</v>
      </c>
      <c r="F106" t="s">
        <v>63</v>
      </c>
      <c r="G106" t="s">
        <v>69</v>
      </c>
      <c r="H106">
        <v>10000</v>
      </c>
      <c r="I106" t="str">
        <f>IF(F106="장비1상자",
  IF(OR(G106&gt;3,H106&gt;5),"장비이상",""),
IF(G106="GO",
  IF(H106&lt;100,"골드이상",""),
IF(G106="EN",
  IF(H106&gt;29,"에너지너무많음",
  IF(H106&gt;9,"에너지다소많음","")),"")))</f>
        <v/>
      </c>
      <c r="J106" t="str">
        <f t="shared" ca="1" si="18"/>
        <v/>
      </c>
      <c r="N106" t="str">
        <f ca="1">IF(LEN(E106)=0,"",E106)</f>
        <v>cu</v>
      </c>
      <c r="O106" t="str">
        <f>IF(LEN(G106)=0,"",G106)</f>
        <v>GO</v>
      </c>
      <c r="P106">
        <f>IF(LEN(H106)=0,"",H106)</f>
        <v>10000</v>
      </c>
      <c r="Q106" t="str">
        <f ca="1">IF(LEN(J106)=0,"",J106)</f>
        <v/>
      </c>
      <c r="R106" t="str">
        <f t="shared" si="20"/>
        <v/>
      </c>
      <c r="S106" t="str">
        <f t="shared" si="20"/>
        <v/>
      </c>
    </row>
    <row r="107" spans="1:19">
      <c r="A107" t="s">
        <v>83</v>
      </c>
      <c r="B107" t="str">
        <f>VLOOKUP(A107,AttendanceTypeTable!$A:$B,MATCH(AttendanceTypeTable!$B$1,AttendanceTypeTable!$A$1:$B$1,0),0)</f>
        <v>루틴9</v>
      </c>
      <c r="C107">
        <f t="shared" ca="1" si="17"/>
        <v>9</v>
      </c>
      <c r="D107" t="str">
        <f t="shared" ca="1" si="13"/>
        <v/>
      </c>
      <c r="E107" t="str">
        <f ca="1">IF(ISBLANK(F107),"",
VLOOKUP(F107,OFFSET(INDIRECT("$A:$B"),0,MATCH(F$1&amp;"_Verify",INDIRECT("$1:$1"),0)-1),2,0)
)</f>
        <v>cu</v>
      </c>
      <c r="F107" t="s">
        <v>63</v>
      </c>
      <c r="G107" t="s">
        <v>64</v>
      </c>
      <c r="H107">
        <v>500</v>
      </c>
      <c r="I107" t="str">
        <f>IF(F107="장비1상자",
  IF(OR(G107&gt;3,H107&gt;5),"장비이상",""),
IF(G107="GO",
  IF(H107&lt;100,"골드이상",""),
IF(G107="EN",
  IF(H107&gt;29,"에너지너무많음",
  IF(H107&gt;9,"에너지다소많음","")),"")))</f>
        <v>에너지너무많음</v>
      </c>
      <c r="J107" t="str">
        <f t="shared" ca="1" si="18"/>
        <v>cu</v>
      </c>
      <c r="K107" t="s">
        <v>63</v>
      </c>
      <c r="L107" t="s">
        <v>69</v>
      </c>
      <c r="M107">
        <v>5000000</v>
      </c>
      <c r="N107" t="str">
        <f ca="1">IF(LEN(E107)=0,"",E107)</f>
        <v>cu</v>
      </c>
      <c r="O107" t="str">
        <f>IF(LEN(G107)=0,"",G107)</f>
        <v>EN</v>
      </c>
      <c r="P107">
        <f>IF(LEN(H107)=0,"",H107)</f>
        <v>500</v>
      </c>
      <c r="Q107" t="str">
        <f ca="1">IF(LEN(J107)=0,"",J107)</f>
        <v>cu</v>
      </c>
      <c r="R107" t="str">
        <f t="shared" si="20"/>
        <v>GO</v>
      </c>
      <c r="S107">
        <f t="shared" si="20"/>
        <v>5000000</v>
      </c>
    </row>
    <row r="108" spans="1:19">
      <c r="A108" t="s">
        <v>84</v>
      </c>
      <c r="B108" t="str">
        <f>VLOOKUP(A108,AttendanceTypeTable!$A:$B,MATCH(AttendanceTypeTable!$B$1,AttendanceTypeTable!$A$1:$B$1,0),0)</f>
        <v>루틴10</v>
      </c>
      <c r="C108">
        <f t="shared" ref="C108:C116" ca="1" si="21">IF(A108&lt;&gt;OFFSET(A108,-1,0),1,OFFSET(C108,-1,0)+1)</f>
        <v>1</v>
      </c>
      <c r="D108" t="str">
        <f t="shared" ca="1" si="13"/>
        <v/>
      </c>
      <c r="E108" t="str">
        <f ca="1">IF(ISBLANK(F108),"",
VLOOKUP(F108,OFFSET(INDIRECT("$A:$B"),0,MATCH(F$1&amp;"_Verify",INDIRECT("$1:$1"),0)-1),2,0)
)</f>
        <v>cu</v>
      </c>
      <c r="F108" t="s">
        <v>63</v>
      </c>
      <c r="G108" t="s">
        <v>64</v>
      </c>
      <c r="H108">
        <v>120</v>
      </c>
      <c r="I108" t="str">
        <f>IF(F108="장비1상자",
  IF(OR(G108&gt;3,H108&gt;5),"장비이상",""),
IF(G108="GO",
  IF(H108&lt;100,"골드이상",""),
IF(G108="EN",
  IF(H108&gt;29,"에너지너무많음",
  IF(H108&gt;9,"에너지다소많음","")),"")))</f>
        <v>에너지너무많음</v>
      </c>
      <c r="J108" t="str">
        <f t="shared" ref="J108:J116" ca="1" si="22">IF(ISBLANK(K108),"",
VLOOKUP(K108,OFFSET(INDIRECT("$A:$B"),0,MATCH(K$1&amp;"_Verify",INDIRECT("$1:$1"),0)-1),2,0)
)</f>
        <v/>
      </c>
      <c r="N108" t="str">
        <f ca="1">IF(LEN(E108)=0,"",E108)</f>
        <v>cu</v>
      </c>
      <c r="O108" t="str">
        <f>IF(LEN(G108)=0,"",G108)</f>
        <v>EN</v>
      </c>
      <c r="P108">
        <f>IF(LEN(H108)=0,"",H108)</f>
        <v>120</v>
      </c>
      <c r="Q108" t="str">
        <f ca="1">IF(LEN(J108)=0,"",J108)</f>
        <v/>
      </c>
      <c r="R108" t="str">
        <f t="shared" si="20"/>
        <v/>
      </c>
      <c r="S108" t="str">
        <f t="shared" si="20"/>
        <v/>
      </c>
    </row>
    <row r="109" spans="1:19">
      <c r="A109" t="s">
        <v>84</v>
      </c>
      <c r="B109" t="str">
        <f>VLOOKUP(A109,AttendanceTypeTable!$A:$B,MATCH(AttendanceTypeTable!$B$1,AttendanceTypeTable!$A$1:$B$1,0),0)</f>
        <v>루틴10</v>
      </c>
      <c r="C109">
        <f t="shared" ca="1" si="21"/>
        <v>2</v>
      </c>
      <c r="D109" t="str">
        <f t="shared" ca="1" si="13"/>
        <v/>
      </c>
      <c r="E109" t="str">
        <f ca="1">IF(ISBLANK(F109),"",
VLOOKUP(F109,OFFSET(INDIRECT("$A:$B"),0,MATCH(F$1&amp;"_Verify",INDIRECT("$1:$1"),0)-1),2,0)
)</f>
        <v>cu</v>
      </c>
      <c r="F109" t="s">
        <v>63</v>
      </c>
      <c r="G109" t="s">
        <v>64</v>
      </c>
      <c r="H109">
        <v>150</v>
      </c>
      <c r="I109" t="str">
        <f>IF(F109="장비1상자",
  IF(OR(G109&gt;3,H109&gt;5),"장비이상",""),
IF(G109="GO",
  IF(H109&lt;100,"골드이상",""),
IF(G109="EN",
  IF(H109&gt;29,"에너지너무많음",
  IF(H109&gt;9,"에너지다소많음","")),"")))</f>
        <v>에너지너무많음</v>
      </c>
      <c r="J109" t="str">
        <f t="shared" ca="1" si="22"/>
        <v/>
      </c>
      <c r="N109" t="str">
        <f ca="1">IF(LEN(E109)=0,"",E109)</f>
        <v>cu</v>
      </c>
      <c r="O109" t="str">
        <f>IF(LEN(G109)=0,"",G109)</f>
        <v>EN</v>
      </c>
      <c r="P109">
        <f>IF(LEN(H109)=0,"",H109)</f>
        <v>150</v>
      </c>
      <c r="Q109" t="str">
        <f ca="1">IF(LEN(J109)=0,"",J109)</f>
        <v/>
      </c>
      <c r="R109" t="str">
        <f t="shared" si="20"/>
        <v/>
      </c>
      <c r="S109" t="str">
        <f t="shared" si="20"/>
        <v/>
      </c>
    </row>
    <row r="110" spans="1:19">
      <c r="A110" t="s">
        <v>84</v>
      </c>
      <c r="B110" t="str">
        <f>VLOOKUP(A110,AttendanceTypeTable!$A:$B,MATCH(AttendanceTypeTable!$B$1,AttendanceTypeTable!$A$1:$B$1,0),0)</f>
        <v>루틴10</v>
      </c>
      <c r="C110">
        <f t="shared" ca="1" si="21"/>
        <v>3</v>
      </c>
      <c r="D110" t="str">
        <f t="shared" ca="1" si="13"/>
        <v/>
      </c>
      <c r="E110" t="str">
        <f ca="1">IF(ISBLANK(F110),"",
VLOOKUP(F110,OFFSET(INDIRECT("$A:$B"),0,MATCH(F$1&amp;"_Verify",INDIRECT("$1:$1"),0)-1),2,0)
)</f>
        <v>cu</v>
      </c>
      <c r="F110" t="s">
        <v>63</v>
      </c>
      <c r="G110" t="s">
        <v>64</v>
      </c>
      <c r="H110">
        <v>180</v>
      </c>
      <c r="I110" t="str">
        <f>IF(F110="장비1상자",
  IF(OR(G110&gt;3,H110&gt;5),"장비이상",""),
IF(G110="GO",
  IF(H110&lt;100,"골드이상",""),
IF(G110="EN",
  IF(H110&gt;29,"에너지너무많음",
  IF(H110&gt;9,"에너지다소많음","")),"")))</f>
        <v>에너지너무많음</v>
      </c>
      <c r="J110" t="str">
        <f t="shared" ca="1" si="22"/>
        <v/>
      </c>
      <c r="N110" t="str">
        <f ca="1">IF(LEN(E110)=0,"",E110)</f>
        <v>cu</v>
      </c>
      <c r="O110" t="str">
        <f>IF(LEN(G110)=0,"",G110)</f>
        <v>EN</v>
      </c>
      <c r="P110">
        <f>IF(LEN(H110)=0,"",H110)</f>
        <v>180</v>
      </c>
      <c r="Q110" t="str">
        <f ca="1">IF(LEN(J110)=0,"",J110)</f>
        <v/>
      </c>
      <c r="R110" t="str">
        <f t="shared" si="20"/>
        <v/>
      </c>
      <c r="S110" t="str">
        <f t="shared" si="20"/>
        <v/>
      </c>
    </row>
    <row r="111" spans="1:19">
      <c r="A111" t="s">
        <v>84</v>
      </c>
      <c r="B111" t="str">
        <f>VLOOKUP(A111,AttendanceTypeTable!$A:$B,MATCH(AttendanceTypeTable!$B$1,AttendanceTypeTable!$A$1:$B$1,0),0)</f>
        <v>루틴10</v>
      </c>
      <c r="C111">
        <f t="shared" ca="1" si="21"/>
        <v>4</v>
      </c>
      <c r="D111" t="str">
        <f t="shared" ca="1" si="13"/>
        <v/>
      </c>
      <c r="E111" t="str">
        <f ca="1">IF(ISBLANK(F111),"",
VLOOKUP(F111,OFFSET(INDIRECT("$A:$B"),0,MATCH(F$1&amp;"_Verify",INDIRECT("$1:$1"),0)-1),2,0)
)</f>
        <v>cu</v>
      </c>
      <c r="F111" t="s">
        <v>63</v>
      </c>
      <c r="G111" t="s">
        <v>64</v>
      </c>
      <c r="H111">
        <v>250</v>
      </c>
      <c r="I111" t="str">
        <f>IF(F111="장비1상자",
  IF(OR(G111&gt;3,H111&gt;5),"장비이상",""),
IF(G111="GO",
  IF(H111&lt;100,"골드이상",""),
IF(G111="EN",
  IF(H111&gt;29,"에너지너무많음",
  IF(H111&gt;9,"에너지다소많음","")),"")))</f>
        <v>에너지너무많음</v>
      </c>
      <c r="J111" t="str">
        <f t="shared" ca="1" si="22"/>
        <v/>
      </c>
      <c r="N111" t="str">
        <f ca="1">IF(LEN(E111)=0,"",E111)</f>
        <v>cu</v>
      </c>
      <c r="O111" t="str">
        <f>IF(LEN(G111)=0,"",G111)</f>
        <v>EN</v>
      </c>
      <c r="P111">
        <f>IF(LEN(H111)=0,"",H111)</f>
        <v>250</v>
      </c>
      <c r="Q111" t="str">
        <f ca="1">IF(LEN(J111)=0,"",J111)</f>
        <v/>
      </c>
      <c r="R111" t="str">
        <f t="shared" si="20"/>
        <v/>
      </c>
      <c r="S111" t="str">
        <f t="shared" si="20"/>
        <v/>
      </c>
    </row>
    <row r="112" spans="1:19">
      <c r="A112" t="s">
        <v>84</v>
      </c>
      <c r="B112" t="str">
        <f>VLOOKUP(A112,AttendanceTypeTable!$A:$B,MATCH(AttendanceTypeTable!$B$1,AttendanceTypeTable!$A$1:$B$1,0),0)</f>
        <v>루틴10</v>
      </c>
      <c r="C112">
        <f t="shared" ca="1" si="21"/>
        <v>5</v>
      </c>
      <c r="D112" t="str">
        <f t="shared" ca="1" si="13"/>
        <v/>
      </c>
      <c r="E112" t="str">
        <f ca="1">IF(ISBLANK(F112),"",
VLOOKUP(F112,OFFSET(INDIRECT("$A:$B"),0,MATCH(F$1&amp;"_Verify",INDIRECT("$1:$1"),0)-1),2,0)
)</f>
        <v>cu</v>
      </c>
      <c r="F112" t="s">
        <v>63</v>
      </c>
      <c r="G112" t="s">
        <v>64</v>
      </c>
      <c r="H112">
        <v>160</v>
      </c>
      <c r="I112" t="str">
        <f>IF(F112="장비1상자",
  IF(OR(G112&gt;3,H112&gt;5),"장비이상",""),
IF(G112="GO",
  IF(H112&lt;100,"골드이상",""),
IF(G112="EN",
  IF(H112&gt;29,"에너지너무많음",
  IF(H112&gt;9,"에너지다소많음","")),"")))</f>
        <v>에너지너무많음</v>
      </c>
      <c r="J112" t="str">
        <f t="shared" ca="1" si="22"/>
        <v/>
      </c>
      <c r="N112" t="str">
        <f ca="1">IF(LEN(E112)=0,"",E112)</f>
        <v>cu</v>
      </c>
      <c r="O112" t="str">
        <f>IF(LEN(G112)=0,"",G112)</f>
        <v>EN</v>
      </c>
      <c r="P112">
        <f>IF(LEN(H112)=0,"",H112)</f>
        <v>160</v>
      </c>
      <c r="Q112" t="str">
        <f ca="1">IF(LEN(J112)=0,"",J112)</f>
        <v/>
      </c>
      <c r="R112" t="str">
        <f t="shared" si="20"/>
        <v/>
      </c>
      <c r="S112" t="str">
        <f t="shared" si="20"/>
        <v/>
      </c>
    </row>
    <row r="113" spans="1:19">
      <c r="A113" t="s">
        <v>84</v>
      </c>
      <c r="B113" t="str">
        <f>VLOOKUP(A113,AttendanceTypeTable!$A:$B,MATCH(AttendanceTypeTable!$B$1,AttendanceTypeTable!$A$1:$B$1,0),0)</f>
        <v>루틴10</v>
      </c>
      <c r="C113">
        <f t="shared" ca="1" si="21"/>
        <v>6</v>
      </c>
      <c r="D113" t="str">
        <f t="shared" ca="1" si="13"/>
        <v/>
      </c>
      <c r="E113" t="str">
        <f ca="1">IF(ISBLANK(F113),"",
VLOOKUP(F113,OFFSET(INDIRECT("$A:$B"),0,MATCH(F$1&amp;"_Verify",INDIRECT("$1:$1"),0)-1),2,0)
)</f>
        <v>cu</v>
      </c>
      <c r="F113" t="s">
        <v>63</v>
      </c>
      <c r="G113" t="s">
        <v>64</v>
      </c>
      <c r="H113">
        <v>200</v>
      </c>
      <c r="I113" t="str">
        <f>IF(F113="장비1상자",
  IF(OR(G113&gt;3,H113&gt;5),"장비이상",""),
IF(G113="GO",
  IF(H113&lt;100,"골드이상",""),
IF(G113="EN",
  IF(H113&gt;29,"에너지너무많음",
  IF(H113&gt;9,"에너지다소많음","")),"")))</f>
        <v>에너지너무많음</v>
      </c>
      <c r="J113" t="str">
        <f t="shared" ca="1" si="22"/>
        <v/>
      </c>
      <c r="N113" t="str">
        <f ca="1">IF(LEN(E113)=0,"",E113)</f>
        <v>cu</v>
      </c>
      <c r="O113" t="str">
        <f>IF(LEN(G113)=0,"",G113)</f>
        <v>EN</v>
      </c>
      <c r="P113">
        <f>IF(LEN(H113)=0,"",H113)</f>
        <v>200</v>
      </c>
      <c r="Q113" t="str">
        <f ca="1">IF(LEN(J113)=0,"",J113)</f>
        <v/>
      </c>
      <c r="R113" t="str">
        <f t="shared" si="20"/>
        <v/>
      </c>
      <c r="S113" t="str">
        <f t="shared" si="20"/>
        <v/>
      </c>
    </row>
    <row r="114" spans="1:19">
      <c r="A114" t="s">
        <v>84</v>
      </c>
      <c r="B114" t="str">
        <f>VLOOKUP(A114,AttendanceTypeTable!$A:$B,MATCH(AttendanceTypeTable!$B$1,AttendanceTypeTable!$A$1:$B$1,0),0)</f>
        <v>루틴10</v>
      </c>
      <c r="C114">
        <f t="shared" ca="1" si="21"/>
        <v>7</v>
      </c>
      <c r="D114" t="str">
        <f t="shared" ca="1" si="13"/>
        <v/>
      </c>
      <c r="E114" t="str">
        <f ca="1">IF(ISBLANK(F114),"",
VLOOKUP(F114,OFFSET(INDIRECT("$A:$B"),0,MATCH(F$1&amp;"_Verify",INDIRECT("$1:$1"),0)-1),2,0)
)</f>
        <v>cu</v>
      </c>
      <c r="F114" t="s">
        <v>63</v>
      </c>
      <c r="G114" t="s">
        <v>64</v>
      </c>
      <c r="H114">
        <v>250</v>
      </c>
      <c r="I114" t="str">
        <f>IF(F114="장비1상자",
  IF(OR(G114&gt;3,H114&gt;5),"장비이상",""),
IF(G114="GO",
  IF(H114&lt;100,"골드이상",""),
IF(G114="EN",
  IF(H114&gt;29,"에너지너무많음",
  IF(H114&gt;9,"에너지다소많음","")),"")))</f>
        <v>에너지너무많음</v>
      </c>
      <c r="J114" t="str">
        <f t="shared" ca="1" si="22"/>
        <v/>
      </c>
      <c r="N114" t="str">
        <f ca="1">IF(LEN(E114)=0,"",E114)</f>
        <v>cu</v>
      </c>
      <c r="O114" t="str">
        <f>IF(LEN(G114)=0,"",G114)</f>
        <v>EN</v>
      </c>
      <c r="P114">
        <f>IF(LEN(H114)=0,"",H114)</f>
        <v>250</v>
      </c>
      <c r="Q114" t="str">
        <f ca="1">IF(LEN(J114)=0,"",J114)</f>
        <v/>
      </c>
      <c r="R114" t="str">
        <f t="shared" si="20"/>
        <v/>
      </c>
      <c r="S114" t="str">
        <f t="shared" si="20"/>
        <v/>
      </c>
    </row>
    <row r="115" spans="1:19">
      <c r="A115" t="s">
        <v>84</v>
      </c>
      <c r="B115" t="str">
        <f>VLOOKUP(A115,AttendanceTypeTable!$A:$B,MATCH(AttendanceTypeTable!$B$1,AttendanceTypeTable!$A$1:$B$1,0),0)</f>
        <v>루틴10</v>
      </c>
      <c r="C115">
        <f t="shared" ca="1" si="21"/>
        <v>8</v>
      </c>
      <c r="D115" t="str">
        <f t="shared" ca="1" si="13"/>
        <v/>
      </c>
      <c r="E115" t="str">
        <f ca="1">IF(ISBLANK(F115),"",
VLOOKUP(F115,OFFSET(INDIRECT("$A:$B"),0,MATCH(F$1&amp;"_Verify",INDIRECT("$1:$1"),0)-1),2,0)
)</f>
        <v>cu</v>
      </c>
      <c r="F115" t="s">
        <v>63</v>
      </c>
      <c r="G115" t="s">
        <v>64</v>
      </c>
      <c r="H115">
        <v>300</v>
      </c>
      <c r="I115" t="str">
        <f>IF(F115="장비1상자",
  IF(OR(G115&gt;3,H115&gt;5),"장비이상",""),
IF(G115="GO",
  IF(H115&lt;100,"골드이상",""),
IF(G115="EN",
  IF(H115&gt;29,"에너지너무많음",
  IF(H115&gt;9,"에너지다소많음","")),"")))</f>
        <v>에너지너무많음</v>
      </c>
      <c r="J115" t="str">
        <f t="shared" ca="1" si="22"/>
        <v/>
      </c>
      <c r="N115" t="str">
        <f ca="1">IF(LEN(E115)=0,"",E115)</f>
        <v>cu</v>
      </c>
      <c r="O115" t="str">
        <f>IF(LEN(G115)=0,"",G115)</f>
        <v>EN</v>
      </c>
      <c r="P115">
        <f>IF(LEN(H115)=0,"",H115)</f>
        <v>300</v>
      </c>
      <c r="Q115" t="str">
        <f ca="1">IF(LEN(J115)=0,"",J115)</f>
        <v/>
      </c>
      <c r="R115" t="str">
        <f t="shared" si="20"/>
        <v/>
      </c>
      <c r="S115" t="str">
        <f t="shared" si="20"/>
        <v/>
      </c>
    </row>
    <row r="116" spans="1:19">
      <c r="A116" t="s">
        <v>84</v>
      </c>
      <c r="B116" t="str">
        <f>VLOOKUP(A116,AttendanceTypeTable!$A:$B,MATCH(AttendanceTypeTable!$B$1,AttendanceTypeTable!$A$1:$B$1,0),0)</f>
        <v>루틴10</v>
      </c>
      <c r="C116">
        <f t="shared" ca="1" si="21"/>
        <v>9</v>
      </c>
      <c r="D116" t="str">
        <f t="shared" ca="1" si="13"/>
        <v/>
      </c>
      <c r="E116" t="str">
        <f ca="1">IF(ISBLANK(F116),"",
VLOOKUP(F116,OFFSET(INDIRECT("$A:$B"),0,MATCH(F$1&amp;"_Verify",INDIRECT("$1:$1"),0)-1),2,0)
)</f>
        <v>cu</v>
      </c>
      <c r="F116" t="s">
        <v>63</v>
      </c>
      <c r="G116" t="s">
        <v>64</v>
      </c>
      <c r="H116">
        <v>500</v>
      </c>
      <c r="I116" t="str">
        <f>IF(F116="장비1상자",
  IF(OR(G116&gt;3,H116&gt;5),"장비이상",""),
IF(G116="GO",
  IF(H116&lt;100,"골드이상",""),
IF(G116="EN",
  IF(H116&gt;29,"에너지너무많음",
  IF(H116&gt;9,"에너지다소많음","")),"")))</f>
        <v>에너지너무많음</v>
      </c>
      <c r="J116" t="str">
        <f t="shared" ca="1" si="22"/>
        <v>cu</v>
      </c>
      <c r="K116" t="s">
        <v>63</v>
      </c>
      <c r="L116" t="s">
        <v>69</v>
      </c>
      <c r="M116">
        <v>5000000</v>
      </c>
      <c r="N116" t="str">
        <f ca="1">IF(LEN(E116)=0,"",E116)</f>
        <v>cu</v>
      </c>
      <c r="O116" t="str">
        <f>IF(LEN(G116)=0,"",G116)</f>
        <v>EN</v>
      </c>
      <c r="P116">
        <f>IF(LEN(H116)=0,"",H116)</f>
        <v>500</v>
      </c>
      <c r="Q116" t="str">
        <f ca="1">IF(LEN(J116)=0,"",J116)</f>
        <v>cu</v>
      </c>
      <c r="R116" t="str">
        <f t="shared" si="20"/>
        <v>GO</v>
      </c>
      <c r="S116">
        <f t="shared" si="20"/>
        <v>5000000</v>
      </c>
    </row>
    <row r="117" spans="1:19">
      <c r="A117" t="s">
        <v>22</v>
      </c>
      <c r="B117" t="str">
        <f>VLOOKUP(A117,AttendanceTypeTable!$A:$B,MATCH(AttendanceTypeTable!$B$1,AttendanceTypeTable!$A$1:$B$1,0),0)</f>
        <v>신규1</v>
      </c>
      <c r="C117">
        <f t="shared" ref="C117:C138" ca="1" si="23">IF(A117&lt;&gt;OFFSET(A117,-1,0),1,OFFSET(C117,-1,0)+1)</f>
        <v>1</v>
      </c>
      <c r="D117" t="str">
        <f t="shared" ca="1" si="13"/>
        <v/>
      </c>
      <c r="E117" t="str">
        <f ca="1">IF(ISBLANK(F117),"",
VLOOKUP(F117,OFFSET(INDIRECT("$A:$B"),0,MATCH(F$1&amp;"_Verify",INDIRECT("$1:$1"),0)-1),2,0)
)</f>
        <v>cu</v>
      </c>
      <c r="F117" t="s">
        <v>63</v>
      </c>
      <c r="G117" t="s">
        <v>64</v>
      </c>
      <c r="H117">
        <v>120</v>
      </c>
      <c r="I117" t="str">
        <f>IF(F117="장비1상자",
  IF(OR(G117&gt;3,H117&gt;5),"장비이상",""),
IF(G117="GO",
  IF(H117&lt;100,"골드이상",""),
IF(G117="EN",
  IF(H117&gt;29,"에너지너무많음",
  IF(H117&gt;9,"에너지다소많음","")),"")))</f>
        <v>에너지너무많음</v>
      </c>
      <c r="J117" t="str">
        <f t="shared" ref="J117:J138" ca="1" si="24">IF(ISBLANK(K117),"",
VLOOKUP(K117,OFFSET(INDIRECT("$A:$B"),0,MATCH(K$1&amp;"_Verify",INDIRECT("$1:$1"),0)-1),2,0)
)</f>
        <v/>
      </c>
      <c r="N117" t="str">
        <f ca="1">IF(LEN(E117)=0,"",E117)</f>
        <v>cu</v>
      </c>
      <c r="O117" t="str">
        <f>IF(LEN(G117)=0,"",G117)</f>
        <v>EN</v>
      </c>
      <c r="P117">
        <f>IF(LEN(H117)=0,"",H117)</f>
        <v>120</v>
      </c>
      <c r="Q117" t="str">
        <f ca="1">IF(LEN(J117)=0,"",J117)</f>
        <v/>
      </c>
      <c r="R117" t="str">
        <f t="shared" ref="R117:S129" si="25">IF(LEN(L117)=0,"",L117)</f>
        <v/>
      </c>
      <c r="S117" t="str">
        <f t="shared" si="25"/>
        <v/>
      </c>
    </row>
    <row r="118" spans="1:19">
      <c r="A118" t="s">
        <v>22</v>
      </c>
      <c r="B118" t="str">
        <f>VLOOKUP(A118,AttendanceTypeTable!$A:$B,MATCH(AttendanceTypeTable!$B$1,AttendanceTypeTable!$A$1:$B$1,0),0)</f>
        <v>신규1</v>
      </c>
      <c r="C118">
        <f t="shared" ca="1" si="23"/>
        <v>2</v>
      </c>
      <c r="D118" t="str">
        <f t="shared" ca="1" si="13"/>
        <v/>
      </c>
      <c r="E118" t="str">
        <f ca="1">IF(ISBLANK(F118),"",
VLOOKUP(F118,OFFSET(INDIRECT("$A:$B"),0,MATCH(F$1&amp;"_Verify",INDIRECT("$1:$1"),0)-1),2,0)
)</f>
        <v>cu</v>
      </c>
      <c r="F118" t="s">
        <v>63</v>
      </c>
      <c r="G118" t="s">
        <v>69</v>
      </c>
      <c r="H118">
        <v>1250</v>
      </c>
      <c r="I118" t="str">
        <f>IF(F118="장비1상자",
  IF(OR(G118&gt;3,H118&gt;5),"장비이상",""),
IF(G118="GO",
  IF(H118&lt;100,"골드이상",""),
IF(G118="EN",
  IF(H118&gt;29,"에너지너무많음",
  IF(H118&gt;9,"에너지다소많음","")),"")))</f>
        <v/>
      </c>
      <c r="J118" t="str">
        <f t="shared" ca="1" si="24"/>
        <v/>
      </c>
      <c r="N118" t="str">
        <f ca="1">IF(LEN(E118)=0,"",E118)</f>
        <v>cu</v>
      </c>
      <c r="O118" t="str">
        <f>IF(LEN(G118)=0,"",G118)</f>
        <v>GO</v>
      </c>
      <c r="P118">
        <f>IF(LEN(H118)=0,"",H118)</f>
        <v>1250</v>
      </c>
      <c r="Q118" t="str">
        <f ca="1">IF(LEN(J118)=0,"",J118)</f>
        <v/>
      </c>
      <c r="R118" t="str">
        <f t="shared" si="25"/>
        <v/>
      </c>
      <c r="S118" t="str">
        <f t="shared" si="25"/>
        <v/>
      </c>
    </row>
    <row r="119" spans="1:19">
      <c r="A119" t="s">
        <v>22</v>
      </c>
      <c r="B119" t="str">
        <f>VLOOKUP(A119,AttendanceTypeTable!$A:$B,MATCH(AttendanceTypeTable!$B$1,AttendanceTypeTable!$A$1:$B$1,0),0)</f>
        <v>신규1</v>
      </c>
      <c r="C119">
        <f t="shared" ca="1" si="23"/>
        <v>3</v>
      </c>
      <c r="D119" t="str">
        <f t="shared" ca="1" si="13"/>
        <v/>
      </c>
      <c r="E119" t="str">
        <f ca="1">IF(ISBLANK(F119),"",
VLOOKUP(F119,OFFSET(INDIRECT("$A:$B"),0,MATCH(F$1&amp;"_Verify",INDIRECT("$1:$1"),0)-1),2,0)
)</f>
        <v>cu</v>
      </c>
      <c r="F119" t="s">
        <v>63</v>
      </c>
      <c r="G119" t="s">
        <v>69</v>
      </c>
      <c r="H119">
        <v>10000</v>
      </c>
      <c r="I119" t="str">
        <f>IF(F119="장비1상자",
  IF(OR(G119&gt;3,H119&gt;5),"장비이상",""),
IF(G119="GO",
  IF(H119&lt;100,"골드이상",""),
IF(G119="EN",
  IF(H119&gt;29,"에너지너무많음",
  IF(H119&gt;9,"에너지다소많음","")),"")))</f>
        <v/>
      </c>
      <c r="J119" t="str">
        <f t="shared" ca="1" si="24"/>
        <v/>
      </c>
      <c r="N119" t="str">
        <f ca="1">IF(LEN(E119)=0,"",E119)</f>
        <v>cu</v>
      </c>
      <c r="O119" t="str">
        <f>IF(LEN(G119)=0,"",G119)</f>
        <v>GO</v>
      </c>
      <c r="P119">
        <f>IF(LEN(H119)=0,"",H119)</f>
        <v>10000</v>
      </c>
      <c r="Q119" t="str">
        <f ca="1">IF(LEN(J119)=0,"",J119)</f>
        <v/>
      </c>
      <c r="R119" t="str">
        <f t="shared" si="25"/>
        <v/>
      </c>
      <c r="S119" t="str">
        <f t="shared" si="25"/>
        <v/>
      </c>
    </row>
    <row r="120" spans="1:19">
      <c r="A120" t="s">
        <v>22</v>
      </c>
      <c r="B120" t="str">
        <f>VLOOKUP(A120,AttendanceTypeTable!$A:$B,MATCH(AttendanceTypeTable!$B$1,AttendanceTypeTable!$A$1:$B$1,0),0)</f>
        <v>신규1</v>
      </c>
      <c r="C120">
        <f t="shared" ca="1" si="23"/>
        <v>4</v>
      </c>
      <c r="D120" t="str">
        <f t="shared" ca="1" si="13"/>
        <v/>
      </c>
      <c r="E120" t="str">
        <f ca="1">IF(ISBLANK(F120),"",
VLOOKUP(F120,OFFSET(INDIRECT("$A:$B"),0,MATCH(F$1&amp;"_Verify",INDIRECT("$1:$1"),0)-1),2,0)
)</f>
        <v>cu</v>
      </c>
      <c r="F120" t="s">
        <v>63</v>
      </c>
      <c r="G120" t="s">
        <v>64</v>
      </c>
      <c r="H120">
        <v>150</v>
      </c>
      <c r="I120" t="str">
        <f>IF(F120="장비1상자",
  IF(OR(G120&gt;3,H120&gt;5),"장비이상",""),
IF(G120="GO",
  IF(H120&lt;100,"골드이상",""),
IF(G120="EN",
  IF(H120&gt;29,"에너지너무많음",
  IF(H120&gt;9,"에너지다소많음","")),"")))</f>
        <v>에너지너무많음</v>
      </c>
      <c r="J120" t="str">
        <f t="shared" ca="1" si="24"/>
        <v/>
      </c>
      <c r="N120" t="str">
        <f ca="1">IF(LEN(E120)=0,"",E120)</f>
        <v>cu</v>
      </c>
      <c r="O120" t="str">
        <f>IF(LEN(G120)=0,"",G120)</f>
        <v>EN</v>
      </c>
      <c r="P120">
        <f>IF(LEN(H120)=0,"",H120)</f>
        <v>150</v>
      </c>
      <c r="Q120" t="str">
        <f ca="1">IF(LEN(J120)=0,"",J120)</f>
        <v/>
      </c>
      <c r="R120" t="str">
        <f t="shared" si="25"/>
        <v/>
      </c>
      <c r="S120" t="str">
        <f t="shared" si="25"/>
        <v/>
      </c>
    </row>
    <row r="121" spans="1:19">
      <c r="A121" t="s">
        <v>22</v>
      </c>
      <c r="B121" t="str">
        <f>VLOOKUP(A121,AttendanceTypeTable!$A:$B,MATCH(AttendanceTypeTable!$B$1,AttendanceTypeTable!$A$1:$B$1,0),0)</f>
        <v>신규1</v>
      </c>
      <c r="C121">
        <f t="shared" ca="1" si="23"/>
        <v>5</v>
      </c>
      <c r="D121" t="str">
        <f t="shared" ca="1" si="13"/>
        <v/>
      </c>
      <c r="E121" t="str">
        <f ca="1">IF(ISBLANK(F121),"",
VLOOKUP(F121,OFFSET(INDIRECT("$A:$B"),0,MATCH(F$1&amp;"_Verify",INDIRECT("$1:$1"),0)-1),2,0)
)</f>
        <v>cu</v>
      </c>
      <c r="F121" t="s">
        <v>63</v>
      </c>
      <c r="G121" t="s">
        <v>64</v>
      </c>
      <c r="H121">
        <v>2000</v>
      </c>
      <c r="I121" t="str">
        <f>IF(F121="장비1상자",
  IF(OR(G121&gt;3,H121&gt;5),"장비이상",""),
IF(G121="GO",
  IF(H121&lt;100,"골드이상",""),
IF(G121="EN",
  IF(H121&gt;29,"에너지너무많음",
  IF(H121&gt;9,"에너지다소많음","")),"")))</f>
        <v>에너지너무많음</v>
      </c>
      <c r="J121" t="str">
        <f t="shared" ca="1" si="24"/>
        <v>cu</v>
      </c>
      <c r="K121" t="s">
        <v>63</v>
      </c>
      <c r="L121" t="s">
        <v>69</v>
      </c>
      <c r="M121">
        <v>7500000</v>
      </c>
      <c r="N121" t="str">
        <f ca="1">IF(LEN(E121)=0,"",E121)</f>
        <v>cu</v>
      </c>
      <c r="O121" t="str">
        <f>IF(LEN(G121)=0,"",G121)</f>
        <v>EN</v>
      </c>
      <c r="P121">
        <f>IF(LEN(H121)=0,"",H121)</f>
        <v>2000</v>
      </c>
      <c r="Q121" t="str">
        <f ca="1">IF(LEN(J121)=0,"",J121)</f>
        <v>cu</v>
      </c>
      <c r="R121" t="str">
        <f t="shared" si="25"/>
        <v>GO</v>
      </c>
      <c r="S121">
        <f t="shared" si="25"/>
        <v>7500000</v>
      </c>
    </row>
    <row r="122" spans="1:19">
      <c r="A122" t="s">
        <v>85</v>
      </c>
      <c r="B122" t="str">
        <f>VLOOKUP(A122,AttendanceTypeTable!$A:$B,MATCH(AttendanceTypeTable!$B$1,AttendanceTypeTable!$A$1:$B$1,0),0)</f>
        <v>신규2</v>
      </c>
      <c r="C122">
        <f t="shared" ca="1" si="23"/>
        <v>1</v>
      </c>
      <c r="D122" t="str">
        <f t="shared" ca="1" si="13"/>
        <v/>
      </c>
      <c r="E122" t="str">
        <f ca="1">IF(ISBLANK(F122),"",
VLOOKUP(F122,OFFSET(INDIRECT("$A:$B"),0,MATCH(F$1&amp;"_Verify",INDIRECT("$1:$1"),0)-1),2,0)
)</f>
        <v>cu</v>
      </c>
      <c r="F122" t="s">
        <v>63</v>
      </c>
      <c r="G122" t="s">
        <v>64</v>
      </c>
      <c r="H122">
        <v>120</v>
      </c>
      <c r="I122" t="str">
        <f>IF(F122="장비1상자",
  IF(OR(G122&gt;3,H122&gt;5),"장비이상",""),
IF(G122="GO",
  IF(H122&lt;100,"골드이상",""),
IF(G122="EN",
  IF(H122&gt;29,"에너지너무많음",
  IF(H122&gt;9,"에너지다소많음","")),"")))</f>
        <v>에너지너무많음</v>
      </c>
      <c r="J122" t="str">
        <f t="shared" ca="1" si="24"/>
        <v/>
      </c>
      <c r="N122" t="str">
        <f ca="1">IF(LEN(E122)=0,"",E122)</f>
        <v>cu</v>
      </c>
      <c r="O122" t="str">
        <f>IF(LEN(G122)=0,"",G122)</f>
        <v>EN</v>
      </c>
      <c r="P122">
        <f>IF(LEN(H122)=0,"",H122)</f>
        <v>120</v>
      </c>
      <c r="Q122" t="str">
        <f ca="1">IF(LEN(J122)=0,"",J122)</f>
        <v/>
      </c>
      <c r="R122" t="str">
        <f t="shared" si="25"/>
        <v/>
      </c>
      <c r="S122" t="str">
        <f t="shared" si="25"/>
        <v/>
      </c>
    </row>
    <row r="123" spans="1:19">
      <c r="A123" t="s">
        <v>85</v>
      </c>
      <c r="B123" t="str">
        <f>VLOOKUP(A123,AttendanceTypeTable!$A:$B,MATCH(AttendanceTypeTable!$B$1,AttendanceTypeTable!$A$1:$B$1,0),0)</f>
        <v>신규2</v>
      </c>
      <c r="C123">
        <f t="shared" ca="1" si="23"/>
        <v>2</v>
      </c>
      <c r="D123" t="str">
        <f t="shared" ca="1" si="13"/>
        <v/>
      </c>
      <c r="E123" t="str">
        <f ca="1">IF(ISBLANK(F123),"",
VLOOKUP(F123,OFFSET(INDIRECT("$A:$B"),0,MATCH(F$1&amp;"_Verify",INDIRECT("$1:$1"),0)-1),2,0)
)</f>
        <v>cu</v>
      </c>
      <c r="F123" t="s">
        <v>63</v>
      </c>
      <c r="G123" t="s">
        <v>69</v>
      </c>
      <c r="H123">
        <v>1250</v>
      </c>
      <c r="I123" t="str">
        <f>IF(F123="장비1상자",
  IF(OR(G123&gt;3,H123&gt;5),"장비이상",""),
IF(G123="GO",
  IF(H123&lt;100,"골드이상",""),
IF(G123="EN",
  IF(H123&gt;29,"에너지너무많음",
  IF(H123&gt;9,"에너지다소많음","")),"")))</f>
        <v/>
      </c>
      <c r="J123" t="str">
        <f t="shared" ca="1" si="24"/>
        <v/>
      </c>
      <c r="N123" t="str">
        <f ca="1">IF(LEN(E123)=0,"",E123)</f>
        <v>cu</v>
      </c>
      <c r="O123" t="str">
        <f>IF(LEN(G123)=0,"",G123)</f>
        <v>GO</v>
      </c>
      <c r="P123">
        <f>IF(LEN(H123)=0,"",H123)</f>
        <v>1250</v>
      </c>
      <c r="Q123" t="str">
        <f ca="1">IF(LEN(J123)=0,"",J123)</f>
        <v/>
      </c>
      <c r="R123" t="str">
        <f t="shared" si="25"/>
        <v/>
      </c>
      <c r="S123" t="str">
        <f t="shared" si="25"/>
        <v/>
      </c>
    </row>
    <row r="124" spans="1:19">
      <c r="A124" t="s">
        <v>85</v>
      </c>
      <c r="B124" t="str">
        <f>VLOOKUP(A124,AttendanceTypeTable!$A:$B,MATCH(AttendanceTypeTable!$B$1,AttendanceTypeTable!$A$1:$B$1,0),0)</f>
        <v>신규2</v>
      </c>
      <c r="C124">
        <f t="shared" ca="1" si="23"/>
        <v>3</v>
      </c>
      <c r="D124" t="str">
        <f t="shared" ca="1" si="13"/>
        <v/>
      </c>
      <c r="E124" t="str">
        <f ca="1">IF(ISBLANK(F124),"",
VLOOKUP(F124,OFFSET(INDIRECT("$A:$B"),0,MATCH(F$1&amp;"_Verify",INDIRECT("$1:$1"),0)-1),2,0)
)</f>
        <v>cu</v>
      </c>
      <c r="F124" t="s">
        <v>63</v>
      </c>
      <c r="G124" t="s">
        <v>69</v>
      </c>
      <c r="H124">
        <v>10000</v>
      </c>
      <c r="I124" t="str">
        <f>IF(F124="장비1상자",
  IF(OR(G124&gt;3,H124&gt;5),"장비이상",""),
IF(G124="GO",
  IF(H124&lt;100,"골드이상",""),
IF(G124="EN",
  IF(H124&gt;29,"에너지너무많음",
  IF(H124&gt;9,"에너지다소많음","")),"")))</f>
        <v/>
      </c>
      <c r="J124" t="str">
        <f t="shared" ca="1" si="24"/>
        <v/>
      </c>
      <c r="N124" t="str">
        <f ca="1">IF(LEN(E124)=0,"",E124)</f>
        <v>cu</v>
      </c>
      <c r="O124" t="str">
        <f>IF(LEN(G124)=0,"",G124)</f>
        <v>GO</v>
      </c>
      <c r="P124">
        <f>IF(LEN(H124)=0,"",H124)</f>
        <v>10000</v>
      </c>
      <c r="Q124" t="str">
        <f ca="1">IF(LEN(J124)=0,"",J124)</f>
        <v/>
      </c>
      <c r="R124" t="str">
        <f t="shared" si="25"/>
        <v/>
      </c>
      <c r="S124" t="str">
        <f t="shared" si="25"/>
        <v/>
      </c>
    </row>
    <row r="125" spans="1:19">
      <c r="A125" t="s">
        <v>85</v>
      </c>
      <c r="B125" t="str">
        <f>VLOOKUP(A125,AttendanceTypeTable!$A:$B,MATCH(AttendanceTypeTable!$B$1,AttendanceTypeTable!$A$1:$B$1,0),0)</f>
        <v>신규2</v>
      </c>
      <c r="C125">
        <f t="shared" ca="1" si="23"/>
        <v>4</v>
      </c>
      <c r="D125" t="str">
        <f t="shared" ca="1" si="13"/>
        <v/>
      </c>
      <c r="E125" t="str">
        <f ca="1">IF(ISBLANK(F125),"",
VLOOKUP(F125,OFFSET(INDIRECT("$A:$B"),0,MATCH(F$1&amp;"_Verify",INDIRECT("$1:$1"),0)-1),2,0)
)</f>
        <v>cu</v>
      </c>
      <c r="F125" t="s">
        <v>63</v>
      </c>
      <c r="G125" t="s">
        <v>64</v>
      </c>
      <c r="H125">
        <v>150</v>
      </c>
      <c r="I125" t="str">
        <f>IF(F125="장비1상자",
  IF(OR(G125&gt;3,H125&gt;5),"장비이상",""),
IF(G125="GO",
  IF(H125&lt;100,"골드이상",""),
IF(G125="EN",
  IF(H125&gt;29,"에너지너무많음",
  IF(H125&gt;9,"에너지다소많음","")),"")))</f>
        <v>에너지너무많음</v>
      </c>
      <c r="J125" t="str">
        <f t="shared" ca="1" si="24"/>
        <v/>
      </c>
      <c r="N125" t="str">
        <f ca="1">IF(LEN(E125)=0,"",E125)</f>
        <v>cu</v>
      </c>
      <c r="O125" t="str">
        <f>IF(LEN(G125)=0,"",G125)</f>
        <v>EN</v>
      </c>
      <c r="P125">
        <f>IF(LEN(H125)=0,"",H125)</f>
        <v>150</v>
      </c>
      <c r="Q125" t="str">
        <f ca="1">IF(LEN(J125)=0,"",J125)</f>
        <v/>
      </c>
      <c r="R125" t="str">
        <f t="shared" si="25"/>
        <v/>
      </c>
      <c r="S125" t="str">
        <f t="shared" si="25"/>
        <v/>
      </c>
    </row>
    <row r="126" spans="1:19">
      <c r="A126" t="s">
        <v>85</v>
      </c>
      <c r="B126" t="str">
        <f>VLOOKUP(A126,AttendanceTypeTable!$A:$B,MATCH(AttendanceTypeTable!$B$1,AttendanceTypeTable!$A$1:$B$1,0),0)</f>
        <v>신규2</v>
      </c>
      <c r="C126">
        <f t="shared" ca="1" si="23"/>
        <v>5</v>
      </c>
      <c r="D126" t="str">
        <f t="shared" ca="1" si="13"/>
        <v/>
      </c>
      <c r="E126" t="str">
        <f ca="1">IF(ISBLANK(F126),"",
VLOOKUP(F126,OFFSET(INDIRECT("$A:$B"),0,MATCH(F$1&amp;"_Verify",INDIRECT("$1:$1"),0)-1),2,0)
)</f>
        <v>cu</v>
      </c>
      <c r="F126" t="s">
        <v>63</v>
      </c>
      <c r="G126" t="s">
        <v>69</v>
      </c>
      <c r="H126">
        <v>2500</v>
      </c>
      <c r="I126" t="str">
        <f>IF(F126="장비1상자",
  IF(OR(G126&gt;3,H126&gt;5),"장비이상",""),
IF(G126="GO",
  IF(H126&lt;100,"골드이상",""),
IF(G126="EN",
  IF(H126&gt;29,"에너지너무많음",
  IF(H126&gt;9,"에너지다소많음","")),"")))</f>
        <v/>
      </c>
      <c r="J126" t="str">
        <f t="shared" ca="1" si="24"/>
        <v/>
      </c>
      <c r="N126" t="str">
        <f ca="1">IF(LEN(E126)=0,"",E126)</f>
        <v>cu</v>
      </c>
      <c r="O126" t="str">
        <f>IF(LEN(G126)=0,"",G126)</f>
        <v>GO</v>
      </c>
      <c r="P126">
        <f>IF(LEN(H126)=0,"",H126)</f>
        <v>2500</v>
      </c>
      <c r="Q126" t="str">
        <f ca="1">IF(LEN(J126)=0,"",J126)</f>
        <v/>
      </c>
      <c r="R126" t="str">
        <f t="shared" si="25"/>
        <v/>
      </c>
      <c r="S126" t="str">
        <f t="shared" si="25"/>
        <v/>
      </c>
    </row>
    <row r="127" spans="1:19">
      <c r="A127" t="s">
        <v>85</v>
      </c>
      <c r="B127" t="str">
        <f>VLOOKUP(A127,AttendanceTypeTable!$A:$B,MATCH(AttendanceTypeTable!$B$1,AttendanceTypeTable!$A$1:$B$1,0),0)</f>
        <v>신규2</v>
      </c>
      <c r="C127">
        <f t="shared" ca="1" si="23"/>
        <v>6</v>
      </c>
      <c r="D127" t="str">
        <f t="shared" ca="1" si="13"/>
        <v/>
      </c>
      <c r="E127" t="str">
        <f ca="1">IF(ISBLANK(F127),"",
VLOOKUP(F127,OFFSET(INDIRECT("$A:$B"),0,MATCH(F$1&amp;"_Verify",INDIRECT("$1:$1"),0)-1),2,0)
)</f>
        <v>cu</v>
      </c>
      <c r="F127" t="s">
        <v>63</v>
      </c>
      <c r="G127" t="s">
        <v>69</v>
      </c>
      <c r="H127">
        <v>3750</v>
      </c>
      <c r="I127" t="str">
        <f>IF(F127="장비1상자",
  IF(OR(G127&gt;3,H127&gt;5),"장비이상",""),
IF(G127="GO",
  IF(H127&lt;100,"골드이상",""),
IF(G127="EN",
  IF(H127&gt;29,"에너지너무많음",
  IF(H127&gt;9,"에너지다소많음","")),"")))</f>
        <v/>
      </c>
      <c r="J127" t="str">
        <f t="shared" ca="1" si="24"/>
        <v/>
      </c>
      <c r="N127" t="str">
        <f ca="1">IF(LEN(E127)=0,"",E127)</f>
        <v>cu</v>
      </c>
      <c r="O127" t="str">
        <f>IF(LEN(G127)=0,"",G127)</f>
        <v>GO</v>
      </c>
      <c r="P127">
        <f>IF(LEN(H127)=0,"",H127)</f>
        <v>3750</v>
      </c>
      <c r="Q127" t="str">
        <f ca="1">IF(LEN(J127)=0,"",J127)</f>
        <v/>
      </c>
      <c r="R127" t="str">
        <f t="shared" si="25"/>
        <v/>
      </c>
      <c r="S127" t="str">
        <f t="shared" si="25"/>
        <v/>
      </c>
    </row>
    <row r="128" spans="1:19">
      <c r="A128" t="s">
        <v>85</v>
      </c>
      <c r="B128" t="str">
        <f>VLOOKUP(A128,AttendanceTypeTable!$A:$B,MATCH(AttendanceTypeTable!$B$1,AttendanceTypeTable!$A$1:$B$1,0),0)</f>
        <v>신규2</v>
      </c>
      <c r="C128">
        <f t="shared" ca="1" si="23"/>
        <v>7</v>
      </c>
      <c r="D128" t="str">
        <f t="shared" ca="1" si="13"/>
        <v/>
      </c>
      <c r="E128" t="str">
        <f ca="1">IF(ISBLANK(F128),"",
VLOOKUP(F128,OFFSET(INDIRECT("$A:$B"),0,MATCH(F$1&amp;"_Verify",INDIRECT("$1:$1"),0)-1),2,0)
)</f>
        <v>cu</v>
      </c>
      <c r="F128" t="s">
        <v>63</v>
      </c>
      <c r="G128" t="s">
        <v>64</v>
      </c>
      <c r="H128">
        <v>220</v>
      </c>
      <c r="I128" t="str">
        <f>IF(F128="장비1상자",
  IF(OR(G128&gt;3,H128&gt;5),"장비이상",""),
IF(G128="GO",
  IF(H128&lt;100,"골드이상",""),
IF(G128="EN",
  IF(H128&gt;29,"에너지너무많음",
  IF(H128&gt;9,"에너지다소많음","")),"")))</f>
        <v>에너지너무많음</v>
      </c>
      <c r="J128" t="str">
        <f t="shared" ca="1" si="24"/>
        <v/>
      </c>
      <c r="N128" t="str">
        <f ca="1">IF(LEN(E128)=0,"",E128)</f>
        <v>cu</v>
      </c>
      <c r="O128" t="str">
        <f>IF(LEN(G128)=0,"",G128)</f>
        <v>EN</v>
      </c>
      <c r="P128">
        <f>IF(LEN(H128)=0,"",H128)</f>
        <v>220</v>
      </c>
      <c r="Q128" t="str">
        <f ca="1">IF(LEN(J128)=0,"",J128)</f>
        <v/>
      </c>
      <c r="R128" t="str">
        <f t="shared" si="25"/>
        <v/>
      </c>
      <c r="S128" t="str">
        <f t="shared" si="25"/>
        <v/>
      </c>
    </row>
    <row r="129" spans="1:19">
      <c r="A129" t="s">
        <v>85</v>
      </c>
      <c r="B129" t="str">
        <f>VLOOKUP(A129,AttendanceTypeTable!$A:$B,MATCH(AttendanceTypeTable!$B$1,AttendanceTypeTable!$A$1:$B$1,0),0)</f>
        <v>신규2</v>
      </c>
      <c r="C129">
        <f t="shared" ca="1" si="23"/>
        <v>8</v>
      </c>
      <c r="D129" t="str">
        <f t="shared" ca="1" si="13"/>
        <v/>
      </c>
      <c r="E129" t="str">
        <f ca="1">IF(ISBLANK(F129),"",
VLOOKUP(F129,OFFSET(INDIRECT("$A:$B"),0,MATCH(F$1&amp;"_Verify",INDIRECT("$1:$1"),0)-1),2,0)
)</f>
        <v>cu</v>
      </c>
      <c r="F129" t="s">
        <v>63</v>
      </c>
      <c r="G129" t="s">
        <v>69</v>
      </c>
      <c r="H129">
        <v>10000</v>
      </c>
      <c r="I129" t="str">
        <f>IF(F129="장비1상자",
  IF(OR(G129&gt;3,H129&gt;5),"장비이상",""),
IF(G129="GO",
  IF(H129&lt;100,"골드이상",""),
IF(G129="EN",
  IF(H129&gt;29,"에너지너무많음",
  IF(H129&gt;9,"에너지다소많음","")),"")))</f>
        <v/>
      </c>
      <c r="J129" t="str">
        <f t="shared" ca="1" si="24"/>
        <v/>
      </c>
      <c r="N129" t="str">
        <f ca="1">IF(LEN(E129)=0,"",E129)</f>
        <v>cu</v>
      </c>
      <c r="O129" t="str">
        <f>IF(LEN(G129)=0,"",G129)</f>
        <v>GO</v>
      </c>
      <c r="P129">
        <f>IF(LEN(H129)=0,"",H129)</f>
        <v>10000</v>
      </c>
      <c r="Q129" t="str">
        <f ca="1">IF(LEN(J129)=0,"",J129)</f>
        <v/>
      </c>
      <c r="R129" t="str">
        <f t="shared" si="25"/>
        <v/>
      </c>
      <c r="S129" t="str">
        <f t="shared" si="25"/>
        <v/>
      </c>
    </row>
    <row r="130" spans="1:19">
      <c r="A130" t="s">
        <v>85</v>
      </c>
      <c r="B130" t="str">
        <f>VLOOKUP(A130,AttendanceTypeTable!$A:$B,MATCH(AttendanceTypeTable!$B$1,AttendanceTypeTable!$A$1:$B$1,0),0)</f>
        <v>신규2</v>
      </c>
      <c r="C130">
        <f t="shared" ca="1" si="23"/>
        <v>9</v>
      </c>
      <c r="D130" t="str">
        <f t="shared" ca="1" si="13"/>
        <v/>
      </c>
      <c r="E130" t="str">
        <f ca="1">IF(ISBLANK(F130),"",
VLOOKUP(F130,OFFSET(INDIRECT("$A:$B"),0,MATCH(F$1&amp;"_Verify",INDIRECT("$1:$1"),0)-1),2,0)
)</f>
        <v>cu</v>
      </c>
      <c r="F130" t="s">
        <v>63</v>
      </c>
      <c r="G130" t="s">
        <v>69</v>
      </c>
      <c r="H130">
        <v>6250</v>
      </c>
      <c r="I130" t="str">
        <f>IF(F130="장비1상자",
  IF(OR(G130&gt;3,H130&gt;5),"장비이상",""),
IF(G130="GO",
  IF(H130&lt;100,"골드이상",""),
IF(G130="EN",
  IF(H130&gt;29,"에너지너무많음",
  IF(H130&gt;9,"에너지다소많음","")),"")))</f>
        <v/>
      </c>
      <c r="J130" t="str">
        <f t="shared" ca="1" si="24"/>
        <v/>
      </c>
      <c r="N130" t="str">
        <f ca="1">IF(LEN(E130)=0,"",E130)</f>
        <v>cu</v>
      </c>
      <c r="O130" t="str">
        <f>IF(LEN(G130)=0,"",G130)</f>
        <v>GO</v>
      </c>
      <c r="P130">
        <f>IF(LEN(H130)=0,"",H130)</f>
        <v>6250</v>
      </c>
      <c r="Q130" t="str">
        <f ca="1">IF(LEN(J130)=0,"",J130)</f>
        <v/>
      </c>
      <c r="R130" t="str">
        <f t="shared" ref="R130:S159" si="26">IF(LEN(L130)=0,"",L130)</f>
        <v/>
      </c>
      <c r="S130" t="str">
        <f t="shared" si="26"/>
        <v/>
      </c>
    </row>
    <row r="131" spans="1:19">
      <c r="A131" t="s">
        <v>85</v>
      </c>
      <c r="B131" t="str">
        <f>VLOOKUP(A131,AttendanceTypeTable!$A:$B,MATCH(AttendanceTypeTable!$B$1,AttendanceTypeTable!$A$1:$B$1,0),0)</f>
        <v>신규2</v>
      </c>
      <c r="C131">
        <f t="shared" ca="1" si="23"/>
        <v>10</v>
      </c>
      <c r="D131" t="str">
        <f t="shared" ref="D131:D188" ca="1" si="27">IF(C131&lt;OFFSET(C131,1,0),
     IF(LEN(K131)=0,"","마지막날아닌데보상있음"),
     IF(LEN(K131)&lt;&gt;0,"","마지막날인데보상없음"))</f>
        <v/>
      </c>
      <c r="E131" t="str">
        <f ca="1">IF(ISBLANK(F131),"",
VLOOKUP(F131,OFFSET(INDIRECT("$A:$B"),0,MATCH(F$1&amp;"_Verify",INDIRECT("$1:$1"),0)-1),2,0)
)</f>
        <v>cu</v>
      </c>
      <c r="F131" t="s">
        <v>63</v>
      </c>
      <c r="G131" t="s">
        <v>69</v>
      </c>
      <c r="H131">
        <v>10000</v>
      </c>
      <c r="I131" t="str">
        <f>IF(F131="장비1상자",
  IF(OR(G131&gt;3,H131&gt;5),"장비이상",""),
IF(G131="GO",
  IF(H131&lt;100,"골드이상",""),
IF(G131="EN",
  IF(H131&gt;29,"에너지너무많음",
  IF(H131&gt;9,"에너지다소많음","")),"")))</f>
        <v/>
      </c>
      <c r="J131" t="str">
        <f t="shared" ca="1" si="24"/>
        <v/>
      </c>
      <c r="N131" t="str">
        <f ca="1">IF(LEN(E131)=0,"",E131)</f>
        <v>cu</v>
      </c>
      <c r="O131" t="str">
        <f>IF(LEN(G131)=0,"",G131)</f>
        <v>GO</v>
      </c>
      <c r="P131">
        <f>IF(LEN(H131)=0,"",H131)</f>
        <v>10000</v>
      </c>
      <c r="Q131" t="str">
        <f ca="1">IF(LEN(J131)=0,"",J131)</f>
        <v/>
      </c>
      <c r="R131" t="str">
        <f t="shared" si="26"/>
        <v/>
      </c>
      <c r="S131" t="str">
        <f t="shared" si="26"/>
        <v/>
      </c>
    </row>
    <row r="132" spans="1:19">
      <c r="A132" t="s">
        <v>85</v>
      </c>
      <c r="B132" t="str">
        <f>VLOOKUP(A132,AttendanceTypeTable!$A:$B,MATCH(AttendanceTypeTable!$B$1,AttendanceTypeTable!$A$1:$B$1,0),0)</f>
        <v>신규2</v>
      </c>
      <c r="C132">
        <f t="shared" ca="1" si="23"/>
        <v>11</v>
      </c>
      <c r="D132" t="str">
        <f t="shared" ca="1" si="27"/>
        <v/>
      </c>
      <c r="E132" t="str">
        <f ca="1">IF(ISBLANK(F132),"",
VLOOKUP(F132,OFFSET(INDIRECT("$A:$B"),0,MATCH(F$1&amp;"_Verify",INDIRECT("$1:$1"),0)-1),2,0)
)</f>
        <v>cu</v>
      </c>
      <c r="F132" t="s">
        <v>63</v>
      </c>
      <c r="G132" t="s">
        <v>64</v>
      </c>
      <c r="H132">
        <v>300</v>
      </c>
      <c r="I132" t="str">
        <f>IF(F132="장비1상자",
  IF(OR(G132&gt;3,H132&gt;5),"장비이상",""),
IF(G132="GO",
  IF(H132&lt;100,"골드이상",""),
IF(G132="EN",
  IF(H132&gt;29,"에너지너무많음",
  IF(H132&gt;9,"에너지다소많음","")),"")))</f>
        <v>에너지너무많음</v>
      </c>
      <c r="J132" t="str">
        <f t="shared" ca="1" si="24"/>
        <v/>
      </c>
      <c r="N132" t="str">
        <f ca="1">IF(LEN(E132)=0,"",E132)</f>
        <v>cu</v>
      </c>
      <c r="O132" t="str">
        <f>IF(LEN(G132)=0,"",G132)</f>
        <v>EN</v>
      </c>
      <c r="P132">
        <f>IF(LEN(H132)=0,"",H132)</f>
        <v>300</v>
      </c>
      <c r="Q132" t="str">
        <f ca="1">IF(LEN(J132)=0,"",J132)</f>
        <v/>
      </c>
      <c r="R132" t="str">
        <f t="shared" si="26"/>
        <v/>
      </c>
      <c r="S132" t="str">
        <f t="shared" si="26"/>
        <v/>
      </c>
    </row>
    <row r="133" spans="1:19">
      <c r="A133" t="s">
        <v>85</v>
      </c>
      <c r="B133" t="str">
        <f>VLOOKUP(A133,AttendanceTypeTable!$A:$B,MATCH(AttendanceTypeTable!$B$1,AttendanceTypeTable!$A$1:$B$1,0),0)</f>
        <v>신규2</v>
      </c>
      <c r="C133">
        <f t="shared" ca="1" si="23"/>
        <v>12</v>
      </c>
      <c r="D133" t="str">
        <f t="shared" ca="1" si="27"/>
        <v/>
      </c>
      <c r="E133" t="str">
        <f ca="1">IF(ISBLANK(F133),"",
VLOOKUP(F133,OFFSET(INDIRECT("$A:$B"),0,MATCH(F$1&amp;"_Verify",INDIRECT("$1:$1"),0)-1),2,0)
)</f>
        <v>cu</v>
      </c>
      <c r="F133" t="s">
        <v>63</v>
      </c>
      <c r="G133" t="s">
        <v>69</v>
      </c>
      <c r="H133">
        <v>12500</v>
      </c>
      <c r="I133" t="str">
        <f>IF(F133="장비1상자",
  IF(OR(G133&gt;3,H133&gt;5),"장비이상",""),
IF(G133="GO",
  IF(H133&lt;100,"골드이상",""),
IF(G133="EN",
  IF(H133&gt;29,"에너지너무많음",
  IF(H133&gt;9,"에너지다소많음","")),"")))</f>
        <v/>
      </c>
      <c r="J133" t="str">
        <f t="shared" ca="1" si="24"/>
        <v/>
      </c>
      <c r="N133" t="str">
        <f ca="1">IF(LEN(E133)=0,"",E133)</f>
        <v>cu</v>
      </c>
      <c r="O133" t="str">
        <f>IF(LEN(G133)=0,"",G133)</f>
        <v>GO</v>
      </c>
      <c r="P133">
        <f>IF(LEN(H133)=0,"",H133)</f>
        <v>12500</v>
      </c>
      <c r="Q133" t="str">
        <f ca="1">IF(LEN(J133)=0,"",J133)</f>
        <v/>
      </c>
      <c r="R133" t="str">
        <f t="shared" si="26"/>
        <v/>
      </c>
      <c r="S133" t="str">
        <f t="shared" si="26"/>
        <v/>
      </c>
    </row>
    <row r="134" spans="1:19">
      <c r="A134" t="s">
        <v>85</v>
      </c>
      <c r="B134" t="str">
        <f>VLOOKUP(A134,AttendanceTypeTable!$A:$B,MATCH(AttendanceTypeTable!$B$1,AttendanceTypeTable!$A$1:$B$1,0),0)</f>
        <v>신규2</v>
      </c>
      <c r="C134">
        <f t="shared" ca="1" si="23"/>
        <v>13</v>
      </c>
      <c r="D134" t="str">
        <f t="shared" ca="1" si="27"/>
        <v/>
      </c>
      <c r="E134" t="str">
        <f ca="1">IF(ISBLANK(F134),"",
VLOOKUP(F134,OFFSET(INDIRECT("$A:$B"),0,MATCH(F$1&amp;"_Verify",INDIRECT("$1:$1"),0)-1),2,0)
)</f>
        <v>cu</v>
      </c>
      <c r="F134" t="s">
        <v>63</v>
      </c>
      <c r="G134" t="s">
        <v>69</v>
      </c>
      <c r="H134">
        <v>10000</v>
      </c>
      <c r="I134" t="str">
        <f>IF(F134="장비1상자",
  IF(OR(G134&gt;3,H134&gt;5),"장비이상",""),
IF(G134="GO",
  IF(H134&lt;100,"골드이상",""),
IF(G134="EN",
  IF(H134&gt;29,"에너지너무많음",
  IF(H134&gt;9,"에너지다소많음","")),"")))</f>
        <v/>
      </c>
      <c r="J134" t="str">
        <f t="shared" ca="1" si="24"/>
        <v/>
      </c>
      <c r="N134" t="str">
        <f ca="1">IF(LEN(E134)=0,"",E134)</f>
        <v>cu</v>
      </c>
      <c r="O134" t="str">
        <f>IF(LEN(G134)=0,"",G134)</f>
        <v>GO</v>
      </c>
      <c r="P134">
        <f>IF(LEN(H134)=0,"",H134)</f>
        <v>10000</v>
      </c>
      <c r="Q134" t="str">
        <f ca="1">IF(LEN(J134)=0,"",J134)</f>
        <v/>
      </c>
      <c r="R134" t="str">
        <f t="shared" si="26"/>
        <v/>
      </c>
      <c r="S134" t="str">
        <f t="shared" si="26"/>
        <v/>
      </c>
    </row>
    <row r="135" spans="1:19">
      <c r="A135" t="s">
        <v>85</v>
      </c>
      <c r="B135" t="str">
        <f>VLOOKUP(A135,AttendanceTypeTable!$A:$B,MATCH(AttendanceTypeTable!$B$1,AttendanceTypeTable!$A$1:$B$1,0),0)</f>
        <v>신규2</v>
      </c>
      <c r="C135">
        <f t="shared" ca="1" si="23"/>
        <v>14</v>
      </c>
      <c r="D135" t="str">
        <f t="shared" ca="1" si="27"/>
        <v/>
      </c>
      <c r="E135" t="str">
        <f ca="1">IF(ISBLANK(F135),"",
VLOOKUP(F135,OFFSET(INDIRECT("$A:$B"),0,MATCH(F$1&amp;"_Verify",INDIRECT("$1:$1"),0)-1),2,0)
)</f>
        <v>cu</v>
      </c>
      <c r="F135" t="s">
        <v>63</v>
      </c>
      <c r="G135" t="s">
        <v>64</v>
      </c>
      <c r="H135">
        <v>500</v>
      </c>
      <c r="I135" t="str">
        <f>IF(F135="장비1상자",
  IF(OR(G135&gt;3,H135&gt;5),"장비이상",""),
IF(G135="GO",
  IF(H135&lt;100,"골드이상",""),
IF(G135="EN",
  IF(H135&gt;29,"에너지너무많음",
  IF(H135&gt;9,"에너지다소많음","")),"")))</f>
        <v>에너지너무많음</v>
      </c>
      <c r="J135" t="str">
        <f t="shared" ca="1" si="24"/>
        <v/>
      </c>
      <c r="N135" t="str">
        <f ca="1">IF(LEN(E135)=0,"",E135)</f>
        <v>cu</v>
      </c>
      <c r="O135" t="str">
        <f>IF(LEN(G135)=0,"",G135)</f>
        <v>EN</v>
      </c>
      <c r="P135">
        <f>IF(LEN(H135)=0,"",H135)</f>
        <v>500</v>
      </c>
      <c r="Q135" t="str">
        <f ca="1">IF(LEN(J135)=0,"",J135)</f>
        <v/>
      </c>
      <c r="R135" t="str">
        <f t="shared" si="26"/>
        <v/>
      </c>
      <c r="S135" t="str">
        <f t="shared" si="26"/>
        <v/>
      </c>
    </row>
    <row r="136" spans="1:19">
      <c r="A136" t="s">
        <v>85</v>
      </c>
      <c r="B136" t="str">
        <f>VLOOKUP(A136,AttendanceTypeTable!$A:$B,MATCH(AttendanceTypeTable!$B$1,AttendanceTypeTable!$A$1:$B$1,0),0)</f>
        <v>신규2</v>
      </c>
      <c r="C136">
        <f t="shared" ca="1" si="23"/>
        <v>15</v>
      </c>
      <c r="D136" t="str">
        <f t="shared" ca="1" si="27"/>
        <v/>
      </c>
      <c r="E136" t="str">
        <f ca="1">IF(ISBLANK(F136),"",
VLOOKUP(F136,OFFSET(INDIRECT("$A:$B"),0,MATCH(F$1&amp;"_Verify",INDIRECT("$1:$1"),0)-1),2,0)
)</f>
        <v>cu</v>
      </c>
      <c r="F136" t="s">
        <v>63</v>
      </c>
      <c r="G136" t="s">
        <v>69</v>
      </c>
      <c r="H136">
        <v>25000</v>
      </c>
      <c r="I136" t="str">
        <f>IF(F136="장비1상자",
  IF(OR(G136&gt;3,H136&gt;5),"장비이상",""),
IF(G136="GO",
  IF(H136&lt;100,"골드이상",""),
IF(G136="EN",
  IF(H136&gt;29,"에너지너무많음",
  IF(H136&gt;9,"에너지다소많음","")),"")))</f>
        <v/>
      </c>
      <c r="J136" t="str">
        <f t="shared" ca="1" si="24"/>
        <v/>
      </c>
      <c r="N136" t="str">
        <f ca="1">IF(LEN(E136)=0,"",E136)</f>
        <v>cu</v>
      </c>
      <c r="O136" t="str">
        <f>IF(LEN(G136)=0,"",G136)</f>
        <v>GO</v>
      </c>
      <c r="P136">
        <f>IF(LEN(H136)=0,"",H136)</f>
        <v>25000</v>
      </c>
      <c r="Q136" t="str">
        <f ca="1">IF(LEN(J136)=0,"",J136)</f>
        <v/>
      </c>
      <c r="R136" t="str">
        <f t="shared" si="26"/>
        <v/>
      </c>
      <c r="S136" t="str">
        <f t="shared" si="26"/>
        <v/>
      </c>
    </row>
    <row r="137" spans="1:19">
      <c r="A137" t="s">
        <v>85</v>
      </c>
      <c r="B137" t="str">
        <f>VLOOKUP(A137,AttendanceTypeTable!$A:$B,MATCH(AttendanceTypeTable!$B$1,AttendanceTypeTable!$A$1:$B$1,0),0)</f>
        <v>신규2</v>
      </c>
      <c r="C137">
        <f t="shared" ca="1" si="23"/>
        <v>16</v>
      </c>
      <c r="D137" t="str">
        <f t="shared" ca="1" si="27"/>
        <v/>
      </c>
      <c r="E137" t="str">
        <f ca="1">IF(ISBLANK(F137),"",
VLOOKUP(F137,OFFSET(INDIRECT("$A:$B"),0,MATCH(F$1&amp;"_Verify",INDIRECT("$1:$1"),0)-1),2,0)
)</f>
        <v>cu</v>
      </c>
      <c r="F137" t="s">
        <v>63</v>
      </c>
      <c r="G137" t="s">
        <v>69</v>
      </c>
      <c r="H137">
        <v>10000</v>
      </c>
      <c r="I137" t="str">
        <f>IF(F137="장비1상자",
  IF(OR(G137&gt;3,H137&gt;5),"장비이상",""),
IF(G137="GO",
  IF(H137&lt;100,"골드이상",""),
IF(G137="EN",
  IF(H137&gt;29,"에너지너무많음",
  IF(H137&gt;9,"에너지다소많음","")),"")))</f>
        <v/>
      </c>
      <c r="J137" t="str">
        <f t="shared" ca="1" si="24"/>
        <v/>
      </c>
      <c r="N137" t="str">
        <f ca="1">IF(LEN(E137)=0,"",E137)</f>
        <v>cu</v>
      </c>
      <c r="O137" t="str">
        <f>IF(LEN(G137)=0,"",G137)</f>
        <v>GO</v>
      </c>
      <c r="P137">
        <f>IF(LEN(H137)=0,"",H137)</f>
        <v>10000</v>
      </c>
      <c r="Q137" t="str">
        <f ca="1">IF(LEN(J137)=0,"",J137)</f>
        <v/>
      </c>
      <c r="R137" t="str">
        <f t="shared" si="26"/>
        <v/>
      </c>
      <c r="S137" t="str">
        <f t="shared" si="26"/>
        <v/>
      </c>
    </row>
    <row r="138" spans="1:19">
      <c r="A138" t="s">
        <v>85</v>
      </c>
      <c r="B138" t="str">
        <f>VLOOKUP(A138,AttendanceTypeTable!$A:$B,MATCH(AttendanceTypeTable!$B$1,AttendanceTypeTable!$A$1:$B$1,0),0)</f>
        <v>신규2</v>
      </c>
      <c r="C138">
        <f t="shared" ca="1" si="23"/>
        <v>17</v>
      </c>
      <c r="D138" t="str">
        <f t="shared" ca="1" si="27"/>
        <v/>
      </c>
      <c r="E138" t="str">
        <f ca="1">IF(ISBLANK(F138),"",
VLOOKUP(F138,OFFSET(INDIRECT("$A:$B"),0,MATCH(F$1&amp;"_Verify",INDIRECT("$1:$1"),0)-1),2,0)
)</f>
        <v>cu</v>
      </c>
      <c r="F138" t="s">
        <v>63</v>
      </c>
      <c r="G138" t="s">
        <v>64</v>
      </c>
      <c r="H138">
        <v>1000</v>
      </c>
      <c r="I138" t="str">
        <f>IF(F138="장비1상자",
  IF(OR(G138&gt;3,H138&gt;5),"장비이상",""),
IF(G138="GO",
  IF(H138&lt;100,"골드이상",""),
IF(G138="EN",
  IF(H138&gt;29,"에너지너무많음",
  IF(H138&gt;9,"에너지다소많음","")),"")))</f>
        <v>에너지너무많음</v>
      </c>
      <c r="J138" t="str">
        <f t="shared" ca="1" si="24"/>
        <v>cu</v>
      </c>
      <c r="K138" t="s">
        <v>63</v>
      </c>
      <c r="L138" t="s">
        <v>69</v>
      </c>
      <c r="M138">
        <v>7500000</v>
      </c>
      <c r="N138" t="str">
        <f ca="1">IF(LEN(E138)=0,"",E138)</f>
        <v>cu</v>
      </c>
      <c r="O138" t="str">
        <f>IF(LEN(G138)=0,"",G138)</f>
        <v>EN</v>
      </c>
      <c r="P138">
        <f>IF(LEN(H138)=0,"",H138)</f>
        <v>1000</v>
      </c>
      <c r="Q138" t="str">
        <f ca="1">IF(LEN(J138)=0,"",J138)</f>
        <v>cu</v>
      </c>
      <c r="R138" t="str">
        <f t="shared" si="26"/>
        <v>GO</v>
      </c>
      <c r="S138">
        <f t="shared" si="26"/>
        <v>7500000</v>
      </c>
    </row>
    <row r="139" spans="1:19">
      <c r="A139" t="s">
        <v>86</v>
      </c>
      <c r="B139" t="str">
        <f>VLOOKUP(A139,AttendanceTypeTable!$A:$B,MATCH(AttendanceTypeTable!$B$1,AttendanceTypeTable!$A$1:$B$1,0),0)</f>
        <v>신규3</v>
      </c>
      <c r="C139">
        <f t="shared" ref="C139:C163" ca="1" si="28">IF(A139&lt;&gt;OFFSET(A139,-1,0),1,OFFSET(C139,-1,0)+1)</f>
        <v>1</v>
      </c>
      <c r="D139" t="str">
        <f t="shared" ca="1" si="27"/>
        <v/>
      </c>
      <c r="E139" t="str">
        <f ca="1">IF(ISBLANK(F139),"",
VLOOKUP(F139,OFFSET(INDIRECT("$A:$B"),0,MATCH(F$1&amp;"_Verify",INDIRECT("$1:$1"),0)-1),2,0)
)</f>
        <v>cu</v>
      </c>
      <c r="F139" t="s">
        <v>63</v>
      </c>
      <c r="G139" t="s">
        <v>64</v>
      </c>
      <c r="H139">
        <v>120</v>
      </c>
      <c r="I139" t="str">
        <f>IF(F139="장비1상자",
  IF(OR(G139&gt;3,H139&gt;5),"장비이상",""),
IF(G139="GO",
  IF(H139&lt;100,"골드이상",""),
IF(G139="EN",
  IF(H139&gt;29,"에너지너무많음",
  IF(H139&gt;9,"에너지다소많음","")),"")))</f>
        <v>에너지너무많음</v>
      </c>
      <c r="J139" t="str">
        <f t="shared" ref="J139:J163" ca="1" si="29">IF(ISBLANK(K139),"",
VLOOKUP(K139,OFFSET(INDIRECT("$A:$B"),0,MATCH(K$1&amp;"_Verify",INDIRECT("$1:$1"),0)-1),2,0)
)</f>
        <v/>
      </c>
      <c r="N139" t="str">
        <f ca="1">IF(LEN(E139)=0,"",E139)</f>
        <v>cu</v>
      </c>
      <c r="O139" t="str">
        <f>IF(LEN(G139)=0,"",G139)</f>
        <v>EN</v>
      </c>
      <c r="P139">
        <f>IF(LEN(H139)=0,"",H139)</f>
        <v>120</v>
      </c>
      <c r="Q139" t="str">
        <f ca="1">IF(LEN(J139)=0,"",J139)</f>
        <v/>
      </c>
      <c r="R139" t="str">
        <f t="shared" si="26"/>
        <v/>
      </c>
      <c r="S139" t="str">
        <f t="shared" si="26"/>
        <v/>
      </c>
    </row>
    <row r="140" spans="1:19">
      <c r="A140" t="s">
        <v>86</v>
      </c>
      <c r="B140" t="str">
        <f>VLOOKUP(A140,AttendanceTypeTable!$A:$B,MATCH(AttendanceTypeTable!$B$1,AttendanceTypeTable!$A$1:$B$1,0),0)</f>
        <v>신규3</v>
      </c>
      <c r="C140">
        <f t="shared" ca="1" si="28"/>
        <v>2</v>
      </c>
      <c r="D140" t="str">
        <f t="shared" ca="1" si="27"/>
        <v/>
      </c>
      <c r="E140" t="str">
        <f ca="1">IF(ISBLANK(F140),"",
VLOOKUP(F140,OFFSET(INDIRECT("$A:$B"),0,MATCH(F$1&amp;"_Verify",INDIRECT("$1:$1"),0)-1),2,0)
)</f>
        <v>cu</v>
      </c>
      <c r="F140" t="s">
        <v>63</v>
      </c>
      <c r="G140" t="s">
        <v>69</v>
      </c>
      <c r="H140">
        <v>1250</v>
      </c>
      <c r="I140" t="str">
        <f>IF(F140="장비1상자",
  IF(OR(G140&gt;3,H140&gt;5),"장비이상",""),
IF(G140="GO",
  IF(H140&lt;100,"골드이상",""),
IF(G140="EN",
  IF(H140&gt;29,"에너지너무많음",
  IF(H140&gt;9,"에너지다소많음","")),"")))</f>
        <v/>
      </c>
      <c r="J140" t="str">
        <f t="shared" ca="1" si="29"/>
        <v/>
      </c>
      <c r="N140" t="str">
        <f ca="1">IF(LEN(E140)=0,"",E140)</f>
        <v>cu</v>
      </c>
      <c r="O140" t="str">
        <f>IF(LEN(G140)=0,"",G140)</f>
        <v>GO</v>
      </c>
      <c r="P140">
        <f>IF(LEN(H140)=0,"",H140)</f>
        <v>1250</v>
      </c>
      <c r="Q140" t="str">
        <f ca="1">IF(LEN(J140)=0,"",J140)</f>
        <v/>
      </c>
      <c r="R140" t="str">
        <f t="shared" si="26"/>
        <v/>
      </c>
      <c r="S140" t="str">
        <f t="shared" si="26"/>
        <v/>
      </c>
    </row>
    <row r="141" spans="1:19">
      <c r="A141" t="s">
        <v>86</v>
      </c>
      <c r="B141" t="str">
        <f>VLOOKUP(A141,AttendanceTypeTable!$A:$B,MATCH(AttendanceTypeTable!$B$1,AttendanceTypeTable!$A$1:$B$1,0),0)</f>
        <v>신규3</v>
      </c>
      <c r="C141">
        <f t="shared" ca="1" si="28"/>
        <v>3</v>
      </c>
      <c r="D141" t="str">
        <f t="shared" ca="1" si="27"/>
        <v/>
      </c>
      <c r="E141" t="str">
        <f ca="1">IF(ISBLANK(F141),"",
VLOOKUP(F141,OFFSET(INDIRECT("$A:$B"),0,MATCH(F$1&amp;"_Verify",INDIRECT("$1:$1"),0)-1),2,0)
)</f>
        <v>cu</v>
      </c>
      <c r="F141" t="s">
        <v>63</v>
      </c>
      <c r="G141" t="s">
        <v>69</v>
      </c>
      <c r="H141">
        <v>10000</v>
      </c>
      <c r="I141" t="str">
        <f>IF(F141="장비1상자",
  IF(OR(G141&gt;3,H141&gt;5),"장비이상",""),
IF(G141="GO",
  IF(H141&lt;100,"골드이상",""),
IF(G141="EN",
  IF(H141&gt;29,"에너지너무많음",
  IF(H141&gt;9,"에너지다소많음","")),"")))</f>
        <v/>
      </c>
      <c r="J141" t="str">
        <f t="shared" ca="1" si="29"/>
        <v/>
      </c>
      <c r="N141" t="str">
        <f ca="1">IF(LEN(E141)=0,"",E141)</f>
        <v>cu</v>
      </c>
      <c r="O141" t="str">
        <f>IF(LEN(G141)=0,"",G141)</f>
        <v>GO</v>
      </c>
      <c r="P141">
        <f>IF(LEN(H141)=0,"",H141)</f>
        <v>10000</v>
      </c>
      <c r="Q141" t="str">
        <f ca="1">IF(LEN(J141)=0,"",J141)</f>
        <v/>
      </c>
      <c r="R141" t="str">
        <f t="shared" si="26"/>
        <v/>
      </c>
      <c r="S141" t="str">
        <f t="shared" si="26"/>
        <v/>
      </c>
    </row>
    <row r="142" spans="1:19">
      <c r="A142" t="s">
        <v>86</v>
      </c>
      <c r="B142" t="str">
        <f>VLOOKUP(A142,AttendanceTypeTable!$A:$B,MATCH(AttendanceTypeTable!$B$1,AttendanceTypeTable!$A$1:$B$1,0),0)</f>
        <v>신규3</v>
      </c>
      <c r="C142">
        <f t="shared" ca="1" si="28"/>
        <v>4</v>
      </c>
      <c r="D142" t="str">
        <f t="shared" ca="1" si="27"/>
        <v/>
      </c>
      <c r="E142" t="str">
        <f ca="1">IF(ISBLANK(F142),"",
VLOOKUP(F142,OFFSET(INDIRECT("$A:$B"),0,MATCH(F$1&amp;"_Verify",INDIRECT("$1:$1"),0)-1),2,0)
)</f>
        <v>cu</v>
      </c>
      <c r="F142" t="s">
        <v>63</v>
      </c>
      <c r="G142" t="s">
        <v>64</v>
      </c>
      <c r="H142">
        <v>150</v>
      </c>
      <c r="I142" t="str">
        <f>IF(F142="장비1상자",
  IF(OR(G142&gt;3,H142&gt;5),"장비이상",""),
IF(G142="GO",
  IF(H142&lt;100,"골드이상",""),
IF(G142="EN",
  IF(H142&gt;29,"에너지너무많음",
  IF(H142&gt;9,"에너지다소많음","")),"")))</f>
        <v>에너지너무많음</v>
      </c>
      <c r="J142" t="str">
        <f t="shared" ca="1" si="29"/>
        <v/>
      </c>
      <c r="N142" t="str">
        <f ca="1">IF(LEN(E142)=0,"",E142)</f>
        <v>cu</v>
      </c>
      <c r="O142" t="str">
        <f>IF(LEN(G142)=0,"",G142)</f>
        <v>EN</v>
      </c>
      <c r="P142">
        <f>IF(LEN(H142)=0,"",H142)</f>
        <v>150</v>
      </c>
      <c r="Q142" t="str">
        <f ca="1">IF(LEN(J142)=0,"",J142)</f>
        <v/>
      </c>
      <c r="R142" t="str">
        <f t="shared" si="26"/>
        <v/>
      </c>
      <c r="S142" t="str">
        <f t="shared" si="26"/>
        <v/>
      </c>
    </row>
    <row r="143" spans="1:19">
      <c r="A143" t="s">
        <v>86</v>
      </c>
      <c r="B143" t="str">
        <f>VLOOKUP(A143,AttendanceTypeTable!$A:$B,MATCH(AttendanceTypeTable!$B$1,AttendanceTypeTable!$A$1:$B$1,0),0)</f>
        <v>신규3</v>
      </c>
      <c r="C143">
        <f t="shared" ca="1" si="28"/>
        <v>5</v>
      </c>
      <c r="D143" t="str">
        <f t="shared" ca="1" si="27"/>
        <v/>
      </c>
      <c r="E143" t="str">
        <f ca="1">IF(ISBLANK(F143),"",
VLOOKUP(F143,OFFSET(INDIRECT("$A:$B"),0,MATCH(F$1&amp;"_Verify",INDIRECT("$1:$1"),0)-1),2,0)
)</f>
        <v>cu</v>
      </c>
      <c r="F143" t="s">
        <v>63</v>
      </c>
      <c r="G143" t="s">
        <v>69</v>
      </c>
      <c r="H143">
        <v>2500</v>
      </c>
      <c r="I143" t="str">
        <f>IF(F143="장비1상자",
  IF(OR(G143&gt;3,H143&gt;5),"장비이상",""),
IF(G143="GO",
  IF(H143&lt;100,"골드이상",""),
IF(G143="EN",
  IF(H143&gt;29,"에너지너무많음",
  IF(H143&gt;9,"에너지다소많음","")),"")))</f>
        <v/>
      </c>
      <c r="J143" t="str">
        <f t="shared" ca="1" si="29"/>
        <v/>
      </c>
      <c r="N143" t="str">
        <f ca="1">IF(LEN(E143)=0,"",E143)</f>
        <v>cu</v>
      </c>
      <c r="O143" t="str">
        <f>IF(LEN(G143)=0,"",G143)</f>
        <v>GO</v>
      </c>
      <c r="P143">
        <f>IF(LEN(H143)=0,"",H143)</f>
        <v>2500</v>
      </c>
      <c r="Q143" t="str">
        <f ca="1">IF(LEN(J143)=0,"",J143)</f>
        <v/>
      </c>
      <c r="R143" t="str">
        <f t="shared" si="26"/>
        <v/>
      </c>
      <c r="S143" t="str">
        <f t="shared" si="26"/>
        <v/>
      </c>
    </row>
    <row r="144" spans="1:19">
      <c r="A144" t="s">
        <v>86</v>
      </c>
      <c r="B144" t="str">
        <f>VLOOKUP(A144,AttendanceTypeTable!$A:$B,MATCH(AttendanceTypeTable!$B$1,AttendanceTypeTable!$A$1:$B$1,0),0)</f>
        <v>신규3</v>
      </c>
      <c r="C144">
        <f t="shared" ca="1" si="28"/>
        <v>6</v>
      </c>
      <c r="D144" t="str">
        <f t="shared" ca="1" si="27"/>
        <v/>
      </c>
      <c r="E144" t="str">
        <f ca="1">IF(ISBLANK(F144),"",
VLOOKUP(F144,OFFSET(INDIRECT("$A:$B"),0,MATCH(F$1&amp;"_Verify",INDIRECT("$1:$1"),0)-1),2,0)
)</f>
        <v>cu</v>
      </c>
      <c r="F144" t="s">
        <v>63</v>
      </c>
      <c r="G144" t="s">
        <v>69</v>
      </c>
      <c r="H144">
        <v>3750</v>
      </c>
      <c r="I144" t="str">
        <f>IF(F144="장비1상자",
  IF(OR(G144&gt;3,H144&gt;5),"장비이상",""),
IF(G144="GO",
  IF(H144&lt;100,"골드이상",""),
IF(G144="EN",
  IF(H144&gt;29,"에너지너무많음",
  IF(H144&gt;9,"에너지다소많음","")),"")))</f>
        <v/>
      </c>
      <c r="J144" t="str">
        <f t="shared" ca="1" si="29"/>
        <v/>
      </c>
      <c r="N144" t="str">
        <f ca="1">IF(LEN(E144)=0,"",E144)</f>
        <v>cu</v>
      </c>
      <c r="O144" t="str">
        <f>IF(LEN(G144)=0,"",G144)</f>
        <v>GO</v>
      </c>
      <c r="P144">
        <f>IF(LEN(H144)=0,"",H144)</f>
        <v>3750</v>
      </c>
      <c r="Q144" t="str">
        <f ca="1">IF(LEN(J144)=0,"",J144)</f>
        <v/>
      </c>
      <c r="R144" t="str">
        <f t="shared" si="26"/>
        <v/>
      </c>
      <c r="S144" t="str">
        <f t="shared" si="26"/>
        <v/>
      </c>
    </row>
    <row r="145" spans="1:19">
      <c r="A145" t="s">
        <v>86</v>
      </c>
      <c r="B145" t="str">
        <f>VLOOKUP(A145,AttendanceTypeTable!$A:$B,MATCH(AttendanceTypeTable!$B$1,AttendanceTypeTable!$A$1:$B$1,0),0)</f>
        <v>신규3</v>
      </c>
      <c r="C145">
        <f t="shared" ca="1" si="28"/>
        <v>7</v>
      </c>
      <c r="D145" t="str">
        <f t="shared" ca="1" si="27"/>
        <v/>
      </c>
      <c r="E145" t="str">
        <f ca="1">IF(ISBLANK(F145),"",
VLOOKUP(F145,OFFSET(INDIRECT("$A:$B"),0,MATCH(F$1&amp;"_Verify",INDIRECT("$1:$1"),0)-1),2,0)
)</f>
        <v>cu</v>
      </c>
      <c r="F145" t="s">
        <v>63</v>
      </c>
      <c r="G145" t="s">
        <v>64</v>
      </c>
      <c r="H145">
        <v>220</v>
      </c>
      <c r="I145" t="str">
        <f>IF(F145="장비1상자",
  IF(OR(G145&gt;3,H145&gt;5),"장비이상",""),
IF(G145="GO",
  IF(H145&lt;100,"골드이상",""),
IF(G145="EN",
  IF(H145&gt;29,"에너지너무많음",
  IF(H145&gt;9,"에너지다소많음","")),"")))</f>
        <v>에너지너무많음</v>
      </c>
      <c r="J145" t="str">
        <f t="shared" ca="1" si="29"/>
        <v/>
      </c>
      <c r="N145" t="str">
        <f ca="1">IF(LEN(E145)=0,"",E145)</f>
        <v>cu</v>
      </c>
      <c r="O145" t="str">
        <f>IF(LEN(G145)=0,"",G145)</f>
        <v>EN</v>
      </c>
      <c r="P145">
        <f>IF(LEN(H145)=0,"",H145)</f>
        <v>220</v>
      </c>
      <c r="Q145" t="str">
        <f ca="1">IF(LEN(J145)=0,"",J145)</f>
        <v/>
      </c>
      <c r="R145" t="str">
        <f t="shared" si="26"/>
        <v/>
      </c>
      <c r="S145" t="str">
        <f t="shared" si="26"/>
        <v/>
      </c>
    </row>
    <row r="146" spans="1:19">
      <c r="A146" t="s">
        <v>86</v>
      </c>
      <c r="B146" t="str">
        <f>VLOOKUP(A146,AttendanceTypeTable!$A:$B,MATCH(AttendanceTypeTable!$B$1,AttendanceTypeTable!$A$1:$B$1,0),0)</f>
        <v>신규3</v>
      </c>
      <c r="C146">
        <f t="shared" ca="1" si="28"/>
        <v>8</v>
      </c>
      <c r="D146" t="str">
        <f t="shared" ca="1" si="27"/>
        <v/>
      </c>
      <c r="E146" t="str">
        <f ca="1">IF(ISBLANK(F146),"",
VLOOKUP(F146,OFFSET(INDIRECT("$A:$B"),0,MATCH(F$1&amp;"_Verify",INDIRECT("$1:$1"),0)-1),2,0)
)</f>
        <v>cu</v>
      </c>
      <c r="F146" t="s">
        <v>63</v>
      </c>
      <c r="G146" t="s">
        <v>69</v>
      </c>
      <c r="H146">
        <v>10000</v>
      </c>
      <c r="I146" t="str">
        <f>IF(F146="장비1상자",
  IF(OR(G146&gt;3,H146&gt;5),"장비이상",""),
IF(G146="GO",
  IF(H146&lt;100,"골드이상",""),
IF(G146="EN",
  IF(H146&gt;29,"에너지너무많음",
  IF(H146&gt;9,"에너지다소많음","")),"")))</f>
        <v/>
      </c>
      <c r="J146" t="str">
        <f t="shared" ca="1" si="29"/>
        <v/>
      </c>
      <c r="N146" t="str">
        <f ca="1">IF(LEN(E146)=0,"",E146)</f>
        <v>cu</v>
      </c>
      <c r="O146" t="str">
        <f>IF(LEN(G146)=0,"",G146)</f>
        <v>GO</v>
      </c>
      <c r="P146">
        <f>IF(LEN(H146)=0,"",H146)</f>
        <v>10000</v>
      </c>
      <c r="Q146" t="str">
        <f ca="1">IF(LEN(J146)=0,"",J146)</f>
        <v/>
      </c>
      <c r="R146" t="str">
        <f t="shared" si="26"/>
        <v/>
      </c>
      <c r="S146" t="str">
        <f t="shared" si="26"/>
        <v/>
      </c>
    </row>
    <row r="147" spans="1:19">
      <c r="A147" t="s">
        <v>86</v>
      </c>
      <c r="B147" t="str">
        <f>VLOOKUP(A147,AttendanceTypeTable!$A:$B,MATCH(AttendanceTypeTable!$B$1,AttendanceTypeTable!$A$1:$B$1,0),0)</f>
        <v>신규3</v>
      </c>
      <c r="C147">
        <f t="shared" ca="1" si="28"/>
        <v>9</v>
      </c>
      <c r="D147" t="str">
        <f t="shared" ca="1" si="27"/>
        <v/>
      </c>
      <c r="E147" t="str">
        <f ca="1">IF(ISBLANK(F147),"",
VLOOKUP(F147,OFFSET(INDIRECT("$A:$B"),0,MATCH(F$1&amp;"_Verify",INDIRECT("$1:$1"),0)-1),2,0)
)</f>
        <v>cu</v>
      </c>
      <c r="F147" t="s">
        <v>63</v>
      </c>
      <c r="G147" t="s">
        <v>69</v>
      </c>
      <c r="H147">
        <v>6250</v>
      </c>
      <c r="I147" t="str">
        <f>IF(F147="장비1상자",
  IF(OR(G147&gt;3,H147&gt;5),"장비이상",""),
IF(G147="GO",
  IF(H147&lt;100,"골드이상",""),
IF(G147="EN",
  IF(H147&gt;29,"에너지너무많음",
  IF(H147&gt;9,"에너지다소많음","")),"")))</f>
        <v/>
      </c>
      <c r="J147" t="str">
        <f t="shared" ca="1" si="29"/>
        <v/>
      </c>
      <c r="N147" t="str">
        <f ca="1">IF(LEN(E147)=0,"",E147)</f>
        <v>cu</v>
      </c>
      <c r="O147" t="str">
        <f>IF(LEN(G147)=0,"",G147)</f>
        <v>GO</v>
      </c>
      <c r="P147">
        <f>IF(LEN(H147)=0,"",H147)</f>
        <v>6250</v>
      </c>
      <c r="Q147" t="str">
        <f ca="1">IF(LEN(J147)=0,"",J147)</f>
        <v/>
      </c>
      <c r="R147" t="str">
        <f t="shared" si="26"/>
        <v/>
      </c>
      <c r="S147" t="str">
        <f t="shared" si="26"/>
        <v/>
      </c>
    </row>
    <row r="148" spans="1:19">
      <c r="A148" t="s">
        <v>86</v>
      </c>
      <c r="B148" t="str">
        <f>VLOOKUP(A148,AttendanceTypeTable!$A:$B,MATCH(AttendanceTypeTable!$B$1,AttendanceTypeTable!$A$1:$B$1,0),0)</f>
        <v>신규3</v>
      </c>
      <c r="C148">
        <f t="shared" ca="1" si="28"/>
        <v>10</v>
      </c>
      <c r="D148" t="str">
        <f t="shared" ca="1" si="27"/>
        <v/>
      </c>
      <c r="E148" t="str">
        <f ca="1">IF(ISBLANK(F148),"",
VLOOKUP(F148,OFFSET(INDIRECT("$A:$B"),0,MATCH(F$1&amp;"_Verify",INDIRECT("$1:$1"),0)-1),2,0)
)</f>
        <v>cu</v>
      </c>
      <c r="F148" t="s">
        <v>63</v>
      </c>
      <c r="G148" t="s">
        <v>69</v>
      </c>
      <c r="H148">
        <v>10000</v>
      </c>
      <c r="I148" t="str">
        <f>IF(F148="장비1상자",
  IF(OR(G148&gt;3,H148&gt;5),"장비이상",""),
IF(G148="GO",
  IF(H148&lt;100,"골드이상",""),
IF(G148="EN",
  IF(H148&gt;29,"에너지너무많음",
  IF(H148&gt;9,"에너지다소많음","")),"")))</f>
        <v/>
      </c>
      <c r="J148" t="str">
        <f t="shared" ca="1" si="29"/>
        <v/>
      </c>
      <c r="N148" t="str">
        <f ca="1">IF(LEN(E148)=0,"",E148)</f>
        <v>cu</v>
      </c>
      <c r="O148" t="str">
        <f>IF(LEN(G148)=0,"",G148)</f>
        <v>GO</v>
      </c>
      <c r="P148">
        <f>IF(LEN(H148)=0,"",H148)</f>
        <v>10000</v>
      </c>
      <c r="Q148" t="str">
        <f ca="1">IF(LEN(J148)=0,"",J148)</f>
        <v/>
      </c>
      <c r="R148" t="str">
        <f t="shared" si="26"/>
        <v/>
      </c>
      <c r="S148" t="str">
        <f t="shared" si="26"/>
        <v/>
      </c>
    </row>
    <row r="149" spans="1:19">
      <c r="A149" t="s">
        <v>86</v>
      </c>
      <c r="B149" t="str">
        <f>VLOOKUP(A149,AttendanceTypeTable!$A:$B,MATCH(AttendanceTypeTable!$B$1,AttendanceTypeTable!$A$1:$B$1,0),0)</f>
        <v>신규3</v>
      </c>
      <c r="C149">
        <f t="shared" ca="1" si="28"/>
        <v>11</v>
      </c>
      <c r="D149" t="str">
        <f t="shared" ca="1" si="27"/>
        <v/>
      </c>
      <c r="E149" t="str">
        <f ca="1">IF(ISBLANK(F149),"",
VLOOKUP(F149,OFFSET(INDIRECT("$A:$B"),0,MATCH(F$1&amp;"_Verify",INDIRECT("$1:$1"),0)-1),2,0)
)</f>
        <v>cu</v>
      </c>
      <c r="F149" t="s">
        <v>63</v>
      </c>
      <c r="G149" t="s">
        <v>64</v>
      </c>
      <c r="H149">
        <v>300</v>
      </c>
      <c r="I149" t="str">
        <f>IF(F149="장비1상자",
  IF(OR(G149&gt;3,H149&gt;5),"장비이상",""),
IF(G149="GO",
  IF(H149&lt;100,"골드이상",""),
IF(G149="EN",
  IF(H149&gt;29,"에너지너무많음",
  IF(H149&gt;9,"에너지다소많음","")),"")))</f>
        <v>에너지너무많음</v>
      </c>
      <c r="J149" t="str">
        <f t="shared" ca="1" si="29"/>
        <v/>
      </c>
      <c r="N149" t="str">
        <f ca="1">IF(LEN(E149)=0,"",E149)</f>
        <v>cu</v>
      </c>
      <c r="O149" t="str">
        <f>IF(LEN(G149)=0,"",G149)</f>
        <v>EN</v>
      </c>
      <c r="P149">
        <f>IF(LEN(H149)=0,"",H149)</f>
        <v>300</v>
      </c>
      <c r="Q149" t="str">
        <f ca="1">IF(LEN(J149)=0,"",J149)</f>
        <v/>
      </c>
      <c r="R149" t="str">
        <f t="shared" si="26"/>
        <v/>
      </c>
      <c r="S149" t="str">
        <f t="shared" si="26"/>
        <v/>
      </c>
    </row>
    <row r="150" spans="1:19">
      <c r="A150" t="s">
        <v>86</v>
      </c>
      <c r="B150" t="str">
        <f>VLOOKUP(A150,AttendanceTypeTable!$A:$B,MATCH(AttendanceTypeTable!$B$1,AttendanceTypeTable!$A$1:$B$1,0),0)</f>
        <v>신규3</v>
      </c>
      <c r="C150">
        <f t="shared" ca="1" si="28"/>
        <v>12</v>
      </c>
      <c r="D150" t="str">
        <f t="shared" ca="1" si="27"/>
        <v/>
      </c>
      <c r="E150" t="str">
        <f ca="1">IF(ISBLANK(F150),"",
VLOOKUP(F150,OFFSET(INDIRECT("$A:$B"),0,MATCH(F$1&amp;"_Verify",INDIRECT("$1:$1"),0)-1),2,0)
)</f>
        <v>cu</v>
      </c>
      <c r="F150" t="s">
        <v>63</v>
      </c>
      <c r="G150" t="s">
        <v>69</v>
      </c>
      <c r="H150">
        <v>12500</v>
      </c>
      <c r="I150" t="str">
        <f>IF(F150="장비1상자",
  IF(OR(G150&gt;3,H150&gt;5),"장비이상",""),
IF(G150="GO",
  IF(H150&lt;100,"골드이상",""),
IF(G150="EN",
  IF(H150&gt;29,"에너지너무많음",
  IF(H150&gt;9,"에너지다소많음","")),"")))</f>
        <v/>
      </c>
      <c r="J150" t="str">
        <f t="shared" ca="1" si="29"/>
        <v/>
      </c>
      <c r="N150" t="str">
        <f ca="1">IF(LEN(E150)=0,"",E150)</f>
        <v>cu</v>
      </c>
      <c r="O150" t="str">
        <f>IF(LEN(G150)=0,"",G150)</f>
        <v>GO</v>
      </c>
      <c r="P150">
        <f>IF(LEN(H150)=0,"",H150)</f>
        <v>12500</v>
      </c>
      <c r="Q150" t="str">
        <f ca="1">IF(LEN(J150)=0,"",J150)</f>
        <v/>
      </c>
      <c r="R150" t="str">
        <f t="shared" si="26"/>
        <v/>
      </c>
      <c r="S150" t="str">
        <f t="shared" si="26"/>
        <v/>
      </c>
    </row>
    <row r="151" spans="1:19">
      <c r="A151" t="s">
        <v>86</v>
      </c>
      <c r="B151" t="str">
        <f>VLOOKUP(A151,AttendanceTypeTable!$A:$B,MATCH(AttendanceTypeTable!$B$1,AttendanceTypeTable!$A$1:$B$1,0),0)</f>
        <v>신규3</v>
      </c>
      <c r="C151">
        <f t="shared" ca="1" si="28"/>
        <v>13</v>
      </c>
      <c r="D151" t="str">
        <f t="shared" ca="1" si="27"/>
        <v/>
      </c>
      <c r="E151" t="str">
        <f ca="1">IF(ISBLANK(F151),"",
VLOOKUP(F151,OFFSET(INDIRECT("$A:$B"),0,MATCH(F$1&amp;"_Verify",INDIRECT("$1:$1"),0)-1),2,0)
)</f>
        <v>cu</v>
      </c>
      <c r="F151" t="s">
        <v>63</v>
      </c>
      <c r="G151" t="s">
        <v>69</v>
      </c>
      <c r="H151">
        <v>10000</v>
      </c>
      <c r="I151" t="str">
        <f>IF(F151="장비1상자",
  IF(OR(G151&gt;3,H151&gt;5),"장비이상",""),
IF(G151="GO",
  IF(H151&lt;100,"골드이상",""),
IF(G151="EN",
  IF(H151&gt;29,"에너지너무많음",
  IF(H151&gt;9,"에너지다소많음","")),"")))</f>
        <v/>
      </c>
      <c r="J151" t="str">
        <f t="shared" ca="1" si="29"/>
        <v/>
      </c>
      <c r="N151" t="str">
        <f ca="1">IF(LEN(E151)=0,"",E151)</f>
        <v>cu</v>
      </c>
      <c r="O151" t="str">
        <f>IF(LEN(G151)=0,"",G151)</f>
        <v>GO</v>
      </c>
      <c r="P151">
        <f>IF(LEN(H151)=0,"",H151)</f>
        <v>10000</v>
      </c>
      <c r="Q151" t="str">
        <f ca="1">IF(LEN(J151)=0,"",J151)</f>
        <v/>
      </c>
      <c r="R151" t="str">
        <f t="shared" si="26"/>
        <v/>
      </c>
      <c r="S151" t="str">
        <f t="shared" si="26"/>
        <v/>
      </c>
    </row>
    <row r="152" spans="1:19">
      <c r="A152" t="s">
        <v>86</v>
      </c>
      <c r="B152" t="str">
        <f>VLOOKUP(A152,AttendanceTypeTable!$A:$B,MATCH(AttendanceTypeTable!$B$1,AttendanceTypeTable!$A$1:$B$1,0),0)</f>
        <v>신규3</v>
      </c>
      <c r="C152">
        <f t="shared" ca="1" si="28"/>
        <v>14</v>
      </c>
      <c r="D152" t="str">
        <f t="shared" ca="1" si="27"/>
        <v/>
      </c>
      <c r="E152" t="str">
        <f ca="1">IF(ISBLANK(F152),"",
VLOOKUP(F152,OFFSET(INDIRECT("$A:$B"),0,MATCH(F$1&amp;"_Verify",INDIRECT("$1:$1"),0)-1),2,0)
)</f>
        <v>cu</v>
      </c>
      <c r="F152" t="s">
        <v>63</v>
      </c>
      <c r="G152" t="s">
        <v>64</v>
      </c>
      <c r="H152">
        <v>500</v>
      </c>
      <c r="I152" t="str">
        <f>IF(F152="장비1상자",
  IF(OR(G152&gt;3,H152&gt;5),"장비이상",""),
IF(G152="GO",
  IF(H152&lt;100,"골드이상",""),
IF(G152="EN",
  IF(H152&gt;29,"에너지너무많음",
  IF(H152&gt;9,"에너지다소많음","")),"")))</f>
        <v>에너지너무많음</v>
      </c>
      <c r="J152" t="str">
        <f t="shared" ca="1" si="29"/>
        <v/>
      </c>
      <c r="N152" t="str">
        <f ca="1">IF(LEN(E152)=0,"",E152)</f>
        <v>cu</v>
      </c>
      <c r="O152" t="str">
        <f>IF(LEN(G152)=0,"",G152)</f>
        <v>EN</v>
      </c>
      <c r="P152">
        <f>IF(LEN(H152)=0,"",H152)</f>
        <v>500</v>
      </c>
      <c r="Q152" t="str">
        <f ca="1">IF(LEN(J152)=0,"",J152)</f>
        <v/>
      </c>
      <c r="R152" t="str">
        <f t="shared" si="26"/>
        <v/>
      </c>
      <c r="S152" t="str">
        <f t="shared" si="26"/>
        <v/>
      </c>
    </row>
    <row r="153" spans="1:19">
      <c r="A153" t="s">
        <v>86</v>
      </c>
      <c r="B153" t="str">
        <f>VLOOKUP(A153,AttendanceTypeTable!$A:$B,MATCH(AttendanceTypeTable!$B$1,AttendanceTypeTable!$A$1:$B$1,0),0)</f>
        <v>신규3</v>
      </c>
      <c r="C153">
        <f t="shared" ca="1" si="28"/>
        <v>15</v>
      </c>
      <c r="D153" t="str">
        <f t="shared" ca="1" si="27"/>
        <v/>
      </c>
      <c r="E153" t="str">
        <f ca="1">IF(ISBLANK(F153),"",
VLOOKUP(F153,OFFSET(INDIRECT("$A:$B"),0,MATCH(F$1&amp;"_Verify",INDIRECT("$1:$1"),0)-1),2,0)
)</f>
        <v>cu</v>
      </c>
      <c r="F153" t="s">
        <v>63</v>
      </c>
      <c r="G153" t="s">
        <v>69</v>
      </c>
      <c r="H153">
        <v>25000</v>
      </c>
      <c r="I153" t="str">
        <f>IF(F153="장비1상자",
  IF(OR(G153&gt;3,H153&gt;5),"장비이상",""),
IF(G153="GO",
  IF(H153&lt;100,"골드이상",""),
IF(G153="EN",
  IF(H153&gt;29,"에너지너무많음",
  IF(H153&gt;9,"에너지다소많음","")),"")))</f>
        <v/>
      </c>
      <c r="J153" t="str">
        <f t="shared" ca="1" si="29"/>
        <v/>
      </c>
      <c r="N153" t="str">
        <f ca="1">IF(LEN(E153)=0,"",E153)</f>
        <v>cu</v>
      </c>
      <c r="O153" t="str">
        <f>IF(LEN(G153)=0,"",G153)</f>
        <v>GO</v>
      </c>
      <c r="P153">
        <f>IF(LEN(H153)=0,"",H153)</f>
        <v>25000</v>
      </c>
      <c r="Q153" t="str">
        <f ca="1">IF(LEN(J153)=0,"",J153)</f>
        <v/>
      </c>
      <c r="R153" t="str">
        <f t="shared" si="26"/>
        <v/>
      </c>
      <c r="S153" t="str">
        <f t="shared" si="26"/>
        <v/>
      </c>
    </row>
    <row r="154" spans="1:19">
      <c r="A154" t="s">
        <v>86</v>
      </c>
      <c r="B154" t="str">
        <f>VLOOKUP(A154,AttendanceTypeTable!$A:$B,MATCH(AttendanceTypeTable!$B$1,AttendanceTypeTable!$A$1:$B$1,0),0)</f>
        <v>신규3</v>
      </c>
      <c r="C154">
        <f t="shared" ca="1" si="28"/>
        <v>16</v>
      </c>
      <c r="D154" t="str">
        <f t="shared" ca="1" si="27"/>
        <v/>
      </c>
      <c r="E154" t="str">
        <f ca="1">IF(ISBLANK(F154),"",
VLOOKUP(F154,OFFSET(INDIRECT("$A:$B"),0,MATCH(F$1&amp;"_Verify",INDIRECT("$1:$1"),0)-1),2,0)
)</f>
        <v>cu</v>
      </c>
      <c r="F154" t="s">
        <v>63</v>
      </c>
      <c r="G154" t="s">
        <v>69</v>
      </c>
      <c r="H154">
        <v>10000</v>
      </c>
      <c r="I154" t="str">
        <f>IF(F154="장비1상자",
  IF(OR(G154&gt;3,H154&gt;5),"장비이상",""),
IF(G154="GO",
  IF(H154&lt;100,"골드이상",""),
IF(G154="EN",
  IF(H154&gt;29,"에너지너무많음",
  IF(H154&gt;9,"에너지다소많음","")),"")))</f>
        <v/>
      </c>
      <c r="J154" t="str">
        <f t="shared" ca="1" si="29"/>
        <v/>
      </c>
      <c r="N154" t="str">
        <f ca="1">IF(LEN(E154)=0,"",E154)</f>
        <v>cu</v>
      </c>
      <c r="O154" t="str">
        <f>IF(LEN(G154)=0,"",G154)</f>
        <v>GO</v>
      </c>
      <c r="P154">
        <f>IF(LEN(H154)=0,"",H154)</f>
        <v>10000</v>
      </c>
      <c r="Q154" t="str">
        <f ca="1">IF(LEN(J154)=0,"",J154)</f>
        <v/>
      </c>
      <c r="R154" t="str">
        <f t="shared" si="26"/>
        <v/>
      </c>
      <c r="S154" t="str">
        <f t="shared" si="26"/>
        <v/>
      </c>
    </row>
    <row r="155" spans="1:19">
      <c r="A155" t="s">
        <v>86</v>
      </c>
      <c r="B155" t="str">
        <f>VLOOKUP(A155,AttendanceTypeTable!$A:$B,MATCH(AttendanceTypeTable!$B$1,AttendanceTypeTable!$A$1:$B$1,0),0)</f>
        <v>신규3</v>
      </c>
      <c r="C155">
        <f t="shared" ca="1" si="28"/>
        <v>17</v>
      </c>
      <c r="D155" t="str">
        <f t="shared" ca="1" si="27"/>
        <v/>
      </c>
      <c r="E155" t="str">
        <f ca="1">IF(ISBLANK(F155),"",
VLOOKUP(F155,OFFSET(INDIRECT("$A:$B"),0,MATCH(F$1&amp;"_Verify",INDIRECT("$1:$1"),0)-1),2,0)
)</f>
        <v>cu</v>
      </c>
      <c r="F155" t="s">
        <v>63</v>
      </c>
      <c r="G155" t="s">
        <v>69</v>
      </c>
      <c r="H155">
        <v>10000</v>
      </c>
      <c r="I155" t="str">
        <f>IF(F155="장비1상자",
  IF(OR(G155&gt;3,H155&gt;5),"장비이상",""),
IF(G155="GO",
  IF(H155&lt;100,"골드이상",""),
IF(G155="EN",
  IF(H155&gt;29,"에너지너무많음",
  IF(H155&gt;9,"에너지다소많음","")),"")))</f>
        <v/>
      </c>
      <c r="J155" t="str">
        <f t="shared" ca="1" si="29"/>
        <v/>
      </c>
      <c r="N155" t="str">
        <f ca="1">IF(LEN(E155)=0,"",E155)</f>
        <v>cu</v>
      </c>
      <c r="O155" t="str">
        <f>IF(LEN(G155)=0,"",G155)</f>
        <v>GO</v>
      </c>
      <c r="P155">
        <f>IF(LEN(H155)=0,"",H155)</f>
        <v>10000</v>
      </c>
      <c r="Q155" t="str">
        <f ca="1">IF(LEN(J155)=0,"",J155)</f>
        <v/>
      </c>
      <c r="R155" t="str">
        <f t="shared" si="26"/>
        <v/>
      </c>
      <c r="S155" t="str">
        <f t="shared" si="26"/>
        <v/>
      </c>
    </row>
    <row r="156" spans="1:19">
      <c r="A156" t="s">
        <v>86</v>
      </c>
      <c r="B156" t="str">
        <f>VLOOKUP(A156,AttendanceTypeTable!$A:$B,MATCH(AttendanceTypeTable!$B$1,AttendanceTypeTable!$A$1:$B$1,0),0)</f>
        <v>신규3</v>
      </c>
      <c r="C156">
        <f t="shared" ca="1" si="28"/>
        <v>18</v>
      </c>
      <c r="D156" t="str">
        <f t="shared" ca="1" si="27"/>
        <v/>
      </c>
      <c r="E156" t="str">
        <f ca="1">IF(ISBLANK(F156),"",
VLOOKUP(F156,OFFSET(INDIRECT("$A:$B"),0,MATCH(F$1&amp;"_Verify",INDIRECT("$1:$1"),0)-1),2,0)
)</f>
        <v>cu</v>
      </c>
      <c r="F156" t="s">
        <v>63</v>
      </c>
      <c r="G156" t="s">
        <v>64</v>
      </c>
      <c r="H156">
        <v>1000</v>
      </c>
      <c r="I156" t="str">
        <f>IF(F156="장비1상자",
  IF(OR(G156&gt;3,H156&gt;5),"장비이상",""),
IF(G156="GO",
  IF(H156&lt;100,"골드이상",""),
IF(G156="EN",
  IF(H156&gt;29,"에너지너무많음",
  IF(H156&gt;9,"에너지다소많음","")),"")))</f>
        <v>에너지너무많음</v>
      </c>
      <c r="J156" t="str">
        <f t="shared" ca="1" si="29"/>
        <v/>
      </c>
      <c r="N156" t="str">
        <f ca="1">IF(LEN(E156)=0,"",E156)</f>
        <v>cu</v>
      </c>
      <c r="O156" t="str">
        <f>IF(LEN(G156)=0,"",G156)</f>
        <v>EN</v>
      </c>
      <c r="P156">
        <f>IF(LEN(H156)=0,"",H156)</f>
        <v>1000</v>
      </c>
      <c r="Q156" t="str">
        <f ca="1">IF(LEN(J156)=0,"",J156)</f>
        <v/>
      </c>
      <c r="R156" t="str">
        <f t="shared" si="26"/>
        <v/>
      </c>
      <c r="S156" t="str">
        <f t="shared" si="26"/>
        <v/>
      </c>
    </row>
    <row r="157" spans="1:19">
      <c r="A157" t="s">
        <v>86</v>
      </c>
      <c r="B157" t="str">
        <f>VLOOKUP(A157,AttendanceTypeTable!$A:$B,MATCH(AttendanceTypeTable!$B$1,AttendanceTypeTable!$A$1:$B$1,0),0)</f>
        <v>신규3</v>
      </c>
      <c r="C157">
        <f t="shared" ca="1" si="28"/>
        <v>19</v>
      </c>
      <c r="D157" t="str">
        <f t="shared" ca="1" si="27"/>
        <v/>
      </c>
      <c r="E157" t="str">
        <f ca="1">IF(ISBLANK(F157),"",
VLOOKUP(F157,OFFSET(INDIRECT("$A:$B"),0,MATCH(F$1&amp;"_Verify",INDIRECT("$1:$1"),0)-1),2,0)
)</f>
        <v>cu</v>
      </c>
      <c r="F157" t="s">
        <v>63</v>
      </c>
      <c r="G157" t="s">
        <v>69</v>
      </c>
      <c r="H157">
        <v>33750</v>
      </c>
      <c r="I157" t="str">
        <f>IF(F157="장비1상자",
  IF(OR(G157&gt;3,H157&gt;5),"장비이상",""),
IF(G157="GO",
  IF(H157&lt;100,"골드이상",""),
IF(G157="EN",
  IF(H157&gt;29,"에너지너무많음",
  IF(H157&gt;9,"에너지다소많음","")),"")))</f>
        <v/>
      </c>
      <c r="J157" t="str">
        <f t="shared" ca="1" si="29"/>
        <v/>
      </c>
      <c r="N157" t="str">
        <f ca="1">IF(LEN(E157)=0,"",E157)</f>
        <v>cu</v>
      </c>
      <c r="O157" t="str">
        <f>IF(LEN(G157)=0,"",G157)</f>
        <v>GO</v>
      </c>
      <c r="P157">
        <f>IF(LEN(H157)=0,"",H157)</f>
        <v>33750</v>
      </c>
      <c r="Q157" t="str">
        <f ca="1">IF(LEN(J157)=0,"",J157)</f>
        <v/>
      </c>
      <c r="R157" t="str">
        <f t="shared" si="26"/>
        <v/>
      </c>
      <c r="S157" t="str">
        <f t="shared" si="26"/>
        <v/>
      </c>
    </row>
    <row r="158" spans="1:19">
      <c r="A158" t="s">
        <v>86</v>
      </c>
      <c r="B158" t="str">
        <f>VLOOKUP(A158,AttendanceTypeTable!$A:$B,MATCH(AttendanceTypeTable!$B$1,AttendanceTypeTable!$A$1:$B$1,0),0)</f>
        <v>신규3</v>
      </c>
      <c r="C158">
        <f t="shared" ca="1" si="28"/>
        <v>20</v>
      </c>
      <c r="D158" t="str">
        <f t="shared" ca="1" si="27"/>
        <v/>
      </c>
      <c r="E158" t="str">
        <f ca="1">IF(ISBLANK(F158),"",
VLOOKUP(F158,OFFSET(INDIRECT("$A:$B"),0,MATCH(F$1&amp;"_Verify",INDIRECT("$1:$1"),0)-1),2,0)
)</f>
        <v>cu</v>
      </c>
      <c r="F158" t="s">
        <v>63</v>
      </c>
      <c r="G158" t="s">
        <v>69</v>
      </c>
      <c r="H158">
        <v>10000</v>
      </c>
      <c r="I158" t="str">
        <f>IF(F158="장비1상자",
  IF(OR(G158&gt;3,H158&gt;5),"장비이상",""),
IF(G158="GO",
  IF(H158&lt;100,"골드이상",""),
IF(G158="EN",
  IF(H158&gt;29,"에너지너무많음",
  IF(H158&gt;9,"에너지다소많음","")),"")))</f>
        <v/>
      </c>
      <c r="J158" t="str">
        <f t="shared" ca="1" si="29"/>
        <v/>
      </c>
      <c r="N158" t="str">
        <f ca="1">IF(LEN(E158)=0,"",E158)</f>
        <v>cu</v>
      </c>
      <c r="O158" t="str">
        <f>IF(LEN(G158)=0,"",G158)</f>
        <v>GO</v>
      </c>
      <c r="P158">
        <f>IF(LEN(H158)=0,"",H158)</f>
        <v>10000</v>
      </c>
      <c r="Q158" t="str">
        <f ca="1">IF(LEN(J158)=0,"",J158)</f>
        <v/>
      </c>
      <c r="R158" t="str">
        <f t="shared" si="26"/>
        <v/>
      </c>
      <c r="S158" t="str">
        <f t="shared" si="26"/>
        <v/>
      </c>
    </row>
    <row r="159" spans="1:19">
      <c r="A159" t="s">
        <v>86</v>
      </c>
      <c r="B159" t="str">
        <f>VLOOKUP(A159,AttendanceTypeTable!$A:$B,MATCH(AttendanceTypeTable!$B$1,AttendanceTypeTable!$A$1:$B$1,0),0)</f>
        <v>신규3</v>
      </c>
      <c r="C159">
        <f t="shared" ca="1" si="28"/>
        <v>21</v>
      </c>
      <c r="D159" t="str">
        <f t="shared" ca="1" si="27"/>
        <v/>
      </c>
      <c r="E159" t="str">
        <f ca="1">IF(ISBLANK(F159),"",
VLOOKUP(F159,OFFSET(INDIRECT("$A:$B"),0,MATCH(F$1&amp;"_Verify",INDIRECT("$1:$1"),0)-1),2,0)
)</f>
        <v>cu</v>
      </c>
      <c r="F159" t="s">
        <v>63</v>
      </c>
      <c r="G159" t="s">
        <v>64</v>
      </c>
      <c r="H159">
        <v>1500</v>
      </c>
      <c r="I159" t="str">
        <f>IF(F159="장비1상자",
  IF(OR(G159&gt;3,H159&gt;5),"장비이상",""),
IF(G159="GO",
  IF(H159&lt;100,"골드이상",""),
IF(G159="EN",
  IF(H159&gt;29,"에너지너무많음",
  IF(H159&gt;9,"에너지다소많음","")),"")))</f>
        <v>에너지너무많음</v>
      </c>
      <c r="J159" t="str">
        <f t="shared" ca="1" si="29"/>
        <v>cu</v>
      </c>
      <c r="K159" t="s">
        <v>63</v>
      </c>
      <c r="L159" t="s">
        <v>69</v>
      </c>
      <c r="M159">
        <v>7500000</v>
      </c>
      <c r="N159" t="str">
        <f ca="1">IF(LEN(E159)=0,"",E159)</f>
        <v>cu</v>
      </c>
      <c r="O159" t="str">
        <f>IF(LEN(G159)=0,"",G159)</f>
        <v>EN</v>
      </c>
      <c r="P159">
        <f>IF(LEN(H159)=0,"",H159)</f>
        <v>1500</v>
      </c>
      <c r="Q159" t="str">
        <f ca="1">IF(LEN(J159)=0,"",J159)</f>
        <v>cu</v>
      </c>
      <c r="R159" t="str">
        <f t="shared" si="26"/>
        <v>GO</v>
      </c>
      <c r="S159">
        <f t="shared" si="26"/>
        <v>7500000</v>
      </c>
    </row>
    <row r="160" spans="1:19">
      <c r="A160" t="s">
        <v>87</v>
      </c>
      <c r="B160" t="str">
        <f>VLOOKUP(A160,AttendanceTypeTable!$A:$B,MATCH(AttendanceTypeTable!$B$1,AttendanceTypeTable!$A$1:$B$1,0),0)</f>
        <v>신규4</v>
      </c>
      <c r="C160">
        <f t="shared" ca="1" si="28"/>
        <v>1</v>
      </c>
      <c r="D160" t="str">
        <f t="shared" ca="1" si="27"/>
        <v/>
      </c>
      <c r="E160" t="str">
        <f ca="1">IF(ISBLANK(F160),"",
VLOOKUP(F160,OFFSET(INDIRECT("$A:$B"),0,MATCH(F$1&amp;"_Verify",INDIRECT("$1:$1"),0)-1),2,0)
)</f>
        <v>cu</v>
      </c>
      <c r="F160" t="s">
        <v>63</v>
      </c>
      <c r="G160" t="s">
        <v>64</v>
      </c>
      <c r="H160">
        <v>120</v>
      </c>
      <c r="I160" t="str">
        <f>IF(F160="장비1상자",
  IF(OR(G160&gt;3,H160&gt;5),"장비이상",""),
IF(G160="GO",
  IF(H160&lt;100,"골드이상",""),
IF(G160="EN",
  IF(H160&gt;29,"에너지너무많음",
  IF(H160&gt;9,"에너지다소많음","")),"")))</f>
        <v>에너지너무많음</v>
      </c>
      <c r="J160" t="str">
        <f t="shared" ca="1" si="29"/>
        <v/>
      </c>
      <c r="N160" t="str">
        <f ca="1">IF(LEN(E160)=0,"",E160)</f>
        <v>cu</v>
      </c>
      <c r="O160" t="str">
        <f>IF(LEN(G160)=0,"",G160)</f>
        <v>EN</v>
      </c>
      <c r="P160">
        <f>IF(LEN(H160)=0,"",H160)</f>
        <v>120</v>
      </c>
      <c r="Q160" t="str">
        <f ca="1">IF(LEN(J160)=0,"",J160)</f>
        <v/>
      </c>
      <c r="R160" t="str">
        <f t="shared" ref="R160:S188" si="30">IF(LEN(L160)=0,"",L160)</f>
        <v/>
      </c>
      <c r="S160" t="str">
        <f t="shared" si="30"/>
        <v/>
      </c>
    </row>
    <row r="161" spans="1:19">
      <c r="A161" t="s">
        <v>87</v>
      </c>
      <c r="B161" t="str">
        <f>VLOOKUP(A161,AttendanceTypeTable!$A:$B,MATCH(AttendanceTypeTable!$B$1,AttendanceTypeTable!$A$1:$B$1,0),0)</f>
        <v>신규4</v>
      </c>
      <c r="C161">
        <f t="shared" ca="1" si="28"/>
        <v>2</v>
      </c>
      <c r="D161" t="str">
        <f t="shared" ca="1" si="27"/>
        <v/>
      </c>
      <c r="E161" t="str">
        <f ca="1">IF(ISBLANK(F161),"",
VLOOKUP(F161,OFFSET(INDIRECT("$A:$B"),0,MATCH(F$1&amp;"_Verify",INDIRECT("$1:$1"),0)-1),2,0)
)</f>
        <v>cu</v>
      </c>
      <c r="F161" t="s">
        <v>63</v>
      </c>
      <c r="G161" t="s">
        <v>69</v>
      </c>
      <c r="H161">
        <v>1250</v>
      </c>
      <c r="I161" t="str">
        <f>IF(F161="장비1상자",
  IF(OR(G161&gt;3,H161&gt;5),"장비이상",""),
IF(G161="GO",
  IF(H161&lt;100,"골드이상",""),
IF(G161="EN",
  IF(H161&gt;29,"에너지너무많음",
  IF(H161&gt;9,"에너지다소많음","")),"")))</f>
        <v/>
      </c>
      <c r="J161" t="str">
        <f t="shared" ca="1" si="29"/>
        <v/>
      </c>
      <c r="N161" t="str">
        <f ca="1">IF(LEN(E161)=0,"",E161)</f>
        <v>cu</v>
      </c>
      <c r="O161" t="str">
        <f>IF(LEN(G161)=0,"",G161)</f>
        <v>GO</v>
      </c>
      <c r="P161">
        <f>IF(LEN(H161)=0,"",H161)</f>
        <v>1250</v>
      </c>
      <c r="Q161" t="str">
        <f ca="1">IF(LEN(J161)=0,"",J161)</f>
        <v/>
      </c>
      <c r="R161" t="str">
        <f t="shared" si="30"/>
        <v/>
      </c>
      <c r="S161" t="str">
        <f t="shared" si="30"/>
        <v/>
      </c>
    </row>
    <row r="162" spans="1:19">
      <c r="A162" t="s">
        <v>87</v>
      </c>
      <c r="B162" t="str">
        <f>VLOOKUP(A162,AttendanceTypeTable!$A:$B,MATCH(AttendanceTypeTable!$B$1,AttendanceTypeTable!$A$1:$B$1,0),0)</f>
        <v>신규4</v>
      </c>
      <c r="C162">
        <f t="shared" ca="1" si="28"/>
        <v>3</v>
      </c>
      <c r="D162" t="str">
        <f t="shared" ca="1" si="27"/>
        <v/>
      </c>
      <c r="E162" t="str">
        <f ca="1">IF(ISBLANK(F162),"",
VLOOKUP(F162,OFFSET(INDIRECT("$A:$B"),0,MATCH(F$1&amp;"_Verify",INDIRECT("$1:$1"),0)-1),2,0)
)</f>
        <v>cu</v>
      </c>
      <c r="F162" t="s">
        <v>63</v>
      </c>
      <c r="G162" t="s">
        <v>69</v>
      </c>
      <c r="H162">
        <v>10000</v>
      </c>
      <c r="I162" t="str">
        <f>IF(F162="장비1상자",
  IF(OR(G162&gt;3,H162&gt;5),"장비이상",""),
IF(G162="GO",
  IF(H162&lt;100,"골드이상",""),
IF(G162="EN",
  IF(H162&gt;29,"에너지너무많음",
  IF(H162&gt;9,"에너지다소많음","")),"")))</f>
        <v/>
      </c>
      <c r="J162" t="str">
        <f t="shared" ca="1" si="29"/>
        <v/>
      </c>
      <c r="N162" t="str">
        <f ca="1">IF(LEN(E162)=0,"",E162)</f>
        <v>cu</v>
      </c>
      <c r="O162" t="str">
        <f>IF(LEN(G162)=0,"",G162)</f>
        <v>GO</v>
      </c>
      <c r="P162">
        <f>IF(LEN(H162)=0,"",H162)</f>
        <v>10000</v>
      </c>
      <c r="Q162" t="str">
        <f ca="1">IF(LEN(J162)=0,"",J162)</f>
        <v/>
      </c>
      <c r="R162" t="str">
        <f t="shared" si="30"/>
        <v/>
      </c>
      <c r="S162" t="str">
        <f t="shared" si="30"/>
        <v/>
      </c>
    </row>
    <row r="163" spans="1:19">
      <c r="A163" t="s">
        <v>87</v>
      </c>
      <c r="B163" t="str">
        <f>VLOOKUP(A163,AttendanceTypeTable!$A:$B,MATCH(AttendanceTypeTable!$B$1,AttendanceTypeTable!$A$1:$B$1,0),0)</f>
        <v>신규4</v>
      </c>
      <c r="C163">
        <f t="shared" ca="1" si="28"/>
        <v>4</v>
      </c>
      <c r="D163" t="str">
        <f t="shared" ca="1" si="27"/>
        <v/>
      </c>
      <c r="E163" t="str">
        <f ca="1">IF(ISBLANK(F163),"",
VLOOKUP(F163,OFFSET(INDIRECT("$A:$B"),0,MATCH(F$1&amp;"_Verify",INDIRECT("$1:$1"),0)-1),2,0)
)</f>
        <v>cu</v>
      </c>
      <c r="F163" t="s">
        <v>63</v>
      </c>
      <c r="G163" t="s">
        <v>64</v>
      </c>
      <c r="H163">
        <v>150</v>
      </c>
      <c r="I163" t="str">
        <f>IF(F163="장비1상자",
  IF(OR(G163&gt;3,H163&gt;5),"장비이상",""),
IF(G163="GO",
  IF(H163&lt;100,"골드이상",""),
IF(G163="EN",
  IF(H163&gt;29,"에너지너무많음",
  IF(H163&gt;9,"에너지다소많음","")),"")))</f>
        <v>에너지너무많음</v>
      </c>
      <c r="J163" t="str">
        <f t="shared" ca="1" si="29"/>
        <v/>
      </c>
      <c r="N163" t="str">
        <f ca="1">IF(LEN(E163)=0,"",E163)</f>
        <v>cu</v>
      </c>
      <c r="O163" t="str">
        <f>IF(LEN(G163)=0,"",G163)</f>
        <v>EN</v>
      </c>
      <c r="P163">
        <f>IF(LEN(H163)=0,"",H163)</f>
        <v>150</v>
      </c>
      <c r="Q163" t="str">
        <f ca="1">IF(LEN(J163)=0,"",J163)</f>
        <v/>
      </c>
      <c r="R163" t="str">
        <f t="shared" si="30"/>
        <v/>
      </c>
      <c r="S163" t="str">
        <f t="shared" si="30"/>
        <v/>
      </c>
    </row>
    <row r="164" spans="1:19">
      <c r="A164" t="s">
        <v>87</v>
      </c>
      <c r="B164" t="str">
        <f>VLOOKUP(A164,AttendanceTypeTable!$A:$B,MATCH(AttendanceTypeTable!$B$1,AttendanceTypeTable!$A$1:$B$1,0),0)</f>
        <v>신규4</v>
      </c>
      <c r="C164">
        <f t="shared" ref="C164:C188" ca="1" si="31">IF(A164&lt;&gt;OFFSET(A164,-1,0),1,OFFSET(C164,-1,0)+1)</f>
        <v>5</v>
      </c>
      <c r="D164" t="str">
        <f t="shared" ca="1" si="27"/>
        <v/>
      </c>
      <c r="E164" t="str">
        <f ca="1">IF(ISBLANK(F164),"",
VLOOKUP(F164,OFFSET(INDIRECT("$A:$B"),0,MATCH(F$1&amp;"_Verify",INDIRECT("$1:$1"),0)-1),2,0)
)</f>
        <v>cu</v>
      </c>
      <c r="F164" t="s">
        <v>63</v>
      </c>
      <c r="G164" t="s">
        <v>69</v>
      </c>
      <c r="H164">
        <v>2500</v>
      </c>
      <c r="I164" t="str">
        <f>IF(F164="장비1상자",
  IF(OR(G164&gt;3,H164&gt;5),"장비이상",""),
IF(G164="GO",
  IF(H164&lt;100,"골드이상",""),
IF(G164="EN",
  IF(H164&gt;29,"에너지너무많음",
  IF(H164&gt;9,"에너지다소많음","")),"")))</f>
        <v/>
      </c>
      <c r="J164" t="str">
        <f t="shared" ref="J164:J188" ca="1" si="32">IF(ISBLANK(K164),"",
VLOOKUP(K164,OFFSET(INDIRECT("$A:$B"),0,MATCH(K$1&amp;"_Verify",INDIRECT("$1:$1"),0)-1),2,0)
)</f>
        <v/>
      </c>
      <c r="N164" t="str">
        <f ca="1">IF(LEN(E164)=0,"",E164)</f>
        <v>cu</v>
      </c>
      <c r="O164" t="str">
        <f>IF(LEN(G164)=0,"",G164)</f>
        <v>GO</v>
      </c>
      <c r="P164">
        <f>IF(LEN(H164)=0,"",H164)</f>
        <v>2500</v>
      </c>
      <c r="Q164" t="str">
        <f ca="1">IF(LEN(J164)=0,"",J164)</f>
        <v/>
      </c>
      <c r="R164" t="str">
        <f t="shared" si="30"/>
        <v/>
      </c>
      <c r="S164" t="str">
        <f t="shared" si="30"/>
        <v/>
      </c>
    </row>
    <row r="165" spans="1:19">
      <c r="A165" t="s">
        <v>87</v>
      </c>
      <c r="B165" t="str">
        <f>VLOOKUP(A165,AttendanceTypeTable!$A:$B,MATCH(AttendanceTypeTable!$B$1,AttendanceTypeTable!$A$1:$B$1,0),0)</f>
        <v>신규4</v>
      </c>
      <c r="C165">
        <f t="shared" ca="1" si="31"/>
        <v>6</v>
      </c>
      <c r="D165" t="str">
        <f t="shared" ca="1" si="27"/>
        <v/>
      </c>
      <c r="E165" t="str">
        <f ca="1">IF(ISBLANK(F165),"",
VLOOKUP(F165,OFFSET(INDIRECT("$A:$B"),0,MATCH(F$1&amp;"_Verify",INDIRECT("$1:$1"),0)-1),2,0)
)</f>
        <v>cu</v>
      </c>
      <c r="F165" t="s">
        <v>63</v>
      </c>
      <c r="G165" t="s">
        <v>69</v>
      </c>
      <c r="H165">
        <v>3750</v>
      </c>
      <c r="I165" t="str">
        <f>IF(F165="장비1상자",
  IF(OR(G165&gt;3,H165&gt;5),"장비이상",""),
IF(G165="GO",
  IF(H165&lt;100,"골드이상",""),
IF(G165="EN",
  IF(H165&gt;29,"에너지너무많음",
  IF(H165&gt;9,"에너지다소많음","")),"")))</f>
        <v/>
      </c>
      <c r="J165" t="str">
        <f t="shared" ca="1" si="32"/>
        <v/>
      </c>
      <c r="N165" t="str">
        <f ca="1">IF(LEN(E165)=0,"",E165)</f>
        <v>cu</v>
      </c>
      <c r="O165" t="str">
        <f>IF(LEN(G165)=0,"",G165)</f>
        <v>GO</v>
      </c>
      <c r="P165">
        <f>IF(LEN(H165)=0,"",H165)</f>
        <v>3750</v>
      </c>
      <c r="Q165" t="str">
        <f ca="1">IF(LEN(J165)=0,"",J165)</f>
        <v/>
      </c>
      <c r="R165" t="str">
        <f t="shared" si="30"/>
        <v/>
      </c>
      <c r="S165" t="str">
        <f t="shared" si="30"/>
        <v/>
      </c>
    </row>
    <row r="166" spans="1:19">
      <c r="A166" t="s">
        <v>87</v>
      </c>
      <c r="B166" t="str">
        <f>VLOOKUP(A166,AttendanceTypeTable!$A:$B,MATCH(AttendanceTypeTable!$B$1,AttendanceTypeTable!$A$1:$B$1,0),0)</f>
        <v>신규4</v>
      </c>
      <c r="C166">
        <f t="shared" ca="1" si="31"/>
        <v>7</v>
      </c>
      <c r="D166" t="str">
        <f t="shared" ca="1" si="27"/>
        <v/>
      </c>
      <c r="E166" t="str">
        <f ca="1">IF(ISBLANK(F166),"",
VLOOKUP(F166,OFFSET(INDIRECT("$A:$B"),0,MATCH(F$1&amp;"_Verify",INDIRECT("$1:$1"),0)-1),2,0)
)</f>
        <v>cu</v>
      </c>
      <c r="F166" t="s">
        <v>63</v>
      </c>
      <c r="G166" t="s">
        <v>64</v>
      </c>
      <c r="H166">
        <v>220</v>
      </c>
      <c r="I166" t="str">
        <f>IF(F166="장비1상자",
  IF(OR(G166&gt;3,H166&gt;5),"장비이상",""),
IF(G166="GO",
  IF(H166&lt;100,"골드이상",""),
IF(G166="EN",
  IF(H166&gt;29,"에너지너무많음",
  IF(H166&gt;9,"에너지다소많음","")),"")))</f>
        <v>에너지너무많음</v>
      </c>
      <c r="J166" t="str">
        <f t="shared" ca="1" si="32"/>
        <v/>
      </c>
      <c r="N166" t="str">
        <f ca="1">IF(LEN(E166)=0,"",E166)</f>
        <v>cu</v>
      </c>
      <c r="O166" t="str">
        <f>IF(LEN(G166)=0,"",G166)</f>
        <v>EN</v>
      </c>
      <c r="P166">
        <f>IF(LEN(H166)=0,"",H166)</f>
        <v>220</v>
      </c>
      <c r="Q166" t="str">
        <f ca="1">IF(LEN(J166)=0,"",J166)</f>
        <v/>
      </c>
      <c r="R166" t="str">
        <f t="shared" si="30"/>
        <v/>
      </c>
      <c r="S166" t="str">
        <f t="shared" si="30"/>
        <v/>
      </c>
    </row>
    <row r="167" spans="1:19">
      <c r="A167" t="s">
        <v>87</v>
      </c>
      <c r="B167" t="str">
        <f>VLOOKUP(A167,AttendanceTypeTable!$A:$B,MATCH(AttendanceTypeTable!$B$1,AttendanceTypeTable!$A$1:$B$1,0),0)</f>
        <v>신규4</v>
      </c>
      <c r="C167">
        <f t="shared" ca="1" si="31"/>
        <v>8</v>
      </c>
      <c r="D167" t="str">
        <f t="shared" ca="1" si="27"/>
        <v/>
      </c>
      <c r="E167" t="str">
        <f ca="1">IF(ISBLANK(F167),"",
VLOOKUP(F167,OFFSET(INDIRECT("$A:$B"),0,MATCH(F$1&amp;"_Verify",INDIRECT("$1:$1"),0)-1),2,0)
)</f>
        <v>cu</v>
      </c>
      <c r="F167" t="s">
        <v>63</v>
      </c>
      <c r="G167" t="s">
        <v>69</v>
      </c>
      <c r="H167">
        <v>10000</v>
      </c>
      <c r="I167" t="str">
        <f>IF(F167="장비1상자",
  IF(OR(G167&gt;3,H167&gt;5),"장비이상",""),
IF(G167="GO",
  IF(H167&lt;100,"골드이상",""),
IF(G167="EN",
  IF(H167&gt;29,"에너지너무많음",
  IF(H167&gt;9,"에너지다소많음","")),"")))</f>
        <v/>
      </c>
      <c r="J167" t="str">
        <f t="shared" ca="1" si="32"/>
        <v/>
      </c>
      <c r="N167" t="str">
        <f ca="1">IF(LEN(E167)=0,"",E167)</f>
        <v>cu</v>
      </c>
      <c r="O167" t="str">
        <f>IF(LEN(G167)=0,"",G167)</f>
        <v>GO</v>
      </c>
      <c r="P167">
        <f>IF(LEN(H167)=0,"",H167)</f>
        <v>10000</v>
      </c>
      <c r="Q167" t="str">
        <f ca="1">IF(LEN(J167)=0,"",J167)</f>
        <v/>
      </c>
      <c r="R167" t="str">
        <f t="shared" si="30"/>
        <v/>
      </c>
      <c r="S167" t="str">
        <f t="shared" si="30"/>
        <v/>
      </c>
    </row>
    <row r="168" spans="1:19">
      <c r="A168" t="s">
        <v>87</v>
      </c>
      <c r="B168" t="str">
        <f>VLOOKUP(A168,AttendanceTypeTable!$A:$B,MATCH(AttendanceTypeTable!$B$1,AttendanceTypeTable!$A$1:$B$1,0),0)</f>
        <v>신규4</v>
      </c>
      <c r="C168">
        <f t="shared" ca="1" si="31"/>
        <v>9</v>
      </c>
      <c r="D168" t="str">
        <f t="shared" ca="1" si="27"/>
        <v/>
      </c>
      <c r="E168" t="str">
        <f ca="1">IF(ISBLANK(F168),"",
VLOOKUP(F168,OFFSET(INDIRECT("$A:$B"),0,MATCH(F$1&amp;"_Verify",INDIRECT("$1:$1"),0)-1),2,0)
)</f>
        <v>cu</v>
      </c>
      <c r="F168" t="s">
        <v>63</v>
      </c>
      <c r="G168" t="s">
        <v>69</v>
      </c>
      <c r="H168">
        <v>6250</v>
      </c>
      <c r="I168" t="str">
        <f>IF(F168="장비1상자",
  IF(OR(G168&gt;3,H168&gt;5),"장비이상",""),
IF(G168="GO",
  IF(H168&lt;100,"골드이상",""),
IF(G168="EN",
  IF(H168&gt;29,"에너지너무많음",
  IF(H168&gt;9,"에너지다소많음","")),"")))</f>
        <v/>
      </c>
      <c r="J168" t="str">
        <f t="shared" ca="1" si="32"/>
        <v/>
      </c>
      <c r="N168" t="str">
        <f ca="1">IF(LEN(E168)=0,"",E168)</f>
        <v>cu</v>
      </c>
      <c r="O168" t="str">
        <f>IF(LEN(G168)=0,"",G168)</f>
        <v>GO</v>
      </c>
      <c r="P168">
        <f>IF(LEN(H168)=0,"",H168)</f>
        <v>6250</v>
      </c>
      <c r="Q168" t="str">
        <f ca="1">IF(LEN(J168)=0,"",J168)</f>
        <v/>
      </c>
      <c r="R168" t="str">
        <f t="shared" si="30"/>
        <v/>
      </c>
      <c r="S168" t="str">
        <f t="shared" si="30"/>
        <v/>
      </c>
    </row>
    <row r="169" spans="1:19">
      <c r="A169" t="s">
        <v>87</v>
      </c>
      <c r="B169" t="str">
        <f>VLOOKUP(A169,AttendanceTypeTable!$A:$B,MATCH(AttendanceTypeTable!$B$1,AttendanceTypeTable!$A$1:$B$1,0),0)</f>
        <v>신규4</v>
      </c>
      <c r="C169">
        <f t="shared" ca="1" si="31"/>
        <v>10</v>
      </c>
      <c r="D169" t="str">
        <f t="shared" ca="1" si="27"/>
        <v/>
      </c>
      <c r="E169" t="str">
        <f ca="1">IF(ISBLANK(F169),"",
VLOOKUP(F169,OFFSET(INDIRECT("$A:$B"),0,MATCH(F$1&amp;"_Verify",INDIRECT("$1:$1"),0)-1),2,0)
)</f>
        <v>cu</v>
      </c>
      <c r="F169" t="s">
        <v>63</v>
      </c>
      <c r="G169" t="s">
        <v>69</v>
      </c>
      <c r="H169">
        <v>10000</v>
      </c>
      <c r="I169" t="str">
        <f>IF(F169="장비1상자",
  IF(OR(G169&gt;3,H169&gt;5),"장비이상",""),
IF(G169="GO",
  IF(H169&lt;100,"골드이상",""),
IF(G169="EN",
  IF(H169&gt;29,"에너지너무많음",
  IF(H169&gt;9,"에너지다소많음","")),"")))</f>
        <v/>
      </c>
      <c r="J169" t="str">
        <f t="shared" ca="1" si="32"/>
        <v/>
      </c>
      <c r="N169" t="str">
        <f ca="1">IF(LEN(E169)=0,"",E169)</f>
        <v>cu</v>
      </c>
      <c r="O169" t="str">
        <f>IF(LEN(G169)=0,"",G169)</f>
        <v>GO</v>
      </c>
      <c r="P169">
        <f>IF(LEN(H169)=0,"",H169)</f>
        <v>10000</v>
      </c>
      <c r="Q169" t="str">
        <f ca="1">IF(LEN(J169)=0,"",J169)</f>
        <v/>
      </c>
      <c r="R169" t="str">
        <f t="shared" si="30"/>
        <v/>
      </c>
      <c r="S169" t="str">
        <f t="shared" si="30"/>
        <v/>
      </c>
    </row>
    <row r="170" spans="1:19">
      <c r="A170" t="s">
        <v>87</v>
      </c>
      <c r="B170" t="str">
        <f>VLOOKUP(A170,AttendanceTypeTable!$A:$B,MATCH(AttendanceTypeTable!$B$1,AttendanceTypeTable!$A$1:$B$1,0),0)</f>
        <v>신규4</v>
      </c>
      <c r="C170">
        <f t="shared" ca="1" si="31"/>
        <v>11</v>
      </c>
      <c r="D170" t="str">
        <f t="shared" ca="1" si="27"/>
        <v/>
      </c>
      <c r="E170" t="str">
        <f ca="1">IF(ISBLANK(F170),"",
VLOOKUP(F170,OFFSET(INDIRECT("$A:$B"),0,MATCH(F$1&amp;"_Verify",INDIRECT("$1:$1"),0)-1),2,0)
)</f>
        <v>cu</v>
      </c>
      <c r="F170" t="s">
        <v>63</v>
      </c>
      <c r="G170" t="s">
        <v>64</v>
      </c>
      <c r="H170">
        <v>300</v>
      </c>
      <c r="I170" t="str">
        <f>IF(F170="장비1상자",
  IF(OR(G170&gt;3,H170&gt;5),"장비이상",""),
IF(G170="GO",
  IF(H170&lt;100,"골드이상",""),
IF(G170="EN",
  IF(H170&gt;29,"에너지너무많음",
  IF(H170&gt;9,"에너지다소많음","")),"")))</f>
        <v>에너지너무많음</v>
      </c>
      <c r="J170" t="str">
        <f t="shared" ca="1" si="32"/>
        <v/>
      </c>
      <c r="N170" t="str">
        <f ca="1">IF(LEN(E170)=0,"",E170)</f>
        <v>cu</v>
      </c>
      <c r="O170" t="str">
        <f>IF(LEN(G170)=0,"",G170)</f>
        <v>EN</v>
      </c>
      <c r="P170">
        <f>IF(LEN(H170)=0,"",H170)</f>
        <v>300</v>
      </c>
      <c r="Q170" t="str">
        <f ca="1">IF(LEN(J170)=0,"",J170)</f>
        <v/>
      </c>
      <c r="R170" t="str">
        <f t="shared" si="30"/>
        <v/>
      </c>
      <c r="S170" t="str">
        <f t="shared" si="30"/>
        <v/>
      </c>
    </row>
    <row r="171" spans="1:19">
      <c r="A171" t="s">
        <v>87</v>
      </c>
      <c r="B171" t="str">
        <f>VLOOKUP(A171,AttendanceTypeTable!$A:$B,MATCH(AttendanceTypeTable!$B$1,AttendanceTypeTable!$A$1:$B$1,0),0)</f>
        <v>신규4</v>
      </c>
      <c r="C171">
        <f t="shared" ca="1" si="31"/>
        <v>12</v>
      </c>
      <c r="D171" t="str">
        <f t="shared" ca="1" si="27"/>
        <v/>
      </c>
      <c r="E171" t="str">
        <f ca="1">IF(ISBLANK(F171),"",
VLOOKUP(F171,OFFSET(INDIRECT("$A:$B"),0,MATCH(F$1&amp;"_Verify",INDIRECT("$1:$1"),0)-1),2,0)
)</f>
        <v>cu</v>
      </c>
      <c r="F171" t="s">
        <v>63</v>
      </c>
      <c r="G171" t="s">
        <v>69</v>
      </c>
      <c r="H171">
        <v>12500</v>
      </c>
      <c r="I171" t="str">
        <f>IF(F171="장비1상자",
  IF(OR(G171&gt;3,H171&gt;5),"장비이상",""),
IF(G171="GO",
  IF(H171&lt;100,"골드이상",""),
IF(G171="EN",
  IF(H171&gt;29,"에너지너무많음",
  IF(H171&gt;9,"에너지다소많음","")),"")))</f>
        <v/>
      </c>
      <c r="J171" t="str">
        <f t="shared" ca="1" si="32"/>
        <v/>
      </c>
      <c r="N171" t="str">
        <f ca="1">IF(LEN(E171)=0,"",E171)</f>
        <v>cu</v>
      </c>
      <c r="O171" t="str">
        <f>IF(LEN(G171)=0,"",G171)</f>
        <v>GO</v>
      </c>
      <c r="P171">
        <f>IF(LEN(H171)=0,"",H171)</f>
        <v>12500</v>
      </c>
      <c r="Q171" t="str">
        <f ca="1">IF(LEN(J171)=0,"",J171)</f>
        <v/>
      </c>
      <c r="R171" t="str">
        <f t="shared" si="30"/>
        <v/>
      </c>
      <c r="S171" t="str">
        <f t="shared" si="30"/>
        <v/>
      </c>
    </row>
    <row r="172" spans="1:19">
      <c r="A172" t="s">
        <v>87</v>
      </c>
      <c r="B172" t="str">
        <f>VLOOKUP(A172,AttendanceTypeTable!$A:$B,MATCH(AttendanceTypeTable!$B$1,AttendanceTypeTable!$A$1:$B$1,0),0)</f>
        <v>신규4</v>
      </c>
      <c r="C172">
        <f t="shared" ca="1" si="31"/>
        <v>13</v>
      </c>
      <c r="D172" t="str">
        <f t="shared" ca="1" si="27"/>
        <v/>
      </c>
      <c r="E172" t="str">
        <f ca="1">IF(ISBLANK(F172),"",
VLOOKUP(F172,OFFSET(INDIRECT("$A:$B"),0,MATCH(F$1&amp;"_Verify",INDIRECT("$1:$1"),0)-1),2,0)
)</f>
        <v>cu</v>
      </c>
      <c r="F172" t="s">
        <v>63</v>
      </c>
      <c r="G172" t="s">
        <v>69</v>
      </c>
      <c r="H172">
        <v>10000</v>
      </c>
      <c r="I172" t="str">
        <f>IF(F172="장비1상자",
  IF(OR(G172&gt;3,H172&gt;5),"장비이상",""),
IF(G172="GO",
  IF(H172&lt;100,"골드이상",""),
IF(G172="EN",
  IF(H172&gt;29,"에너지너무많음",
  IF(H172&gt;9,"에너지다소많음","")),"")))</f>
        <v/>
      </c>
      <c r="J172" t="str">
        <f t="shared" ca="1" si="32"/>
        <v/>
      </c>
      <c r="N172" t="str">
        <f ca="1">IF(LEN(E172)=0,"",E172)</f>
        <v>cu</v>
      </c>
      <c r="O172" t="str">
        <f>IF(LEN(G172)=0,"",G172)</f>
        <v>GO</v>
      </c>
      <c r="P172">
        <f>IF(LEN(H172)=0,"",H172)</f>
        <v>10000</v>
      </c>
      <c r="Q172" t="str">
        <f ca="1">IF(LEN(J172)=0,"",J172)</f>
        <v/>
      </c>
      <c r="R172" t="str">
        <f t="shared" si="30"/>
        <v/>
      </c>
      <c r="S172" t="str">
        <f t="shared" si="30"/>
        <v/>
      </c>
    </row>
    <row r="173" spans="1:19">
      <c r="A173" t="s">
        <v>87</v>
      </c>
      <c r="B173" t="str">
        <f>VLOOKUP(A173,AttendanceTypeTable!$A:$B,MATCH(AttendanceTypeTable!$B$1,AttendanceTypeTable!$A$1:$B$1,0),0)</f>
        <v>신규4</v>
      </c>
      <c r="C173">
        <f t="shared" ca="1" si="31"/>
        <v>14</v>
      </c>
      <c r="D173" t="str">
        <f t="shared" ca="1" si="27"/>
        <v/>
      </c>
      <c r="E173" t="str">
        <f ca="1">IF(ISBLANK(F173),"",
VLOOKUP(F173,OFFSET(INDIRECT("$A:$B"),0,MATCH(F$1&amp;"_Verify",INDIRECT("$1:$1"),0)-1),2,0)
)</f>
        <v>cu</v>
      </c>
      <c r="F173" t="s">
        <v>63</v>
      </c>
      <c r="G173" t="s">
        <v>64</v>
      </c>
      <c r="H173">
        <v>500</v>
      </c>
      <c r="I173" t="str">
        <f>IF(F173="장비1상자",
  IF(OR(G173&gt;3,H173&gt;5),"장비이상",""),
IF(G173="GO",
  IF(H173&lt;100,"골드이상",""),
IF(G173="EN",
  IF(H173&gt;29,"에너지너무많음",
  IF(H173&gt;9,"에너지다소많음","")),"")))</f>
        <v>에너지너무많음</v>
      </c>
      <c r="J173" t="str">
        <f t="shared" ca="1" si="32"/>
        <v/>
      </c>
      <c r="N173" t="str">
        <f ca="1">IF(LEN(E173)=0,"",E173)</f>
        <v>cu</v>
      </c>
      <c r="O173" t="str">
        <f>IF(LEN(G173)=0,"",G173)</f>
        <v>EN</v>
      </c>
      <c r="P173">
        <f>IF(LEN(H173)=0,"",H173)</f>
        <v>500</v>
      </c>
      <c r="Q173" t="str">
        <f ca="1">IF(LEN(J173)=0,"",J173)</f>
        <v/>
      </c>
      <c r="R173" t="str">
        <f t="shared" si="30"/>
        <v/>
      </c>
      <c r="S173" t="str">
        <f t="shared" si="30"/>
        <v/>
      </c>
    </row>
    <row r="174" spans="1:19">
      <c r="A174" t="s">
        <v>87</v>
      </c>
      <c r="B174" t="str">
        <f>VLOOKUP(A174,AttendanceTypeTable!$A:$B,MATCH(AttendanceTypeTable!$B$1,AttendanceTypeTable!$A$1:$B$1,0),0)</f>
        <v>신규4</v>
      </c>
      <c r="C174">
        <f t="shared" ca="1" si="31"/>
        <v>15</v>
      </c>
      <c r="D174" t="str">
        <f t="shared" ca="1" si="27"/>
        <v/>
      </c>
      <c r="E174" t="str">
        <f ca="1">IF(ISBLANK(F174),"",
VLOOKUP(F174,OFFSET(INDIRECT("$A:$B"),0,MATCH(F$1&amp;"_Verify",INDIRECT("$1:$1"),0)-1),2,0)
)</f>
        <v>cu</v>
      </c>
      <c r="F174" t="s">
        <v>63</v>
      </c>
      <c r="G174" t="s">
        <v>69</v>
      </c>
      <c r="H174">
        <v>25000</v>
      </c>
      <c r="I174" t="str">
        <f>IF(F174="장비1상자",
  IF(OR(G174&gt;3,H174&gt;5),"장비이상",""),
IF(G174="GO",
  IF(H174&lt;100,"골드이상",""),
IF(G174="EN",
  IF(H174&gt;29,"에너지너무많음",
  IF(H174&gt;9,"에너지다소많음","")),"")))</f>
        <v/>
      </c>
      <c r="J174" t="str">
        <f t="shared" ca="1" si="32"/>
        <v/>
      </c>
      <c r="N174" t="str">
        <f ca="1">IF(LEN(E174)=0,"",E174)</f>
        <v>cu</v>
      </c>
      <c r="O174" t="str">
        <f>IF(LEN(G174)=0,"",G174)</f>
        <v>GO</v>
      </c>
      <c r="P174">
        <f>IF(LEN(H174)=0,"",H174)</f>
        <v>25000</v>
      </c>
      <c r="Q174" t="str">
        <f ca="1">IF(LEN(J174)=0,"",J174)</f>
        <v/>
      </c>
      <c r="R174" t="str">
        <f t="shared" si="30"/>
        <v/>
      </c>
      <c r="S174" t="str">
        <f t="shared" si="30"/>
        <v/>
      </c>
    </row>
    <row r="175" spans="1:19">
      <c r="A175" t="s">
        <v>87</v>
      </c>
      <c r="B175" t="str">
        <f>VLOOKUP(A175,AttendanceTypeTable!$A:$B,MATCH(AttendanceTypeTable!$B$1,AttendanceTypeTable!$A$1:$B$1,0),0)</f>
        <v>신규4</v>
      </c>
      <c r="C175">
        <f t="shared" ca="1" si="31"/>
        <v>16</v>
      </c>
      <c r="D175" t="str">
        <f t="shared" ca="1" si="27"/>
        <v/>
      </c>
      <c r="E175" t="str">
        <f ca="1">IF(ISBLANK(F175),"",
VLOOKUP(F175,OFFSET(INDIRECT("$A:$B"),0,MATCH(F$1&amp;"_Verify",INDIRECT("$1:$1"),0)-1),2,0)
)</f>
        <v>cu</v>
      </c>
      <c r="F175" t="s">
        <v>63</v>
      </c>
      <c r="G175" t="s">
        <v>69</v>
      </c>
      <c r="H175">
        <v>10000</v>
      </c>
      <c r="I175" t="str">
        <f>IF(F175="장비1상자",
  IF(OR(G175&gt;3,H175&gt;5),"장비이상",""),
IF(G175="GO",
  IF(H175&lt;100,"골드이상",""),
IF(G175="EN",
  IF(H175&gt;29,"에너지너무많음",
  IF(H175&gt;9,"에너지다소많음","")),"")))</f>
        <v/>
      </c>
      <c r="J175" t="str">
        <f t="shared" ca="1" si="32"/>
        <v/>
      </c>
      <c r="N175" t="str">
        <f ca="1">IF(LEN(E175)=0,"",E175)</f>
        <v>cu</v>
      </c>
      <c r="O175" t="str">
        <f>IF(LEN(G175)=0,"",G175)</f>
        <v>GO</v>
      </c>
      <c r="P175">
        <f>IF(LEN(H175)=0,"",H175)</f>
        <v>10000</v>
      </c>
      <c r="Q175" t="str">
        <f ca="1">IF(LEN(J175)=0,"",J175)</f>
        <v/>
      </c>
      <c r="R175" t="str">
        <f t="shared" si="30"/>
        <v/>
      </c>
      <c r="S175" t="str">
        <f t="shared" si="30"/>
        <v/>
      </c>
    </row>
    <row r="176" spans="1:19">
      <c r="A176" t="s">
        <v>87</v>
      </c>
      <c r="B176" t="str">
        <f>VLOOKUP(A176,AttendanceTypeTable!$A:$B,MATCH(AttendanceTypeTable!$B$1,AttendanceTypeTable!$A$1:$B$1,0),0)</f>
        <v>신규4</v>
      </c>
      <c r="C176">
        <f t="shared" ca="1" si="31"/>
        <v>17</v>
      </c>
      <c r="D176" t="str">
        <f t="shared" ca="1" si="27"/>
        <v/>
      </c>
      <c r="E176" t="str">
        <f ca="1">IF(ISBLANK(F176),"",
VLOOKUP(F176,OFFSET(INDIRECT("$A:$B"),0,MATCH(F$1&amp;"_Verify",INDIRECT("$1:$1"),0)-1),2,0)
)</f>
        <v>cu</v>
      </c>
      <c r="F176" t="s">
        <v>63</v>
      </c>
      <c r="G176" t="s">
        <v>69</v>
      </c>
      <c r="H176">
        <v>10000</v>
      </c>
      <c r="I176" t="str">
        <f>IF(F176="장비1상자",
  IF(OR(G176&gt;3,H176&gt;5),"장비이상",""),
IF(G176="GO",
  IF(H176&lt;100,"골드이상",""),
IF(G176="EN",
  IF(H176&gt;29,"에너지너무많음",
  IF(H176&gt;9,"에너지다소많음","")),"")))</f>
        <v/>
      </c>
      <c r="J176" t="str">
        <f t="shared" ca="1" si="32"/>
        <v/>
      </c>
      <c r="N176" t="str">
        <f ca="1">IF(LEN(E176)=0,"",E176)</f>
        <v>cu</v>
      </c>
      <c r="O176" t="str">
        <f>IF(LEN(G176)=0,"",G176)</f>
        <v>GO</v>
      </c>
      <c r="P176">
        <f>IF(LEN(H176)=0,"",H176)</f>
        <v>10000</v>
      </c>
      <c r="Q176" t="str">
        <f ca="1">IF(LEN(J176)=0,"",J176)</f>
        <v/>
      </c>
      <c r="R176" t="str">
        <f t="shared" si="30"/>
        <v/>
      </c>
      <c r="S176" t="str">
        <f t="shared" si="30"/>
        <v/>
      </c>
    </row>
    <row r="177" spans="1:19">
      <c r="A177" t="s">
        <v>87</v>
      </c>
      <c r="B177" t="str">
        <f>VLOOKUP(A177,AttendanceTypeTable!$A:$B,MATCH(AttendanceTypeTable!$B$1,AttendanceTypeTable!$A$1:$B$1,0),0)</f>
        <v>신규4</v>
      </c>
      <c r="C177">
        <f t="shared" ca="1" si="31"/>
        <v>18</v>
      </c>
      <c r="D177" t="str">
        <f t="shared" ca="1" si="27"/>
        <v/>
      </c>
      <c r="E177" t="str">
        <f ca="1">IF(ISBLANK(F177),"",
VLOOKUP(F177,OFFSET(INDIRECT("$A:$B"),0,MATCH(F$1&amp;"_Verify",INDIRECT("$1:$1"),0)-1),2,0)
)</f>
        <v>cu</v>
      </c>
      <c r="F177" t="s">
        <v>63</v>
      </c>
      <c r="G177" t="s">
        <v>64</v>
      </c>
      <c r="H177">
        <v>1000</v>
      </c>
      <c r="I177" t="str">
        <f>IF(F177="장비1상자",
  IF(OR(G177&gt;3,H177&gt;5),"장비이상",""),
IF(G177="GO",
  IF(H177&lt;100,"골드이상",""),
IF(G177="EN",
  IF(H177&gt;29,"에너지너무많음",
  IF(H177&gt;9,"에너지다소많음","")),"")))</f>
        <v>에너지너무많음</v>
      </c>
      <c r="J177" t="str">
        <f t="shared" ca="1" si="32"/>
        <v/>
      </c>
      <c r="N177" t="str">
        <f ca="1">IF(LEN(E177)=0,"",E177)</f>
        <v>cu</v>
      </c>
      <c r="O177" t="str">
        <f>IF(LEN(G177)=0,"",G177)</f>
        <v>EN</v>
      </c>
      <c r="P177">
        <f>IF(LEN(H177)=0,"",H177)</f>
        <v>1000</v>
      </c>
      <c r="Q177" t="str">
        <f ca="1">IF(LEN(J177)=0,"",J177)</f>
        <v/>
      </c>
      <c r="R177" t="str">
        <f t="shared" si="30"/>
        <v/>
      </c>
      <c r="S177" t="str">
        <f t="shared" si="30"/>
        <v/>
      </c>
    </row>
    <row r="178" spans="1:19">
      <c r="A178" t="s">
        <v>87</v>
      </c>
      <c r="B178" t="str">
        <f>VLOOKUP(A178,AttendanceTypeTable!$A:$B,MATCH(AttendanceTypeTable!$B$1,AttendanceTypeTable!$A$1:$B$1,0),0)</f>
        <v>신규4</v>
      </c>
      <c r="C178">
        <f t="shared" ca="1" si="31"/>
        <v>19</v>
      </c>
      <c r="D178" t="str">
        <f t="shared" ca="1" si="27"/>
        <v/>
      </c>
      <c r="E178" t="str">
        <f ca="1">IF(ISBLANK(F178),"",
VLOOKUP(F178,OFFSET(INDIRECT("$A:$B"),0,MATCH(F$1&amp;"_Verify",INDIRECT("$1:$1"),0)-1),2,0)
)</f>
        <v>cu</v>
      </c>
      <c r="F178" t="s">
        <v>63</v>
      </c>
      <c r="G178" t="s">
        <v>69</v>
      </c>
      <c r="H178">
        <v>33750</v>
      </c>
      <c r="I178" t="str">
        <f>IF(F178="장비1상자",
  IF(OR(G178&gt;3,H178&gt;5),"장비이상",""),
IF(G178="GO",
  IF(H178&lt;100,"골드이상",""),
IF(G178="EN",
  IF(H178&gt;29,"에너지너무많음",
  IF(H178&gt;9,"에너지다소많음","")),"")))</f>
        <v/>
      </c>
      <c r="J178" t="str">
        <f t="shared" ca="1" si="32"/>
        <v/>
      </c>
      <c r="N178" t="str">
        <f ca="1">IF(LEN(E178)=0,"",E178)</f>
        <v>cu</v>
      </c>
      <c r="O178" t="str">
        <f>IF(LEN(G178)=0,"",G178)</f>
        <v>GO</v>
      </c>
      <c r="P178">
        <f>IF(LEN(H178)=0,"",H178)</f>
        <v>33750</v>
      </c>
      <c r="Q178" t="str">
        <f ca="1">IF(LEN(J178)=0,"",J178)</f>
        <v/>
      </c>
      <c r="R178" t="str">
        <f t="shared" si="30"/>
        <v/>
      </c>
      <c r="S178" t="str">
        <f t="shared" si="30"/>
        <v/>
      </c>
    </row>
    <row r="179" spans="1:19">
      <c r="A179" t="s">
        <v>87</v>
      </c>
      <c r="B179" t="str">
        <f>VLOOKUP(A179,AttendanceTypeTable!$A:$B,MATCH(AttendanceTypeTable!$B$1,AttendanceTypeTable!$A$1:$B$1,0),0)</f>
        <v>신규4</v>
      </c>
      <c r="C179">
        <f t="shared" ca="1" si="31"/>
        <v>20</v>
      </c>
      <c r="D179" t="str">
        <f t="shared" ca="1" si="27"/>
        <v/>
      </c>
      <c r="E179" t="str">
        <f ca="1">IF(ISBLANK(F179),"",
VLOOKUP(F179,OFFSET(INDIRECT("$A:$B"),0,MATCH(F$1&amp;"_Verify",INDIRECT("$1:$1"),0)-1),2,0)
)</f>
        <v>cu</v>
      </c>
      <c r="F179" t="s">
        <v>63</v>
      </c>
      <c r="G179" t="s">
        <v>69</v>
      </c>
      <c r="H179">
        <v>10000</v>
      </c>
      <c r="I179" t="str">
        <f>IF(F179="장비1상자",
  IF(OR(G179&gt;3,H179&gt;5),"장비이상",""),
IF(G179="GO",
  IF(H179&lt;100,"골드이상",""),
IF(G179="EN",
  IF(H179&gt;29,"에너지너무많음",
  IF(H179&gt;9,"에너지다소많음","")),"")))</f>
        <v/>
      </c>
      <c r="J179" t="str">
        <f t="shared" ca="1" si="32"/>
        <v/>
      </c>
      <c r="N179" t="str">
        <f ca="1">IF(LEN(E179)=0,"",E179)</f>
        <v>cu</v>
      </c>
      <c r="O179" t="str">
        <f>IF(LEN(G179)=0,"",G179)</f>
        <v>GO</v>
      </c>
      <c r="P179">
        <f>IF(LEN(H179)=0,"",H179)</f>
        <v>10000</v>
      </c>
      <c r="Q179" t="str">
        <f ca="1">IF(LEN(J179)=0,"",J179)</f>
        <v/>
      </c>
      <c r="R179" t="str">
        <f t="shared" si="30"/>
        <v/>
      </c>
      <c r="S179" t="str">
        <f t="shared" si="30"/>
        <v/>
      </c>
    </row>
    <row r="180" spans="1:19">
      <c r="A180" t="s">
        <v>87</v>
      </c>
      <c r="B180" t="str">
        <f>VLOOKUP(A180,AttendanceTypeTable!$A:$B,MATCH(AttendanceTypeTable!$B$1,AttendanceTypeTable!$A$1:$B$1,0),0)</f>
        <v>신규4</v>
      </c>
      <c r="C180">
        <f t="shared" ca="1" si="31"/>
        <v>21</v>
      </c>
      <c r="D180" t="str">
        <f t="shared" ca="1" si="27"/>
        <v/>
      </c>
      <c r="E180" t="str">
        <f ca="1">IF(ISBLANK(F180),"",
VLOOKUP(F180,OFFSET(INDIRECT("$A:$B"),0,MATCH(F$1&amp;"_Verify",INDIRECT("$1:$1"),0)-1),2,0)
)</f>
        <v>cu</v>
      </c>
      <c r="F180" t="s">
        <v>63</v>
      </c>
      <c r="G180" t="s">
        <v>64</v>
      </c>
      <c r="H180">
        <v>1500</v>
      </c>
      <c r="I180" t="str">
        <f>IF(F180="장비1상자",
  IF(OR(G180&gt;3,H180&gt;5),"장비이상",""),
IF(G180="GO",
  IF(H180&lt;100,"골드이상",""),
IF(G180="EN",
  IF(H180&gt;29,"에너지너무많음",
  IF(H180&gt;9,"에너지다소많음","")),"")))</f>
        <v>에너지너무많음</v>
      </c>
      <c r="J180" t="str">
        <f t="shared" ca="1" si="32"/>
        <v/>
      </c>
      <c r="N180" t="str">
        <f ca="1">IF(LEN(E180)=0,"",E180)</f>
        <v>cu</v>
      </c>
      <c r="O180" t="str">
        <f>IF(LEN(G180)=0,"",G180)</f>
        <v>EN</v>
      </c>
      <c r="P180">
        <f>IF(LEN(H180)=0,"",H180)</f>
        <v>1500</v>
      </c>
      <c r="Q180" t="str">
        <f ca="1">IF(LEN(J180)=0,"",J180)</f>
        <v/>
      </c>
      <c r="R180" t="str">
        <f t="shared" si="30"/>
        <v/>
      </c>
      <c r="S180" t="str">
        <f t="shared" si="30"/>
        <v/>
      </c>
    </row>
    <row r="181" spans="1:19">
      <c r="A181" t="s">
        <v>87</v>
      </c>
      <c r="B181" t="str">
        <f>VLOOKUP(A181,AttendanceTypeTable!$A:$B,MATCH(AttendanceTypeTable!$B$1,AttendanceTypeTable!$A$1:$B$1,0),0)</f>
        <v>신규4</v>
      </c>
      <c r="C181">
        <f t="shared" ca="1" si="31"/>
        <v>22</v>
      </c>
      <c r="D181" t="str">
        <f t="shared" ca="1" si="27"/>
        <v/>
      </c>
      <c r="E181" t="str">
        <f ca="1">IF(ISBLANK(F181),"",
VLOOKUP(F181,OFFSET(INDIRECT("$A:$B"),0,MATCH(F$1&amp;"_Verify",INDIRECT("$1:$1"),0)-1),2,0)
)</f>
        <v>cu</v>
      </c>
      <c r="F181" t="s">
        <v>63</v>
      </c>
      <c r="G181" t="s">
        <v>69</v>
      </c>
      <c r="H181">
        <v>27500</v>
      </c>
      <c r="I181" t="str">
        <f>IF(F181="장비1상자",
  IF(OR(G181&gt;3,H181&gt;5),"장비이상",""),
IF(G181="GO",
  IF(H181&lt;100,"골드이상",""),
IF(G181="EN",
  IF(H181&gt;29,"에너지너무많음",
  IF(H181&gt;9,"에너지다소많음","")),"")))</f>
        <v/>
      </c>
      <c r="J181" t="str">
        <f t="shared" ca="1" si="32"/>
        <v/>
      </c>
      <c r="N181" t="str">
        <f ca="1">IF(LEN(E181)=0,"",E181)</f>
        <v>cu</v>
      </c>
      <c r="O181" t="str">
        <f>IF(LEN(G181)=0,"",G181)</f>
        <v>GO</v>
      </c>
      <c r="P181">
        <f>IF(LEN(H181)=0,"",H181)</f>
        <v>27500</v>
      </c>
      <c r="Q181" t="str">
        <f ca="1">IF(LEN(J181)=0,"",J181)</f>
        <v/>
      </c>
      <c r="R181" t="str">
        <f t="shared" si="30"/>
        <v/>
      </c>
      <c r="S181" t="str">
        <f t="shared" si="30"/>
        <v/>
      </c>
    </row>
    <row r="182" spans="1:19">
      <c r="A182" t="s">
        <v>87</v>
      </c>
      <c r="B182" t="str">
        <f>VLOOKUP(A182,AttendanceTypeTable!$A:$B,MATCH(AttendanceTypeTable!$B$1,AttendanceTypeTable!$A$1:$B$1,0),0)</f>
        <v>신규4</v>
      </c>
      <c r="C182">
        <f t="shared" ca="1" si="31"/>
        <v>23</v>
      </c>
      <c r="D182" t="str">
        <f t="shared" ca="1" si="27"/>
        <v/>
      </c>
      <c r="E182" t="str">
        <f ca="1">IF(ISBLANK(F182),"",
VLOOKUP(F182,OFFSET(INDIRECT("$A:$B"),0,MATCH(F$1&amp;"_Verify",INDIRECT("$1:$1"),0)-1),2,0)
)</f>
        <v>cu</v>
      </c>
      <c r="F182" t="s">
        <v>63</v>
      </c>
      <c r="G182" t="s">
        <v>69</v>
      </c>
      <c r="H182">
        <v>10000</v>
      </c>
      <c r="I182" t="str">
        <f>IF(F182="장비1상자",
  IF(OR(G182&gt;3,H182&gt;5),"장비이상",""),
IF(G182="GO",
  IF(H182&lt;100,"골드이상",""),
IF(G182="EN",
  IF(H182&gt;29,"에너지너무많음",
  IF(H182&gt;9,"에너지다소많음","")),"")))</f>
        <v/>
      </c>
      <c r="J182" t="str">
        <f t="shared" ca="1" si="32"/>
        <v/>
      </c>
      <c r="N182" t="str">
        <f ca="1">IF(LEN(E182)=0,"",E182)</f>
        <v>cu</v>
      </c>
      <c r="O182" t="str">
        <f>IF(LEN(G182)=0,"",G182)</f>
        <v>GO</v>
      </c>
      <c r="P182">
        <f>IF(LEN(H182)=0,"",H182)</f>
        <v>10000</v>
      </c>
      <c r="Q182" t="str">
        <f ca="1">IF(LEN(J182)=0,"",J182)</f>
        <v/>
      </c>
      <c r="R182" t="str">
        <f t="shared" si="30"/>
        <v/>
      </c>
      <c r="S182" t="str">
        <f t="shared" si="30"/>
        <v/>
      </c>
    </row>
    <row r="183" spans="1:19">
      <c r="A183" t="s">
        <v>87</v>
      </c>
      <c r="B183" t="str">
        <f>VLOOKUP(A183,AttendanceTypeTable!$A:$B,MATCH(AttendanceTypeTable!$B$1,AttendanceTypeTable!$A$1:$B$1,0),0)</f>
        <v>신규4</v>
      </c>
      <c r="C183">
        <f t="shared" ca="1" si="31"/>
        <v>24</v>
      </c>
      <c r="D183" t="str">
        <f t="shared" ca="1" si="27"/>
        <v/>
      </c>
      <c r="E183" t="str">
        <f ca="1">IF(ISBLANK(F183),"",
VLOOKUP(F183,OFFSET(INDIRECT("$A:$B"),0,MATCH(F$1&amp;"_Verify",INDIRECT("$1:$1"),0)-1),2,0)
)</f>
        <v>cu</v>
      </c>
      <c r="F183" t="s">
        <v>63</v>
      </c>
      <c r="G183" t="s">
        <v>69</v>
      </c>
      <c r="H183">
        <v>36250</v>
      </c>
      <c r="I183" t="str">
        <f>IF(F183="장비1상자",
  IF(OR(G183&gt;3,H183&gt;5),"장비이상",""),
IF(G183="GO",
  IF(H183&lt;100,"골드이상",""),
IF(G183="EN",
  IF(H183&gt;29,"에너지너무많음",
  IF(H183&gt;9,"에너지다소많음","")),"")))</f>
        <v/>
      </c>
      <c r="J183" t="str">
        <f t="shared" ca="1" si="32"/>
        <v/>
      </c>
      <c r="N183" t="str">
        <f ca="1">IF(LEN(E183)=0,"",E183)</f>
        <v>cu</v>
      </c>
      <c r="O183" t="str">
        <f>IF(LEN(G183)=0,"",G183)</f>
        <v>GO</v>
      </c>
      <c r="P183">
        <f>IF(LEN(H183)=0,"",H183)</f>
        <v>36250</v>
      </c>
      <c r="Q183" t="str">
        <f ca="1">IF(LEN(J183)=0,"",J183)</f>
        <v/>
      </c>
      <c r="R183" t="str">
        <f t="shared" si="30"/>
        <v/>
      </c>
      <c r="S183" t="str">
        <f t="shared" si="30"/>
        <v/>
      </c>
    </row>
    <row r="184" spans="1:19">
      <c r="A184" t="s">
        <v>87</v>
      </c>
      <c r="B184" t="str">
        <f>VLOOKUP(A184,AttendanceTypeTable!$A:$B,MATCH(AttendanceTypeTable!$B$1,AttendanceTypeTable!$A$1:$B$1,0),0)</f>
        <v>신규4</v>
      </c>
      <c r="C184">
        <f t="shared" ca="1" si="31"/>
        <v>25</v>
      </c>
      <c r="D184" t="str">
        <f t="shared" ca="1" si="27"/>
        <v/>
      </c>
      <c r="E184" t="str">
        <f ca="1">IF(ISBLANK(F184),"",
VLOOKUP(F184,OFFSET(INDIRECT("$A:$B"),0,MATCH(F$1&amp;"_Verify",INDIRECT("$1:$1"),0)-1),2,0)
)</f>
        <v>cu</v>
      </c>
      <c r="F184" t="s">
        <v>63</v>
      </c>
      <c r="G184" t="s">
        <v>64</v>
      </c>
      <c r="H184">
        <v>2000</v>
      </c>
      <c r="I184" t="str">
        <f>IF(F184="장비1상자",
  IF(OR(G184&gt;3,H184&gt;5),"장비이상",""),
IF(G184="GO",
  IF(H184&lt;100,"골드이상",""),
IF(G184="EN",
  IF(H184&gt;29,"에너지너무많음",
  IF(H184&gt;9,"에너지다소많음","")),"")))</f>
        <v>에너지너무많음</v>
      </c>
      <c r="J184" t="str">
        <f t="shared" ca="1" si="32"/>
        <v/>
      </c>
      <c r="N184" t="str">
        <f ca="1">IF(LEN(E184)=0,"",E184)</f>
        <v>cu</v>
      </c>
      <c r="O184" t="str">
        <f>IF(LEN(G184)=0,"",G184)</f>
        <v>EN</v>
      </c>
      <c r="P184">
        <f>IF(LEN(H184)=0,"",H184)</f>
        <v>2000</v>
      </c>
      <c r="Q184" t="str">
        <f ca="1">IF(LEN(J184)=0,"",J184)</f>
        <v/>
      </c>
      <c r="R184" t="str">
        <f t="shared" si="30"/>
        <v/>
      </c>
      <c r="S184" t="str">
        <f t="shared" si="30"/>
        <v/>
      </c>
    </row>
    <row r="185" spans="1:19">
      <c r="A185" t="s">
        <v>87</v>
      </c>
      <c r="B185" t="str">
        <f>VLOOKUP(A185,AttendanceTypeTable!$A:$B,MATCH(AttendanceTypeTable!$B$1,AttendanceTypeTable!$A$1:$B$1,0),0)</f>
        <v>신규4</v>
      </c>
      <c r="C185">
        <f t="shared" ca="1" si="31"/>
        <v>26</v>
      </c>
      <c r="D185" t="str">
        <f t="shared" ca="1" si="27"/>
        <v/>
      </c>
      <c r="E185" t="str">
        <f ca="1">IF(ISBLANK(F185),"",
VLOOKUP(F185,OFFSET(INDIRECT("$A:$B"),0,MATCH(F$1&amp;"_Verify",INDIRECT("$1:$1"),0)-1),2,0)
)</f>
        <v>cu</v>
      </c>
      <c r="F185" t="s">
        <v>63</v>
      </c>
      <c r="G185" t="s">
        <v>69</v>
      </c>
      <c r="H185">
        <v>50000</v>
      </c>
      <c r="I185" t="str">
        <f>IF(F185="장비1상자",
  IF(OR(G185&gt;3,H185&gt;5),"장비이상",""),
IF(G185="GO",
  IF(H185&lt;100,"골드이상",""),
IF(G185="EN",
  IF(H185&gt;29,"에너지너무많음",
  IF(H185&gt;9,"에너지다소많음","")),"")))</f>
        <v/>
      </c>
      <c r="J185" t="str">
        <f t="shared" ca="1" si="32"/>
        <v/>
      </c>
      <c r="N185" t="str">
        <f ca="1">IF(LEN(E185)=0,"",E185)</f>
        <v>cu</v>
      </c>
      <c r="O185" t="str">
        <f>IF(LEN(G185)=0,"",G185)</f>
        <v>GO</v>
      </c>
      <c r="P185">
        <f>IF(LEN(H185)=0,"",H185)</f>
        <v>50000</v>
      </c>
      <c r="Q185" t="str">
        <f ca="1">IF(LEN(J185)=0,"",J185)</f>
        <v/>
      </c>
      <c r="R185" t="str">
        <f t="shared" si="30"/>
        <v/>
      </c>
      <c r="S185" t="str">
        <f t="shared" si="30"/>
        <v/>
      </c>
    </row>
    <row r="186" spans="1:19">
      <c r="A186" t="s">
        <v>87</v>
      </c>
      <c r="B186" t="str">
        <f>VLOOKUP(A186,AttendanceTypeTable!$A:$B,MATCH(AttendanceTypeTable!$B$1,AttendanceTypeTable!$A$1:$B$1,0),0)</f>
        <v>신규4</v>
      </c>
      <c r="C186">
        <f t="shared" ca="1" si="31"/>
        <v>27</v>
      </c>
      <c r="D186" t="str">
        <f t="shared" ca="1" si="27"/>
        <v/>
      </c>
      <c r="E186" t="str">
        <f ca="1">IF(ISBLANK(F186),"",
VLOOKUP(F186,OFFSET(INDIRECT("$A:$B"),0,MATCH(F$1&amp;"_Verify",INDIRECT("$1:$1"),0)-1),2,0)
)</f>
        <v>cu</v>
      </c>
      <c r="F186" t="s">
        <v>63</v>
      </c>
      <c r="G186" t="s">
        <v>69</v>
      </c>
      <c r="H186">
        <v>10000</v>
      </c>
      <c r="I186" t="str">
        <f>IF(F186="장비1상자",
  IF(OR(G186&gt;3,H186&gt;5),"장비이상",""),
IF(G186="GO",
  IF(H186&lt;100,"골드이상",""),
IF(G186="EN",
  IF(H186&gt;29,"에너지너무많음",
  IF(H186&gt;9,"에너지다소많음","")),"")))</f>
        <v/>
      </c>
      <c r="J186" t="str">
        <f t="shared" ca="1" si="32"/>
        <v/>
      </c>
      <c r="N186" t="str">
        <f ca="1">IF(LEN(E186)=0,"",E186)</f>
        <v>cu</v>
      </c>
      <c r="O186" t="str">
        <f>IF(LEN(G186)=0,"",G186)</f>
        <v>GO</v>
      </c>
      <c r="P186">
        <f>IF(LEN(H186)=0,"",H186)</f>
        <v>10000</v>
      </c>
      <c r="Q186" t="str">
        <f ca="1">IF(LEN(J186)=0,"",J186)</f>
        <v/>
      </c>
      <c r="R186" t="str">
        <f t="shared" si="30"/>
        <v/>
      </c>
      <c r="S186" t="str">
        <f t="shared" si="30"/>
        <v/>
      </c>
    </row>
    <row r="187" spans="1:19">
      <c r="A187" t="s">
        <v>87</v>
      </c>
      <c r="B187" t="str">
        <f>VLOOKUP(A187,AttendanceTypeTable!$A:$B,MATCH(AttendanceTypeTable!$B$1,AttendanceTypeTable!$A$1:$B$1,0),0)</f>
        <v>신규4</v>
      </c>
      <c r="C187">
        <f t="shared" ca="1" si="31"/>
        <v>28</v>
      </c>
      <c r="D187" t="str">
        <f t="shared" ca="1" si="27"/>
        <v/>
      </c>
      <c r="E187" t="str">
        <f ca="1">IF(ISBLANK(F187),"",
VLOOKUP(F187,OFFSET(INDIRECT("$A:$B"),0,MATCH(F$1&amp;"_Verify",INDIRECT("$1:$1"),0)-1),2,0)
)</f>
        <v>cu</v>
      </c>
      <c r="F187" t="s">
        <v>63</v>
      </c>
      <c r="G187" t="s">
        <v>69</v>
      </c>
      <c r="H187">
        <v>10000</v>
      </c>
      <c r="I187" t="str">
        <f>IF(F187="장비1상자",
  IF(OR(G187&gt;3,H187&gt;5),"장비이상",""),
IF(G187="GO",
  IF(H187&lt;100,"골드이상",""),
IF(G187="EN",
  IF(H187&gt;29,"에너지너무많음",
  IF(H187&gt;9,"에너지다소많음","")),"")))</f>
        <v/>
      </c>
      <c r="J187" t="str">
        <f t="shared" ca="1" si="32"/>
        <v/>
      </c>
      <c r="N187" t="str">
        <f ca="1">IF(LEN(E187)=0,"",E187)</f>
        <v>cu</v>
      </c>
      <c r="O187" t="str">
        <f>IF(LEN(G187)=0,"",G187)</f>
        <v>GO</v>
      </c>
      <c r="P187">
        <f>IF(LEN(H187)=0,"",H187)</f>
        <v>10000</v>
      </c>
      <c r="Q187" t="str">
        <f ca="1">IF(LEN(J187)=0,"",J187)</f>
        <v/>
      </c>
      <c r="R187" t="str">
        <f t="shared" si="30"/>
        <v/>
      </c>
      <c r="S187" t="str">
        <f t="shared" si="30"/>
        <v/>
      </c>
    </row>
    <row r="188" spans="1:19">
      <c r="A188" t="s">
        <v>87</v>
      </c>
      <c r="B188" t="str">
        <f>VLOOKUP(A188,AttendanceTypeTable!$A:$B,MATCH(AttendanceTypeTable!$B$1,AttendanceTypeTable!$A$1:$B$1,0),0)</f>
        <v>신규4</v>
      </c>
      <c r="C188">
        <f t="shared" ca="1" si="31"/>
        <v>29</v>
      </c>
      <c r="D188" t="str">
        <f t="shared" ca="1" si="27"/>
        <v/>
      </c>
      <c r="E188" t="str">
        <f ca="1">IF(ISBLANK(F188),"",
VLOOKUP(F188,OFFSET(INDIRECT("$A:$B"),0,MATCH(F$1&amp;"_Verify",INDIRECT("$1:$1"),0)-1),2,0)
)</f>
        <v>cu</v>
      </c>
      <c r="F188" t="s">
        <v>63</v>
      </c>
      <c r="G188" t="s">
        <v>64</v>
      </c>
      <c r="H188">
        <v>3000</v>
      </c>
      <c r="I188" t="str">
        <f>IF(F188="장비1상자",
  IF(OR(G188&gt;3,H188&gt;5),"장비이상",""),
IF(G188="GO",
  IF(H188&lt;100,"골드이상",""),
IF(G188="EN",
  IF(H188&gt;29,"에너지너무많음",
  IF(H188&gt;9,"에너지다소많음","")),"")))</f>
        <v>에너지너무많음</v>
      </c>
      <c r="J188" t="str">
        <f t="shared" ca="1" si="32"/>
        <v>cu</v>
      </c>
      <c r="K188" t="s">
        <v>63</v>
      </c>
      <c r="L188" t="s">
        <v>69</v>
      </c>
      <c r="M188">
        <v>7500000</v>
      </c>
      <c r="N188" t="str">
        <f ca="1">IF(LEN(E188)=0,"",E188)</f>
        <v>cu</v>
      </c>
      <c r="O188" t="str">
        <f>IF(LEN(G188)=0,"",G188)</f>
        <v>EN</v>
      </c>
      <c r="P188">
        <f>IF(LEN(H188)=0,"",H188)</f>
        <v>3000</v>
      </c>
      <c r="Q188" t="str">
        <f ca="1">IF(LEN(J188)=0,"",J188)</f>
        <v>cu</v>
      </c>
      <c r="R188" t="str">
        <f t="shared" si="30"/>
        <v>GO</v>
      </c>
      <c r="S188">
        <f t="shared" si="30"/>
        <v>7500000</v>
      </c>
    </row>
  </sheetData>
  <autoFilter ref="A1:S188" xr:uid="{CFA509E0-3991-4EBD-A11A-777FE879462F}"/>
  <phoneticPr fontId="1" type="noConversion"/>
  <dataValidations count="2">
    <dataValidation type="list" allowBlank="1" showInputMessage="1" showErrorMessage="1" sqref="K2:K188 F2:F188" xr:uid="{DE360902-6DBA-4766-9670-708C0B44FEF2}">
      <formula1>OFFSET(INDIRECT("$A$1"),1,MATCH(F$1&amp;"_Verify",INDIRECT("$1:$1"),0)-1,COUNTA(OFFSET(INDIRECT("$A:$A"),0,MATCH(F$1&amp;"_Verify",INDIRECT("$1:$1"),0)-1))-1,1)</formula1>
    </dataValidation>
    <dataValidation type="list" allowBlank="1" showInputMessage="1" showErrorMessage="1" sqref="L2:L188 G2:G188" xr:uid="{62402619-6FAD-4E5A-BB6E-0834AC59660A}">
      <formula1>OFFSET(INDIRECT("$A$1"),1,MATCH(IF(F2="재화","서버재화",IF(F2="아이템","서버아이템","그외")),INDIRECT("$1:$1"),0)-1,COUNTA(OFFSET(INDIRECT("$A:$A"),0,MATCH(IF(F2="재화","서버재화",IF(F2="아이템","서버아이템","그외")),INDIRECT("$1:$1"),0)-1))-1,1)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44CFE-592F-4FBA-9142-854EE45BD98B}">
  <dimension ref="A1:Q188"/>
  <sheetViews>
    <sheetView tabSelected="1" workbookViewId="0">
      <selection activeCell="A2" sqref="A2"/>
    </sheetView>
  </sheetViews>
  <sheetFormatPr defaultRowHeight="16.5" outlineLevelCol="1"/>
  <cols>
    <col min="4" max="4" width="3.5" customWidth="1" outlineLevel="1"/>
    <col min="5" max="5" width="9" customWidth="1" outlineLevel="1"/>
    <col min="6" max="6" width="18.75" customWidth="1" outlineLevel="1"/>
    <col min="7" max="8" width="9" customWidth="1" outlineLevel="1"/>
    <col min="9" max="9" width="9" customWidth="1"/>
    <col min="11" max="12" width="9" customWidth="1" outlineLevel="1"/>
    <col min="14" max="14" width="9" customWidth="1" outlineLevel="1"/>
  </cols>
  <sheetData>
    <row r="1" spans="1:14" ht="27" customHeight="1">
      <c r="A1" s="3" t="s">
        <v>93</v>
      </c>
      <c r="B1" s="3" t="s">
        <v>94</v>
      </c>
      <c r="C1" s="3" t="s">
        <v>95</v>
      </c>
      <c r="D1" s="3" t="s">
        <v>46</v>
      </c>
      <c r="E1" s="3" t="s">
        <v>46</v>
      </c>
      <c r="F1" s="3" t="s">
        <v>91</v>
      </c>
      <c r="G1" s="3" t="s">
        <v>92</v>
      </c>
      <c r="H1" s="3" t="s">
        <v>49</v>
      </c>
      <c r="I1" s="3" t="s">
        <v>96</v>
      </c>
      <c r="K1" t="s">
        <v>58</v>
      </c>
      <c r="L1" t="s">
        <v>59</v>
      </c>
      <c r="N1" t="s">
        <v>60</v>
      </c>
    </row>
    <row r="2" spans="1:14">
      <c r="A2" t="str">
        <f ca="1">IF(LEN(D2)=0,"",D2)</f>
        <v>cu</v>
      </c>
      <c r="B2" t="str">
        <f>IF(LEN(F2)=0,"",F2)</f>
        <v>EN</v>
      </c>
      <c r="C2">
        <f>IF(LEN(G2)=0,"",G2)</f>
        <v>120</v>
      </c>
      <c r="D2" t="str">
        <f ca="1">IF(ISBLANK(E2),"",
VLOOKUP(E2,OFFSET(INDIRECT("$A:$B"),0,MATCH(E$1&amp;"_Verify",INDIRECT("$1:$1"),0)-1),2,0)
)</f>
        <v>cu</v>
      </c>
      <c r="E2" t="s">
        <v>63</v>
      </c>
      <c r="F2" t="s">
        <v>64</v>
      </c>
      <c r="G2">
        <v>120</v>
      </c>
      <c r="H2" t="str">
        <f>IF(E2="장비1상자",
  IF(OR(F2&gt;3,G2&gt;5),"장비이상",""),
IF(F2="GO",
  IF(G2&lt;100,"골드이상",""),
IF(F2="EN",
  IF(G2&gt;29,"에너지너무많음",
  IF(G2&gt;9,"에너지다소많음","")),"")))</f>
        <v>에너지너무많음</v>
      </c>
      <c r="I2">
        <v>1</v>
      </c>
      <c r="K2" t="s">
        <v>65</v>
      </c>
      <c r="L2" t="s">
        <v>66</v>
      </c>
      <c r="N2" t="s">
        <v>64</v>
      </c>
    </row>
    <row r="3" spans="1:14">
      <c r="A3" t="str">
        <f ca="1">IF(LEN(D3)=0,"",D3)</f>
        <v>cu</v>
      </c>
      <c r="B3" t="str">
        <f>IF(LEN(F3)=0,"",F3)</f>
        <v>GO</v>
      </c>
      <c r="C3">
        <f>IF(LEN(G3)=0,"",G3)</f>
        <v>1250</v>
      </c>
      <c r="D3" t="str">
        <f ca="1">IF(ISBLANK(E3),"",
VLOOKUP(E3,OFFSET(INDIRECT("$A:$B"),0,MATCH(E$1&amp;"_Verify",INDIRECT("$1:$1"),0)-1),2,0)
)</f>
        <v>cu</v>
      </c>
      <c r="E3" t="s">
        <v>63</v>
      </c>
      <c r="F3" t="s">
        <v>69</v>
      </c>
      <c r="G3">
        <v>1250</v>
      </c>
      <c r="H3" t="str">
        <f>IF(E3="장비1상자",
  IF(OR(F3&gt;3,G3&gt;5),"장비이상",""),
IF(F3="GO",
  IF(G3&lt;100,"골드이상",""),
IF(F3="EN",
  IF(G3&gt;29,"에너지너무많음",
  IF(G3&gt;9,"에너지다소많음","")),"")))</f>
        <v/>
      </c>
      <c r="I3">
        <v>1</v>
      </c>
      <c r="K3" t="s">
        <v>70</v>
      </c>
      <c r="L3" t="s">
        <v>71</v>
      </c>
      <c r="N3" t="s">
        <v>69</v>
      </c>
    </row>
    <row r="4" spans="1:14">
      <c r="A4" t="str">
        <f ca="1">IF(LEN(D4)=0,"",D4)</f>
        <v>it</v>
      </c>
      <c r="B4" t="str">
        <f>IF(LEN(F4)=0,"",F4)</f>
        <v>Cash_sSpellGacha</v>
      </c>
      <c r="C4">
        <f>IF(LEN(G4)=0,"",G4)</f>
        <v>2</v>
      </c>
      <c r="D4" t="str">
        <f ca="1">IF(ISBLANK(E4),"",
VLOOKUP(E4,OFFSET(INDIRECT("$A:$B"),0,MATCH(E$1&amp;"_Verify",INDIRECT("$1:$1"),0)-1),2,0)
)</f>
        <v>it</v>
      </c>
      <c r="E4" t="s">
        <v>73</v>
      </c>
      <c r="F4" t="s">
        <v>67</v>
      </c>
      <c r="G4">
        <v>2</v>
      </c>
      <c r="H4" t="str">
        <f>IF(E4="장비1상자",
  IF(OR(F4&gt;3,G4&gt;5),"장비이상",""),
IF(F4="GO",
  IF(G4&lt;100,"골드이상",""),
IF(F4="EN",
  IF(G4&gt;29,"에너지너무많음",
  IF(G4&gt;9,"에너지다소많음","")),"")))</f>
        <v/>
      </c>
      <c r="I4">
        <v>1</v>
      </c>
    </row>
    <row r="5" spans="1:14">
      <c r="A5" t="str">
        <f ca="1">IF(LEN(D5)=0,"",D5)</f>
        <v>cu</v>
      </c>
      <c r="B5" t="str">
        <f>IF(LEN(F5)=0,"",F5)</f>
        <v>EN</v>
      </c>
      <c r="C5">
        <f>IF(LEN(G5)=0,"",G5)</f>
        <v>150</v>
      </c>
      <c r="D5" t="str">
        <f ca="1">IF(ISBLANK(E5),"",
VLOOKUP(E5,OFFSET(INDIRECT("$A:$B"),0,MATCH(E$1&amp;"_Verify",INDIRECT("$1:$1"),0)-1),2,0)
)</f>
        <v>cu</v>
      </c>
      <c r="E5" t="s">
        <v>63</v>
      </c>
      <c r="F5" t="s">
        <v>64</v>
      </c>
      <c r="G5">
        <v>150</v>
      </c>
      <c r="H5" t="str">
        <f>IF(E5="장비1상자",
  IF(OR(F5&gt;3,G5&gt;5),"장비이상",""),
IF(F5="GO",
  IF(G5&lt;100,"골드이상",""),
IF(F5="EN",
  IF(G5&gt;29,"에너지너무많음",
  IF(G5&gt;9,"에너지다소많음","")),"")))</f>
        <v>에너지너무많음</v>
      </c>
      <c r="I5">
        <v>1</v>
      </c>
    </row>
    <row r="6" spans="1:14">
      <c r="A6" t="str">
        <f ca="1">IF(LEN(D6)=0,"",D6)</f>
        <v>cu</v>
      </c>
      <c r="B6" t="str">
        <f>IF(LEN(F6)=0,"",F6)</f>
        <v>GO</v>
      </c>
      <c r="C6">
        <f>IF(LEN(G6)=0,"",G6)</f>
        <v>2500</v>
      </c>
      <c r="D6" t="str">
        <f ca="1">IF(ISBLANK(E6),"",
VLOOKUP(E6,OFFSET(INDIRECT("$A:$B"),0,MATCH(E$1&amp;"_Verify",INDIRECT("$1:$1"),0)-1),2,0)
)</f>
        <v>cu</v>
      </c>
      <c r="E6" t="s">
        <v>63</v>
      </c>
      <c r="F6" t="s">
        <v>69</v>
      </c>
      <c r="G6">
        <v>2500</v>
      </c>
      <c r="H6" t="str">
        <f>IF(E6="장비1상자",
  IF(OR(F6&gt;3,G6&gt;5),"장비이상",""),
IF(F6="GO",
  IF(G6&lt;100,"골드이상",""),
IF(F6="EN",
  IF(G6&gt;29,"에너지너무많음",
  IF(G6&gt;9,"에너지다소많음","")),"")))</f>
        <v/>
      </c>
      <c r="I6">
        <v>1</v>
      </c>
    </row>
    <row r="7" spans="1:14">
      <c r="A7" t="str">
        <f ca="1">IF(LEN(D7)=0,"",D7)</f>
        <v>cu</v>
      </c>
      <c r="B7" t="str">
        <f>IF(LEN(F7)=0,"",F7)</f>
        <v>GO</v>
      </c>
      <c r="C7">
        <f>IF(LEN(G7)=0,"",G7)</f>
        <v>3750</v>
      </c>
      <c r="D7" t="str">
        <f ca="1">IF(ISBLANK(E7),"",
VLOOKUP(E7,OFFSET(INDIRECT("$A:$B"),0,MATCH(E$1&amp;"_Verify",INDIRECT("$1:$1"),0)-1),2,0)
)</f>
        <v>cu</v>
      </c>
      <c r="E7" t="s">
        <v>63</v>
      </c>
      <c r="F7" t="s">
        <v>69</v>
      </c>
      <c r="G7">
        <v>3750</v>
      </c>
      <c r="H7" t="str">
        <f>IF(E7="장비1상자",
  IF(OR(F7&gt;3,G7&gt;5),"장비이상",""),
IF(F7="GO",
  IF(G7&lt;100,"골드이상",""),
IF(F7="EN",
  IF(G7&gt;29,"에너지너무많음",
  IF(G7&gt;9,"에너지다소많음","")),"")))</f>
        <v/>
      </c>
      <c r="I7">
        <v>1</v>
      </c>
    </row>
    <row r="8" spans="1:14">
      <c r="A8" t="str">
        <f ca="1">IF(LEN(D8)=0,"",D8)</f>
        <v>cu</v>
      </c>
      <c r="B8" t="str">
        <f>IF(LEN(F8)=0,"",F8)</f>
        <v>EN</v>
      </c>
      <c r="C8">
        <f>IF(LEN(G8)=0,"",G8)</f>
        <v>220</v>
      </c>
      <c r="D8" t="str">
        <f ca="1">IF(ISBLANK(E8),"",
VLOOKUP(E8,OFFSET(INDIRECT("$A:$B"),0,MATCH(E$1&amp;"_Verify",INDIRECT("$1:$1"),0)-1),2,0)
)</f>
        <v>cu</v>
      </c>
      <c r="E8" t="s">
        <v>63</v>
      </c>
      <c r="F8" t="s">
        <v>64</v>
      </c>
      <c r="G8">
        <v>220</v>
      </c>
      <c r="H8" t="str">
        <f>IF(E8="장비1상자",
  IF(OR(F8&gt;3,G8&gt;5),"장비이상",""),
IF(F8="GO",
  IF(G8&lt;100,"골드이상",""),
IF(F8="EN",
  IF(G8&gt;29,"에너지너무많음",
  IF(G8&gt;9,"에너지다소많음","")),"")))</f>
        <v>에너지너무많음</v>
      </c>
      <c r="I8">
        <v>1</v>
      </c>
    </row>
    <row r="9" spans="1:14">
      <c r="A9" t="str">
        <f ca="1">IF(LEN(D9)=0,"",D9)</f>
        <v>it</v>
      </c>
      <c r="B9" t="str">
        <f>IF(LEN(F9)=0,"",F9)</f>
        <v>Cash_sSpellGacha</v>
      </c>
      <c r="C9">
        <f>IF(LEN(G9)=0,"",G9)</f>
        <v>2</v>
      </c>
      <c r="D9" t="str">
        <f ca="1">IF(ISBLANK(E9),"",
VLOOKUP(E9,OFFSET(INDIRECT("$A:$B"),0,MATCH(E$1&amp;"_Verify",INDIRECT("$1:$1"),0)-1),2,0)
)</f>
        <v>it</v>
      </c>
      <c r="E9" t="s">
        <v>73</v>
      </c>
      <c r="F9" t="s">
        <v>67</v>
      </c>
      <c r="G9">
        <v>2</v>
      </c>
      <c r="H9" t="str">
        <f>IF(E9="장비1상자",
  IF(OR(F9&gt;3,G9&gt;5),"장비이상",""),
IF(F9="GO",
  IF(G9&lt;100,"골드이상",""),
IF(F9="EN",
  IF(G9&gt;29,"에너지너무많음",
  IF(G9&gt;9,"에너지다소많음","")),"")))</f>
        <v/>
      </c>
      <c r="I9">
        <v>1</v>
      </c>
    </row>
    <row r="10" spans="1:14">
      <c r="A10" t="str">
        <f ca="1">IF(LEN(D10)=0,"",D10)</f>
        <v>cu</v>
      </c>
      <c r="B10" t="str">
        <f>IF(LEN(F10)=0,"",F10)</f>
        <v>GO</v>
      </c>
      <c r="C10">
        <f>IF(LEN(G10)=0,"",G10)</f>
        <v>6250</v>
      </c>
      <c r="D10" t="str">
        <f ca="1">IF(ISBLANK(E10),"",
VLOOKUP(E10,OFFSET(INDIRECT("$A:$B"),0,MATCH(E$1&amp;"_Verify",INDIRECT("$1:$1"),0)-1),2,0)
)</f>
        <v>cu</v>
      </c>
      <c r="E10" t="s">
        <v>63</v>
      </c>
      <c r="F10" t="s">
        <v>69</v>
      </c>
      <c r="G10">
        <v>6250</v>
      </c>
      <c r="H10" t="str">
        <f>IF(E10="장비1상자",
  IF(OR(F10&gt;3,G10&gt;5),"장비이상",""),
IF(F10="GO",
  IF(G10&lt;100,"골드이상",""),
IF(F10="EN",
  IF(G10&gt;29,"에너지너무많음",
  IF(G10&gt;9,"에너지다소많음","")),"")))</f>
        <v/>
      </c>
      <c r="I10">
        <v>1</v>
      </c>
    </row>
    <row r="11" spans="1:14">
      <c r="A11" t="str">
        <f ca="1">IF(LEN(D11)=0,"",D11)</f>
        <v>it</v>
      </c>
      <c r="B11" t="str">
        <f>IF(LEN(F11)=0,"",F11)</f>
        <v>Cash_sSpellGacha</v>
      </c>
      <c r="C11">
        <f>IF(LEN(G11)=0,"",G11)</f>
        <v>1</v>
      </c>
      <c r="D11" t="str">
        <f ca="1">IF(ISBLANK(E11),"",
VLOOKUP(E11,OFFSET(INDIRECT("$A:$B"),0,MATCH(E$1&amp;"_Verify",INDIRECT("$1:$1"),0)-1),2,0)
)</f>
        <v>it</v>
      </c>
      <c r="E11" t="s">
        <v>73</v>
      </c>
      <c r="F11" t="s">
        <v>67</v>
      </c>
      <c r="G11">
        <v>1</v>
      </c>
      <c r="H11" t="str">
        <f>IF(E11="장비1상자",
  IF(OR(F11&gt;3,G11&gt;5),"장비이상",""),
IF(F11="GO",
  IF(G11&lt;100,"골드이상",""),
IF(F11="EN",
  IF(G11&gt;29,"에너지너무많음",
  IF(G11&gt;9,"에너지다소많음","")),"")))</f>
        <v/>
      </c>
      <c r="I11">
        <v>1</v>
      </c>
    </row>
    <row r="12" spans="1:14">
      <c r="A12" t="str">
        <f ca="1">IF(LEN(D12)=0,"",D12)</f>
        <v>cu</v>
      </c>
      <c r="B12" t="str">
        <f>IF(LEN(F12)=0,"",F12)</f>
        <v>EN</v>
      </c>
      <c r="C12">
        <f>IF(LEN(G12)=0,"",G12)</f>
        <v>300</v>
      </c>
      <c r="D12" t="str">
        <f ca="1">IF(ISBLANK(E12),"",
VLOOKUP(E12,OFFSET(INDIRECT("$A:$B"),0,MATCH(E$1&amp;"_Verify",INDIRECT("$1:$1"),0)-1),2,0)
)</f>
        <v>cu</v>
      </c>
      <c r="E12" t="s">
        <v>63</v>
      </c>
      <c r="F12" t="s">
        <v>64</v>
      </c>
      <c r="G12">
        <v>300</v>
      </c>
      <c r="H12" t="str">
        <f>IF(E12="장비1상자",
  IF(OR(F12&gt;3,G12&gt;5),"장비이상",""),
IF(F12="GO",
  IF(G12&lt;100,"골드이상",""),
IF(F12="EN",
  IF(G12&gt;29,"에너지너무많음",
  IF(G12&gt;9,"에너지다소많음","")),"")))</f>
        <v>에너지너무많음</v>
      </c>
      <c r="I12">
        <v>1</v>
      </c>
    </row>
    <row r="13" spans="1:14">
      <c r="A13" t="str">
        <f ca="1">IF(LEN(D13)=0,"",D13)</f>
        <v>cu</v>
      </c>
      <c r="B13" t="str">
        <f>IF(LEN(F13)=0,"",F13)</f>
        <v>GO</v>
      </c>
      <c r="C13">
        <f>IF(LEN(G13)=0,"",G13)</f>
        <v>12500</v>
      </c>
      <c r="D13" t="str">
        <f ca="1">IF(ISBLANK(E13),"",
VLOOKUP(E13,OFFSET(INDIRECT("$A:$B"),0,MATCH(E$1&amp;"_Verify",INDIRECT("$1:$1"),0)-1),2,0)
)</f>
        <v>cu</v>
      </c>
      <c r="E13" t="s">
        <v>63</v>
      </c>
      <c r="F13" t="s">
        <v>69</v>
      </c>
      <c r="G13">
        <v>12500</v>
      </c>
      <c r="H13" t="str">
        <f>IF(E13="장비1상자",
  IF(OR(F13&gt;3,G13&gt;5),"장비이상",""),
IF(F13="GO",
  IF(G13&lt;100,"골드이상",""),
IF(F13="EN",
  IF(G13&gt;29,"에너지너무많음",
  IF(G13&gt;9,"에너지다소많음","")),"")))</f>
        <v/>
      </c>
      <c r="I13">
        <v>1</v>
      </c>
    </row>
    <row r="14" spans="1:14">
      <c r="A14" t="str">
        <f ca="1">IF(LEN(D14)=0,"",D14)</f>
        <v>it</v>
      </c>
      <c r="B14" t="str">
        <f>IF(LEN(F14)=0,"",F14)</f>
        <v>Cash_sSpellGacha</v>
      </c>
      <c r="C14">
        <f>IF(LEN(G14)=0,"",G14)</f>
        <v>10</v>
      </c>
      <c r="D14" t="str">
        <f ca="1">IF(ISBLANK(E14),"",
VLOOKUP(E14,OFFSET(INDIRECT("$A:$B"),0,MATCH(E$1&amp;"_Verify",INDIRECT("$1:$1"),0)-1),2,0)
)</f>
        <v>it</v>
      </c>
      <c r="E14" t="s">
        <v>73</v>
      </c>
      <c r="F14" t="s">
        <v>67</v>
      </c>
      <c r="G14">
        <v>10</v>
      </c>
      <c r="H14" t="str">
        <f>IF(E14="장비1상자",
  IF(OR(F14&gt;3,G14&gt;5),"장비이상",""),
IF(F14="GO",
  IF(G14&lt;100,"골드이상",""),
IF(F14="EN",
  IF(G14&gt;29,"에너지너무많음",
  IF(G14&gt;9,"에너지다소많음","")),"")))</f>
        <v/>
      </c>
      <c r="I14">
        <v>1</v>
      </c>
    </row>
    <row r="15" spans="1:14">
      <c r="A15" t="str">
        <f ca="1">IF(LEN(D15)=0,"",D15)</f>
        <v>cu</v>
      </c>
      <c r="B15" t="str">
        <f>IF(LEN(F15)=0,"",F15)</f>
        <v>EN</v>
      </c>
      <c r="C15">
        <f>IF(LEN(G15)=0,"",G15)</f>
        <v>500</v>
      </c>
      <c r="D15" t="str">
        <f ca="1">IF(ISBLANK(E15),"",
VLOOKUP(E15,OFFSET(INDIRECT("$A:$B"),0,MATCH(E$1&amp;"_Verify",INDIRECT("$1:$1"),0)-1),2,0)
)</f>
        <v>cu</v>
      </c>
      <c r="E15" t="s">
        <v>63</v>
      </c>
      <c r="F15" t="s">
        <v>64</v>
      </c>
      <c r="G15">
        <v>500</v>
      </c>
      <c r="H15" t="str">
        <f>IF(E15="장비1상자",
  IF(OR(F15&gt;3,G15&gt;5),"장비이상",""),
IF(F15="GO",
  IF(G15&lt;100,"골드이상",""),
IF(F15="EN",
  IF(G15&gt;29,"에너지너무많음",
  IF(G15&gt;9,"에너지다소많음","")),"")))</f>
        <v>에너지너무많음</v>
      </c>
      <c r="I15">
        <v>1</v>
      </c>
    </row>
    <row r="16" spans="1:14">
      <c r="A16" t="str">
        <f ca="1">IF(LEN(D16)=0,"",D16)</f>
        <v>cu</v>
      </c>
      <c r="B16" t="str">
        <f>IF(LEN(F16)=0,"",F16)</f>
        <v>GO</v>
      </c>
      <c r="C16">
        <f>IF(LEN(G16)=0,"",G16)</f>
        <v>25000</v>
      </c>
      <c r="D16" t="str">
        <f ca="1">IF(ISBLANK(E16),"",
VLOOKUP(E16,OFFSET(INDIRECT("$A:$B"),0,MATCH(E$1&amp;"_Verify",INDIRECT("$1:$1"),0)-1),2,0)
)</f>
        <v>cu</v>
      </c>
      <c r="E16" t="s">
        <v>63</v>
      </c>
      <c r="F16" t="s">
        <v>69</v>
      </c>
      <c r="G16">
        <v>25000</v>
      </c>
      <c r="H16" t="str">
        <f>IF(E16="장비1상자",
  IF(OR(F16&gt;3,G16&gt;5),"장비이상",""),
IF(F16="GO",
  IF(G16&lt;100,"골드이상",""),
IF(F16="EN",
  IF(G16&gt;29,"에너지너무많음",
  IF(G16&gt;9,"에너지다소많음","")),"")))</f>
        <v/>
      </c>
      <c r="I16">
        <v>1</v>
      </c>
    </row>
    <row r="17" spans="1:9">
      <c r="A17" t="str">
        <f ca="1">IF(LEN(D17)=0,"",D17)</f>
        <v>it</v>
      </c>
      <c r="B17" t="str">
        <f>IF(LEN(F17)=0,"",F17)</f>
        <v>Cash_sSpellGacha</v>
      </c>
      <c r="C17">
        <f>IF(LEN(G17)=0,"",G17)</f>
        <v>2</v>
      </c>
      <c r="D17" t="str">
        <f ca="1">IF(ISBLANK(E17),"",
VLOOKUP(E17,OFFSET(INDIRECT("$A:$B"),0,MATCH(E$1&amp;"_Verify",INDIRECT("$1:$1"),0)-1),2,0)
)</f>
        <v>it</v>
      </c>
      <c r="E17" t="s">
        <v>73</v>
      </c>
      <c r="F17" t="s">
        <v>67</v>
      </c>
      <c r="G17">
        <v>2</v>
      </c>
      <c r="H17" t="str">
        <f>IF(E17="장비1상자",
  IF(OR(F17&gt;3,G17&gt;5),"장비이상",""),
IF(F17="GO",
  IF(G17&lt;100,"골드이상",""),
IF(F17="EN",
  IF(G17&gt;29,"에너지너무많음",
  IF(G17&gt;9,"에너지다소많음","")),"")))</f>
        <v/>
      </c>
      <c r="I17">
        <v>1</v>
      </c>
    </row>
    <row r="18" spans="1:9">
      <c r="A18" t="str">
        <f ca="1">IF(LEN(D18)=0,"",D18)</f>
        <v>it</v>
      </c>
      <c r="B18" t="str">
        <f>IF(LEN(F18)=0,"",F18)</f>
        <v>Cash_sSpellGacha</v>
      </c>
      <c r="C18">
        <f>IF(LEN(G18)=0,"",G18)</f>
        <v>1</v>
      </c>
      <c r="D18" t="str">
        <f ca="1">IF(ISBLANK(E18),"",
VLOOKUP(E18,OFFSET(INDIRECT("$A:$B"),0,MATCH(E$1&amp;"_Verify",INDIRECT("$1:$1"),0)-1),2,0)
)</f>
        <v>it</v>
      </c>
      <c r="E18" t="s">
        <v>73</v>
      </c>
      <c r="F18" t="s">
        <v>67</v>
      </c>
      <c r="G18">
        <v>1</v>
      </c>
      <c r="H18" t="str">
        <f>IF(E18="장비1상자",
  IF(OR(F18&gt;3,G18&gt;5),"장비이상",""),
IF(F18="GO",
  IF(G18&lt;100,"골드이상",""),
IF(F18="EN",
  IF(G18&gt;29,"에너지너무많음",
  IF(G18&gt;9,"에너지다소많음","")),"")))</f>
        <v/>
      </c>
      <c r="I18">
        <v>1</v>
      </c>
    </row>
    <row r="19" spans="1:9">
      <c r="A19" t="str">
        <f ca="1">IF(LEN(D19)=0,"",D19)</f>
        <v>cu</v>
      </c>
      <c r="B19" t="str">
        <f>IF(LEN(F19)=0,"",F19)</f>
        <v>EN</v>
      </c>
      <c r="C19">
        <f>IF(LEN(G19)=0,"",G19)</f>
        <v>1000</v>
      </c>
      <c r="D19" t="str">
        <f ca="1">IF(ISBLANK(E19),"",
VLOOKUP(E19,OFFSET(INDIRECT("$A:$B"),0,MATCH(E$1&amp;"_Verify",INDIRECT("$1:$1"),0)-1),2,0)
)</f>
        <v>cu</v>
      </c>
      <c r="E19" t="s">
        <v>63</v>
      </c>
      <c r="F19" t="s">
        <v>64</v>
      </c>
      <c r="G19">
        <v>1000</v>
      </c>
      <c r="H19" t="str">
        <f>IF(E19="장비1상자",
  IF(OR(F19&gt;3,G19&gt;5),"장비이상",""),
IF(F19="GO",
  IF(G19&lt;100,"골드이상",""),
IF(F19="EN",
  IF(G19&gt;29,"에너지너무많음",
  IF(G19&gt;9,"에너지다소많음","")),"")))</f>
        <v>에너지너무많음</v>
      </c>
      <c r="I19">
        <v>1</v>
      </c>
    </row>
    <row r="20" spans="1:9">
      <c r="A20" t="str">
        <f ca="1">IF(LEN(D20)=0,"",D20)</f>
        <v>cu</v>
      </c>
      <c r="B20" t="str">
        <f>IF(LEN(F20)=0,"",F20)</f>
        <v>GO</v>
      </c>
      <c r="C20">
        <f>IF(LEN(G20)=0,"",G20)</f>
        <v>33750</v>
      </c>
      <c r="D20" t="str">
        <f ca="1">IF(ISBLANK(E20),"",
VLOOKUP(E20,OFFSET(INDIRECT("$A:$B"),0,MATCH(E$1&amp;"_Verify",INDIRECT("$1:$1"),0)-1),2,0)
)</f>
        <v>cu</v>
      </c>
      <c r="E20" t="s">
        <v>63</v>
      </c>
      <c r="F20" t="s">
        <v>69</v>
      </c>
      <c r="G20">
        <v>33750</v>
      </c>
      <c r="H20" t="str">
        <f>IF(E20="장비1상자",
  IF(OR(F20&gt;3,G20&gt;5),"장비이상",""),
IF(F20="GO",
  IF(G20&lt;100,"골드이상",""),
IF(F20="EN",
  IF(G20&gt;29,"에너지너무많음",
  IF(G20&gt;9,"에너지다소많음","")),"")))</f>
        <v/>
      </c>
      <c r="I20">
        <v>1</v>
      </c>
    </row>
    <row r="21" spans="1:9">
      <c r="A21" t="str">
        <f ca="1">IF(LEN(D21)=0,"",D21)</f>
        <v>it</v>
      </c>
      <c r="B21" t="str">
        <f>IF(LEN(F21)=0,"",F21)</f>
        <v>Cash_sSpellGacha</v>
      </c>
      <c r="C21">
        <f>IF(LEN(G21)=0,"",G21)</f>
        <v>10</v>
      </c>
      <c r="D21" t="str">
        <f ca="1">IF(ISBLANK(E21),"",
VLOOKUP(E21,OFFSET(INDIRECT("$A:$B"),0,MATCH(E$1&amp;"_Verify",INDIRECT("$1:$1"),0)-1),2,0)
)</f>
        <v>it</v>
      </c>
      <c r="E21" t="s">
        <v>73</v>
      </c>
      <c r="F21" t="s">
        <v>67</v>
      </c>
      <c r="G21">
        <v>10</v>
      </c>
      <c r="H21" t="str">
        <f>IF(E21="장비1상자",
  IF(OR(F21&gt;3,G21&gt;5),"장비이상",""),
IF(F21="GO",
  IF(G21&lt;100,"골드이상",""),
IF(F21="EN",
  IF(G21&gt;29,"에너지너무많음",
  IF(G21&gt;9,"에너지다소많음","")),"")))</f>
        <v/>
      </c>
      <c r="I21">
        <v>1</v>
      </c>
    </row>
    <row r="22" spans="1:9">
      <c r="A22" t="str">
        <f ca="1">IF(LEN(D22)=0,"",D22)</f>
        <v>cu</v>
      </c>
      <c r="B22" t="str">
        <f>IF(LEN(F22)=0,"",F22)</f>
        <v>EN</v>
      </c>
      <c r="C22">
        <f>IF(LEN(G22)=0,"",G22)</f>
        <v>1500</v>
      </c>
      <c r="D22" t="str">
        <f ca="1">IF(ISBLANK(E22),"",
VLOOKUP(E22,OFFSET(INDIRECT("$A:$B"),0,MATCH(E$1&amp;"_Verify",INDIRECT("$1:$1"),0)-1),2,0)
)</f>
        <v>cu</v>
      </c>
      <c r="E22" t="s">
        <v>63</v>
      </c>
      <c r="F22" t="s">
        <v>64</v>
      </c>
      <c r="G22">
        <v>1500</v>
      </c>
      <c r="H22" t="str">
        <f>IF(E22="장비1상자",
  IF(OR(F22&gt;3,G22&gt;5),"장비이상",""),
IF(F22="GO",
  IF(G22&lt;100,"골드이상",""),
IF(F22="EN",
  IF(G22&gt;29,"에너지너무많음",
  IF(G22&gt;9,"에너지다소많음","")),"")))</f>
        <v>에너지너무많음</v>
      </c>
      <c r="I22">
        <v>1</v>
      </c>
    </row>
    <row r="23" spans="1:9">
      <c r="A23" t="str">
        <f ca="1">IF(LEN(D23)=0,"",D23)</f>
        <v>cu</v>
      </c>
      <c r="B23" t="str">
        <f>IF(LEN(F23)=0,"",F23)</f>
        <v>GO</v>
      </c>
      <c r="C23">
        <f>IF(LEN(G23)=0,"",G23)</f>
        <v>27500</v>
      </c>
      <c r="D23" t="str">
        <f ca="1">IF(ISBLANK(E23),"",
VLOOKUP(E23,OFFSET(INDIRECT("$A:$B"),0,MATCH(E$1&amp;"_Verify",INDIRECT("$1:$1"),0)-1),2,0)
)</f>
        <v>cu</v>
      </c>
      <c r="E23" t="s">
        <v>63</v>
      </c>
      <c r="F23" t="s">
        <v>69</v>
      </c>
      <c r="G23">
        <v>27500</v>
      </c>
      <c r="H23" t="str">
        <f>IF(E23="장비1상자",
  IF(OR(F23&gt;3,G23&gt;5),"장비이상",""),
IF(F23="GO",
  IF(G23&lt;100,"골드이상",""),
IF(F23="EN",
  IF(G23&gt;29,"에너지너무많음",
  IF(G23&gt;9,"에너지다소많음","")),"")))</f>
        <v/>
      </c>
      <c r="I23">
        <v>1</v>
      </c>
    </row>
    <row r="24" spans="1:9">
      <c r="A24" t="str">
        <f ca="1">IF(LEN(D24)=0,"",D24)</f>
        <v>it</v>
      </c>
      <c r="B24" t="str">
        <f>IF(LEN(F24)=0,"",F24)</f>
        <v>Cash_sSpellGacha</v>
      </c>
      <c r="C24">
        <f>IF(LEN(G24)=0,"",G24)</f>
        <v>10</v>
      </c>
      <c r="D24" t="str">
        <f ca="1">IF(ISBLANK(E24),"",
VLOOKUP(E24,OFFSET(INDIRECT("$A:$B"),0,MATCH(E$1&amp;"_Verify",INDIRECT("$1:$1"),0)-1),2,0)
)</f>
        <v>it</v>
      </c>
      <c r="E24" t="s">
        <v>73</v>
      </c>
      <c r="F24" t="s">
        <v>67</v>
      </c>
      <c r="G24">
        <v>10</v>
      </c>
      <c r="H24" t="str">
        <f>IF(E24="장비1상자",
  IF(OR(F24&gt;3,G24&gt;5),"장비이상",""),
IF(F24="GO",
  IF(G24&lt;100,"골드이상",""),
IF(F24="EN",
  IF(G24&gt;29,"에너지너무많음",
  IF(G24&gt;9,"에너지다소많음","")),"")))</f>
        <v/>
      </c>
      <c r="I24">
        <v>1</v>
      </c>
    </row>
    <row r="25" spans="1:9">
      <c r="A25" t="str">
        <f ca="1">IF(LEN(D25)=0,"",D25)</f>
        <v>cu</v>
      </c>
      <c r="B25" t="str">
        <f>IF(LEN(F25)=0,"",F25)</f>
        <v>GO</v>
      </c>
      <c r="C25">
        <f>IF(LEN(G25)=0,"",G25)</f>
        <v>36250</v>
      </c>
      <c r="D25" t="str">
        <f ca="1">IF(ISBLANK(E25),"",
VLOOKUP(E25,OFFSET(INDIRECT("$A:$B"),0,MATCH(E$1&amp;"_Verify",INDIRECT("$1:$1"),0)-1),2,0)
)</f>
        <v>cu</v>
      </c>
      <c r="E25" t="s">
        <v>63</v>
      </c>
      <c r="F25" t="s">
        <v>69</v>
      </c>
      <c r="G25">
        <v>36250</v>
      </c>
      <c r="H25" t="str">
        <f>IF(E25="장비1상자",
  IF(OR(F25&gt;3,G25&gt;5),"장비이상",""),
IF(F25="GO",
  IF(G25&lt;100,"골드이상",""),
IF(F25="EN",
  IF(G25&gt;29,"에너지너무많음",
  IF(G25&gt;9,"에너지다소많음","")),"")))</f>
        <v/>
      </c>
      <c r="I25">
        <v>1</v>
      </c>
    </row>
    <row r="26" spans="1:9">
      <c r="A26" t="str">
        <f ca="1">IF(LEN(D26)=0,"",D26)</f>
        <v>cu</v>
      </c>
      <c r="B26" t="str">
        <f>IF(LEN(F26)=0,"",F26)</f>
        <v>EN</v>
      </c>
      <c r="C26">
        <f>IF(LEN(G26)=0,"",G26)</f>
        <v>2000</v>
      </c>
      <c r="D26" t="str">
        <f ca="1">IF(ISBLANK(E26),"",
VLOOKUP(E26,OFFSET(INDIRECT("$A:$B"),0,MATCH(E$1&amp;"_Verify",INDIRECT("$1:$1"),0)-1),2,0)
)</f>
        <v>cu</v>
      </c>
      <c r="E26" t="s">
        <v>63</v>
      </c>
      <c r="F26" t="s">
        <v>64</v>
      </c>
      <c r="G26">
        <v>2000</v>
      </c>
      <c r="H26" t="str">
        <f>IF(E26="장비1상자",
  IF(OR(F26&gt;3,G26&gt;5),"장비이상",""),
IF(F26="GO",
  IF(G26&lt;100,"골드이상",""),
IF(F26="EN",
  IF(G26&gt;29,"에너지너무많음",
  IF(G26&gt;9,"에너지다소많음","")),"")))</f>
        <v>에너지너무많음</v>
      </c>
      <c r="I26">
        <v>1</v>
      </c>
    </row>
    <row r="27" spans="1:9">
      <c r="A27" t="str">
        <f ca="1">IF(LEN(D27)=0,"",D27)</f>
        <v>cu</v>
      </c>
      <c r="B27" t="str">
        <f>IF(LEN(F27)=0,"",F27)</f>
        <v>EN</v>
      </c>
      <c r="C27">
        <f>IF(LEN(G27)=0,"",G27)</f>
        <v>120</v>
      </c>
      <c r="D27" t="str">
        <f ca="1">IF(ISBLANK(E27),"",
VLOOKUP(E27,OFFSET(INDIRECT("$A:$B"),0,MATCH(E$1&amp;"_Verify",INDIRECT("$1:$1"),0)-1),2,0)
)</f>
        <v>cu</v>
      </c>
      <c r="E27" t="s">
        <v>63</v>
      </c>
      <c r="F27" t="s">
        <v>64</v>
      </c>
      <c r="G27">
        <v>120</v>
      </c>
      <c r="H27" t="str">
        <f>IF(E27="장비1상자",
  IF(OR(F27&gt;3,G27&gt;5),"장비이상",""),
IF(F27="GO",
  IF(G27&lt;100,"골드이상",""),
IF(F27="EN",
  IF(G27&gt;29,"에너지너무많음",
  IF(G27&gt;9,"에너지다소많음","")),"")))</f>
        <v>에너지너무많음</v>
      </c>
      <c r="I27">
        <v>1</v>
      </c>
    </row>
    <row r="28" spans="1:9">
      <c r="A28" t="str">
        <f ca="1">IF(LEN(D28)=0,"",D28)</f>
        <v>cu</v>
      </c>
      <c r="B28" t="str">
        <f>IF(LEN(F28)=0,"",F28)</f>
        <v>GO</v>
      </c>
      <c r="C28">
        <f>IF(LEN(G28)=0,"",G28)</f>
        <v>1250</v>
      </c>
      <c r="D28" t="str">
        <f ca="1">IF(ISBLANK(E28),"",
VLOOKUP(E28,OFFSET(INDIRECT("$A:$B"),0,MATCH(E$1&amp;"_Verify",INDIRECT("$1:$1"),0)-1),2,0)
)</f>
        <v>cu</v>
      </c>
      <c r="E28" t="s">
        <v>63</v>
      </c>
      <c r="F28" t="s">
        <v>69</v>
      </c>
      <c r="G28">
        <v>1250</v>
      </c>
      <c r="H28" t="str">
        <f>IF(E28="장비1상자",
  IF(OR(F28&gt;3,G28&gt;5),"장비이상",""),
IF(F28="GO",
  IF(G28&lt;100,"골드이상",""),
IF(F28="EN",
  IF(G28&gt;29,"에너지너무많음",
  IF(G28&gt;9,"에너지다소많음","")),"")))</f>
        <v/>
      </c>
      <c r="I28">
        <v>1</v>
      </c>
    </row>
    <row r="29" spans="1:9">
      <c r="A29" t="str">
        <f ca="1">IF(LEN(D29)=0,"",D29)</f>
        <v>it</v>
      </c>
      <c r="B29" t="str">
        <f>IF(LEN(F29)=0,"",F29)</f>
        <v>Cash_sSpellGacha</v>
      </c>
      <c r="C29">
        <f>IF(LEN(G29)=0,"",G29)</f>
        <v>2</v>
      </c>
      <c r="D29" t="str">
        <f ca="1">IF(ISBLANK(E29),"",
VLOOKUP(E29,OFFSET(INDIRECT("$A:$B"),0,MATCH(E$1&amp;"_Verify",INDIRECT("$1:$1"),0)-1),2,0)
)</f>
        <v>it</v>
      </c>
      <c r="E29" t="s">
        <v>73</v>
      </c>
      <c r="F29" t="s">
        <v>67</v>
      </c>
      <c r="G29">
        <v>2</v>
      </c>
      <c r="H29" t="str">
        <f>IF(E29="장비1상자",
  IF(OR(F29&gt;3,G29&gt;5),"장비이상",""),
IF(F29="GO",
  IF(G29&lt;100,"골드이상",""),
IF(F29="EN",
  IF(G29&gt;29,"에너지너무많음",
  IF(G29&gt;9,"에너지다소많음","")),"")))</f>
        <v/>
      </c>
      <c r="I29">
        <v>1</v>
      </c>
    </row>
    <row r="30" spans="1:9">
      <c r="A30" t="str">
        <f ca="1">IF(LEN(D30)=0,"",D30)</f>
        <v>cu</v>
      </c>
      <c r="B30" t="str">
        <f>IF(LEN(F30)=0,"",F30)</f>
        <v>EN</v>
      </c>
      <c r="C30">
        <f>IF(LEN(G30)=0,"",G30)</f>
        <v>150</v>
      </c>
      <c r="D30" t="str">
        <f ca="1">IF(ISBLANK(E30),"",
VLOOKUP(E30,OFFSET(INDIRECT("$A:$B"),0,MATCH(E$1&amp;"_Verify",INDIRECT("$1:$1"),0)-1),2,0)
)</f>
        <v>cu</v>
      </c>
      <c r="E30" t="s">
        <v>63</v>
      </c>
      <c r="F30" t="s">
        <v>64</v>
      </c>
      <c r="G30">
        <v>150</v>
      </c>
      <c r="H30" t="str">
        <f>IF(E30="장비1상자",
  IF(OR(F30&gt;3,G30&gt;5),"장비이상",""),
IF(F30="GO",
  IF(G30&lt;100,"골드이상",""),
IF(F30="EN",
  IF(G30&gt;29,"에너지너무많음",
  IF(G30&gt;9,"에너지다소많음","")),"")))</f>
        <v>에너지너무많음</v>
      </c>
      <c r="I30">
        <v>1</v>
      </c>
    </row>
    <row r="31" spans="1:9">
      <c r="A31" t="str">
        <f ca="1">IF(LEN(D31)=0,"",D31)</f>
        <v>cu</v>
      </c>
      <c r="B31" t="str">
        <f>IF(LEN(F31)=0,"",F31)</f>
        <v>GO</v>
      </c>
      <c r="C31">
        <f>IF(LEN(G31)=0,"",G31)</f>
        <v>2500</v>
      </c>
      <c r="D31" t="str">
        <f ca="1">IF(ISBLANK(E31),"",
VLOOKUP(E31,OFFSET(INDIRECT("$A:$B"),0,MATCH(E$1&amp;"_Verify",INDIRECT("$1:$1"),0)-1),2,0)
)</f>
        <v>cu</v>
      </c>
      <c r="E31" t="s">
        <v>63</v>
      </c>
      <c r="F31" t="s">
        <v>69</v>
      </c>
      <c r="G31">
        <v>2500</v>
      </c>
      <c r="H31" t="str">
        <f>IF(E31="장비1상자",
  IF(OR(F31&gt;3,G31&gt;5),"장비이상",""),
IF(F31="GO",
  IF(G31&lt;100,"골드이상",""),
IF(F31="EN",
  IF(G31&gt;29,"에너지너무많음",
  IF(G31&gt;9,"에너지다소많음","")),"")))</f>
        <v/>
      </c>
      <c r="I31">
        <v>1</v>
      </c>
    </row>
    <row r="32" spans="1:9">
      <c r="A32" t="str">
        <f ca="1">IF(LEN(D32)=0,"",D32)</f>
        <v>cu</v>
      </c>
      <c r="B32" t="str">
        <f>IF(LEN(F32)=0,"",F32)</f>
        <v>GO</v>
      </c>
      <c r="C32">
        <f>IF(LEN(G32)=0,"",G32)</f>
        <v>3750</v>
      </c>
      <c r="D32" t="str">
        <f ca="1">IF(ISBLANK(E32),"",
VLOOKUP(E32,OFFSET(INDIRECT("$A:$B"),0,MATCH(E$1&amp;"_Verify",INDIRECT("$1:$1"),0)-1),2,0)
)</f>
        <v>cu</v>
      </c>
      <c r="E32" t="s">
        <v>63</v>
      </c>
      <c r="F32" t="s">
        <v>69</v>
      </c>
      <c r="G32">
        <v>3750</v>
      </c>
      <c r="H32" t="str">
        <f>IF(E32="장비1상자",
  IF(OR(F32&gt;3,G32&gt;5),"장비이상",""),
IF(F32="GO",
  IF(G32&lt;100,"골드이상",""),
IF(F32="EN",
  IF(G32&gt;29,"에너지너무많음",
  IF(G32&gt;9,"에너지다소많음","")),"")))</f>
        <v/>
      </c>
      <c r="I32">
        <v>1</v>
      </c>
    </row>
    <row r="33" spans="1:9">
      <c r="A33" t="str">
        <f ca="1">IF(LEN(D33)=0,"",D33)</f>
        <v>cu</v>
      </c>
      <c r="B33" t="str">
        <f>IF(LEN(F33)=0,"",F33)</f>
        <v>EN</v>
      </c>
      <c r="C33">
        <f>IF(LEN(G33)=0,"",G33)</f>
        <v>220</v>
      </c>
      <c r="D33" t="str">
        <f ca="1">IF(ISBLANK(E33),"",
VLOOKUP(E33,OFFSET(INDIRECT("$A:$B"),0,MATCH(E$1&amp;"_Verify",INDIRECT("$1:$1"),0)-1),2,0)
)</f>
        <v>cu</v>
      </c>
      <c r="E33" t="s">
        <v>63</v>
      </c>
      <c r="F33" t="s">
        <v>64</v>
      </c>
      <c r="G33">
        <v>220</v>
      </c>
      <c r="H33" t="str">
        <f>IF(E33="장비1상자",
  IF(OR(F33&gt;3,G33&gt;5),"장비이상",""),
IF(F33="GO",
  IF(G33&lt;100,"골드이상",""),
IF(F33="EN",
  IF(G33&gt;29,"에너지너무많음",
  IF(G33&gt;9,"에너지다소많음","")),"")))</f>
        <v>에너지너무많음</v>
      </c>
      <c r="I33">
        <v>1</v>
      </c>
    </row>
    <row r="34" spans="1:9">
      <c r="A34" t="str">
        <f ca="1">IF(LEN(D34)=0,"",D34)</f>
        <v>it</v>
      </c>
      <c r="B34" t="str">
        <f>IF(LEN(F34)=0,"",F34)</f>
        <v>Cash_sSpellGacha</v>
      </c>
      <c r="C34">
        <f>IF(LEN(G34)=0,"",G34)</f>
        <v>2</v>
      </c>
      <c r="D34" t="str">
        <f ca="1">IF(ISBLANK(E34),"",
VLOOKUP(E34,OFFSET(INDIRECT("$A:$B"),0,MATCH(E$1&amp;"_Verify",INDIRECT("$1:$1"),0)-1),2,0)
)</f>
        <v>it</v>
      </c>
      <c r="E34" t="s">
        <v>73</v>
      </c>
      <c r="F34" t="s">
        <v>67</v>
      </c>
      <c r="G34">
        <v>2</v>
      </c>
      <c r="H34" t="str">
        <f>IF(E34="장비1상자",
  IF(OR(F34&gt;3,G34&gt;5),"장비이상",""),
IF(F34="GO",
  IF(G34&lt;100,"골드이상",""),
IF(F34="EN",
  IF(G34&gt;29,"에너지너무많음",
  IF(G34&gt;9,"에너지다소많음","")),"")))</f>
        <v/>
      </c>
      <c r="I34">
        <v>1</v>
      </c>
    </row>
    <row r="35" spans="1:9">
      <c r="A35" t="str">
        <f ca="1">IF(LEN(D35)=0,"",D35)</f>
        <v>cu</v>
      </c>
      <c r="B35" t="str">
        <f>IF(LEN(F35)=0,"",F35)</f>
        <v>GO</v>
      </c>
      <c r="C35">
        <f>IF(LEN(G35)=0,"",G35)</f>
        <v>6250</v>
      </c>
      <c r="D35" t="str">
        <f ca="1">IF(ISBLANK(E35),"",
VLOOKUP(E35,OFFSET(INDIRECT("$A:$B"),0,MATCH(E$1&amp;"_Verify",INDIRECT("$1:$1"),0)-1),2,0)
)</f>
        <v>cu</v>
      </c>
      <c r="E35" t="s">
        <v>63</v>
      </c>
      <c r="F35" t="s">
        <v>69</v>
      </c>
      <c r="G35">
        <v>6250</v>
      </c>
      <c r="H35" t="str">
        <f>IF(E35="장비1상자",
  IF(OR(F35&gt;3,G35&gt;5),"장비이상",""),
IF(F35="GO",
  IF(G35&lt;100,"골드이상",""),
IF(F35="EN",
  IF(G35&gt;29,"에너지너무많음",
  IF(G35&gt;9,"에너지다소많음","")),"")))</f>
        <v/>
      </c>
      <c r="I35">
        <v>1</v>
      </c>
    </row>
    <row r="36" spans="1:9">
      <c r="A36" t="str">
        <f ca="1">IF(LEN(D36)=0,"",D36)</f>
        <v>cu</v>
      </c>
      <c r="B36" t="str">
        <f>IF(LEN(F36)=0,"",F36)</f>
        <v>EN</v>
      </c>
      <c r="C36">
        <f>IF(LEN(G36)=0,"",G36)</f>
        <v>120</v>
      </c>
      <c r="D36" t="str">
        <f ca="1">IF(ISBLANK(E36),"",
VLOOKUP(E36,OFFSET(INDIRECT("$A:$B"),0,MATCH(E$1&amp;"_Verify",INDIRECT("$1:$1"),0)-1),2,0)
)</f>
        <v>cu</v>
      </c>
      <c r="E36" t="s">
        <v>63</v>
      </c>
      <c r="F36" t="s">
        <v>64</v>
      </c>
      <c r="G36">
        <v>120</v>
      </c>
      <c r="H36" t="str">
        <f>IF(E36="장비1상자",
  IF(OR(F36&gt;3,G36&gt;5),"장비이상",""),
IF(F36="GO",
  IF(G36&lt;100,"골드이상",""),
IF(F36="EN",
  IF(G36&gt;29,"에너지너무많음",
  IF(G36&gt;9,"에너지다소많음","")),"")))</f>
        <v>에너지너무많음</v>
      </c>
      <c r="I36">
        <v>1</v>
      </c>
    </row>
    <row r="37" spans="1:9">
      <c r="A37" t="str">
        <f ca="1">IF(LEN(D37)=0,"",D37)</f>
        <v>cu</v>
      </c>
      <c r="B37" t="str">
        <f>IF(LEN(F37)=0,"",F37)</f>
        <v>GO</v>
      </c>
      <c r="C37">
        <f>IF(LEN(G37)=0,"",G37)</f>
        <v>1250</v>
      </c>
      <c r="D37" t="str">
        <f ca="1">IF(ISBLANK(E37),"",
VLOOKUP(E37,OFFSET(INDIRECT("$A:$B"),0,MATCH(E$1&amp;"_Verify",INDIRECT("$1:$1"),0)-1),2,0)
)</f>
        <v>cu</v>
      </c>
      <c r="E37" t="s">
        <v>63</v>
      </c>
      <c r="F37" t="s">
        <v>69</v>
      </c>
      <c r="G37">
        <v>1250</v>
      </c>
      <c r="H37" t="str">
        <f>IF(E37="장비1상자",
  IF(OR(F37&gt;3,G37&gt;5),"장비이상",""),
IF(F37="GO",
  IF(G37&lt;100,"골드이상",""),
IF(F37="EN",
  IF(G37&gt;29,"에너지너무많음",
  IF(G37&gt;9,"에너지다소많음","")),"")))</f>
        <v/>
      </c>
      <c r="I37">
        <v>1</v>
      </c>
    </row>
    <row r="38" spans="1:9">
      <c r="A38" t="str">
        <f ca="1">IF(LEN(D38)=0,"",D38)</f>
        <v>it</v>
      </c>
      <c r="B38" t="str">
        <f>IF(LEN(F38)=0,"",F38)</f>
        <v>Cash_sSpellGacha</v>
      </c>
      <c r="C38">
        <f>IF(LEN(G38)=0,"",G38)</f>
        <v>2</v>
      </c>
      <c r="D38" t="str">
        <f ca="1">IF(ISBLANK(E38),"",
VLOOKUP(E38,OFFSET(INDIRECT("$A:$B"),0,MATCH(E$1&amp;"_Verify",INDIRECT("$1:$1"),0)-1),2,0)
)</f>
        <v>it</v>
      </c>
      <c r="E38" t="s">
        <v>73</v>
      </c>
      <c r="F38" t="s">
        <v>67</v>
      </c>
      <c r="G38">
        <v>2</v>
      </c>
      <c r="H38" t="str">
        <f>IF(E38="장비1상자",
  IF(OR(F38&gt;3,G38&gt;5),"장비이상",""),
IF(F38="GO",
  IF(G38&lt;100,"골드이상",""),
IF(F38="EN",
  IF(G38&gt;29,"에너지너무많음",
  IF(G38&gt;9,"에너지다소많음","")),"")))</f>
        <v/>
      </c>
      <c r="I38">
        <v>1</v>
      </c>
    </row>
    <row r="39" spans="1:9">
      <c r="A39" t="str">
        <f ca="1">IF(LEN(D39)=0,"",D39)</f>
        <v>cu</v>
      </c>
      <c r="B39" t="str">
        <f>IF(LEN(F39)=0,"",F39)</f>
        <v>EN</v>
      </c>
      <c r="C39">
        <f>IF(LEN(G39)=0,"",G39)</f>
        <v>150</v>
      </c>
      <c r="D39" t="str">
        <f ca="1">IF(ISBLANK(E39),"",
VLOOKUP(E39,OFFSET(INDIRECT("$A:$B"),0,MATCH(E$1&amp;"_Verify",INDIRECT("$1:$1"),0)-1),2,0)
)</f>
        <v>cu</v>
      </c>
      <c r="E39" t="s">
        <v>63</v>
      </c>
      <c r="F39" t="s">
        <v>64</v>
      </c>
      <c r="G39">
        <v>150</v>
      </c>
      <c r="H39" t="str">
        <f>IF(E39="장비1상자",
  IF(OR(F39&gt;3,G39&gt;5),"장비이상",""),
IF(F39="GO",
  IF(G39&lt;100,"골드이상",""),
IF(F39="EN",
  IF(G39&gt;29,"에너지너무많음",
  IF(G39&gt;9,"에너지다소많음","")),"")))</f>
        <v>에너지너무많음</v>
      </c>
      <c r="I39">
        <v>1</v>
      </c>
    </row>
    <row r="40" spans="1:9">
      <c r="A40" t="str">
        <f ca="1">IF(LEN(D40)=0,"",D40)</f>
        <v>cu</v>
      </c>
      <c r="B40" t="str">
        <f>IF(LEN(F40)=0,"",F40)</f>
        <v>GO</v>
      </c>
      <c r="C40">
        <f>IF(LEN(G40)=0,"",G40)</f>
        <v>2500</v>
      </c>
      <c r="D40" t="str">
        <f ca="1">IF(ISBLANK(E40),"",
VLOOKUP(E40,OFFSET(INDIRECT("$A:$B"),0,MATCH(E$1&amp;"_Verify",INDIRECT("$1:$1"),0)-1),2,0)
)</f>
        <v>cu</v>
      </c>
      <c r="E40" t="s">
        <v>63</v>
      </c>
      <c r="F40" t="s">
        <v>69</v>
      </c>
      <c r="G40">
        <v>2500</v>
      </c>
      <c r="H40" t="str">
        <f>IF(E40="장비1상자",
  IF(OR(F40&gt;3,G40&gt;5),"장비이상",""),
IF(F40="GO",
  IF(G40&lt;100,"골드이상",""),
IF(F40="EN",
  IF(G40&gt;29,"에너지너무많음",
  IF(G40&gt;9,"에너지다소많음","")),"")))</f>
        <v/>
      </c>
      <c r="I40">
        <v>1</v>
      </c>
    </row>
    <row r="41" spans="1:9">
      <c r="A41" t="str">
        <f ca="1">IF(LEN(D41)=0,"",D41)</f>
        <v>cu</v>
      </c>
      <c r="B41" t="str">
        <f>IF(LEN(F41)=0,"",F41)</f>
        <v>GO</v>
      </c>
      <c r="C41">
        <f>IF(LEN(G41)=0,"",G41)</f>
        <v>3750</v>
      </c>
      <c r="D41" t="str">
        <f ca="1">IF(ISBLANK(E41),"",
VLOOKUP(E41,OFFSET(INDIRECT("$A:$B"),0,MATCH(E$1&amp;"_Verify",INDIRECT("$1:$1"),0)-1),2,0)
)</f>
        <v>cu</v>
      </c>
      <c r="E41" t="s">
        <v>63</v>
      </c>
      <c r="F41" t="s">
        <v>69</v>
      </c>
      <c r="G41">
        <v>3750</v>
      </c>
      <c r="H41" t="str">
        <f>IF(E41="장비1상자",
  IF(OR(F41&gt;3,G41&gt;5),"장비이상",""),
IF(F41="GO",
  IF(G41&lt;100,"골드이상",""),
IF(F41="EN",
  IF(G41&gt;29,"에너지너무많음",
  IF(G41&gt;9,"에너지다소많음","")),"")))</f>
        <v/>
      </c>
      <c r="I41">
        <v>1</v>
      </c>
    </row>
    <row r="42" spans="1:9">
      <c r="A42" t="str">
        <f ca="1">IF(LEN(D42)=0,"",D42)</f>
        <v>cu</v>
      </c>
      <c r="B42" t="str">
        <f>IF(LEN(F42)=0,"",F42)</f>
        <v>EN</v>
      </c>
      <c r="C42">
        <f>IF(LEN(G42)=0,"",G42)</f>
        <v>220</v>
      </c>
      <c r="D42" t="str">
        <f ca="1">IF(ISBLANK(E42),"",
VLOOKUP(E42,OFFSET(INDIRECT("$A:$B"),0,MATCH(E$1&amp;"_Verify",INDIRECT("$1:$1"),0)-1),2,0)
)</f>
        <v>cu</v>
      </c>
      <c r="E42" t="s">
        <v>63</v>
      </c>
      <c r="F42" t="s">
        <v>64</v>
      </c>
      <c r="G42">
        <v>220</v>
      </c>
      <c r="H42" t="str">
        <f>IF(E42="장비1상자",
  IF(OR(F42&gt;3,G42&gt;5),"장비이상",""),
IF(F42="GO",
  IF(G42&lt;100,"골드이상",""),
IF(F42="EN",
  IF(G42&gt;29,"에너지너무많음",
  IF(G42&gt;9,"에너지다소많음","")),"")))</f>
        <v>에너지너무많음</v>
      </c>
      <c r="I42">
        <v>1</v>
      </c>
    </row>
    <row r="43" spans="1:9">
      <c r="A43" t="str">
        <f ca="1">IF(LEN(D43)=0,"",D43)</f>
        <v>it</v>
      </c>
      <c r="B43" t="str">
        <f>IF(LEN(F43)=0,"",F43)</f>
        <v>Cash_sSpellGacha</v>
      </c>
      <c r="C43">
        <f>IF(LEN(G43)=0,"",G43)</f>
        <v>2</v>
      </c>
      <c r="D43" t="str">
        <f ca="1">IF(ISBLANK(E43),"",
VLOOKUP(E43,OFFSET(INDIRECT("$A:$B"),0,MATCH(E$1&amp;"_Verify",INDIRECT("$1:$1"),0)-1),2,0)
)</f>
        <v>it</v>
      </c>
      <c r="E43" t="s">
        <v>73</v>
      </c>
      <c r="F43" t="s">
        <v>67</v>
      </c>
      <c r="G43">
        <v>2</v>
      </c>
      <c r="H43" t="str">
        <f>IF(E43="장비1상자",
  IF(OR(F43&gt;3,G43&gt;5),"장비이상",""),
IF(F43="GO",
  IF(G43&lt;100,"골드이상",""),
IF(F43="EN",
  IF(G43&gt;29,"에너지너무많음",
  IF(G43&gt;9,"에너지다소많음","")),"")))</f>
        <v/>
      </c>
      <c r="I43">
        <v>1</v>
      </c>
    </row>
    <row r="44" spans="1:9">
      <c r="A44" t="str">
        <f ca="1">IF(LEN(D44)=0,"",D44)</f>
        <v>cu</v>
      </c>
      <c r="B44" t="str">
        <f>IF(LEN(F44)=0,"",F44)</f>
        <v>GO</v>
      </c>
      <c r="C44">
        <f>IF(LEN(G44)=0,"",G44)</f>
        <v>6250</v>
      </c>
      <c r="D44" t="str">
        <f ca="1">IF(ISBLANK(E44),"",
VLOOKUP(E44,OFFSET(INDIRECT("$A:$B"),0,MATCH(E$1&amp;"_Verify",INDIRECT("$1:$1"),0)-1),2,0)
)</f>
        <v>cu</v>
      </c>
      <c r="E44" t="s">
        <v>63</v>
      </c>
      <c r="F44" t="s">
        <v>69</v>
      </c>
      <c r="G44">
        <v>6250</v>
      </c>
      <c r="H44" t="str">
        <f>IF(E44="장비1상자",
  IF(OR(F44&gt;3,G44&gt;5),"장비이상",""),
IF(F44="GO",
  IF(G44&lt;100,"골드이상",""),
IF(F44="EN",
  IF(G44&gt;29,"에너지너무많음",
  IF(G44&gt;9,"에너지다소많음","")),"")))</f>
        <v/>
      </c>
      <c r="I44">
        <v>1</v>
      </c>
    </row>
    <row r="45" spans="1:9">
      <c r="A45" t="str">
        <f ca="1">IF(LEN(D45)=0,"",D45)</f>
        <v>cu</v>
      </c>
      <c r="B45" t="str">
        <f>IF(LEN(F45)=0,"",F45)</f>
        <v>EN</v>
      </c>
      <c r="C45">
        <f>IF(LEN(G45)=0,"",G45)</f>
        <v>120</v>
      </c>
      <c r="D45" t="str">
        <f ca="1">IF(ISBLANK(E45),"",
VLOOKUP(E45,OFFSET(INDIRECT("$A:$B"),0,MATCH(E$1&amp;"_Verify",INDIRECT("$1:$1"),0)-1),2,0)
)</f>
        <v>cu</v>
      </c>
      <c r="E45" t="s">
        <v>63</v>
      </c>
      <c r="F45" t="s">
        <v>64</v>
      </c>
      <c r="G45">
        <v>120</v>
      </c>
      <c r="H45" t="str">
        <f>IF(E45="장비1상자",
  IF(OR(F45&gt;3,G45&gt;5),"장비이상",""),
IF(F45="GO",
  IF(G45&lt;100,"골드이상",""),
IF(F45="EN",
  IF(G45&gt;29,"에너지너무많음",
  IF(G45&gt;9,"에너지다소많음","")),"")))</f>
        <v>에너지너무많음</v>
      </c>
      <c r="I45">
        <v>1</v>
      </c>
    </row>
    <row r="46" spans="1:9">
      <c r="A46" t="str">
        <f ca="1">IF(LEN(D46)=0,"",D46)</f>
        <v>cu</v>
      </c>
      <c r="B46" t="str">
        <f>IF(LEN(F46)=0,"",F46)</f>
        <v>GO</v>
      </c>
      <c r="C46">
        <f>IF(LEN(G46)=0,"",G46)</f>
        <v>1250</v>
      </c>
      <c r="D46" t="str">
        <f ca="1">IF(ISBLANK(E46),"",
VLOOKUP(E46,OFFSET(INDIRECT("$A:$B"),0,MATCH(E$1&amp;"_Verify",INDIRECT("$1:$1"),0)-1),2,0)
)</f>
        <v>cu</v>
      </c>
      <c r="E46" t="s">
        <v>63</v>
      </c>
      <c r="F46" t="s">
        <v>69</v>
      </c>
      <c r="G46">
        <v>1250</v>
      </c>
      <c r="H46" t="str">
        <f>IF(E46="장비1상자",
  IF(OR(F46&gt;3,G46&gt;5),"장비이상",""),
IF(F46="GO",
  IF(G46&lt;100,"골드이상",""),
IF(F46="EN",
  IF(G46&gt;29,"에너지너무많음",
  IF(G46&gt;9,"에너지다소많음","")),"")))</f>
        <v/>
      </c>
      <c r="I46">
        <v>1</v>
      </c>
    </row>
    <row r="47" spans="1:9">
      <c r="A47" t="str">
        <f ca="1">IF(LEN(D47)=0,"",D47)</f>
        <v>it</v>
      </c>
      <c r="B47" t="str">
        <f>IF(LEN(F47)=0,"",F47)</f>
        <v>Cash_sSpellGacha</v>
      </c>
      <c r="C47">
        <f>IF(LEN(G47)=0,"",G47)</f>
        <v>2</v>
      </c>
      <c r="D47" t="str">
        <f ca="1">IF(ISBLANK(E47),"",
VLOOKUP(E47,OFFSET(INDIRECT("$A:$B"),0,MATCH(E$1&amp;"_Verify",INDIRECT("$1:$1"),0)-1),2,0)
)</f>
        <v>it</v>
      </c>
      <c r="E47" t="s">
        <v>73</v>
      </c>
      <c r="F47" t="s">
        <v>67</v>
      </c>
      <c r="G47">
        <v>2</v>
      </c>
      <c r="H47" t="str">
        <f>IF(E47="장비1상자",
  IF(OR(F47&gt;3,G47&gt;5),"장비이상",""),
IF(F47="GO",
  IF(G47&lt;100,"골드이상",""),
IF(F47="EN",
  IF(G47&gt;29,"에너지너무많음",
  IF(G47&gt;9,"에너지다소많음","")),"")))</f>
        <v/>
      </c>
      <c r="I47">
        <v>1</v>
      </c>
    </row>
    <row r="48" spans="1:9">
      <c r="A48" t="str">
        <f ca="1">IF(LEN(D48)=0,"",D48)</f>
        <v>cu</v>
      </c>
      <c r="B48" t="str">
        <f>IF(LEN(F48)=0,"",F48)</f>
        <v>EN</v>
      </c>
      <c r="C48">
        <f>IF(LEN(G48)=0,"",G48)</f>
        <v>150</v>
      </c>
      <c r="D48" t="str">
        <f ca="1">IF(ISBLANK(E48),"",
VLOOKUP(E48,OFFSET(INDIRECT("$A:$B"),0,MATCH(E$1&amp;"_Verify",INDIRECT("$1:$1"),0)-1),2,0)
)</f>
        <v>cu</v>
      </c>
      <c r="E48" t="s">
        <v>63</v>
      </c>
      <c r="F48" t="s">
        <v>64</v>
      </c>
      <c r="G48">
        <v>150</v>
      </c>
      <c r="H48" t="str">
        <f>IF(E48="장비1상자",
  IF(OR(F48&gt;3,G48&gt;5),"장비이상",""),
IF(F48="GO",
  IF(G48&lt;100,"골드이상",""),
IF(F48="EN",
  IF(G48&gt;29,"에너지너무많음",
  IF(G48&gt;9,"에너지다소많음","")),"")))</f>
        <v>에너지너무많음</v>
      </c>
      <c r="I48">
        <v>1</v>
      </c>
    </row>
    <row r="49" spans="1:9">
      <c r="A49" t="str">
        <f ca="1">IF(LEN(D49)=0,"",D49)</f>
        <v>cu</v>
      </c>
      <c r="B49" t="str">
        <f>IF(LEN(F49)=0,"",F49)</f>
        <v>GO</v>
      </c>
      <c r="C49">
        <f>IF(LEN(G49)=0,"",G49)</f>
        <v>2500</v>
      </c>
      <c r="D49" t="str">
        <f ca="1">IF(ISBLANK(E49),"",
VLOOKUP(E49,OFFSET(INDIRECT("$A:$B"),0,MATCH(E$1&amp;"_Verify",INDIRECT("$1:$1"),0)-1),2,0)
)</f>
        <v>cu</v>
      </c>
      <c r="E49" t="s">
        <v>63</v>
      </c>
      <c r="F49" t="s">
        <v>69</v>
      </c>
      <c r="G49">
        <v>2500</v>
      </c>
      <c r="H49" t="str">
        <f>IF(E49="장비1상자",
  IF(OR(F49&gt;3,G49&gt;5),"장비이상",""),
IF(F49="GO",
  IF(G49&lt;100,"골드이상",""),
IF(F49="EN",
  IF(G49&gt;29,"에너지너무많음",
  IF(G49&gt;9,"에너지다소많음","")),"")))</f>
        <v/>
      </c>
      <c r="I49">
        <v>1</v>
      </c>
    </row>
    <row r="50" spans="1:9">
      <c r="A50" t="str">
        <f ca="1">IF(LEN(D50)=0,"",D50)</f>
        <v>cu</v>
      </c>
      <c r="B50" t="str">
        <f>IF(LEN(F50)=0,"",F50)</f>
        <v>GO</v>
      </c>
      <c r="C50">
        <f>IF(LEN(G50)=0,"",G50)</f>
        <v>3750</v>
      </c>
      <c r="D50" t="str">
        <f ca="1">IF(ISBLANK(E50),"",
VLOOKUP(E50,OFFSET(INDIRECT("$A:$B"),0,MATCH(E$1&amp;"_Verify",INDIRECT("$1:$1"),0)-1),2,0)
)</f>
        <v>cu</v>
      </c>
      <c r="E50" t="s">
        <v>63</v>
      </c>
      <c r="F50" t="s">
        <v>69</v>
      </c>
      <c r="G50">
        <v>3750</v>
      </c>
      <c r="H50" t="str">
        <f>IF(E50="장비1상자",
  IF(OR(F50&gt;3,G50&gt;5),"장비이상",""),
IF(F50="GO",
  IF(G50&lt;100,"골드이상",""),
IF(F50="EN",
  IF(G50&gt;29,"에너지너무많음",
  IF(G50&gt;9,"에너지다소많음","")),"")))</f>
        <v/>
      </c>
      <c r="I50">
        <v>1</v>
      </c>
    </row>
    <row r="51" spans="1:9">
      <c r="A51" t="str">
        <f ca="1">IF(LEN(D51)=0,"",D51)</f>
        <v>cu</v>
      </c>
      <c r="B51" t="str">
        <f>IF(LEN(F51)=0,"",F51)</f>
        <v>EN</v>
      </c>
      <c r="C51">
        <f>IF(LEN(G51)=0,"",G51)</f>
        <v>220</v>
      </c>
      <c r="D51" t="str">
        <f ca="1">IF(ISBLANK(E51),"",
VLOOKUP(E51,OFFSET(INDIRECT("$A:$B"),0,MATCH(E$1&amp;"_Verify",INDIRECT("$1:$1"),0)-1),2,0)
)</f>
        <v>cu</v>
      </c>
      <c r="E51" t="s">
        <v>63</v>
      </c>
      <c r="F51" t="s">
        <v>64</v>
      </c>
      <c r="G51">
        <v>220</v>
      </c>
      <c r="H51" t="str">
        <f>IF(E51="장비1상자",
  IF(OR(F51&gt;3,G51&gt;5),"장비이상",""),
IF(F51="GO",
  IF(G51&lt;100,"골드이상",""),
IF(F51="EN",
  IF(G51&gt;29,"에너지너무많음",
  IF(G51&gt;9,"에너지다소많음","")),"")))</f>
        <v>에너지너무많음</v>
      </c>
      <c r="I51">
        <v>1</v>
      </c>
    </row>
    <row r="52" spans="1:9">
      <c r="A52" t="str">
        <f ca="1">IF(LEN(D52)=0,"",D52)</f>
        <v>it</v>
      </c>
      <c r="B52" t="str">
        <f>IF(LEN(F52)=0,"",F52)</f>
        <v>Cash_sSpellGacha</v>
      </c>
      <c r="C52">
        <f>IF(LEN(G52)=0,"",G52)</f>
        <v>2</v>
      </c>
      <c r="D52" t="str">
        <f ca="1">IF(ISBLANK(E52),"",
VLOOKUP(E52,OFFSET(INDIRECT("$A:$B"),0,MATCH(E$1&amp;"_Verify",INDIRECT("$1:$1"),0)-1),2,0)
)</f>
        <v>it</v>
      </c>
      <c r="E52" t="s">
        <v>73</v>
      </c>
      <c r="F52" t="s">
        <v>67</v>
      </c>
      <c r="G52">
        <v>2</v>
      </c>
      <c r="H52" t="str">
        <f>IF(E52="장비1상자",
  IF(OR(F52&gt;3,G52&gt;5),"장비이상",""),
IF(F52="GO",
  IF(G52&lt;100,"골드이상",""),
IF(F52="EN",
  IF(G52&gt;29,"에너지너무많음",
  IF(G52&gt;9,"에너지다소많음","")),"")))</f>
        <v/>
      </c>
      <c r="I52">
        <v>1</v>
      </c>
    </row>
    <row r="53" spans="1:9">
      <c r="A53" t="str">
        <f ca="1">IF(LEN(D53)=0,"",D53)</f>
        <v>cu</v>
      </c>
      <c r="B53" t="str">
        <f>IF(LEN(F53)=0,"",F53)</f>
        <v>GO</v>
      </c>
      <c r="C53">
        <f>IF(LEN(G53)=0,"",G53)</f>
        <v>6250</v>
      </c>
      <c r="D53" t="str">
        <f ca="1">IF(ISBLANK(E53),"",
VLOOKUP(E53,OFFSET(INDIRECT("$A:$B"),0,MATCH(E$1&amp;"_Verify",INDIRECT("$1:$1"),0)-1),2,0)
)</f>
        <v>cu</v>
      </c>
      <c r="E53" t="s">
        <v>63</v>
      </c>
      <c r="F53" t="s">
        <v>69</v>
      </c>
      <c r="G53">
        <v>6250</v>
      </c>
      <c r="H53" t="str">
        <f>IF(E53="장비1상자",
  IF(OR(F53&gt;3,G53&gt;5),"장비이상",""),
IF(F53="GO",
  IF(G53&lt;100,"골드이상",""),
IF(F53="EN",
  IF(G53&gt;29,"에너지너무많음",
  IF(G53&gt;9,"에너지다소많음","")),"")))</f>
        <v/>
      </c>
      <c r="I53">
        <v>1</v>
      </c>
    </row>
    <row r="54" spans="1:9">
      <c r="A54" t="str">
        <f ca="1">IF(LEN(D54)=0,"",D54)</f>
        <v>cu</v>
      </c>
      <c r="B54" t="str">
        <f>IF(LEN(F54)=0,"",F54)</f>
        <v>EN</v>
      </c>
      <c r="C54">
        <f>IF(LEN(G54)=0,"",G54)</f>
        <v>120</v>
      </c>
      <c r="D54" t="str">
        <f ca="1">IF(ISBLANK(E54),"",
VLOOKUP(E54,OFFSET(INDIRECT("$A:$B"),0,MATCH(E$1&amp;"_Verify",INDIRECT("$1:$1"),0)-1),2,0)
)</f>
        <v>cu</v>
      </c>
      <c r="E54" t="s">
        <v>63</v>
      </c>
      <c r="F54" t="s">
        <v>64</v>
      </c>
      <c r="G54">
        <v>120</v>
      </c>
      <c r="H54" t="str">
        <f>IF(E54="장비1상자",
  IF(OR(F54&gt;3,G54&gt;5),"장비이상",""),
IF(F54="GO",
  IF(G54&lt;100,"골드이상",""),
IF(F54="EN",
  IF(G54&gt;29,"에너지너무많음",
  IF(G54&gt;9,"에너지다소많음","")),"")))</f>
        <v>에너지너무많음</v>
      </c>
      <c r="I54">
        <v>1</v>
      </c>
    </row>
    <row r="55" spans="1:9">
      <c r="A55" t="str">
        <f ca="1">IF(LEN(D55)=0,"",D55)</f>
        <v>cu</v>
      </c>
      <c r="B55" t="str">
        <f>IF(LEN(F55)=0,"",F55)</f>
        <v>GO</v>
      </c>
      <c r="C55">
        <f>IF(LEN(G55)=0,"",G55)</f>
        <v>1250</v>
      </c>
      <c r="D55" t="str">
        <f ca="1">IF(ISBLANK(E55),"",
VLOOKUP(E55,OFFSET(INDIRECT("$A:$B"),0,MATCH(E$1&amp;"_Verify",INDIRECT("$1:$1"),0)-1),2,0)
)</f>
        <v>cu</v>
      </c>
      <c r="E55" t="s">
        <v>63</v>
      </c>
      <c r="F55" t="s">
        <v>69</v>
      </c>
      <c r="G55">
        <v>1250</v>
      </c>
      <c r="H55" t="str">
        <f>IF(E55="장비1상자",
  IF(OR(F55&gt;3,G55&gt;5),"장비이상",""),
IF(F55="GO",
  IF(G55&lt;100,"골드이상",""),
IF(F55="EN",
  IF(G55&gt;29,"에너지너무많음",
  IF(G55&gt;9,"에너지다소많음","")),"")))</f>
        <v/>
      </c>
      <c r="I55">
        <v>1</v>
      </c>
    </row>
    <row r="56" spans="1:9">
      <c r="A56" t="str">
        <f ca="1">IF(LEN(D56)=0,"",D56)</f>
        <v>it</v>
      </c>
      <c r="B56" t="str">
        <f>IF(LEN(F56)=0,"",F56)</f>
        <v>Cash_sSpellGacha</v>
      </c>
      <c r="C56">
        <f>IF(LEN(G56)=0,"",G56)</f>
        <v>2</v>
      </c>
      <c r="D56" t="str">
        <f ca="1">IF(ISBLANK(E56),"",
VLOOKUP(E56,OFFSET(INDIRECT("$A:$B"),0,MATCH(E$1&amp;"_Verify",INDIRECT("$1:$1"),0)-1),2,0)
)</f>
        <v>it</v>
      </c>
      <c r="E56" t="s">
        <v>73</v>
      </c>
      <c r="F56" t="s">
        <v>67</v>
      </c>
      <c r="G56">
        <v>2</v>
      </c>
      <c r="H56" t="str">
        <f>IF(E56="장비1상자",
  IF(OR(F56&gt;3,G56&gt;5),"장비이상",""),
IF(F56="GO",
  IF(G56&lt;100,"골드이상",""),
IF(F56="EN",
  IF(G56&gt;29,"에너지너무많음",
  IF(G56&gt;9,"에너지다소많음","")),"")))</f>
        <v/>
      </c>
      <c r="I56">
        <v>1</v>
      </c>
    </row>
    <row r="57" spans="1:9">
      <c r="A57" t="str">
        <f ca="1">IF(LEN(D57)=0,"",D57)</f>
        <v>cu</v>
      </c>
      <c r="B57" t="str">
        <f>IF(LEN(F57)=0,"",F57)</f>
        <v>EN</v>
      </c>
      <c r="C57">
        <f>IF(LEN(G57)=0,"",G57)</f>
        <v>150</v>
      </c>
      <c r="D57" t="str">
        <f ca="1">IF(ISBLANK(E57),"",
VLOOKUP(E57,OFFSET(INDIRECT("$A:$B"),0,MATCH(E$1&amp;"_Verify",INDIRECT("$1:$1"),0)-1),2,0)
)</f>
        <v>cu</v>
      </c>
      <c r="E57" t="s">
        <v>63</v>
      </c>
      <c r="F57" t="s">
        <v>64</v>
      </c>
      <c r="G57">
        <v>150</v>
      </c>
      <c r="H57" t="str">
        <f>IF(E57="장비1상자",
  IF(OR(F57&gt;3,G57&gt;5),"장비이상",""),
IF(F57="GO",
  IF(G57&lt;100,"골드이상",""),
IF(F57="EN",
  IF(G57&gt;29,"에너지너무많음",
  IF(G57&gt;9,"에너지다소많음","")),"")))</f>
        <v>에너지너무많음</v>
      </c>
      <c r="I57">
        <v>1</v>
      </c>
    </row>
    <row r="58" spans="1:9">
      <c r="A58" t="str">
        <f ca="1">IF(LEN(D58)=0,"",D58)</f>
        <v>cu</v>
      </c>
      <c r="B58" t="str">
        <f>IF(LEN(F58)=0,"",F58)</f>
        <v>GO</v>
      </c>
      <c r="C58">
        <f>IF(LEN(G58)=0,"",G58)</f>
        <v>2500</v>
      </c>
      <c r="D58" t="str">
        <f ca="1">IF(ISBLANK(E58),"",
VLOOKUP(E58,OFFSET(INDIRECT("$A:$B"),0,MATCH(E$1&amp;"_Verify",INDIRECT("$1:$1"),0)-1),2,0)
)</f>
        <v>cu</v>
      </c>
      <c r="E58" t="s">
        <v>63</v>
      </c>
      <c r="F58" t="s">
        <v>69</v>
      </c>
      <c r="G58">
        <v>2500</v>
      </c>
      <c r="H58" t="str">
        <f>IF(E58="장비1상자",
  IF(OR(F58&gt;3,G58&gt;5),"장비이상",""),
IF(F58="GO",
  IF(G58&lt;100,"골드이상",""),
IF(F58="EN",
  IF(G58&gt;29,"에너지너무많음",
  IF(G58&gt;9,"에너지다소많음","")),"")))</f>
        <v/>
      </c>
      <c r="I58">
        <v>1</v>
      </c>
    </row>
    <row r="59" spans="1:9">
      <c r="A59" t="str">
        <f ca="1">IF(LEN(D59)=0,"",D59)</f>
        <v>cu</v>
      </c>
      <c r="B59" t="str">
        <f>IF(LEN(F59)=0,"",F59)</f>
        <v>GO</v>
      </c>
      <c r="C59">
        <f>IF(LEN(G59)=0,"",G59)</f>
        <v>3750</v>
      </c>
      <c r="D59" t="str">
        <f ca="1">IF(ISBLANK(E59),"",
VLOOKUP(E59,OFFSET(INDIRECT("$A:$B"),0,MATCH(E$1&amp;"_Verify",INDIRECT("$1:$1"),0)-1),2,0)
)</f>
        <v>cu</v>
      </c>
      <c r="E59" t="s">
        <v>63</v>
      </c>
      <c r="F59" t="s">
        <v>69</v>
      </c>
      <c r="G59">
        <v>3750</v>
      </c>
      <c r="H59" t="str">
        <f>IF(E59="장비1상자",
  IF(OR(F59&gt;3,G59&gt;5),"장비이상",""),
IF(F59="GO",
  IF(G59&lt;100,"골드이상",""),
IF(F59="EN",
  IF(G59&gt;29,"에너지너무많음",
  IF(G59&gt;9,"에너지다소많음","")),"")))</f>
        <v/>
      </c>
      <c r="I59">
        <v>1</v>
      </c>
    </row>
    <row r="60" spans="1:9">
      <c r="A60" t="str">
        <f ca="1">IF(LEN(D60)=0,"",D60)</f>
        <v>cu</v>
      </c>
      <c r="B60" t="str">
        <f>IF(LEN(F60)=0,"",F60)</f>
        <v>EN</v>
      </c>
      <c r="C60">
        <f>IF(LEN(G60)=0,"",G60)</f>
        <v>220</v>
      </c>
      <c r="D60" t="str">
        <f ca="1">IF(ISBLANK(E60),"",
VLOOKUP(E60,OFFSET(INDIRECT("$A:$B"),0,MATCH(E$1&amp;"_Verify",INDIRECT("$1:$1"),0)-1),2,0)
)</f>
        <v>cu</v>
      </c>
      <c r="E60" t="s">
        <v>63</v>
      </c>
      <c r="F60" t="s">
        <v>64</v>
      </c>
      <c r="G60">
        <v>220</v>
      </c>
      <c r="H60" t="str">
        <f>IF(E60="장비1상자",
  IF(OR(F60&gt;3,G60&gt;5),"장비이상",""),
IF(F60="GO",
  IF(G60&lt;100,"골드이상",""),
IF(F60="EN",
  IF(G60&gt;29,"에너지너무많음",
  IF(G60&gt;9,"에너지다소많음","")),"")))</f>
        <v>에너지너무많음</v>
      </c>
      <c r="I60">
        <v>1</v>
      </c>
    </row>
    <row r="61" spans="1:9">
      <c r="A61" t="str">
        <f ca="1">IF(LEN(D61)=0,"",D61)</f>
        <v>it</v>
      </c>
      <c r="B61" t="str">
        <f>IF(LEN(F61)=0,"",F61)</f>
        <v>Cash_sSpellGacha</v>
      </c>
      <c r="C61">
        <f>IF(LEN(G61)=0,"",G61)</f>
        <v>2</v>
      </c>
      <c r="D61" t="str">
        <f ca="1">IF(ISBLANK(E61),"",
VLOOKUP(E61,OFFSET(INDIRECT("$A:$B"),0,MATCH(E$1&amp;"_Verify",INDIRECT("$1:$1"),0)-1),2,0)
)</f>
        <v>it</v>
      </c>
      <c r="E61" t="s">
        <v>73</v>
      </c>
      <c r="F61" t="s">
        <v>67</v>
      </c>
      <c r="G61">
        <v>2</v>
      </c>
      <c r="H61" t="str">
        <f>IF(E61="장비1상자",
  IF(OR(F61&gt;3,G61&gt;5),"장비이상",""),
IF(F61="GO",
  IF(G61&lt;100,"골드이상",""),
IF(F61="EN",
  IF(G61&gt;29,"에너지너무많음",
  IF(G61&gt;9,"에너지다소많음","")),"")))</f>
        <v/>
      </c>
      <c r="I61">
        <v>1</v>
      </c>
    </row>
    <row r="62" spans="1:9">
      <c r="A62" t="str">
        <f ca="1">IF(LEN(D62)=0,"",D62)</f>
        <v>cu</v>
      </c>
      <c r="B62" t="str">
        <f>IF(LEN(F62)=0,"",F62)</f>
        <v>GO</v>
      </c>
      <c r="C62">
        <f>IF(LEN(G62)=0,"",G62)</f>
        <v>6250</v>
      </c>
      <c r="D62" t="str">
        <f ca="1">IF(ISBLANK(E62),"",
VLOOKUP(E62,OFFSET(INDIRECT("$A:$B"),0,MATCH(E$1&amp;"_Verify",INDIRECT("$1:$1"),0)-1),2,0)
)</f>
        <v>cu</v>
      </c>
      <c r="E62" t="s">
        <v>63</v>
      </c>
      <c r="F62" t="s">
        <v>69</v>
      </c>
      <c r="G62">
        <v>6250</v>
      </c>
      <c r="H62" t="str">
        <f>IF(E62="장비1상자",
  IF(OR(F62&gt;3,G62&gt;5),"장비이상",""),
IF(F62="GO",
  IF(G62&lt;100,"골드이상",""),
IF(F62="EN",
  IF(G62&gt;29,"에너지너무많음",
  IF(G62&gt;9,"에너지다소많음","")),"")))</f>
        <v/>
      </c>
      <c r="I62">
        <v>1</v>
      </c>
    </row>
    <row r="63" spans="1:9">
      <c r="A63" t="str">
        <f ca="1">IF(LEN(D63)=0,"",D63)</f>
        <v>cu</v>
      </c>
      <c r="B63" t="str">
        <f>IF(LEN(F63)=0,"",F63)</f>
        <v>EN</v>
      </c>
      <c r="C63">
        <f>IF(LEN(G63)=0,"",G63)</f>
        <v>120</v>
      </c>
      <c r="D63" t="str">
        <f ca="1">IF(ISBLANK(E63),"",
VLOOKUP(E63,OFFSET(INDIRECT("$A:$B"),0,MATCH(E$1&amp;"_Verify",INDIRECT("$1:$1"),0)-1),2,0)
)</f>
        <v>cu</v>
      </c>
      <c r="E63" t="s">
        <v>63</v>
      </c>
      <c r="F63" t="s">
        <v>64</v>
      </c>
      <c r="G63">
        <v>120</v>
      </c>
      <c r="H63" t="str">
        <f>IF(E63="장비1상자",
  IF(OR(F63&gt;3,G63&gt;5),"장비이상",""),
IF(F63="GO",
  IF(G63&lt;100,"골드이상",""),
IF(F63="EN",
  IF(G63&gt;29,"에너지너무많음",
  IF(G63&gt;9,"에너지다소많음","")),"")))</f>
        <v>에너지너무많음</v>
      </c>
      <c r="I63">
        <v>1</v>
      </c>
    </row>
    <row r="64" spans="1:9">
      <c r="A64" t="str">
        <f ca="1">IF(LEN(D64)=0,"",D64)</f>
        <v>cu</v>
      </c>
      <c r="B64" t="str">
        <f>IF(LEN(F64)=0,"",F64)</f>
        <v>GO</v>
      </c>
      <c r="C64">
        <f>IF(LEN(G64)=0,"",G64)</f>
        <v>1250</v>
      </c>
      <c r="D64" t="str">
        <f ca="1">IF(ISBLANK(E64),"",
VLOOKUP(E64,OFFSET(INDIRECT("$A:$B"),0,MATCH(E$1&amp;"_Verify",INDIRECT("$1:$1"),0)-1),2,0)
)</f>
        <v>cu</v>
      </c>
      <c r="E64" t="s">
        <v>63</v>
      </c>
      <c r="F64" t="s">
        <v>69</v>
      </c>
      <c r="G64">
        <v>1250</v>
      </c>
      <c r="H64" t="str">
        <f>IF(E64="장비1상자",
  IF(OR(F64&gt;3,G64&gt;5),"장비이상",""),
IF(F64="GO",
  IF(G64&lt;100,"골드이상",""),
IF(F64="EN",
  IF(G64&gt;29,"에너지너무많음",
  IF(G64&gt;9,"에너지다소많음","")),"")))</f>
        <v/>
      </c>
      <c r="I64">
        <v>1</v>
      </c>
    </row>
    <row r="65" spans="1:9">
      <c r="A65" t="str">
        <f ca="1">IF(LEN(D65)=0,"",D65)</f>
        <v>it</v>
      </c>
      <c r="B65" t="str">
        <f>IF(LEN(F65)=0,"",F65)</f>
        <v>Cash_sSpellGacha</v>
      </c>
      <c r="C65">
        <f>IF(LEN(G65)=0,"",G65)</f>
        <v>2</v>
      </c>
      <c r="D65" t="str">
        <f ca="1">IF(ISBLANK(E65),"",
VLOOKUP(E65,OFFSET(INDIRECT("$A:$B"),0,MATCH(E$1&amp;"_Verify",INDIRECT("$1:$1"),0)-1),2,0)
)</f>
        <v>it</v>
      </c>
      <c r="E65" t="s">
        <v>73</v>
      </c>
      <c r="F65" t="s">
        <v>67</v>
      </c>
      <c r="G65">
        <v>2</v>
      </c>
      <c r="H65" t="str">
        <f>IF(E65="장비1상자",
  IF(OR(F65&gt;3,G65&gt;5),"장비이상",""),
IF(F65="GO",
  IF(G65&lt;100,"골드이상",""),
IF(F65="EN",
  IF(G65&gt;29,"에너지너무많음",
  IF(G65&gt;9,"에너지다소많음","")),"")))</f>
        <v/>
      </c>
      <c r="I65">
        <v>1</v>
      </c>
    </row>
    <row r="66" spans="1:9">
      <c r="A66" t="str">
        <f ca="1">IF(LEN(D66)=0,"",D66)</f>
        <v>cu</v>
      </c>
      <c r="B66" t="str">
        <f>IF(LEN(F66)=0,"",F66)</f>
        <v>EN</v>
      </c>
      <c r="C66">
        <f>IF(LEN(G66)=0,"",G66)</f>
        <v>150</v>
      </c>
      <c r="D66" t="str">
        <f ca="1">IF(ISBLANK(E66),"",
VLOOKUP(E66,OFFSET(INDIRECT("$A:$B"),0,MATCH(E$1&amp;"_Verify",INDIRECT("$1:$1"),0)-1),2,0)
)</f>
        <v>cu</v>
      </c>
      <c r="E66" t="s">
        <v>63</v>
      </c>
      <c r="F66" t="s">
        <v>64</v>
      </c>
      <c r="G66">
        <v>150</v>
      </c>
      <c r="H66" t="str">
        <f>IF(E66="장비1상자",
  IF(OR(F66&gt;3,G66&gt;5),"장비이상",""),
IF(F66="GO",
  IF(G66&lt;100,"골드이상",""),
IF(F66="EN",
  IF(G66&gt;29,"에너지너무많음",
  IF(G66&gt;9,"에너지다소많음","")),"")))</f>
        <v>에너지너무많음</v>
      </c>
      <c r="I66">
        <v>1</v>
      </c>
    </row>
    <row r="67" spans="1:9">
      <c r="A67" t="str">
        <f ca="1">IF(LEN(D67)=0,"",D67)</f>
        <v>cu</v>
      </c>
      <c r="B67" t="str">
        <f>IF(LEN(F67)=0,"",F67)</f>
        <v>GO</v>
      </c>
      <c r="C67">
        <f>IF(LEN(G67)=0,"",G67)</f>
        <v>2500</v>
      </c>
      <c r="D67" t="str">
        <f ca="1">IF(ISBLANK(E67),"",
VLOOKUP(E67,OFFSET(INDIRECT("$A:$B"),0,MATCH(E$1&amp;"_Verify",INDIRECT("$1:$1"),0)-1),2,0)
)</f>
        <v>cu</v>
      </c>
      <c r="E67" t="s">
        <v>63</v>
      </c>
      <c r="F67" t="s">
        <v>69</v>
      </c>
      <c r="G67">
        <v>2500</v>
      </c>
      <c r="H67" t="str">
        <f>IF(E67="장비1상자",
  IF(OR(F67&gt;3,G67&gt;5),"장비이상",""),
IF(F67="GO",
  IF(G67&lt;100,"골드이상",""),
IF(F67="EN",
  IF(G67&gt;29,"에너지너무많음",
  IF(G67&gt;9,"에너지다소많음","")),"")))</f>
        <v/>
      </c>
      <c r="I67">
        <v>1</v>
      </c>
    </row>
    <row r="68" spans="1:9">
      <c r="A68" t="str">
        <f ca="1">IF(LEN(D68)=0,"",D68)</f>
        <v>cu</v>
      </c>
      <c r="B68" t="str">
        <f>IF(LEN(F68)=0,"",F68)</f>
        <v>GO</v>
      </c>
      <c r="C68">
        <f>IF(LEN(G68)=0,"",G68)</f>
        <v>3750</v>
      </c>
      <c r="D68" t="str">
        <f ca="1">IF(ISBLANK(E68),"",
VLOOKUP(E68,OFFSET(INDIRECT("$A:$B"),0,MATCH(E$1&amp;"_Verify",INDIRECT("$1:$1"),0)-1),2,0)
)</f>
        <v>cu</v>
      </c>
      <c r="E68" t="s">
        <v>63</v>
      </c>
      <c r="F68" t="s">
        <v>69</v>
      </c>
      <c r="G68">
        <v>3750</v>
      </c>
      <c r="H68" t="str">
        <f>IF(E68="장비1상자",
  IF(OR(F68&gt;3,G68&gt;5),"장비이상",""),
IF(F68="GO",
  IF(G68&lt;100,"골드이상",""),
IF(F68="EN",
  IF(G68&gt;29,"에너지너무많음",
  IF(G68&gt;9,"에너지다소많음","")),"")))</f>
        <v/>
      </c>
      <c r="I68">
        <v>1</v>
      </c>
    </row>
    <row r="69" spans="1:9">
      <c r="A69" t="str">
        <f ca="1">IF(LEN(D69)=0,"",D69)</f>
        <v>cu</v>
      </c>
      <c r="B69" t="str">
        <f>IF(LEN(F69)=0,"",F69)</f>
        <v>EN</v>
      </c>
      <c r="C69">
        <f>IF(LEN(G69)=0,"",G69)</f>
        <v>220</v>
      </c>
      <c r="D69" t="str">
        <f ca="1">IF(ISBLANK(E69),"",
VLOOKUP(E69,OFFSET(INDIRECT("$A:$B"),0,MATCH(E$1&amp;"_Verify",INDIRECT("$1:$1"),0)-1),2,0)
)</f>
        <v>cu</v>
      </c>
      <c r="E69" t="s">
        <v>63</v>
      </c>
      <c r="F69" t="s">
        <v>64</v>
      </c>
      <c r="G69">
        <v>220</v>
      </c>
      <c r="H69" t="str">
        <f>IF(E69="장비1상자",
  IF(OR(F69&gt;3,G69&gt;5),"장비이상",""),
IF(F69="GO",
  IF(G69&lt;100,"골드이상",""),
IF(F69="EN",
  IF(G69&gt;29,"에너지너무많음",
  IF(G69&gt;9,"에너지다소많음","")),"")))</f>
        <v>에너지너무많음</v>
      </c>
      <c r="I69">
        <v>1</v>
      </c>
    </row>
    <row r="70" spans="1:9">
      <c r="A70" t="str">
        <f ca="1">IF(LEN(D70)=0,"",D70)</f>
        <v>it</v>
      </c>
      <c r="B70" t="str">
        <f>IF(LEN(F70)=0,"",F70)</f>
        <v>Cash_sSpellGacha</v>
      </c>
      <c r="C70">
        <f>IF(LEN(G70)=0,"",G70)</f>
        <v>2</v>
      </c>
      <c r="D70" t="str">
        <f ca="1">IF(ISBLANK(E70),"",
VLOOKUP(E70,OFFSET(INDIRECT("$A:$B"),0,MATCH(E$1&amp;"_Verify",INDIRECT("$1:$1"),0)-1),2,0)
)</f>
        <v>it</v>
      </c>
      <c r="E70" t="s">
        <v>73</v>
      </c>
      <c r="F70" t="s">
        <v>67</v>
      </c>
      <c r="G70">
        <v>2</v>
      </c>
      <c r="H70" t="str">
        <f>IF(E70="장비1상자",
  IF(OR(F70&gt;3,G70&gt;5),"장비이상",""),
IF(F70="GO",
  IF(G70&lt;100,"골드이상",""),
IF(F70="EN",
  IF(G70&gt;29,"에너지너무많음",
  IF(G70&gt;9,"에너지다소많음","")),"")))</f>
        <v/>
      </c>
      <c r="I70">
        <v>1</v>
      </c>
    </row>
    <row r="71" spans="1:9">
      <c r="A71" t="str">
        <f ca="1">IF(LEN(D71)=0,"",D71)</f>
        <v>cu</v>
      </c>
      <c r="B71" t="str">
        <f>IF(LEN(F71)=0,"",F71)</f>
        <v>GO</v>
      </c>
      <c r="C71">
        <f>IF(LEN(G71)=0,"",G71)</f>
        <v>6250</v>
      </c>
      <c r="D71" t="str">
        <f ca="1">IF(ISBLANK(E71),"",
VLOOKUP(E71,OFFSET(INDIRECT("$A:$B"),0,MATCH(E$1&amp;"_Verify",INDIRECT("$1:$1"),0)-1),2,0)
)</f>
        <v>cu</v>
      </c>
      <c r="E71" t="s">
        <v>63</v>
      </c>
      <c r="F71" t="s">
        <v>69</v>
      </c>
      <c r="G71">
        <v>6250</v>
      </c>
      <c r="H71" t="str">
        <f>IF(E71="장비1상자",
  IF(OR(F71&gt;3,G71&gt;5),"장비이상",""),
IF(F71="GO",
  IF(G71&lt;100,"골드이상",""),
IF(F71="EN",
  IF(G71&gt;29,"에너지너무많음",
  IF(G71&gt;9,"에너지다소많음","")),"")))</f>
        <v/>
      </c>
      <c r="I71">
        <v>1</v>
      </c>
    </row>
    <row r="72" spans="1:9">
      <c r="A72" t="str">
        <f ca="1">IF(LEN(D72)=0,"",D72)</f>
        <v>cu</v>
      </c>
      <c r="B72" t="str">
        <f>IF(LEN(F72)=0,"",F72)</f>
        <v>EN</v>
      </c>
      <c r="C72">
        <f>IF(LEN(G72)=0,"",G72)</f>
        <v>120</v>
      </c>
      <c r="D72" t="str">
        <f ca="1">IF(ISBLANK(E72),"",
VLOOKUP(E72,OFFSET(INDIRECT("$A:$B"),0,MATCH(E$1&amp;"_Verify",INDIRECT("$1:$1"),0)-1),2,0)
)</f>
        <v>cu</v>
      </c>
      <c r="E72" t="s">
        <v>63</v>
      </c>
      <c r="F72" t="s">
        <v>64</v>
      </c>
      <c r="G72">
        <v>120</v>
      </c>
      <c r="H72" t="str">
        <f>IF(E72="장비1상자",
  IF(OR(F72&gt;3,G72&gt;5),"장비이상",""),
IF(F72="GO",
  IF(G72&lt;100,"골드이상",""),
IF(F72="EN",
  IF(G72&gt;29,"에너지너무많음",
  IF(G72&gt;9,"에너지다소많음","")),"")))</f>
        <v>에너지너무많음</v>
      </c>
      <c r="I72">
        <v>1</v>
      </c>
    </row>
    <row r="73" spans="1:9">
      <c r="A73" t="str">
        <f ca="1">IF(LEN(D73)=0,"",D73)</f>
        <v>cu</v>
      </c>
      <c r="B73" t="str">
        <f>IF(LEN(F73)=0,"",F73)</f>
        <v>GO</v>
      </c>
      <c r="C73">
        <f>IF(LEN(G73)=0,"",G73)</f>
        <v>1250</v>
      </c>
      <c r="D73" t="str">
        <f ca="1">IF(ISBLANK(E73),"",
VLOOKUP(E73,OFFSET(INDIRECT("$A:$B"),0,MATCH(E$1&amp;"_Verify",INDIRECT("$1:$1"),0)-1),2,0)
)</f>
        <v>cu</v>
      </c>
      <c r="E73" t="s">
        <v>63</v>
      </c>
      <c r="F73" t="s">
        <v>69</v>
      </c>
      <c r="G73">
        <v>1250</v>
      </c>
      <c r="H73" t="str">
        <f>IF(E73="장비1상자",
  IF(OR(F73&gt;3,G73&gt;5),"장비이상",""),
IF(F73="GO",
  IF(G73&lt;100,"골드이상",""),
IF(F73="EN",
  IF(G73&gt;29,"에너지너무많음",
  IF(G73&gt;9,"에너지다소많음","")),"")))</f>
        <v/>
      </c>
      <c r="I73">
        <v>1</v>
      </c>
    </row>
    <row r="74" spans="1:9">
      <c r="A74" t="str">
        <f ca="1">IF(LEN(D74)=0,"",D74)</f>
        <v>it</v>
      </c>
      <c r="B74" t="str">
        <f>IF(LEN(F74)=0,"",F74)</f>
        <v>Cash_sSpellGacha</v>
      </c>
      <c r="C74">
        <f>IF(LEN(G74)=0,"",G74)</f>
        <v>2</v>
      </c>
      <c r="D74" t="str">
        <f ca="1">IF(ISBLANK(E74),"",
VLOOKUP(E74,OFFSET(INDIRECT("$A:$B"),0,MATCH(E$1&amp;"_Verify",INDIRECT("$1:$1"),0)-1),2,0)
)</f>
        <v>it</v>
      </c>
      <c r="E74" t="s">
        <v>73</v>
      </c>
      <c r="F74" t="s">
        <v>67</v>
      </c>
      <c r="G74">
        <v>2</v>
      </c>
      <c r="H74" t="str">
        <f>IF(E74="장비1상자",
  IF(OR(F74&gt;3,G74&gt;5),"장비이상",""),
IF(F74="GO",
  IF(G74&lt;100,"골드이상",""),
IF(F74="EN",
  IF(G74&gt;29,"에너지너무많음",
  IF(G74&gt;9,"에너지다소많음","")),"")))</f>
        <v/>
      </c>
      <c r="I74">
        <v>1</v>
      </c>
    </row>
    <row r="75" spans="1:9">
      <c r="A75" t="str">
        <f ca="1">IF(LEN(D75)=0,"",D75)</f>
        <v>cu</v>
      </c>
      <c r="B75" t="str">
        <f>IF(LEN(F75)=0,"",F75)</f>
        <v>EN</v>
      </c>
      <c r="C75">
        <f>IF(LEN(G75)=0,"",G75)</f>
        <v>150</v>
      </c>
      <c r="D75" t="str">
        <f ca="1">IF(ISBLANK(E75),"",
VLOOKUP(E75,OFFSET(INDIRECT("$A:$B"),0,MATCH(E$1&amp;"_Verify",INDIRECT("$1:$1"),0)-1),2,0)
)</f>
        <v>cu</v>
      </c>
      <c r="E75" t="s">
        <v>63</v>
      </c>
      <c r="F75" t="s">
        <v>64</v>
      </c>
      <c r="G75">
        <v>150</v>
      </c>
      <c r="H75" t="str">
        <f>IF(E75="장비1상자",
  IF(OR(F75&gt;3,G75&gt;5),"장비이상",""),
IF(F75="GO",
  IF(G75&lt;100,"골드이상",""),
IF(F75="EN",
  IF(G75&gt;29,"에너지너무많음",
  IF(G75&gt;9,"에너지다소많음","")),"")))</f>
        <v>에너지너무많음</v>
      </c>
      <c r="I75">
        <v>1</v>
      </c>
    </row>
    <row r="76" spans="1:9">
      <c r="A76" t="str">
        <f ca="1">IF(LEN(D76)=0,"",D76)</f>
        <v>cu</v>
      </c>
      <c r="B76" t="str">
        <f>IF(LEN(F76)=0,"",F76)</f>
        <v>GO</v>
      </c>
      <c r="C76">
        <f>IF(LEN(G76)=0,"",G76)</f>
        <v>2500</v>
      </c>
      <c r="D76" t="str">
        <f ca="1">IF(ISBLANK(E76),"",
VLOOKUP(E76,OFFSET(INDIRECT("$A:$B"),0,MATCH(E$1&amp;"_Verify",INDIRECT("$1:$1"),0)-1),2,0)
)</f>
        <v>cu</v>
      </c>
      <c r="E76" t="s">
        <v>63</v>
      </c>
      <c r="F76" t="s">
        <v>69</v>
      </c>
      <c r="G76">
        <v>2500</v>
      </c>
      <c r="H76" t="str">
        <f>IF(E76="장비1상자",
  IF(OR(F76&gt;3,G76&gt;5),"장비이상",""),
IF(F76="GO",
  IF(G76&lt;100,"골드이상",""),
IF(F76="EN",
  IF(G76&gt;29,"에너지너무많음",
  IF(G76&gt;9,"에너지다소많음","")),"")))</f>
        <v/>
      </c>
      <c r="I76">
        <v>1</v>
      </c>
    </row>
    <row r="77" spans="1:9">
      <c r="A77" t="str">
        <f ca="1">IF(LEN(D77)=0,"",D77)</f>
        <v>cu</v>
      </c>
      <c r="B77" t="str">
        <f>IF(LEN(F77)=0,"",F77)</f>
        <v>GO</v>
      </c>
      <c r="C77">
        <f>IF(LEN(G77)=0,"",G77)</f>
        <v>3750</v>
      </c>
      <c r="D77" t="str">
        <f ca="1">IF(ISBLANK(E77),"",
VLOOKUP(E77,OFFSET(INDIRECT("$A:$B"),0,MATCH(E$1&amp;"_Verify",INDIRECT("$1:$1"),0)-1),2,0)
)</f>
        <v>cu</v>
      </c>
      <c r="E77" t="s">
        <v>63</v>
      </c>
      <c r="F77" t="s">
        <v>69</v>
      </c>
      <c r="G77">
        <v>3750</v>
      </c>
      <c r="H77" t="str">
        <f>IF(E77="장비1상자",
  IF(OR(F77&gt;3,G77&gt;5),"장비이상",""),
IF(F77="GO",
  IF(G77&lt;100,"골드이상",""),
IF(F77="EN",
  IF(G77&gt;29,"에너지너무많음",
  IF(G77&gt;9,"에너지다소많음","")),"")))</f>
        <v/>
      </c>
      <c r="I77">
        <v>1</v>
      </c>
    </row>
    <row r="78" spans="1:9">
      <c r="A78" t="str">
        <f ca="1">IF(LEN(D78)=0,"",D78)</f>
        <v>cu</v>
      </c>
      <c r="B78" t="str">
        <f>IF(LEN(F78)=0,"",F78)</f>
        <v>EN</v>
      </c>
      <c r="C78">
        <f>IF(LEN(G78)=0,"",G78)</f>
        <v>220</v>
      </c>
      <c r="D78" t="str">
        <f ca="1">IF(ISBLANK(E78),"",
VLOOKUP(E78,OFFSET(INDIRECT("$A:$B"),0,MATCH(E$1&amp;"_Verify",INDIRECT("$1:$1"),0)-1),2,0)
)</f>
        <v>cu</v>
      </c>
      <c r="E78" t="s">
        <v>63</v>
      </c>
      <c r="F78" t="s">
        <v>64</v>
      </c>
      <c r="G78">
        <v>220</v>
      </c>
      <c r="H78" t="str">
        <f>IF(E78="장비1상자",
  IF(OR(F78&gt;3,G78&gt;5),"장비이상",""),
IF(F78="GO",
  IF(G78&lt;100,"골드이상",""),
IF(F78="EN",
  IF(G78&gt;29,"에너지너무많음",
  IF(G78&gt;9,"에너지다소많음","")),"")))</f>
        <v>에너지너무많음</v>
      </c>
      <c r="I78">
        <v>1</v>
      </c>
    </row>
    <row r="79" spans="1:9">
      <c r="A79" t="str">
        <f ca="1">IF(LEN(D79)=0,"",D79)</f>
        <v>it</v>
      </c>
      <c r="B79" t="str">
        <f>IF(LEN(F79)=0,"",F79)</f>
        <v>Cash_sSpellGacha</v>
      </c>
      <c r="C79">
        <f>IF(LEN(G79)=0,"",G79)</f>
        <v>2</v>
      </c>
      <c r="D79" t="str">
        <f ca="1">IF(ISBLANK(E79),"",
VLOOKUP(E79,OFFSET(INDIRECT("$A:$B"),0,MATCH(E$1&amp;"_Verify",INDIRECT("$1:$1"),0)-1),2,0)
)</f>
        <v>it</v>
      </c>
      <c r="E79" t="s">
        <v>73</v>
      </c>
      <c r="F79" t="s">
        <v>67</v>
      </c>
      <c r="G79">
        <v>2</v>
      </c>
      <c r="H79" t="str">
        <f>IF(E79="장비1상자",
  IF(OR(F79&gt;3,G79&gt;5),"장비이상",""),
IF(F79="GO",
  IF(G79&lt;100,"골드이상",""),
IF(F79="EN",
  IF(G79&gt;29,"에너지너무많음",
  IF(G79&gt;9,"에너지다소많음","")),"")))</f>
        <v/>
      </c>
      <c r="I79">
        <v>1</v>
      </c>
    </row>
    <row r="80" spans="1:9">
      <c r="A80" t="str">
        <f ca="1">IF(LEN(D80)=0,"",D80)</f>
        <v>cu</v>
      </c>
      <c r="B80" t="str">
        <f>IF(LEN(F80)=0,"",F80)</f>
        <v>GO</v>
      </c>
      <c r="C80">
        <f>IF(LEN(G80)=0,"",G80)</f>
        <v>6250</v>
      </c>
      <c r="D80" t="str">
        <f ca="1">IF(ISBLANK(E80),"",
VLOOKUP(E80,OFFSET(INDIRECT("$A:$B"),0,MATCH(E$1&amp;"_Verify",INDIRECT("$1:$1"),0)-1),2,0)
)</f>
        <v>cu</v>
      </c>
      <c r="E80" t="s">
        <v>63</v>
      </c>
      <c r="F80" t="s">
        <v>69</v>
      </c>
      <c r="G80">
        <v>6250</v>
      </c>
      <c r="H80" t="str">
        <f>IF(E80="장비1상자",
  IF(OR(F80&gt;3,G80&gt;5),"장비이상",""),
IF(F80="GO",
  IF(G80&lt;100,"골드이상",""),
IF(F80="EN",
  IF(G80&gt;29,"에너지너무많음",
  IF(G80&gt;9,"에너지다소많음","")),"")))</f>
        <v/>
      </c>
      <c r="I80">
        <v>1</v>
      </c>
    </row>
    <row r="81" spans="1:9">
      <c r="A81" t="str">
        <f ca="1">IF(LEN(D81)=0,"",D81)</f>
        <v>cu</v>
      </c>
      <c r="B81" t="str">
        <f>IF(LEN(F81)=0,"",F81)</f>
        <v>EN</v>
      </c>
      <c r="C81">
        <f>IF(LEN(G81)=0,"",G81)</f>
        <v>120</v>
      </c>
      <c r="D81" t="str">
        <f ca="1">IF(ISBLANK(E81),"",
VLOOKUP(E81,OFFSET(INDIRECT("$A:$B"),0,MATCH(E$1&amp;"_Verify",INDIRECT("$1:$1"),0)-1),2,0)
)</f>
        <v>cu</v>
      </c>
      <c r="E81" t="s">
        <v>63</v>
      </c>
      <c r="F81" t="s">
        <v>64</v>
      </c>
      <c r="G81">
        <v>120</v>
      </c>
      <c r="H81" t="str">
        <f>IF(E81="장비1상자",
  IF(OR(F81&gt;3,G81&gt;5),"장비이상",""),
IF(F81="GO",
  IF(G81&lt;100,"골드이상",""),
IF(F81="EN",
  IF(G81&gt;29,"에너지너무많음",
  IF(G81&gt;9,"에너지다소많음","")),"")))</f>
        <v>에너지너무많음</v>
      </c>
      <c r="I81">
        <v>1</v>
      </c>
    </row>
    <row r="82" spans="1:9">
      <c r="A82" t="str">
        <f ca="1">IF(LEN(D82)=0,"",D82)</f>
        <v>cu</v>
      </c>
      <c r="B82" t="str">
        <f>IF(LEN(F82)=0,"",F82)</f>
        <v>GO</v>
      </c>
      <c r="C82">
        <f>IF(LEN(G82)=0,"",G82)</f>
        <v>1250</v>
      </c>
      <c r="D82" t="str">
        <f ca="1">IF(ISBLANK(E82),"",
VLOOKUP(E82,OFFSET(INDIRECT("$A:$B"),0,MATCH(E$1&amp;"_Verify",INDIRECT("$1:$1"),0)-1),2,0)
)</f>
        <v>cu</v>
      </c>
      <c r="E82" t="s">
        <v>63</v>
      </c>
      <c r="F82" t="s">
        <v>69</v>
      </c>
      <c r="G82">
        <v>1250</v>
      </c>
      <c r="H82" t="str">
        <f>IF(E82="장비1상자",
  IF(OR(F82&gt;3,G82&gt;5),"장비이상",""),
IF(F82="GO",
  IF(G82&lt;100,"골드이상",""),
IF(F82="EN",
  IF(G82&gt;29,"에너지너무많음",
  IF(G82&gt;9,"에너지다소많음","")),"")))</f>
        <v/>
      </c>
      <c r="I82">
        <v>1</v>
      </c>
    </row>
    <row r="83" spans="1:9">
      <c r="A83" t="str">
        <f ca="1">IF(LEN(D83)=0,"",D83)</f>
        <v>it</v>
      </c>
      <c r="B83" t="str">
        <f>IF(LEN(F83)=0,"",F83)</f>
        <v>Cash_sSpellGacha</v>
      </c>
      <c r="C83">
        <f>IF(LEN(G83)=0,"",G83)</f>
        <v>2</v>
      </c>
      <c r="D83" t="str">
        <f ca="1">IF(ISBLANK(E83),"",
VLOOKUP(E83,OFFSET(INDIRECT("$A:$B"),0,MATCH(E$1&amp;"_Verify",INDIRECT("$1:$1"),0)-1),2,0)
)</f>
        <v>it</v>
      </c>
      <c r="E83" t="s">
        <v>73</v>
      </c>
      <c r="F83" t="s">
        <v>67</v>
      </c>
      <c r="G83">
        <v>2</v>
      </c>
      <c r="H83" t="str">
        <f>IF(E83="장비1상자",
  IF(OR(F83&gt;3,G83&gt;5),"장비이상",""),
IF(F83="GO",
  IF(G83&lt;100,"골드이상",""),
IF(F83="EN",
  IF(G83&gt;29,"에너지너무많음",
  IF(G83&gt;9,"에너지다소많음","")),"")))</f>
        <v/>
      </c>
      <c r="I83">
        <v>1</v>
      </c>
    </row>
    <row r="84" spans="1:9">
      <c r="A84" t="str">
        <f ca="1">IF(LEN(D84)=0,"",D84)</f>
        <v>cu</v>
      </c>
      <c r="B84" t="str">
        <f>IF(LEN(F84)=0,"",F84)</f>
        <v>EN</v>
      </c>
      <c r="C84">
        <f>IF(LEN(G84)=0,"",G84)</f>
        <v>150</v>
      </c>
      <c r="D84" t="str">
        <f ca="1">IF(ISBLANK(E84),"",
VLOOKUP(E84,OFFSET(INDIRECT("$A:$B"),0,MATCH(E$1&amp;"_Verify",INDIRECT("$1:$1"),0)-1),2,0)
)</f>
        <v>cu</v>
      </c>
      <c r="E84" t="s">
        <v>63</v>
      </c>
      <c r="F84" t="s">
        <v>64</v>
      </c>
      <c r="G84">
        <v>150</v>
      </c>
      <c r="H84" t="str">
        <f>IF(E84="장비1상자",
  IF(OR(F84&gt;3,G84&gt;5),"장비이상",""),
IF(F84="GO",
  IF(G84&lt;100,"골드이상",""),
IF(F84="EN",
  IF(G84&gt;29,"에너지너무많음",
  IF(G84&gt;9,"에너지다소많음","")),"")))</f>
        <v>에너지너무많음</v>
      </c>
      <c r="I84">
        <v>1</v>
      </c>
    </row>
    <row r="85" spans="1:9">
      <c r="A85" t="str">
        <f ca="1">IF(LEN(D85)=0,"",D85)</f>
        <v>cu</v>
      </c>
      <c r="B85" t="str">
        <f>IF(LEN(F85)=0,"",F85)</f>
        <v>GO</v>
      </c>
      <c r="C85">
        <f>IF(LEN(G85)=0,"",G85)</f>
        <v>2500</v>
      </c>
      <c r="D85" t="str">
        <f ca="1">IF(ISBLANK(E85),"",
VLOOKUP(E85,OFFSET(INDIRECT("$A:$B"),0,MATCH(E$1&amp;"_Verify",INDIRECT("$1:$1"),0)-1),2,0)
)</f>
        <v>cu</v>
      </c>
      <c r="E85" t="s">
        <v>63</v>
      </c>
      <c r="F85" t="s">
        <v>69</v>
      </c>
      <c r="G85">
        <v>2500</v>
      </c>
      <c r="H85" t="str">
        <f>IF(E85="장비1상자",
  IF(OR(F85&gt;3,G85&gt;5),"장비이상",""),
IF(F85="GO",
  IF(G85&lt;100,"골드이상",""),
IF(F85="EN",
  IF(G85&gt;29,"에너지너무많음",
  IF(G85&gt;9,"에너지다소많음","")),"")))</f>
        <v/>
      </c>
      <c r="I85">
        <v>1</v>
      </c>
    </row>
    <row r="86" spans="1:9">
      <c r="A86" t="str">
        <f ca="1">IF(LEN(D86)=0,"",D86)</f>
        <v>cu</v>
      </c>
      <c r="B86" t="str">
        <f>IF(LEN(F86)=0,"",F86)</f>
        <v>GO</v>
      </c>
      <c r="C86">
        <f>IF(LEN(G86)=0,"",G86)</f>
        <v>3750</v>
      </c>
      <c r="D86" t="str">
        <f ca="1">IF(ISBLANK(E86),"",
VLOOKUP(E86,OFFSET(INDIRECT("$A:$B"),0,MATCH(E$1&amp;"_Verify",INDIRECT("$1:$1"),0)-1),2,0)
)</f>
        <v>cu</v>
      </c>
      <c r="E86" t="s">
        <v>63</v>
      </c>
      <c r="F86" t="s">
        <v>69</v>
      </c>
      <c r="G86">
        <v>3750</v>
      </c>
      <c r="H86" t="str">
        <f>IF(E86="장비1상자",
  IF(OR(F86&gt;3,G86&gt;5),"장비이상",""),
IF(F86="GO",
  IF(G86&lt;100,"골드이상",""),
IF(F86="EN",
  IF(G86&gt;29,"에너지너무많음",
  IF(G86&gt;9,"에너지다소많음","")),"")))</f>
        <v/>
      </c>
      <c r="I86">
        <v>1</v>
      </c>
    </row>
    <row r="87" spans="1:9">
      <c r="A87" t="str">
        <f ca="1">IF(LEN(D87)=0,"",D87)</f>
        <v>cu</v>
      </c>
      <c r="B87" t="str">
        <f>IF(LEN(F87)=0,"",F87)</f>
        <v>EN</v>
      </c>
      <c r="C87">
        <f>IF(LEN(G87)=0,"",G87)</f>
        <v>220</v>
      </c>
      <c r="D87" t="str">
        <f ca="1">IF(ISBLANK(E87),"",
VLOOKUP(E87,OFFSET(INDIRECT("$A:$B"),0,MATCH(E$1&amp;"_Verify",INDIRECT("$1:$1"),0)-1),2,0)
)</f>
        <v>cu</v>
      </c>
      <c r="E87" t="s">
        <v>63</v>
      </c>
      <c r="F87" t="s">
        <v>64</v>
      </c>
      <c r="G87">
        <v>220</v>
      </c>
      <c r="H87" t="str">
        <f>IF(E87="장비1상자",
  IF(OR(F87&gt;3,G87&gt;5),"장비이상",""),
IF(F87="GO",
  IF(G87&lt;100,"골드이상",""),
IF(F87="EN",
  IF(G87&gt;29,"에너지너무많음",
  IF(G87&gt;9,"에너지다소많음","")),"")))</f>
        <v>에너지너무많음</v>
      </c>
      <c r="I87">
        <v>1</v>
      </c>
    </row>
    <row r="88" spans="1:9">
      <c r="A88" t="str">
        <f ca="1">IF(LEN(D88)=0,"",D88)</f>
        <v>it</v>
      </c>
      <c r="B88" t="str">
        <f>IF(LEN(F88)=0,"",F88)</f>
        <v>Cash_sSpellGacha</v>
      </c>
      <c r="C88">
        <f>IF(LEN(G88)=0,"",G88)</f>
        <v>2</v>
      </c>
      <c r="D88" t="str">
        <f ca="1">IF(ISBLANK(E88),"",
VLOOKUP(E88,OFFSET(INDIRECT("$A:$B"),0,MATCH(E$1&amp;"_Verify",INDIRECT("$1:$1"),0)-1),2,0)
)</f>
        <v>it</v>
      </c>
      <c r="E88" t="s">
        <v>73</v>
      </c>
      <c r="F88" t="s">
        <v>67</v>
      </c>
      <c r="G88">
        <v>2</v>
      </c>
      <c r="H88" t="str">
        <f>IF(E88="장비1상자",
  IF(OR(F88&gt;3,G88&gt;5),"장비이상",""),
IF(F88="GO",
  IF(G88&lt;100,"골드이상",""),
IF(F88="EN",
  IF(G88&gt;29,"에너지너무많음",
  IF(G88&gt;9,"에너지다소많음","")),"")))</f>
        <v/>
      </c>
      <c r="I88">
        <v>1</v>
      </c>
    </row>
    <row r="89" spans="1:9">
      <c r="A89" t="str">
        <f ca="1">IF(LEN(D89)=0,"",D89)</f>
        <v>cu</v>
      </c>
      <c r="B89" t="str">
        <f>IF(LEN(F89)=0,"",F89)</f>
        <v>GO</v>
      </c>
      <c r="C89">
        <f>IF(LEN(G89)=0,"",G89)</f>
        <v>6250</v>
      </c>
      <c r="D89" t="str">
        <f ca="1">IF(ISBLANK(E89),"",
VLOOKUP(E89,OFFSET(INDIRECT("$A:$B"),0,MATCH(E$1&amp;"_Verify",INDIRECT("$1:$1"),0)-1),2,0)
)</f>
        <v>cu</v>
      </c>
      <c r="E89" t="s">
        <v>63</v>
      </c>
      <c r="F89" t="s">
        <v>69</v>
      </c>
      <c r="G89">
        <v>6250</v>
      </c>
      <c r="H89" t="str">
        <f>IF(E89="장비1상자",
  IF(OR(F89&gt;3,G89&gt;5),"장비이상",""),
IF(F89="GO",
  IF(G89&lt;100,"골드이상",""),
IF(F89="EN",
  IF(G89&gt;29,"에너지너무많음",
  IF(G89&gt;9,"에너지다소많음","")),"")))</f>
        <v/>
      </c>
      <c r="I89">
        <v>1</v>
      </c>
    </row>
    <row r="90" spans="1:9">
      <c r="A90" t="str">
        <f ca="1">IF(LEN(D90)=0,"",D90)</f>
        <v>cu</v>
      </c>
      <c r="B90" t="str">
        <f>IF(LEN(F90)=0,"",F90)</f>
        <v>EN</v>
      </c>
      <c r="C90">
        <f>IF(LEN(G90)=0,"",G90)</f>
        <v>120</v>
      </c>
      <c r="D90" t="str">
        <f ca="1">IF(ISBLANK(E90),"",
VLOOKUP(E90,OFFSET(INDIRECT("$A:$B"),0,MATCH(E$1&amp;"_Verify",INDIRECT("$1:$1"),0)-1),2,0)
)</f>
        <v>cu</v>
      </c>
      <c r="E90" t="s">
        <v>63</v>
      </c>
      <c r="F90" t="s">
        <v>64</v>
      </c>
      <c r="G90">
        <v>120</v>
      </c>
      <c r="H90" t="str">
        <f>IF(E90="장비1상자",
  IF(OR(F90&gt;3,G90&gt;5),"장비이상",""),
IF(F90="GO",
  IF(G90&lt;100,"골드이상",""),
IF(F90="EN",
  IF(G90&gt;29,"에너지너무많음",
  IF(G90&gt;9,"에너지다소많음","")),"")))</f>
        <v>에너지너무많음</v>
      </c>
      <c r="I90">
        <v>1</v>
      </c>
    </row>
    <row r="91" spans="1:9">
      <c r="A91" t="str">
        <f ca="1">IF(LEN(D91)=0,"",D91)</f>
        <v>cu</v>
      </c>
      <c r="B91" t="str">
        <f>IF(LEN(F91)=0,"",F91)</f>
        <v>GO</v>
      </c>
      <c r="C91">
        <f>IF(LEN(G91)=0,"",G91)</f>
        <v>1250</v>
      </c>
      <c r="D91" t="str">
        <f ca="1">IF(ISBLANK(E91),"",
VLOOKUP(E91,OFFSET(INDIRECT("$A:$B"),0,MATCH(E$1&amp;"_Verify",INDIRECT("$1:$1"),0)-1),2,0)
)</f>
        <v>cu</v>
      </c>
      <c r="E91" t="s">
        <v>63</v>
      </c>
      <c r="F91" t="s">
        <v>69</v>
      </c>
      <c r="G91">
        <v>1250</v>
      </c>
      <c r="H91" t="str">
        <f>IF(E91="장비1상자",
  IF(OR(F91&gt;3,G91&gt;5),"장비이상",""),
IF(F91="GO",
  IF(G91&lt;100,"골드이상",""),
IF(F91="EN",
  IF(G91&gt;29,"에너지너무많음",
  IF(G91&gt;9,"에너지다소많음","")),"")))</f>
        <v/>
      </c>
      <c r="I91">
        <v>1</v>
      </c>
    </row>
    <row r="92" spans="1:9">
      <c r="A92" t="str">
        <f ca="1">IF(LEN(D92)=0,"",D92)</f>
        <v>it</v>
      </c>
      <c r="B92" t="str">
        <f>IF(LEN(F92)=0,"",F92)</f>
        <v>Cash_sSpellGacha</v>
      </c>
      <c r="C92">
        <f>IF(LEN(G92)=0,"",G92)</f>
        <v>2</v>
      </c>
      <c r="D92" t="str">
        <f ca="1">IF(ISBLANK(E92),"",
VLOOKUP(E92,OFFSET(INDIRECT("$A:$B"),0,MATCH(E$1&amp;"_Verify",INDIRECT("$1:$1"),0)-1),2,0)
)</f>
        <v>it</v>
      </c>
      <c r="E92" t="s">
        <v>73</v>
      </c>
      <c r="F92" t="s">
        <v>67</v>
      </c>
      <c r="G92">
        <v>2</v>
      </c>
      <c r="H92" t="str">
        <f>IF(E92="장비1상자",
  IF(OR(F92&gt;3,G92&gt;5),"장비이상",""),
IF(F92="GO",
  IF(G92&lt;100,"골드이상",""),
IF(F92="EN",
  IF(G92&gt;29,"에너지너무많음",
  IF(G92&gt;9,"에너지다소많음","")),"")))</f>
        <v/>
      </c>
      <c r="I92">
        <v>1</v>
      </c>
    </row>
    <row r="93" spans="1:9">
      <c r="A93" t="str">
        <f ca="1">IF(LEN(D93)=0,"",D93)</f>
        <v>cu</v>
      </c>
      <c r="B93" t="str">
        <f>IF(LEN(F93)=0,"",F93)</f>
        <v>EN</v>
      </c>
      <c r="C93">
        <f>IF(LEN(G93)=0,"",G93)</f>
        <v>150</v>
      </c>
      <c r="D93" t="str">
        <f ca="1">IF(ISBLANK(E93),"",
VLOOKUP(E93,OFFSET(INDIRECT("$A:$B"),0,MATCH(E$1&amp;"_Verify",INDIRECT("$1:$1"),0)-1),2,0)
)</f>
        <v>cu</v>
      </c>
      <c r="E93" t="s">
        <v>63</v>
      </c>
      <c r="F93" t="s">
        <v>64</v>
      </c>
      <c r="G93">
        <v>150</v>
      </c>
      <c r="H93" t="str">
        <f>IF(E93="장비1상자",
  IF(OR(F93&gt;3,G93&gt;5),"장비이상",""),
IF(F93="GO",
  IF(G93&lt;100,"골드이상",""),
IF(F93="EN",
  IF(G93&gt;29,"에너지너무많음",
  IF(G93&gt;9,"에너지다소많음","")),"")))</f>
        <v>에너지너무많음</v>
      </c>
      <c r="I93">
        <v>1</v>
      </c>
    </row>
    <row r="94" spans="1:9">
      <c r="A94" t="str">
        <f ca="1">IF(LEN(D94)=0,"",D94)</f>
        <v>cu</v>
      </c>
      <c r="B94" t="str">
        <f>IF(LEN(F94)=0,"",F94)</f>
        <v>GO</v>
      </c>
      <c r="C94">
        <f>IF(LEN(G94)=0,"",G94)</f>
        <v>2500</v>
      </c>
      <c r="D94" t="str">
        <f ca="1">IF(ISBLANK(E94),"",
VLOOKUP(E94,OFFSET(INDIRECT("$A:$B"),0,MATCH(E$1&amp;"_Verify",INDIRECT("$1:$1"),0)-1),2,0)
)</f>
        <v>cu</v>
      </c>
      <c r="E94" t="s">
        <v>63</v>
      </c>
      <c r="F94" t="s">
        <v>69</v>
      </c>
      <c r="G94">
        <v>2500</v>
      </c>
      <c r="H94" t="str">
        <f>IF(E94="장비1상자",
  IF(OR(F94&gt;3,G94&gt;5),"장비이상",""),
IF(F94="GO",
  IF(G94&lt;100,"골드이상",""),
IF(F94="EN",
  IF(G94&gt;29,"에너지너무많음",
  IF(G94&gt;9,"에너지다소많음","")),"")))</f>
        <v/>
      </c>
      <c r="I94">
        <v>1</v>
      </c>
    </row>
    <row r="95" spans="1:9">
      <c r="A95" t="str">
        <f ca="1">IF(LEN(D95)=0,"",D95)</f>
        <v>cu</v>
      </c>
      <c r="B95" t="str">
        <f>IF(LEN(F95)=0,"",F95)</f>
        <v>GO</v>
      </c>
      <c r="C95">
        <f>IF(LEN(G95)=0,"",G95)</f>
        <v>3750</v>
      </c>
      <c r="D95" t="str">
        <f ca="1">IF(ISBLANK(E95),"",
VLOOKUP(E95,OFFSET(INDIRECT("$A:$B"),0,MATCH(E$1&amp;"_Verify",INDIRECT("$1:$1"),0)-1),2,0)
)</f>
        <v>cu</v>
      </c>
      <c r="E95" t="s">
        <v>63</v>
      </c>
      <c r="F95" t="s">
        <v>69</v>
      </c>
      <c r="G95">
        <v>3750</v>
      </c>
      <c r="H95" t="str">
        <f>IF(E95="장비1상자",
  IF(OR(F95&gt;3,G95&gt;5),"장비이상",""),
IF(F95="GO",
  IF(G95&lt;100,"골드이상",""),
IF(F95="EN",
  IF(G95&gt;29,"에너지너무많음",
  IF(G95&gt;9,"에너지다소많음","")),"")))</f>
        <v/>
      </c>
      <c r="I95">
        <v>1</v>
      </c>
    </row>
    <row r="96" spans="1:9">
      <c r="A96" t="str">
        <f ca="1">IF(LEN(D96)=0,"",D96)</f>
        <v>cu</v>
      </c>
      <c r="B96" t="str">
        <f>IF(LEN(F96)=0,"",F96)</f>
        <v>EN</v>
      </c>
      <c r="C96">
        <f>IF(LEN(G96)=0,"",G96)</f>
        <v>220</v>
      </c>
      <c r="D96" t="str">
        <f ca="1">IF(ISBLANK(E96),"",
VLOOKUP(E96,OFFSET(INDIRECT("$A:$B"),0,MATCH(E$1&amp;"_Verify",INDIRECT("$1:$1"),0)-1),2,0)
)</f>
        <v>cu</v>
      </c>
      <c r="E96" t="s">
        <v>63</v>
      </c>
      <c r="F96" t="s">
        <v>64</v>
      </c>
      <c r="G96">
        <v>220</v>
      </c>
      <c r="H96" t="str">
        <f>IF(E96="장비1상자",
  IF(OR(F96&gt;3,G96&gt;5),"장비이상",""),
IF(F96="GO",
  IF(G96&lt;100,"골드이상",""),
IF(F96="EN",
  IF(G96&gt;29,"에너지너무많음",
  IF(G96&gt;9,"에너지다소많음","")),"")))</f>
        <v>에너지너무많음</v>
      </c>
      <c r="I96">
        <v>1</v>
      </c>
    </row>
    <row r="97" spans="1:9">
      <c r="A97" t="str">
        <f ca="1">IF(LEN(D97)=0,"",D97)</f>
        <v>it</v>
      </c>
      <c r="B97" t="str">
        <f>IF(LEN(F97)=0,"",F97)</f>
        <v>Cash_sSpellGacha</v>
      </c>
      <c r="C97">
        <f>IF(LEN(G97)=0,"",G97)</f>
        <v>2</v>
      </c>
      <c r="D97" t="str">
        <f ca="1">IF(ISBLANK(E97),"",
VLOOKUP(E97,OFFSET(INDIRECT("$A:$B"),0,MATCH(E$1&amp;"_Verify",INDIRECT("$1:$1"),0)-1),2,0)
)</f>
        <v>it</v>
      </c>
      <c r="E97" t="s">
        <v>73</v>
      </c>
      <c r="F97" t="s">
        <v>67</v>
      </c>
      <c r="G97">
        <v>2</v>
      </c>
      <c r="H97" t="str">
        <f>IF(E97="장비1상자",
  IF(OR(F97&gt;3,G97&gt;5),"장비이상",""),
IF(F97="GO",
  IF(G97&lt;100,"골드이상",""),
IF(F97="EN",
  IF(G97&gt;29,"에너지너무많음",
  IF(G97&gt;9,"에너지다소많음","")),"")))</f>
        <v/>
      </c>
      <c r="I97">
        <v>1</v>
      </c>
    </row>
    <row r="98" spans="1:9">
      <c r="A98" t="str">
        <f ca="1">IF(LEN(D98)=0,"",D98)</f>
        <v>cu</v>
      </c>
      <c r="B98" t="str">
        <f>IF(LEN(F98)=0,"",F98)</f>
        <v>GO</v>
      </c>
      <c r="C98">
        <f>IF(LEN(G98)=0,"",G98)</f>
        <v>6250</v>
      </c>
      <c r="D98" t="str">
        <f ca="1">IF(ISBLANK(E98),"",
VLOOKUP(E98,OFFSET(INDIRECT("$A:$B"),0,MATCH(E$1&amp;"_Verify",INDIRECT("$1:$1"),0)-1),2,0)
)</f>
        <v>cu</v>
      </c>
      <c r="E98" t="s">
        <v>63</v>
      </c>
      <c r="F98" t="s">
        <v>69</v>
      </c>
      <c r="G98">
        <v>6250</v>
      </c>
      <c r="H98" t="str">
        <f>IF(E98="장비1상자",
  IF(OR(F98&gt;3,G98&gt;5),"장비이상",""),
IF(F98="GO",
  IF(G98&lt;100,"골드이상",""),
IF(F98="EN",
  IF(G98&gt;29,"에너지너무많음",
  IF(G98&gt;9,"에너지다소많음","")),"")))</f>
        <v/>
      </c>
      <c r="I98">
        <v>1</v>
      </c>
    </row>
    <row r="99" spans="1:9">
      <c r="A99" t="str">
        <f ca="1">IF(LEN(D99)=0,"",D99)</f>
        <v>cu</v>
      </c>
      <c r="B99" t="str">
        <f>IF(LEN(F99)=0,"",F99)</f>
        <v>EN</v>
      </c>
      <c r="C99">
        <f>IF(LEN(G99)=0,"",G99)</f>
        <v>120</v>
      </c>
      <c r="D99" t="str">
        <f ca="1">IF(ISBLANK(E99),"",
VLOOKUP(E99,OFFSET(INDIRECT("$A:$B"),0,MATCH(E$1&amp;"_Verify",INDIRECT("$1:$1"),0)-1),2,0)
)</f>
        <v>cu</v>
      </c>
      <c r="E99" t="s">
        <v>63</v>
      </c>
      <c r="F99" t="s">
        <v>64</v>
      </c>
      <c r="G99">
        <v>120</v>
      </c>
      <c r="H99" t="str">
        <f>IF(E99="장비1상자",
  IF(OR(F99&gt;3,G99&gt;5),"장비이상",""),
IF(F99="GO",
  IF(G99&lt;100,"골드이상",""),
IF(F99="EN",
  IF(G99&gt;29,"에너지너무많음",
  IF(G99&gt;9,"에너지다소많음","")),"")))</f>
        <v>에너지너무많음</v>
      </c>
      <c r="I99">
        <v>1</v>
      </c>
    </row>
    <row r="100" spans="1:9">
      <c r="A100" t="str">
        <f ca="1">IF(LEN(D100)=0,"",D100)</f>
        <v>cu</v>
      </c>
      <c r="B100" t="str">
        <f>IF(LEN(F100)=0,"",F100)</f>
        <v>GO</v>
      </c>
      <c r="C100">
        <f>IF(LEN(G100)=0,"",G100)</f>
        <v>1250</v>
      </c>
      <c r="D100" t="str">
        <f ca="1">IF(ISBLANK(E100),"",
VLOOKUP(E100,OFFSET(INDIRECT("$A:$B"),0,MATCH(E$1&amp;"_Verify",INDIRECT("$1:$1"),0)-1),2,0)
)</f>
        <v>cu</v>
      </c>
      <c r="E100" t="s">
        <v>63</v>
      </c>
      <c r="F100" t="s">
        <v>69</v>
      </c>
      <c r="G100">
        <v>1250</v>
      </c>
      <c r="H100" t="str">
        <f>IF(E100="장비1상자",
  IF(OR(F100&gt;3,G100&gt;5),"장비이상",""),
IF(F100="GO",
  IF(G100&lt;100,"골드이상",""),
IF(F100="EN",
  IF(G100&gt;29,"에너지너무많음",
  IF(G100&gt;9,"에너지다소많음","")),"")))</f>
        <v/>
      </c>
      <c r="I100">
        <v>1</v>
      </c>
    </row>
    <row r="101" spans="1:9">
      <c r="A101" t="str">
        <f ca="1">IF(LEN(D101)=0,"",D101)</f>
        <v>it</v>
      </c>
      <c r="B101" t="str">
        <f>IF(LEN(F101)=0,"",F101)</f>
        <v>Cash_sSpellGacha</v>
      </c>
      <c r="C101">
        <f>IF(LEN(G101)=0,"",G101)</f>
        <v>2</v>
      </c>
      <c r="D101" t="str">
        <f ca="1">IF(ISBLANK(E101),"",
VLOOKUP(E101,OFFSET(INDIRECT("$A:$B"),0,MATCH(E$1&amp;"_Verify",INDIRECT("$1:$1"),0)-1),2,0)
)</f>
        <v>it</v>
      </c>
      <c r="E101" t="s">
        <v>73</v>
      </c>
      <c r="F101" t="s">
        <v>67</v>
      </c>
      <c r="G101">
        <v>2</v>
      </c>
      <c r="H101" t="str">
        <f>IF(E101="장비1상자",
  IF(OR(F101&gt;3,G101&gt;5),"장비이상",""),
IF(F101="GO",
  IF(G101&lt;100,"골드이상",""),
IF(F101="EN",
  IF(G101&gt;29,"에너지너무많음",
  IF(G101&gt;9,"에너지다소많음","")),"")))</f>
        <v/>
      </c>
      <c r="I101">
        <v>1</v>
      </c>
    </row>
    <row r="102" spans="1:9">
      <c r="A102" t="str">
        <f ca="1">IF(LEN(D102)=0,"",D102)</f>
        <v>cu</v>
      </c>
      <c r="B102" t="str">
        <f>IF(LEN(F102)=0,"",F102)</f>
        <v>EN</v>
      </c>
      <c r="C102">
        <f>IF(LEN(G102)=0,"",G102)</f>
        <v>150</v>
      </c>
      <c r="D102" t="str">
        <f ca="1">IF(ISBLANK(E102),"",
VLOOKUP(E102,OFFSET(INDIRECT("$A:$B"),0,MATCH(E$1&amp;"_Verify",INDIRECT("$1:$1"),0)-1),2,0)
)</f>
        <v>cu</v>
      </c>
      <c r="E102" t="s">
        <v>63</v>
      </c>
      <c r="F102" t="s">
        <v>64</v>
      </c>
      <c r="G102">
        <v>150</v>
      </c>
      <c r="H102" t="str">
        <f>IF(E102="장비1상자",
  IF(OR(F102&gt;3,G102&gt;5),"장비이상",""),
IF(F102="GO",
  IF(G102&lt;100,"골드이상",""),
IF(F102="EN",
  IF(G102&gt;29,"에너지너무많음",
  IF(G102&gt;9,"에너지다소많음","")),"")))</f>
        <v>에너지너무많음</v>
      </c>
      <c r="I102">
        <v>1</v>
      </c>
    </row>
    <row r="103" spans="1:9">
      <c r="A103" t="str">
        <f ca="1">IF(LEN(D103)=0,"",D103)</f>
        <v>cu</v>
      </c>
      <c r="B103" t="str">
        <f>IF(LEN(F103)=0,"",F103)</f>
        <v>GO</v>
      </c>
      <c r="C103">
        <f>IF(LEN(G103)=0,"",G103)</f>
        <v>2500</v>
      </c>
      <c r="D103" t="str">
        <f ca="1">IF(ISBLANK(E103),"",
VLOOKUP(E103,OFFSET(INDIRECT("$A:$B"),0,MATCH(E$1&amp;"_Verify",INDIRECT("$1:$1"),0)-1),2,0)
)</f>
        <v>cu</v>
      </c>
      <c r="E103" t="s">
        <v>63</v>
      </c>
      <c r="F103" t="s">
        <v>69</v>
      </c>
      <c r="G103">
        <v>2500</v>
      </c>
      <c r="H103" t="str">
        <f>IF(E103="장비1상자",
  IF(OR(F103&gt;3,G103&gt;5),"장비이상",""),
IF(F103="GO",
  IF(G103&lt;100,"골드이상",""),
IF(F103="EN",
  IF(G103&gt;29,"에너지너무많음",
  IF(G103&gt;9,"에너지다소많음","")),"")))</f>
        <v/>
      </c>
      <c r="I103">
        <v>1</v>
      </c>
    </row>
    <row r="104" spans="1:9">
      <c r="A104" t="str">
        <f ca="1">IF(LEN(D104)=0,"",D104)</f>
        <v>cu</v>
      </c>
      <c r="B104" t="str">
        <f>IF(LEN(F104)=0,"",F104)</f>
        <v>GO</v>
      </c>
      <c r="C104">
        <f>IF(LEN(G104)=0,"",G104)</f>
        <v>3750</v>
      </c>
      <c r="D104" t="str">
        <f ca="1">IF(ISBLANK(E104),"",
VLOOKUP(E104,OFFSET(INDIRECT("$A:$B"),0,MATCH(E$1&amp;"_Verify",INDIRECT("$1:$1"),0)-1),2,0)
)</f>
        <v>cu</v>
      </c>
      <c r="E104" t="s">
        <v>63</v>
      </c>
      <c r="F104" t="s">
        <v>69</v>
      </c>
      <c r="G104">
        <v>3750</v>
      </c>
      <c r="H104" t="str">
        <f>IF(E104="장비1상자",
  IF(OR(F104&gt;3,G104&gt;5),"장비이상",""),
IF(F104="GO",
  IF(G104&lt;100,"골드이상",""),
IF(F104="EN",
  IF(G104&gt;29,"에너지너무많음",
  IF(G104&gt;9,"에너지다소많음","")),"")))</f>
        <v/>
      </c>
      <c r="I104">
        <v>1</v>
      </c>
    </row>
    <row r="105" spans="1:9">
      <c r="A105" t="str">
        <f ca="1">IF(LEN(D105)=0,"",D105)</f>
        <v>cu</v>
      </c>
      <c r="B105" t="str">
        <f>IF(LEN(F105)=0,"",F105)</f>
        <v>EN</v>
      </c>
      <c r="C105">
        <f>IF(LEN(G105)=0,"",G105)</f>
        <v>220</v>
      </c>
      <c r="D105" t="str">
        <f ca="1">IF(ISBLANK(E105),"",
VLOOKUP(E105,OFFSET(INDIRECT("$A:$B"),0,MATCH(E$1&amp;"_Verify",INDIRECT("$1:$1"),0)-1),2,0)
)</f>
        <v>cu</v>
      </c>
      <c r="E105" t="s">
        <v>63</v>
      </c>
      <c r="F105" t="s">
        <v>64</v>
      </c>
      <c r="G105">
        <v>220</v>
      </c>
      <c r="H105" t="str">
        <f>IF(E105="장비1상자",
  IF(OR(F105&gt;3,G105&gt;5),"장비이상",""),
IF(F105="GO",
  IF(G105&lt;100,"골드이상",""),
IF(F105="EN",
  IF(G105&gt;29,"에너지너무많음",
  IF(G105&gt;9,"에너지다소많음","")),"")))</f>
        <v>에너지너무많음</v>
      </c>
      <c r="I105">
        <v>1</v>
      </c>
    </row>
    <row r="106" spans="1:9">
      <c r="A106" t="str">
        <f ca="1">IF(LEN(D106)=0,"",D106)</f>
        <v>it</v>
      </c>
      <c r="B106" t="str">
        <f>IF(LEN(F106)=0,"",F106)</f>
        <v>Cash_sSpellGacha</v>
      </c>
      <c r="C106">
        <f>IF(LEN(G106)=0,"",G106)</f>
        <v>2</v>
      </c>
      <c r="D106" t="str">
        <f ca="1">IF(ISBLANK(E106),"",
VLOOKUP(E106,OFFSET(INDIRECT("$A:$B"),0,MATCH(E$1&amp;"_Verify",INDIRECT("$1:$1"),0)-1),2,0)
)</f>
        <v>it</v>
      </c>
      <c r="E106" t="s">
        <v>73</v>
      </c>
      <c r="F106" t="s">
        <v>67</v>
      </c>
      <c r="G106">
        <v>2</v>
      </c>
      <c r="H106" t="str">
        <f>IF(E106="장비1상자",
  IF(OR(F106&gt;3,G106&gt;5),"장비이상",""),
IF(F106="GO",
  IF(G106&lt;100,"골드이상",""),
IF(F106="EN",
  IF(G106&gt;29,"에너지너무많음",
  IF(G106&gt;9,"에너지다소많음","")),"")))</f>
        <v/>
      </c>
      <c r="I106">
        <v>1</v>
      </c>
    </row>
    <row r="107" spans="1:9">
      <c r="A107" t="str">
        <f ca="1">IF(LEN(D107)=0,"",D107)</f>
        <v>cu</v>
      </c>
      <c r="B107" t="str">
        <f>IF(LEN(F107)=0,"",F107)</f>
        <v>GO</v>
      </c>
      <c r="C107">
        <f>IF(LEN(G107)=0,"",G107)</f>
        <v>6250</v>
      </c>
      <c r="D107" t="str">
        <f ca="1">IF(ISBLANK(E107),"",
VLOOKUP(E107,OFFSET(INDIRECT("$A:$B"),0,MATCH(E$1&amp;"_Verify",INDIRECT("$1:$1"),0)-1),2,0)
)</f>
        <v>cu</v>
      </c>
      <c r="E107" t="s">
        <v>63</v>
      </c>
      <c r="F107" t="s">
        <v>69</v>
      </c>
      <c r="G107">
        <v>6250</v>
      </c>
      <c r="H107" t="str">
        <f>IF(E107="장비1상자",
  IF(OR(F107&gt;3,G107&gt;5),"장비이상",""),
IF(F107="GO",
  IF(G107&lt;100,"골드이상",""),
IF(F107="EN",
  IF(G107&gt;29,"에너지너무많음",
  IF(G107&gt;9,"에너지다소많음","")),"")))</f>
        <v/>
      </c>
      <c r="I107">
        <v>1</v>
      </c>
    </row>
    <row r="108" spans="1:9">
      <c r="A108" t="str">
        <f ca="1">IF(LEN(D108)=0,"",D108)</f>
        <v>cu</v>
      </c>
      <c r="B108" t="str">
        <f>IF(LEN(F108)=0,"",F108)</f>
        <v>EN</v>
      </c>
      <c r="C108">
        <f>IF(LEN(G108)=0,"",G108)</f>
        <v>120</v>
      </c>
      <c r="D108" t="str">
        <f ca="1">IF(ISBLANK(E108),"",
VLOOKUP(E108,OFFSET(INDIRECT("$A:$B"),0,MATCH(E$1&amp;"_Verify",INDIRECT("$1:$1"),0)-1),2,0)
)</f>
        <v>cu</v>
      </c>
      <c r="E108" t="s">
        <v>63</v>
      </c>
      <c r="F108" t="s">
        <v>64</v>
      </c>
      <c r="G108">
        <v>120</v>
      </c>
      <c r="H108" t="str">
        <f>IF(E108="장비1상자",
  IF(OR(F108&gt;3,G108&gt;5),"장비이상",""),
IF(F108="GO",
  IF(G108&lt;100,"골드이상",""),
IF(F108="EN",
  IF(G108&gt;29,"에너지너무많음",
  IF(G108&gt;9,"에너지다소많음","")),"")))</f>
        <v>에너지너무많음</v>
      </c>
      <c r="I108">
        <v>1</v>
      </c>
    </row>
    <row r="109" spans="1:9">
      <c r="A109" t="str">
        <f ca="1">IF(LEN(D109)=0,"",D109)</f>
        <v>cu</v>
      </c>
      <c r="B109" t="str">
        <f>IF(LEN(F109)=0,"",F109)</f>
        <v>GO</v>
      </c>
      <c r="C109">
        <f>IF(LEN(G109)=0,"",G109)</f>
        <v>1250</v>
      </c>
      <c r="D109" t="str">
        <f ca="1">IF(ISBLANK(E109),"",
VLOOKUP(E109,OFFSET(INDIRECT("$A:$B"),0,MATCH(E$1&amp;"_Verify",INDIRECT("$1:$1"),0)-1),2,0)
)</f>
        <v>cu</v>
      </c>
      <c r="E109" t="s">
        <v>63</v>
      </c>
      <c r="F109" t="s">
        <v>69</v>
      </c>
      <c r="G109">
        <v>1250</v>
      </c>
      <c r="H109" t="str">
        <f>IF(E109="장비1상자",
  IF(OR(F109&gt;3,G109&gt;5),"장비이상",""),
IF(F109="GO",
  IF(G109&lt;100,"골드이상",""),
IF(F109="EN",
  IF(G109&gt;29,"에너지너무많음",
  IF(G109&gt;9,"에너지다소많음","")),"")))</f>
        <v/>
      </c>
      <c r="I109">
        <v>1</v>
      </c>
    </row>
    <row r="110" spans="1:9">
      <c r="A110" t="str">
        <f ca="1">IF(LEN(D110)=0,"",D110)</f>
        <v>it</v>
      </c>
      <c r="B110" t="str">
        <f>IF(LEN(F110)=0,"",F110)</f>
        <v>Cash_sSpellGacha</v>
      </c>
      <c r="C110">
        <f>IF(LEN(G110)=0,"",G110)</f>
        <v>2</v>
      </c>
      <c r="D110" t="str">
        <f ca="1">IF(ISBLANK(E110),"",
VLOOKUP(E110,OFFSET(INDIRECT("$A:$B"),0,MATCH(E$1&amp;"_Verify",INDIRECT("$1:$1"),0)-1),2,0)
)</f>
        <v>it</v>
      </c>
      <c r="E110" t="s">
        <v>73</v>
      </c>
      <c r="F110" t="s">
        <v>67</v>
      </c>
      <c r="G110">
        <v>2</v>
      </c>
      <c r="H110" t="str">
        <f>IF(E110="장비1상자",
  IF(OR(F110&gt;3,G110&gt;5),"장비이상",""),
IF(F110="GO",
  IF(G110&lt;100,"골드이상",""),
IF(F110="EN",
  IF(G110&gt;29,"에너지너무많음",
  IF(G110&gt;9,"에너지다소많음","")),"")))</f>
        <v/>
      </c>
      <c r="I110">
        <v>1</v>
      </c>
    </row>
    <row r="111" spans="1:9">
      <c r="A111" t="str">
        <f ca="1">IF(LEN(D111)=0,"",D111)</f>
        <v>cu</v>
      </c>
      <c r="B111" t="str">
        <f>IF(LEN(F111)=0,"",F111)</f>
        <v>EN</v>
      </c>
      <c r="C111">
        <f>IF(LEN(G111)=0,"",G111)</f>
        <v>150</v>
      </c>
      <c r="D111" t="str">
        <f ca="1">IF(ISBLANK(E111),"",
VLOOKUP(E111,OFFSET(INDIRECT("$A:$B"),0,MATCH(E$1&amp;"_Verify",INDIRECT("$1:$1"),0)-1),2,0)
)</f>
        <v>cu</v>
      </c>
      <c r="E111" t="s">
        <v>63</v>
      </c>
      <c r="F111" t="s">
        <v>64</v>
      </c>
      <c r="G111">
        <v>150</v>
      </c>
      <c r="H111" t="str">
        <f>IF(E111="장비1상자",
  IF(OR(F111&gt;3,G111&gt;5),"장비이상",""),
IF(F111="GO",
  IF(G111&lt;100,"골드이상",""),
IF(F111="EN",
  IF(G111&gt;29,"에너지너무많음",
  IF(G111&gt;9,"에너지다소많음","")),"")))</f>
        <v>에너지너무많음</v>
      </c>
      <c r="I111">
        <v>1</v>
      </c>
    </row>
    <row r="112" spans="1:9">
      <c r="A112" t="str">
        <f ca="1">IF(LEN(D112)=0,"",D112)</f>
        <v>cu</v>
      </c>
      <c r="B112" t="str">
        <f>IF(LEN(F112)=0,"",F112)</f>
        <v>GO</v>
      </c>
      <c r="C112">
        <f>IF(LEN(G112)=0,"",G112)</f>
        <v>2500</v>
      </c>
      <c r="D112" t="str">
        <f ca="1">IF(ISBLANK(E112),"",
VLOOKUP(E112,OFFSET(INDIRECT("$A:$B"),0,MATCH(E$1&amp;"_Verify",INDIRECT("$1:$1"),0)-1),2,0)
)</f>
        <v>cu</v>
      </c>
      <c r="E112" t="s">
        <v>63</v>
      </c>
      <c r="F112" t="s">
        <v>69</v>
      </c>
      <c r="G112">
        <v>2500</v>
      </c>
      <c r="H112" t="str">
        <f>IF(E112="장비1상자",
  IF(OR(F112&gt;3,G112&gt;5),"장비이상",""),
IF(F112="GO",
  IF(G112&lt;100,"골드이상",""),
IF(F112="EN",
  IF(G112&gt;29,"에너지너무많음",
  IF(G112&gt;9,"에너지다소많음","")),"")))</f>
        <v/>
      </c>
      <c r="I112">
        <v>1</v>
      </c>
    </row>
    <row r="113" spans="1:9">
      <c r="A113" t="str">
        <f ca="1">IF(LEN(D113)=0,"",D113)</f>
        <v>cu</v>
      </c>
      <c r="B113" t="str">
        <f>IF(LEN(F113)=0,"",F113)</f>
        <v>GO</v>
      </c>
      <c r="C113">
        <f>IF(LEN(G113)=0,"",G113)</f>
        <v>3750</v>
      </c>
      <c r="D113" t="str">
        <f ca="1">IF(ISBLANK(E113),"",
VLOOKUP(E113,OFFSET(INDIRECT("$A:$B"),0,MATCH(E$1&amp;"_Verify",INDIRECT("$1:$1"),0)-1),2,0)
)</f>
        <v>cu</v>
      </c>
      <c r="E113" t="s">
        <v>63</v>
      </c>
      <c r="F113" t="s">
        <v>69</v>
      </c>
      <c r="G113">
        <v>3750</v>
      </c>
      <c r="H113" t="str">
        <f>IF(E113="장비1상자",
  IF(OR(F113&gt;3,G113&gt;5),"장비이상",""),
IF(F113="GO",
  IF(G113&lt;100,"골드이상",""),
IF(F113="EN",
  IF(G113&gt;29,"에너지너무많음",
  IF(G113&gt;9,"에너지다소많음","")),"")))</f>
        <v/>
      </c>
      <c r="I113">
        <v>1</v>
      </c>
    </row>
    <row r="114" spans="1:9">
      <c r="A114" t="str">
        <f ca="1">IF(LEN(D114)=0,"",D114)</f>
        <v>cu</v>
      </c>
      <c r="B114" t="str">
        <f>IF(LEN(F114)=0,"",F114)</f>
        <v>EN</v>
      </c>
      <c r="C114">
        <f>IF(LEN(G114)=0,"",G114)</f>
        <v>220</v>
      </c>
      <c r="D114" t="str">
        <f ca="1">IF(ISBLANK(E114),"",
VLOOKUP(E114,OFFSET(INDIRECT("$A:$B"),0,MATCH(E$1&amp;"_Verify",INDIRECT("$1:$1"),0)-1),2,0)
)</f>
        <v>cu</v>
      </c>
      <c r="E114" t="s">
        <v>63</v>
      </c>
      <c r="F114" t="s">
        <v>64</v>
      </c>
      <c r="G114">
        <v>220</v>
      </c>
      <c r="H114" t="str">
        <f>IF(E114="장비1상자",
  IF(OR(F114&gt;3,G114&gt;5),"장비이상",""),
IF(F114="GO",
  IF(G114&lt;100,"골드이상",""),
IF(F114="EN",
  IF(G114&gt;29,"에너지너무많음",
  IF(G114&gt;9,"에너지다소많음","")),"")))</f>
        <v>에너지너무많음</v>
      </c>
      <c r="I114">
        <v>1</v>
      </c>
    </row>
    <row r="115" spans="1:9">
      <c r="A115" t="str">
        <f ca="1">IF(LEN(D115)=0,"",D115)</f>
        <v>it</v>
      </c>
      <c r="B115" t="str">
        <f>IF(LEN(F115)=0,"",F115)</f>
        <v>Cash_sSpellGacha</v>
      </c>
      <c r="C115">
        <f>IF(LEN(G115)=0,"",G115)</f>
        <v>2</v>
      </c>
      <c r="D115" t="str">
        <f ca="1">IF(ISBLANK(E115),"",
VLOOKUP(E115,OFFSET(INDIRECT("$A:$B"),0,MATCH(E$1&amp;"_Verify",INDIRECT("$1:$1"),0)-1),2,0)
)</f>
        <v>it</v>
      </c>
      <c r="E115" t="s">
        <v>73</v>
      </c>
      <c r="F115" t="s">
        <v>67</v>
      </c>
      <c r="G115">
        <v>2</v>
      </c>
      <c r="H115" t="str">
        <f>IF(E115="장비1상자",
  IF(OR(F115&gt;3,G115&gt;5),"장비이상",""),
IF(F115="GO",
  IF(G115&lt;100,"골드이상",""),
IF(F115="EN",
  IF(G115&gt;29,"에너지너무많음",
  IF(G115&gt;9,"에너지다소많음","")),"")))</f>
        <v/>
      </c>
      <c r="I115">
        <v>1</v>
      </c>
    </row>
    <row r="116" spans="1:9">
      <c r="A116" t="str">
        <f ca="1">IF(LEN(D116)=0,"",D116)</f>
        <v>cu</v>
      </c>
      <c r="B116" t="str">
        <f>IF(LEN(F116)=0,"",F116)</f>
        <v>GO</v>
      </c>
      <c r="C116">
        <f>IF(LEN(G116)=0,"",G116)</f>
        <v>6250</v>
      </c>
      <c r="D116" t="str">
        <f ca="1">IF(ISBLANK(E116),"",
VLOOKUP(E116,OFFSET(INDIRECT("$A:$B"),0,MATCH(E$1&amp;"_Verify",INDIRECT("$1:$1"),0)-1),2,0)
)</f>
        <v>cu</v>
      </c>
      <c r="E116" t="s">
        <v>63</v>
      </c>
      <c r="F116" t="s">
        <v>69</v>
      </c>
      <c r="G116">
        <v>6250</v>
      </c>
      <c r="H116" t="str">
        <f>IF(E116="장비1상자",
  IF(OR(F116&gt;3,G116&gt;5),"장비이상",""),
IF(F116="GO",
  IF(G116&lt;100,"골드이상",""),
IF(F116="EN",
  IF(G116&gt;29,"에너지너무많음",
  IF(G116&gt;9,"에너지다소많음","")),"")))</f>
        <v/>
      </c>
      <c r="I116">
        <v>1</v>
      </c>
    </row>
    <row r="117" spans="1:9">
      <c r="A117" t="str">
        <f ca="1">IF(LEN(D117)=0,"",D117)</f>
        <v>cu</v>
      </c>
      <c r="B117" t="str">
        <f>IF(LEN(F117)=0,"",F117)</f>
        <v>EN</v>
      </c>
      <c r="C117">
        <f>IF(LEN(G117)=0,"",G117)</f>
        <v>120</v>
      </c>
      <c r="D117" t="str">
        <f ca="1">IF(ISBLANK(E117),"",
VLOOKUP(E117,OFFSET(INDIRECT("$A:$B"),0,MATCH(E$1&amp;"_Verify",INDIRECT("$1:$1"),0)-1),2,0)
)</f>
        <v>cu</v>
      </c>
      <c r="E117" t="s">
        <v>63</v>
      </c>
      <c r="F117" t="s">
        <v>64</v>
      </c>
      <c r="G117">
        <v>120</v>
      </c>
      <c r="H117" t="str">
        <f>IF(E117="장비1상자",
  IF(OR(F117&gt;3,G117&gt;5),"장비이상",""),
IF(F117="GO",
  IF(G117&lt;100,"골드이상",""),
IF(F117="EN",
  IF(G117&gt;29,"에너지너무많음",
  IF(G117&gt;9,"에너지다소많음","")),"")))</f>
        <v>에너지너무많음</v>
      </c>
      <c r="I117">
        <v>1</v>
      </c>
    </row>
    <row r="118" spans="1:9">
      <c r="A118" t="str">
        <f ca="1">IF(LEN(D118)=0,"",D118)</f>
        <v>cu</v>
      </c>
      <c r="B118" t="str">
        <f>IF(LEN(F118)=0,"",F118)</f>
        <v>GO</v>
      </c>
      <c r="C118">
        <f>IF(LEN(G118)=0,"",G118)</f>
        <v>1250</v>
      </c>
      <c r="D118" t="str">
        <f ca="1">IF(ISBLANK(E118),"",
VLOOKUP(E118,OFFSET(INDIRECT("$A:$B"),0,MATCH(E$1&amp;"_Verify",INDIRECT("$1:$1"),0)-1),2,0)
)</f>
        <v>cu</v>
      </c>
      <c r="E118" t="s">
        <v>63</v>
      </c>
      <c r="F118" t="s">
        <v>69</v>
      </c>
      <c r="G118">
        <v>1250</v>
      </c>
      <c r="H118" t="str">
        <f>IF(E118="장비1상자",
  IF(OR(F118&gt;3,G118&gt;5),"장비이상",""),
IF(F118="GO",
  IF(G118&lt;100,"골드이상",""),
IF(F118="EN",
  IF(G118&gt;29,"에너지너무많음",
  IF(G118&gt;9,"에너지다소많음","")),"")))</f>
        <v/>
      </c>
      <c r="I118">
        <v>1</v>
      </c>
    </row>
    <row r="119" spans="1:9">
      <c r="A119" t="str">
        <f ca="1">IF(LEN(D119)=0,"",D119)</f>
        <v>it</v>
      </c>
      <c r="B119" t="str">
        <f>IF(LEN(F119)=0,"",F119)</f>
        <v>Cash_sSpellGacha</v>
      </c>
      <c r="C119">
        <f>IF(LEN(G119)=0,"",G119)</f>
        <v>2</v>
      </c>
      <c r="D119" t="str">
        <f ca="1">IF(ISBLANK(E119),"",
VLOOKUP(E119,OFFSET(INDIRECT("$A:$B"),0,MATCH(E$1&amp;"_Verify",INDIRECT("$1:$1"),0)-1),2,0)
)</f>
        <v>it</v>
      </c>
      <c r="E119" t="s">
        <v>73</v>
      </c>
      <c r="F119" t="s">
        <v>67</v>
      </c>
      <c r="G119">
        <v>2</v>
      </c>
      <c r="H119" t="str">
        <f>IF(E119="장비1상자",
  IF(OR(F119&gt;3,G119&gt;5),"장비이상",""),
IF(F119="GO",
  IF(G119&lt;100,"골드이상",""),
IF(F119="EN",
  IF(G119&gt;29,"에너지너무많음",
  IF(G119&gt;9,"에너지다소많음","")),"")))</f>
        <v/>
      </c>
      <c r="I119">
        <v>1</v>
      </c>
    </row>
    <row r="120" spans="1:9">
      <c r="A120" t="str">
        <f ca="1">IF(LEN(D120)=0,"",D120)</f>
        <v>cu</v>
      </c>
      <c r="B120" t="str">
        <f>IF(LEN(F120)=0,"",F120)</f>
        <v>EN</v>
      </c>
      <c r="C120">
        <f>IF(LEN(G120)=0,"",G120)</f>
        <v>150</v>
      </c>
      <c r="D120" t="str">
        <f ca="1">IF(ISBLANK(E120),"",
VLOOKUP(E120,OFFSET(INDIRECT("$A:$B"),0,MATCH(E$1&amp;"_Verify",INDIRECT("$1:$1"),0)-1),2,0)
)</f>
        <v>cu</v>
      </c>
      <c r="E120" t="s">
        <v>63</v>
      </c>
      <c r="F120" t="s">
        <v>64</v>
      </c>
      <c r="G120">
        <v>150</v>
      </c>
      <c r="H120" t="str">
        <f>IF(E120="장비1상자",
  IF(OR(F120&gt;3,G120&gt;5),"장비이상",""),
IF(F120="GO",
  IF(G120&lt;100,"골드이상",""),
IF(F120="EN",
  IF(G120&gt;29,"에너지너무많음",
  IF(G120&gt;9,"에너지다소많음","")),"")))</f>
        <v>에너지너무많음</v>
      </c>
      <c r="I120">
        <v>1</v>
      </c>
    </row>
    <row r="121" spans="1:9">
      <c r="A121" t="str">
        <f ca="1">IF(LEN(D121)=0,"",D121)</f>
        <v>cu</v>
      </c>
      <c r="B121" t="str">
        <f>IF(LEN(F121)=0,"",F121)</f>
        <v>GO</v>
      </c>
      <c r="C121">
        <f>IF(LEN(G121)=0,"",G121)</f>
        <v>2500</v>
      </c>
      <c r="D121" t="str">
        <f ca="1">IF(ISBLANK(E121),"",
VLOOKUP(E121,OFFSET(INDIRECT("$A:$B"),0,MATCH(E$1&amp;"_Verify",INDIRECT("$1:$1"),0)-1),2,0)
)</f>
        <v>cu</v>
      </c>
      <c r="E121" t="s">
        <v>63</v>
      </c>
      <c r="F121" t="s">
        <v>69</v>
      </c>
      <c r="G121">
        <v>2500</v>
      </c>
      <c r="H121" t="str">
        <f>IF(E121="장비1상자",
  IF(OR(F121&gt;3,G121&gt;5),"장비이상",""),
IF(F121="GO",
  IF(G121&lt;100,"골드이상",""),
IF(F121="EN",
  IF(G121&gt;29,"에너지너무많음",
  IF(G121&gt;9,"에너지다소많음","")),"")))</f>
        <v/>
      </c>
      <c r="I121">
        <v>1</v>
      </c>
    </row>
    <row r="122" spans="1:9">
      <c r="A122" t="str">
        <f ca="1">IF(LEN(D122)=0,"",D122)</f>
        <v>cu</v>
      </c>
      <c r="B122" t="str">
        <f>IF(LEN(F122)=0,"",F122)</f>
        <v>EN</v>
      </c>
      <c r="C122">
        <f>IF(LEN(G122)=0,"",G122)</f>
        <v>120</v>
      </c>
      <c r="D122" t="str">
        <f ca="1">IF(ISBLANK(E122),"",
VLOOKUP(E122,OFFSET(INDIRECT("$A:$B"),0,MATCH(E$1&amp;"_Verify",INDIRECT("$1:$1"),0)-1),2,0)
)</f>
        <v>cu</v>
      </c>
      <c r="E122" t="s">
        <v>63</v>
      </c>
      <c r="F122" t="s">
        <v>64</v>
      </c>
      <c r="G122">
        <v>120</v>
      </c>
      <c r="H122" t="str">
        <f>IF(E122="장비1상자",
  IF(OR(F122&gt;3,G122&gt;5),"장비이상",""),
IF(F122="GO",
  IF(G122&lt;100,"골드이상",""),
IF(F122="EN",
  IF(G122&gt;29,"에너지너무많음",
  IF(G122&gt;9,"에너지다소많음","")),"")))</f>
        <v>에너지너무많음</v>
      </c>
      <c r="I122">
        <v>1</v>
      </c>
    </row>
    <row r="123" spans="1:9">
      <c r="A123" t="str">
        <f ca="1">IF(LEN(D123)=0,"",D123)</f>
        <v>cu</v>
      </c>
      <c r="B123" t="str">
        <f>IF(LEN(F123)=0,"",F123)</f>
        <v>GO</v>
      </c>
      <c r="C123">
        <f>IF(LEN(G123)=0,"",G123)</f>
        <v>1250</v>
      </c>
      <c r="D123" t="str">
        <f ca="1">IF(ISBLANK(E123),"",
VLOOKUP(E123,OFFSET(INDIRECT("$A:$B"),0,MATCH(E$1&amp;"_Verify",INDIRECT("$1:$1"),0)-1),2,0)
)</f>
        <v>cu</v>
      </c>
      <c r="E123" t="s">
        <v>63</v>
      </c>
      <c r="F123" t="s">
        <v>69</v>
      </c>
      <c r="G123">
        <v>1250</v>
      </c>
      <c r="H123" t="str">
        <f>IF(E123="장비1상자",
  IF(OR(F123&gt;3,G123&gt;5),"장비이상",""),
IF(F123="GO",
  IF(G123&lt;100,"골드이상",""),
IF(F123="EN",
  IF(G123&gt;29,"에너지너무많음",
  IF(G123&gt;9,"에너지다소많음","")),"")))</f>
        <v/>
      </c>
      <c r="I123">
        <v>1</v>
      </c>
    </row>
    <row r="124" spans="1:9">
      <c r="A124" t="str">
        <f ca="1">IF(LEN(D124)=0,"",D124)</f>
        <v>it</v>
      </c>
      <c r="B124" t="str">
        <f>IF(LEN(F124)=0,"",F124)</f>
        <v>Cash_sSpellGacha</v>
      </c>
      <c r="C124">
        <f>IF(LEN(G124)=0,"",G124)</f>
        <v>2</v>
      </c>
      <c r="D124" t="str">
        <f ca="1">IF(ISBLANK(E124),"",
VLOOKUP(E124,OFFSET(INDIRECT("$A:$B"),0,MATCH(E$1&amp;"_Verify",INDIRECT("$1:$1"),0)-1),2,0)
)</f>
        <v>it</v>
      </c>
      <c r="E124" t="s">
        <v>73</v>
      </c>
      <c r="F124" t="s">
        <v>67</v>
      </c>
      <c r="G124">
        <v>2</v>
      </c>
      <c r="H124" t="str">
        <f>IF(E124="장비1상자",
  IF(OR(F124&gt;3,G124&gt;5),"장비이상",""),
IF(F124="GO",
  IF(G124&lt;100,"골드이상",""),
IF(F124="EN",
  IF(G124&gt;29,"에너지너무많음",
  IF(G124&gt;9,"에너지다소많음","")),"")))</f>
        <v/>
      </c>
      <c r="I124">
        <v>1</v>
      </c>
    </row>
    <row r="125" spans="1:9">
      <c r="A125" t="str">
        <f ca="1">IF(LEN(D125)=0,"",D125)</f>
        <v>cu</v>
      </c>
      <c r="B125" t="str">
        <f>IF(LEN(F125)=0,"",F125)</f>
        <v>EN</v>
      </c>
      <c r="C125">
        <f>IF(LEN(G125)=0,"",G125)</f>
        <v>150</v>
      </c>
      <c r="D125" t="str">
        <f ca="1">IF(ISBLANK(E125),"",
VLOOKUP(E125,OFFSET(INDIRECT("$A:$B"),0,MATCH(E$1&amp;"_Verify",INDIRECT("$1:$1"),0)-1),2,0)
)</f>
        <v>cu</v>
      </c>
      <c r="E125" t="s">
        <v>63</v>
      </c>
      <c r="F125" t="s">
        <v>64</v>
      </c>
      <c r="G125">
        <v>150</v>
      </c>
      <c r="H125" t="str">
        <f>IF(E125="장비1상자",
  IF(OR(F125&gt;3,G125&gt;5),"장비이상",""),
IF(F125="GO",
  IF(G125&lt;100,"골드이상",""),
IF(F125="EN",
  IF(G125&gt;29,"에너지너무많음",
  IF(G125&gt;9,"에너지다소많음","")),"")))</f>
        <v>에너지너무많음</v>
      </c>
      <c r="I125">
        <v>1</v>
      </c>
    </row>
    <row r="126" spans="1:9">
      <c r="A126" t="str">
        <f ca="1">IF(LEN(D126)=0,"",D126)</f>
        <v>cu</v>
      </c>
      <c r="B126" t="str">
        <f>IF(LEN(F126)=0,"",F126)</f>
        <v>GO</v>
      </c>
      <c r="C126">
        <f>IF(LEN(G126)=0,"",G126)</f>
        <v>2500</v>
      </c>
      <c r="D126" t="str">
        <f ca="1">IF(ISBLANK(E126),"",
VLOOKUP(E126,OFFSET(INDIRECT("$A:$B"),0,MATCH(E$1&amp;"_Verify",INDIRECT("$1:$1"),0)-1),2,0)
)</f>
        <v>cu</v>
      </c>
      <c r="E126" t="s">
        <v>63</v>
      </c>
      <c r="F126" t="s">
        <v>69</v>
      </c>
      <c r="G126">
        <v>2500</v>
      </c>
      <c r="H126" t="str">
        <f>IF(E126="장비1상자",
  IF(OR(F126&gt;3,G126&gt;5),"장비이상",""),
IF(F126="GO",
  IF(G126&lt;100,"골드이상",""),
IF(F126="EN",
  IF(G126&gt;29,"에너지너무많음",
  IF(G126&gt;9,"에너지다소많음","")),"")))</f>
        <v/>
      </c>
      <c r="I126">
        <v>1</v>
      </c>
    </row>
    <row r="127" spans="1:9">
      <c r="A127" t="str">
        <f ca="1">IF(LEN(D127)=0,"",D127)</f>
        <v>cu</v>
      </c>
      <c r="B127" t="str">
        <f>IF(LEN(F127)=0,"",F127)</f>
        <v>GO</v>
      </c>
      <c r="C127">
        <f>IF(LEN(G127)=0,"",G127)</f>
        <v>3750</v>
      </c>
      <c r="D127" t="str">
        <f ca="1">IF(ISBLANK(E127),"",
VLOOKUP(E127,OFFSET(INDIRECT("$A:$B"),0,MATCH(E$1&amp;"_Verify",INDIRECT("$1:$1"),0)-1),2,0)
)</f>
        <v>cu</v>
      </c>
      <c r="E127" t="s">
        <v>63</v>
      </c>
      <c r="F127" t="s">
        <v>69</v>
      </c>
      <c r="G127">
        <v>3750</v>
      </c>
      <c r="H127" t="str">
        <f>IF(E127="장비1상자",
  IF(OR(F127&gt;3,G127&gt;5),"장비이상",""),
IF(F127="GO",
  IF(G127&lt;100,"골드이상",""),
IF(F127="EN",
  IF(G127&gt;29,"에너지너무많음",
  IF(G127&gt;9,"에너지다소많음","")),"")))</f>
        <v/>
      </c>
      <c r="I127">
        <v>1</v>
      </c>
    </row>
    <row r="128" spans="1:9">
      <c r="A128" t="str">
        <f ca="1">IF(LEN(D128)=0,"",D128)</f>
        <v>cu</v>
      </c>
      <c r="B128" t="str">
        <f>IF(LEN(F128)=0,"",F128)</f>
        <v>EN</v>
      </c>
      <c r="C128">
        <f>IF(LEN(G128)=0,"",G128)</f>
        <v>220</v>
      </c>
      <c r="D128" t="str">
        <f ca="1">IF(ISBLANK(E128),"",
VLOOKUP(E128,OFFSET(INDIRECT("$A:$B"),0,MATCH(E$1&amp;"_Verify",INDIRECT("$1:$1"),0)-1),2,0)
)</f>
        <v>cu</v>
      </c>
      <c r="E128" t="s">
        <v>63</v>
      </c>
      <c r="F128" t="s">
        <v>64</v>
      </c>
      <c r="G128">
        <v>220</v>
      </c>
      <c r="H128" t="str">
        <f>IF(E128="장비1상자",
  IF(OR(F128&gt;3,G128&gt;5),"장비이상",""),
IF(F128="GO",
  IF(G128&lt;100,"골드이상",""),
IF(F128="EN",
  IF(G128&gt;29,"에너지너무많음",
  IF(G128&gt;9,"에너지다소많음","")),"")))</f>
        <v>에너지너무많음</v>
      </c>
      <c r="I128">
        <v>1</v>
      </c>
    </row>
    <row r="129" spans="1:9">
      <c r="A129" t="str">
        <f ca="1">IF(LEN(D129)=0,"",D129)</f>
        <v>it</v>
      </c>
      <c r="B129" t="str">
        <f>IF(LEN(F129)=0,"",F129)</f>
        <v>Cash_sSpellGacha</v>
      </c>
      <c r="C129">
        <f>IF(LEN(G129)=0,"",G129)</f>
        <v>2</v>
      </c>
      <c r="D129" t="str">
        <f ca="1">IF(ISBLANK(E129),"",
VLOOKUP(E129,OFFSET(INDIRECT("$A:$B"),0,MATCH(E$1&amp;"_Verify",INDIRECT("$1:$1"),0)-1),2,0)
)</f>
        <v>it</v>
      </c>
      <c r="E129" t="s">
        <v>73</v>
      </c>
      <c r="F129" t="s">
        <v>67</v>
      </c>
      <c r="G129">
        <v>2</v>
      </c>
      <c r="H129" t="str">
        <f>IF(E129="장비1상자",
  IF(OR(F129&gt;3,G129&gt;5),"장비이상",""),
IF(F129="GO",
  IF(G129&lt;100,"골드이상",""),
IF(F129="EN",
  IF(G129&gt;29,"에너지너무많음",
  IF(G129&gt;9,"에너지다소많음","")),"")))</f>
        <v/>
      </c>
      <c r="I129">
        <v>1</v>
      </c>
    </row>
    <row r="130" spans="1:9">
      <c r="A130" t="str">
        <f ca="1">IF(LEN(D130)=0,"",D130)</f>
        <v>cu</v>
      </c>
      <c r="B130" t="str">
        <f>IF(LEN(F130)=0,"",F130)</f>
        <v>GO</v>
      </c>
      <c r="C130">
        <f>IF(LEN(G130)=0,"",G130)</f>
        <v>6250</v>
      </c>
      <c r="D130" t="str">
        <f ca="1">IF(ISBLANK(E130),"",
VLOOKUP(E130,OFFSET(INDIRECT("$A:$B"),0,MATCH(E$1&amp;"_Verify",INDIRECT("$1:$1"),0)-1),2,0)
)</f>
        <v>cu</v>
      </c>
      <c r="E130" t="s">
        <v>63</v>
      </c>
      <c r="F130" t="s">
        <v>69</v>
      </c>
      <c r="G130">
        <v>6250</v>
      </c>
      <c r="H130" t="str">
        <f>IF(E130="장비1상자",
  IF(OR(F130&gt;3,G130&gt;5),"장비이상",""),
IF(F130="GO",
  IF(G130&lt;100,"골드이상",""),
IF(F130="EN",
  IF(G130&gt;29,"에너지너무많음",
  IF(G130&gt;9,"에너지다소많음","")),"")))</f>
        <v/>
      </c>
      <c r="I130">
        <v>1</v>
      </c>
    </row>
    <row r="131" spans="1:9">
      <c r="A131" t="str">
        <f ca="1">IF(LEN(D131)=0,"",D131)</f>
        <v>it</v>
      </c>
      <c r="B131" t="str">
        <f>IF(LEN(F131)=0,"",F131)</f>
        <v>Cash_sCharacterGacha</v>
      </c>
      <c r="C131">
        <f>IF(LEN(G131)=0,"",G131)</f>
        <v>1</v>
      </c>
      <c r="D131" t="str">
        <f ca="1">IF(ISBLANK(E131),"",
VLOOKUP(E131,OFFSET(INDIRECT("$A:$B"),0,MATCH(E$1&amp;"_Verify",INDIRECT("$1:$1"),0)-1),2,0)
)</f>
        <v>it</v>
      </c>
      <c r="E131" t="s">
        <v>73</v>
      </c>
      <c r="F131" t="s">
        <v>75</v>
      </c>
      <c r="G131">
        <v>1</v>
      </c>
      <c r="H131" t="str">
        <f>IF(E131="장비1상자",
  IF(OR(F131&gt;3,G131&gt;5),"장비이상",""),
IF(F131="GO",
  IF(G131&lt;100,"골드이상",""),
IF(F131="EN",
  IF(G131&gt;29,"에너지너무많음",
  IF(G131&gt;9,"에너지다소많음","")),"")))</f>
        <v/>
      </c>
      <c r="I131">
        <v>1</v>
      </c>
    </row>
    <row r="132" spans="1:9">
      <c r="A132" t="str">
        <f ca="1">IF(LEN(D132)=0,"",D132)</f>
        <v>cu</v>
      </c>
      <c r="B132" t="str">
        <f>IF(LEN(F132)=0,"",F132)</f>
        <v>EN</v>
      </c>
      <c r="C132">
        <f>IF(LEN(G132)=0,"",G132)</f>
        <v>300</v>
      </c>
      <c r="D132" t="str">
        <f ca="1">IF(ISBLANK(E132),"",
VLOOKUP(E132,OFFSET(INDIRECT("$A:$B"),0,MATCH(E$1&amp;"_Verify",INDIRECT("$1:$1"),0)-1),2,0)
)</f>
        <v>cu</v>
      </c>
      <c r="E132" t="s">
        <v>63</v>
      </c>
      <c r="F132" t="s">
        <v>64</v>
      </c>
      <c r="G132">
        <v>300</v>
      </c>
      <c r="H132" t="str">
        <f>IF(E132="장비1상자",
  IF(OR(F132&gt;3,G132&gt;5),"장비이상",""),
IF(F132="GO",
  IF(G132&lt;100,"골드이상",""),
IF(F132="EN",
  IF(G132&gt;29,"에너지너무많음",
  IF(G132&gt;9,"에너지다소많음","")),"")))</f>
        <v>에너지너무많음</v>
      </c>
      <c r="I132">
        <v>1</v>
      </c>
    </row>
    <row r="133" spans="1:9">
      <c r="A133" t="str">
        <f ca="1">IF(LEN(D133)=0,"",D133)</f>
        <v>cu</v>
      </c>
      <c r="B133" t="str">
        <f>IF(LEN(F133)=0,"",F133)</f>
        <v>GO</v>
      </c>
      <c r="C133">
        <f>IF(LEN(G133)=0,"",G133)</f>
        <v>12500</v>
      </c>
      <c r="D133" t="str">
        <f ca="1">IF(ISBLANK(E133),"",
VLOOKUP(E133,OFFSET(INDIRECT("$A:$B"),0,MATCH(E$1&amp;"_Verify",INDIRECT("$1:$1"),0)-1),2,0)
)</f>
        <v>cu</v>
      </c>
      <c r="E133" t="s">
        <v>63</v>
      </c>
      <c r="F133" t="s">
        <v>69</v>
      </c>
      <c r="G133">
        <v>12500</v>
      </c>
      <c r="H133" t="str">
        <f>IF(E133="장비1상자",
  IF(OR(F133&gt;3,G133&gt;5),"장비이상",""),
IF(F133="GO",
  IF(G133&lt;100,"골드이상",""),
IF(F133="EN",
  IF(G133&gt;29,"에너지너무많음",
  IF(G133&gt;9,"에너지다소많음","")),"")))</f>
        <v/>
      </c>
      <c r="I133">
        <v>1</v>
      </c>
    </row>
    <row r="134" spans="1:9">
      <c r="A134" t="str">
        <f ca="1">IF(LEN(D134)=0,"",D134)</f>
        <v>it</v>
      </c>
      <c r="B134" t="str">
        <f>IF(LEN(F134)=0,"",F134)</f>
        <v>Cash_sSpellGacha</v>
      </c>
      <c r="C134">
        <f>IF(LEN(G134)=0,"",G134)</f>
        <v>10</v>
      </c>
      <c r="D134" t="str">
        <f ca="1">IF(ISBLANK(E134),"",
VLOOKUP(E134,OFFSET(INDIRECT("$A:$B"),0,MATCH(E$1&amp;"_Verify",INDIRECT("$1:$1"),0)-1),2,0)
)</f>
        <v>it</v>
      </c>
      <c r="E134" t="s">
        <v>73</v>
      </c>
      <c r="F134" t="s">
        <v>67</v>
      </c>
      <c r="G134">
        <v>10</v>
      </c>
      <c r="H134" t="str">
        <f>IF(E134="장비1상자",
  IF(OR(F134&gt;3,G134&gt;5),"장비이상",""),
IF(F134="GO",
  IF(G134&lt;100,"골드이상",""),
IF(F134="EN",
  IF(G134&gt;29,"에너지너무많음",
  IF(G134&gt;9,"에너지다소많음","")),"")))</f>
        <v/>
      </c>
      <c r="I134">
        <v>1</v>
      </c>
    </row>
    <row r="135" spans="1:9">
      <c r="A135" t="str">
        <f ca="1">IF(LEN(D135)=0,"",D135)</f>
        <v>cu</v>
      </c>
      <c r="B135" t="str">
        <f>IF(LEN(F135)=0,"",F135)</f>
        <v>EN</v>
      </c>
      <c r="C135">
        <f>IF(LEN(G135)=0,"",G135)</f>
        <v>500</v>
      </c>
      <c r="D135" t="str">
        <f ca="1">IF(ISBLANK(E135),"",
VLOOKUP(E135,OFFSET(INDIRECT("$A:$B"),0,MATCH(E$1&amp;"_Verify",INDIRECT("$1:$1"),0)-1),2,0)
)</f>
        <v>cu</v>
      </c>
      <c r="E135" t="s">
        <v>63</v>
      </c>
      <c r="F135" t="s">
        <v>64</v>
      </c>
      <c r="G135">
        <v>500</v>
      </c>
      <c r="H135" t="str">
        <f>IF(E135="장비1상자",
  IF(OR(F135&gt;3,G135&gt;5),"장비이상",""),
IF(F135="GO",
  IF(G135&lt;100,"골드이상",""),
IF(F135="EN",
  IF(G135&gt;29,"에너지너무많음",
  IF(G135&gt;9,"에너지다소많음","")),"")))</f>
        <v>에너지너무많음</v>
      </c>
      <c r="I135">
        <v>1</v>
      </c>
    </row>
    <row r="136" spans="1:9">
      <c r="A136" t="str">
        <f ca="1">IF(LEN(D136)=0,"",D136)</f>
        <v>cu</v>
      </c>
      <c r="B136" t="str">
        <f>IF(LEN(F136)=0,"",F136)</f>
        <v>GO</v>
      </c>
      <c r="C136">
        <f>IF(LEN(G136)=0,"",G136)</f>
        <v>25000</v>
      </c>
      <c r="D136" t="str">
        <f ca="1">IF(ISBLANK(E136),"",
VLOOKUP(E136,OFFSET(INDIRECT("$A:$B"),0,MATCH(E$1&amp;"_Verify",INDIRECT("$1:$1"),0)-1),2,0)
)</f>
        <v>cu</v>
      </c>
      <c r="E136" t="s">
        <v>63</v>
      </c>
      <c r="F136" t="s">
        <v>69</v>
      </c>
      <c r="G136">
        <v>25000</v>
      </c>
      <c r="H136" t="str">
        <f>IF(E136="장비1상자",
  IF(OR(F136&gt;3,G136&gt;5),"장비이상",""),
IF(F136="GO",
  IF(G136&lt;100,"골드이상",""),
IF(F136="EN",
  IF(G136&gt;29,"에너지너무많음",
  IF(G136&gt;9,"에너지다소많음","")),"")))</f>
        <v/>
      </c>
      <c r="I136">
        <v>1</v>
      </c>
    </row>
    <row r="137" spans="1:9">
      <c r="A137" t="str">
        <f ca="1">IF(LEN(D137)=0,"",D137)</f>
        <v>it</v>
      </c>
      <c r="B137" t="str">
        <f>IF(LEN(F137)=0,"",F137)</f>
        <v>Cash_sSpellGacha</v>
      </c>
      <c r="C137">
        <f>IF(LEN(G137)=0,"",G137)</f>
        <v>2</v>
      </c>
      <c r="D137" t="str">
        <f ca="1">IF(ISBLANK(E137),"",
VLOOKUP(E137,OFFSET(INDIRECT("$A:$B"),0,MATCH(E$1&amp;"_Verify",INDIRECT("$1:$1"),0)-1),2,0)
)</f>
        <v>it</v>
      </c>
      <c r="E137" t="s">
        <v>73</v>
      </c>
      <c r="F137" t="s">
        <v>67</v>
      </c>
      <c r="G137">
        <v>2</v>
      </c>
      <c r="H137" t="str">
        <f>IF(E137="장비1상자",
  IF(OR(F137&gt;3,G137&gt;5),"장비이상",""),
IF(F137="GO",
  IF(G137&lt;100,"골드이상",""),
IF(F137="EN",
  IF(G137&gt;29,"에너지너무많음",
  IF(G137&gt;9,"에너지다소많음","")),"")))</f>
        <v/>
      </c>
      <c r="I137">
        <v>1</v>
      </c>
    </row>
    <row r="138" spans="1:9">
      <c r="A138" t="str">
        <f ca="1">IF(LEN(D138)=0,"",D138)</f>
        <v>it</v>
      </c>
      <c r="B138" t="str">
        <f>IF(LEN(F138)=0,"",F138)</f>
        <v>Cash_sCharacterGacha</v>
      </c>
      <c r="C138">
        <f>IF(LEN(G138)=0,"",G138)</f>
        <v>1</v>
      </c>
      <c r="D138" t="str">
        <f ca="1">IF(ISBLANK(E138),"",
VLOOKUP(E138,OFFSET(INDIRECT("$A:$B"),0,MATCH(E$1&amp;"_Verify",INDIRECT("$1:$1"),0)-1),2,0)
)</f>
        <v>it</v>
      </c>
      <c r="E138" t="s">
        <v>73</v>
      </c>
      <c r="F138" t="s">
        <v>75</v>
      </c>
      <c r="G138">
        <v>1</v>
      </c>
      <c r="H138" t="str">
        <f>IF(E138="장비1상자",
  IF(OR(F138&gt;3,G138&gt;5),"장비이상",""),
IF(F138="GO",
  IF(G138&lt;100,"골드이상",""),
IF(F138="EN",
  IF(G138&gt;29,"에너지너무많음",
  IF(G138&gt;9,"에너지다소많음","")),"")))</f>
        <v/>
      </c>
      <c r="I138">
        <v>1</v>
      </c>
    </row>
    <row r="139" spans="1:9">
      <c r="A139" t="str">
        <f ca="1">IF(LEN(D139)=0,"",D139)</f>
        <v>cu</v>
      </c>
      <c r="B139" t="str">
        <f>IF(LEN(F139)=0,"",F139)</f>
        <v>EN</v>
      </c>
      <c r="C139">
        <f>IF(LEN(G139)=0,"",G139)</f>
        <v>120</v>
      </c>
      <c r="D139" t="str">
        <f ca="1">IF(ISBLANK(E139),"",
VLOOKUP(E139,OFFSET(INDIRECT("$A:$B"),0,MATCH(E$1&amp;"_Verify",INDIRECT("$1:$1"),0)-1),2,0)
)</f>
        <v>cu</v>
      </c>
      <c r="E139" t="s">
        <v>63</v>
      </c>
      <c r="F139" t="s">
        <v>64</v>
      </c>
      <c r="G139">
        <v>120</v>
      </c>
      <c r="H139" t="str">
        <f>IF(E139="장비1상자",
  IF(OR(F139&gt;3,G139&gt;5),"장비이상",""),
IF(F139="GO",
  IF(G139&lt;100,"골드이상",""),
IF(F139="EN",
  IF(G139&gt;29,"에너지너무많음",
  IF(G139&gt;9,"에너지다소많음","")),"")))</f>
        <v>에너지너무많음</v>
      </c>
      <c r="I139">
        <v>1</v>
      </c>
    </row>
    <row r="140" spans="1:9">
      <c r="A140" t="str">
        <f ca="1">IF(LEN(D140)=0,"",D140)</f>
        <v>cu</v>
      </c>
      <c r="B140" t="str">
        <f>IF(LEN(F140)=0,"",F140)</f>
        <v>GO</v>
      </c>
      <c r="C140">
        <f>IF(LEN(G140)=0,"",G140)</f>
        <v>1250</v>
      </c>
      <c r="D140" t="str">
        <f ca="1">IF(ISBLANK(E140),"",
VLOOKUP(E140,OFFSET(INDIRECT("$A:$B"),0,MATCH(E$1&amp;"_Verify",INDIRECT("$1:$1"),0)-1),2,0)
)</f>
        <v>cu</v>
      </c>
      <c r="E140" t="s">
        <v>63</v>
      </c>
      <c r="F140" t="s">
        <v>69</v>
      </c>
      <c r="G140">
        <v>1250</v>
      </c>
      <c r="H140" t="str">
        <f>IF(E140="장비1상자",
  IF(OR(F140&gt;3,G140&gt;5),"장비이상",""),
IF(F140="GO",
  IF(G140&lt;100,"골드이상",""),
IF(F140="EN",
  IF(G140&gt;29,"에너지너무많음",
  IF(G140&gt;9,"에너지다소많음","")),"")))</f>
        <v/>
      </c>
      <c r="I140">
        <v>1</v>
      </c>
    </row>
    <row r="141" spans="1:9">
      <c r="A141" t="str">
        <f ca="1">IF(LEN(D141)=0,"",D141)</f>
        <v>it</v>
      </c>
      <c r="B141" t="str">
        <f>IF(LEN(F141)=0,"",F141)</f>
        <v>Cash_sSpellGacha</v>
      </c>
      <c r="C141">
        <f>IF(LEN(G141)=0,"",G141)</f>
        <v>2</v>
      </c>
      <c r="D141" t="str">
        <f ca="1">IF(ISBLANK(E141),"",
VLOOKUP(E141,OFFSET(INDIRECT("$A:$B"),0,MATCH(E$1&amp;"_Verify",INDIRECT("$1:$1"),0)-1),2,0)
)</f>
        <v>it</v>
      </c>
      <c r="E141" t="s">
        <v>73</v>
      </c>
      <c r="F141" t="s">
        <v>67</v>
      </c>
      <c r="G141">
        <v>2</v>
      </c>
      <c r="H141" t="str">
        <f>IF(E141="장비1상자",
  IF(OR(F141&gt;3,G141&gt;5),"장비이상",""),
IF(F141="GO",
  IF(G141&lt;100,"골드이상",""),
IF(F141="EN",
  IF(G141&gt;29,"에너지너무많음",
  IF(G141&gt;9,"에너지다소많음","")),"")))</f>
        <v/>
      </c>
      <c r="I141">
        <v>1</v>
      </c>
    </row>
    <row r="142" spans="1:9">
      <c r="A142" t="str">
        <f ca="1">IF(LEN(D142)=0,"",D142)</f>
        <v>cu</v>
      </c>
      <c r="B142" t="str">
        <f>IF(LEN(F142)=0,"",F142)</f>
        <v>EN</v>
      </c>
      <c r="C142">
        <f>IF(LEN(G142)=0,"",G142)</f>
        <v>150</v>
      </c>
      <c r="D142" t="str">
        <f ca="1">IF(ISBLANK(E142),"",
VLOOKUP(E142,OFFSET(INDIRECT("$A:$B"),0,MATCH(E$1&amp;"_Verify",INDIRECT("$1:$1"),0)-1),2,0)
)</f>
        <v>cu</v>
      </c>
      <c r="E142" t="s">
        <v>63</v>
      </c>
      <c r="F142" t="s">
        <v>64</v>
      </c>
      <c r="G142">
        <v>150</v>
      </c>
      <c r="H142" t="str">
        <f>IF(E142="장비1상자",
  IF(OR(F142&gt;3,G142&gt;5),"장비이상",""),
IF(F142="GO",
  IF(G142&lt;100,"골드이상",""),
IF(F142="EN",
  IF(G142&gt;29,"에너지너무많음",
  IF(G142&gt;9,"에너지다소많음","")),"")))</f>
        <v>에너지너무많음</v>
      </c>
      <c r="I142">
        <v>1</v>
      </c>
    </row>
    <row r="143" spans="1:9">
      <c r="A143" t="str">
        <f ca="1">IF(LEN(D143)=0,"",D143)</f>
        <v>cu</v>
      </c>
      <c r="B143" t="str">
        <f>IF(LEN(F143)=0,"",F143)</f>
        <v>GO</v>
      </c>
      <c r="C143">
        <f>IF(LEN(G143)=0,"",G143)</f>
        <v>2500</v>
      </c>
      <c r="D143" t="str">
        <f ca="1">IF(ISBLANK(E143),"",
VLOOKUP(E143,OFFSET(INDIRECT("$A:$B"),0,MATCH(E$1&amp;"_Verify",INDIRECT("$1:$1"),0)-1),2,0)
)</f>
        <v>cu</v>
      </c>
      <c r="E143" t="s">
        <v>63</v>
      </c>
      <c r="F143" t="s">
        <v>69</v>
      </c>
      <c r="G143">
        <v>2500</v>
      </c>
      <c r="H143" t="str">
        <f>IF(E143="장비1상자",
  IF(OR(F143&gt;3,G143&gt;5),"장비이상",""),
IF(F143="GO",
  IF(G143&lt;100,"골드이상",""),
IF(F143="EN",
  IF(G143&gt;29,"에너지너무많음",
  IF(G143&gt;9,"에너지다소많음","")),"")))</f>
        <v/>
      </c>
      <c r="I143">
        <v>1</v>
      </c>
    </row>
    <row r="144" spans="1:9">
      <c r="A144" t="str">
        <f ca="1">IF(LEN(D144)=0,"",D144)</f>
        <v>cu</v>
      </c>
      <c r="B144" t="str">
        <f>IF(LEN(F144)=0,"",F144)</f>
        <v>GO</v>
      </c>
      <c r="C144">
        <f>IF(LEN(G144)=0,"",G144)</f>
        <v>3750</v>
      </c>
      <c r="D144" t="str">
        <f ca="1">IF(ISBLANK(E144),"",
VLOOKUP(E144,OFFSET(INDIRECT("$A:$B"),0,MATCH(E$1&amp;"_Verify",INDIRECT("$1:$1"),0)-1),2,0)
)</f>
        <v>cu</v>
      </c>
      <c r="E144" t="s">
        <v>63</v>
      </c>
      <c r="F144" t="s">
        <v>69</v>
      </c>
      <c r="G144">
        <v>3750</v>
      </c>
      <c r="H144" t="str">
        <f>IF(E144="장비1상자",
  IF(OR(F144&gt;3,G144&gt;5),"장비이상",""),
IF(F144="GO",
  IF(G144&lt;100,"골드이상",""),
IF(F144="EN",
  IF(G144&gt;29,"에너지너무많음",
  IF(G144&gt;9,"에너지다소많음","")),"")))</f>
        <v/>
      </c>
      <c r="I144">
        <v>1</v>
      </c>
    </row>
    <row r="145" spans="1:9">
      <c r="A145" t="str">
        <f ca="1">IF(LEN(D145)=0,"",D145)</f>
        <v>cu</v>
      </c>
      <c r="B145" t="str">
        <f>IF(LEN(F145)=0,"",F145)</f>
        <v>EN</v>
      </c>
      <c r="C145">
        <f>IF(LEN(G145)=0,"",G145)</f>
        <v>220</v>
      </c>
      <c r="D145" t="str">
        <f ca="1">IF(ISBLANK(E145),"",
VLOOKUP(E145,OFFSET(INDIRECT("$A:$B"),0,MATCH(E$1&amp;"_Verify",INDIRECT("$1:$1"),0)-1),2,0)
)</f>
        <v>cu</v>
      </c>
      <c r="E145" t="s">
        <v>63</v>
      </c>
      <c r="F145" t="s">
        <v>64</v>
      </c>
      <c r="G145">
        <v>220</v>
      </c>
      <c r="H145" t="str">
        <f>IF(E145="장비1상자",
  IF(OR(F145&gt;3,G145&gt;5),"장비이상",""),
IF(F145="GO",
  IF(G145&lt;100,"골드이상",""),
IF(F145="EN",
  IF(G145&gt;29,"에너지너무많음",
  IF(G145&gt;9,"에너지다소많음","")),"")))</f>
        <v>에너지너무많음</v>
      </c>
      <c r="I145">
        <v>1</v>
      </c>
    </row>
    <row r="146" spans="1:9">
      <c r="A146" t="str">
        <f ca="1">IF(LEN(D146)=0,"",D146)</f>
        <v>it</v>
      </c>
      <c r="B146" t="str">
        <f>IF(LEN(F146)=0,"",F146)</f>
        <v>Cash_sSpellGacha</v>
      </c>
      <c r="C146">
        <f>IF(LEN(G146)=0,"",G146)</f>
        <v>2</v>
      </c>
      <c r="D146" t="str">
        <f ca="1">IF(ISBLANK(E146),"",
VLOOKUP(E146,OFFSET(INDIRECT("$A:$B"),0,MATCH(E$1&amp;"_Verify",INDIRECT("$1:$1"),0)-1),2,0)
)</f>
        <v>it</v>
      </c>
      <c r="E146" t="s">
        <v>73</v>
      </c>
      <c r="F146" t="s">
        <v>67</v>
      </c>
      <c r="G146">
        <v>2</v>
      </c>
      <c r="H146" t="str">
        <f>IF(E146="장비1상자",
  IF(OR(F146&gt;3,G146&gt;5),"장비이상",""),
IF(F146="GO",
  IF(G146&lt;100,"골드이상",""),
IF(F146="EN",
  IF(G146&gt;29,"에너지너무많음",
  IF(G146&gt;9,"에너지다소많음","")),"")))</f>
        <v/>
      </c>
      <c r="I146">
        <v>1</v>
      </c>
    </row>
    <row r="147" spans="1:9">
      <c r="A147" t="str">
        <f ca="1">IF(LEN(D147)=0,"",D147)</f>
        <v>cu</v>
      </c>
      <c r="B147" t="str">
        <f>IF(LEN(F147)=0,"",F147)</f>
        <v>GO</v>
      </c>
      <c r="C147">
        <f>IF(LEN(G147)=0,"",G147)</f>
        <v>6250</v>
      </c>
      <c r="D147" t="str">
        <f ca="1">IF(ISBLANK(E147),"",
VLOOKUP(E147,OFFSET(INDIRECT("$A:$B"),0,MATCH(E$1&amp;"_Verify",INDIRECT("$1:$1"),0)-1),2,0)
)</f>
        <v>cu</v>
      </c>
      <c r="E147" t="s">
        <v>63</v>
      </c>
      <c r="F147" t="s">
        <v>69</v>
      </c>
      <c r="G147">
        <v>6250</v>
      </c>
      <c r="H147" t="str">
        <f>IF(E147="장비1상자",
  IF(OR(F147&gt;3,G147&gt;5),"장비이상",""),
IF(F147="GO",
  IF(G147&lt;100,"골드이상",""),
IF(F147="EN",
  IF(G147&gt;29,"에너지너무많음",
  IF(G147&gt;9,"에너지다소많음","")),"")))</f>
        <v/>
      </c>
      <c r="I147">
        <v>1</v>
      </c>
    </row>
    <row r="148" spans="1:9">
      <c r="A148" t="str">
        <f ca="1">IF(LEN(D148)=0,"",D148)</f>
        <v>it</v>
      </c>
      <c r="B148" t="str">
        <f>IF(LEN(F148)=0,"",F148)</f>
        <v>Cash_sCharacterGacha</v>
      </c>
      <c r="C148">
        <f>IF(LEN(G148)=0,"",G148)</f>
        <v>1</v>
      </c>
      <c r="D148" t="str">
        <f ca="1">IF(ISBLANK(E148),"",
VLOOKUP(E148,OFFSET(INDIRECT("$A:$B"),0,MATCH(E$1&amp;"_Verify",INDIRECT("$1:$1"),0)-1),2,0)
)</f>
        <v>it</v>
      </c>
      <c r="E148" t="s">
        <v>73</v>
      </c>
      <c r="F148" t="s">
        <v>75</v>
      </c>
      <c r="G148">
        <v>1</v>
      </c>
      <c r="H148" t="str">
        <f>IF(E148="장비1상자",
  IF(OR(F148&gt;3,G148&gt;5),"장비이상",""),
IF(F148="GO",
  IF(G148&lt;100,"골드이상",""),
IF(F148="EN",
  IF(G148&gt;29,"에너지너무많음",
  IF(G148&gt;9,"에너지다소많음","")),"")))</f>
        <v/>
      </c>
      <c r="I148">
        <v>1</v>
      </c>
    </row>
    <row r="149" spans="1:9">
      <c r="A149" t="str">
        <f ca="1">IF(LEN(D149)=0,"",D149)</f>
        <v>cu</v>
      </c>
      <c r="B149" t="str">
        <f>IF(LEN(F149)=0,"",F149)</f>
        <v>EN</v>
      </c>
      <c r="C149">
        <f>IF(LEN(G149)=0,"",G149)</f>
        <v>300</v>
      </c>
      <c r="D149" t="str">
        <f ca="1">IF(ISBLANK(E149),"",
VLOOKUP(E149,OFFSET(INDIRECT("$A:$B"),0,MATCH(E$1&amp;"_Verify",INDIRECT("$1:$1"),0)-1),2,0)
)</f>
        <v>cu</v>
      </c>
      <c r="E149" t="s">
        <v>63</v>
      </c>
      <c r="F149" t="s">
        <v>64</v>
      </c>
      <c r="G149">
        <v>300</v>
      </c>
      <c r="H149" t="str">
        <f>IF(E149="장비1상자",
  IF(OR(F149&gt;3,G149&gt;5),"장비이상",""),
IF(F149="GO",
  IF(G149&lt;100,"골드이상",""),
IF(F149="EN",
  IF(G149&gt;29,"에너지너무많음",
  IF(G149&gt;9,"에너지다소많음","")),"")))</f>
        <v>에너지너무많음</v>
      </c>
      <c r="I149">
        <v>1</v>
      </c>
    </row>
    <row r="150" spans="1:9">
      <c r="A150" t="str">
        <f ca="1">IF(LEN(D150)=0,"",D150)</f>
        <v>cu</v>
      </c>
      <c r="B150" t="str">
        <f>IF(LEN(F150)=0,"",F150)</f>
        <v>GO</v>
      </c>
      <c r="C150">
        <f>IF(LEN(G150)=0,"",G150)</f>
        <v>12500</v>
      </c>
      <c r="D150" t="str">
        <f ca="1">IF(ISBLANK(E150),"",
VLOOKUP(E150,OFFSET(INDIRECT("$A:$B"),0,MATCH(E$1&amp;"_Verify",INDIRECT("$1:$1"),0)-1),2,0)
)</f>
        <v>cu</v>
      </c>
      <c r="E150" t="s">
        <v>63</v>
      </c>
      <c r="F150" t="s">
        <v>69</v>
      </c>
      <c r="G150">
        <v>12500</v>
      </c>
      <c r="H150" t="str">
        <f>IF(E150="장비1상자",
  IF(OR(F150&gt;3,G150&gt;5),"장비이상",""),
IF(F150="GO",
  IF(G150&lt;100,"골드이상",""),
IF(F150="EN",
  IF(G150&gt;29,"에너지너무많음",
  IF(G150&gt;9,"에너지다소많음","")),"")))</f>
        <v/>
      </c>
      <c r="I150">
        <v>1</v>
      </c>
    </row>
    <row r="151" spans="1:9">
      <c r="A151" t="str">
        <f ca="1">IF(LEN(D151)=0,"",D151)</f>
        <v>it</v>
      </c>
      <c r="B151" t="str">
        <f>IF(LEN(F151)=0,"",F151)</f>
        <v>Cash_sSpellGacha</v>
      </c>
      <c r="C151">
        <f>IF(LEN(G151)=0,"",G151)</f>
        <v>10</v>
      </c>
      <c r="D151" t="str">
        <f ca="1">IF(ISBLANK(E151),"",
VLOOKUP(E151,OFFSET(INDIRECT("$A:$B"),0,MATCH(E$1&amp;"_Verify",INDIRECT("$1:$1"),0)-1),2,0)
)</f>
        <v>it</v>
      </c>
      <c r="E151" t="s">
        <v>73</v>
      </c>
      <c r="F151" t="s">
        <v>67</v>
      </c>
      <c r="G151">
        <v>10</v>
      </c>
      <c r="H151" t="str">
        <f>IF(E151="장비1상자",
  IF(OR(F151&gt;3,G151&gt;5),"장비이상",""),
IF(F151="GO",
  IF(G151&lt;100,"골드이상",""),
IF(F151="EN",
  IF(G151&gt;29,"에너지너무많음",
  IF(G151&gt;9,"에너지다소많음","")),"")))</f>
        <v/>
      </c>
      <c r="I151">
        <v>1</v>
      </c>
    </row>
    <row r="152" spans="1:9">
      <c r="A152" t="str">
        <f ca="1">IF(LEN(D152)=0,"",D152)</f>
        <v>cu</v>
      </c>
      <c r="B152" t="str">
        <f>IF(LEN(F152)=0,"",F152)</f>
        <v>EN</v>
      </c>
      <c r="C152">
        <f>IF(LEN(G152)=0,"",G152)</f>
        <v>500</v>
      </c>
      <c r="D152" t="str">
        <f ca="1">IF(ISBLANK(E152),"",
VLOOKUP(E152,OFFSET(INDIRECT("$A:$B"),0,MATCH(E$1&amp;"_Verify",INDIRECT("$1:$1"),0)-1),2,0)
)</f>
        <v>cu</v>
      </c>
      <c r="E152" t="s">
        <v>63</v>
      </c>
      <c r="F152" t="s">
        <v>64</v>
      </c>
      <c r="G152">
        <v>500</v>
      </c>
      <c r="H152" t="str">
        <f>IF(E152="장비1상자",
  IF(OR(F152&gt;3,G152&gt;5),"장비이상",""),
IF(F152="GO",
  IF(G152&lt;100,"골드이상",""),
IF(F152="EN",
  IF(G152&gt;29,"에너지너무많음",
  IF(G152&gt;9,"에너지다소많음","")),"")))</f>
        <v>에너지너무많음</v>
      </c>
      <c r="I152">
        <v>1</v>
      </c>
    </row>
    <row r="153" spans="1:9">
      <c r="A153" t="str">
        <f ca="1">IF(LEN(D153)=0,"",D153)</f>
        <v>cu</v>
      </c>
      <c r="B153" t="str">
        <f>IF(LEN(F153)=0,"",F153)</f>
        <v>GO</v>
      </c>
      <c r="C153">
        <f>IF(LEN(G153)=0,"",G153)</f>
        <v>25000</v>
      </c>
      <c r="D153" t="str">
        <f ca="1">IF(ISBLANK(E153),"",
VLOOKUP(E153,OFFSET(INDIRECT("$A:$B"),0,MATCH(E$1&amp;"_Verify",INDIRECT("$1:$1"),0)-1),2,0)
)</f>
        <v>cu</v>
      </c>
      <c r="E153" t="s">
        <v>63</v>
      </c>
      <c r="F153" t="s">
        <v>69</v>
      </c>
      <c r="G153">
        <v>25000</v>
      </c>
      <c r="H153" t="str">
        <f>IF(E153="장비1상자",
  IF(OR(F153&gt;3,G153&gt;5),"장비이상",""),
IF(F153="GO",
  IF(G153&lt;100,"골드이상",""),
IF(F153="EN",
  IF(G153&gt;29,"에너지너무많음",
  IF(G153&gt;9,"에너지다소많음","")),"")))</f>
        <v/>
      </c>
      <c r="I153">
        <v>1</v>
      </c>
    </row>
    <row r="154" spans="1:9">
      <c r="A154" t="str">
        <f ca="1">IF(LEN(D154)=0,"",D154)</f>
        <v>it</v>
      </c>
      <c r="B154" t="str">
        <f>IF(LEN(F154)=0,"",F154)</f>
        <v>Cash_sSpellGacha</v>
      </c>
      <c r="C154">
        <f>IF(LEN(G154)=0,"",G154)</f>
        <v>2</v>
      </c>
      <c r="D154" t="str">
        <f ca="1">IF(ISBLANK(E154),"",
VLOOKUP(E154,OFFSET(INDIRECT("$A:$B"),0,MATCH(E$1&amp;"_Verify",INDIRECT("$1:$1"),0)-1),2,0)
)</f>
        <v>it</v>
      </c>
      <c r="E154" t="s">
        <v>73</v>
      </c>
      <c r="F154" t="s">
        <v>67</v>
      </c>
      <c r="G154">
        <v>2</v>
      </c>
      <c r="H154" t="str">
        <f>IF(E154="장비1상자",
  IF(OR(F154&gt;3,G154&gt;5),"장비이상",""),
IF(F154="GO",
  IF(G154&lt;100,"골드이상",""),
IF(F154="EN",
  IF(G154&gt;29,"에너지너무많음",
  IF(G154&gt;9,"에너지다소많음","")),"")))</f>
        <v/>
      </c>
      <c r="I154">
        <v>1</v>
      </c>
    </row>
    <row r="155" spans="1:9">
      <c r="A155" t="str">
        <f ca="1">IF(LEN(D155)=0,"",D155)</f>
        <v>it</v>
      </c>
      <c r="B155" t="str">
        <f>IF(LEN(F155)=0,"",F155)</f>
        <v>Cash_sCharacterGacha</v>
      </c>
      <c r="C155">
        <f>IF(LEN(G155)=0,"",G155)</f>
        <v>1</v>
      </c>
      <c r="D155" t="str">
        <f ca="1">IF(ISBLANK(E155),"",
VLOOKUP(E155,OFFSET(INDIRECT("$A:$B"),0,MATCH(E$1&amp;"_Verify",INDIRECT("$1:$1"),0)-1),2,0)
)</f>
        <v>it</v>
      </c>
      <c r="E155" t="s">
        <v>73</v>
      </c>
      <c r="F155" t="s">
        <v>75</v>
      </c>
      <c r="G155">
        <v>1</v>
      </c>
      <c r="H155" t="str">
        <f>IF(E155="장비1상자",
  IF(OR(F155&gt;3,G155&gt;5),"장비이상",""),
IF(F155="GO",
  IF(G155&lt;100,"골드이상",""),
IF(F155="EN",
  IF(G155&gt;29,"에너지너무많음",
  IF(G155&gt;9,"에너지다소많음","")),"")))</f>
        <v/>
      </c>
      <c r="I155">
        <v>1</v>
      </c>
    </row>
    <row r="156" spans="1:9">
      <c r="A156" t="str">
        <f ca="1">IF(LEN(D156)=0,"",D156)</f>
        <v>cu</v>
      </c>
      <c r="B156" t="str">
        <f>IF(LEN(F156)=0,"",F156)</f>
        <v>EN</v>
      </c>
      <c r="C156">
        <f>IF(LEN(G156)=0,"",G156)</f>
        <v>1000</v>
      </c>
      <c r="D156" t="str">
        <f ca="1">IF(ISBLANK(E156),"",
VLOOKUP(E156,OFFSET(INDIRECT("$A:$B"),0,MATCH(E$1&amp;"_Verify",INDIRECT("$1:$1"),0)-1),2,0)
)</f>
        <v>cu</v>
      </c>
      <c r="E156" t="s">
        <v>63</v>
      </c>
      <c r="F156" t="s">
        <v>64</v>
      </c>
      <c r="G156">
        <v>1000</v>
      </c>
      <c r="H156" t="str">
        <f>IF(E156="장비1상자",
  IF(OR(F156&gt;3,G156&gt;5),"장비이상",""),
IF(F156="GO",
  IF(G156&lt;100,"골드이상",""),
IF(F156="EN",
  IF(G156&gt;29,"에너지너무많음",
  IF(G156&gt;9,"에너지다소많음","")),"")))</f>
        <v>에너지너무많음</v>
      </c>
      <c r="I156">
        <v>1</v>
      </c>
    </row>
    <row r="157" spans="1:9">
      <c r="A157" t="str">
        <f ca="1">IF(LEN(D157)=0,"",D157)</f>
        <v>cu</v>
      </c>
      <c r="B157" t="str">
        <f>IF(LEN(F157)=0,"",F157)</f>
        <v>GO</v>
      </c>
      <c r="C157">
        <f>IF(LEN(G157)=0,"",G157)</f>
        <v>33750</v>
      </c>
      <c r="D157" t="str">
        <f ca="1">IF(ISBLANK(E157),"",
VLOOKUP(E157,OFFSET(INDIRECT("$A:$B"),0,MATCH(E$1&amp;"_Verify",INDIRECT("$1:$1"),0)-1),2,0)
)</f>
        <v>cu</v>
      </c>
      <c r="E157" t="s">
        <v>63</v>
      </c>
      <c r="F157" t="s">
        <v>69</v>
      </c>
      <c r="G157">
        <v>33750</v>
      </c>
      <c r="H157" t="str">
        <f>IF(E157="장비1상자",
  IF(OR(F157&gt;3,G157&gt;5),"장비이상",""),
IF(F157="GO",
  IF(G157&lt;100,"골드이상",""),
IF(F157="EN",
  IF(G157&gt;29,"에너지너무많음",
  IF(G157&gt;9,"에너지다소많음","")),"")))</f>
        <v/>
      </c>
      <c r="I157">
        <v>1</v>
      </c>
    </row>
    <row r="158" spans="1:9">
      <c r="A158" t="str">
        <f ca="1">IF(LEN(D158)=0,"",D158)</f>
        <v>it</v>
      </c>
      <c r="B158" t="str">
        <f>IF(LEN(F158)=0,"",F158)</f>
        <v>Cash_sSpellGacha</v>
      </c>
      <c r="C158">
        <f>IF(LEN(G158)=0,"",G158)</f>
        <v>10</v>
      </c>
      <c r="D158" t="str">
        <f ca="1">IF(ISBLANK(E158),"",
VLOOKUP(E158,OFFSET(INDIRECT("$A:$B"),0,MATCH(E$1&amp;"_Verify",INDIRECT("$1:$1"),0)-1),2,0)
)</f>
        <v>it</v>
      </c>
      <c r="E158" t="s">
        <v>73</v>
      </c>
      <c r="F158" t="s">
        <v>67</v>
      </c>
      <c r="G158">
        <v>10</v>
      </c>
      <c r="H158" t="str">
        <f>IF(E158="장비1상자",
  IF(OR(F158&gt;3,G158&gt;5),"장비이상",""),
IF(F158="GO",
  IF(G158&lt;100,"골드이상",""),
IF(F158="EN",
  IF(G158&gt;29,"에너지너무많음",
  IF(G158&gt;9,"에너지다소많음","")),"")))</f>
        <v/>
      </c>
      <c r="I158">
        <v>1</v>
      </c>
    </row>
    <row r="159" spans="1:9">
      <c r="A159" t="str">
        <f ca="1">IF(LEN(D159)=0,"",D159)</f>
        <v>cu</v>
      </c>
      <c r="B159" t="str">
        <f>IF(LEN(F159)=0,"",F159)</f>
        <v>EN</v>
      </c>
      <c r="C159">
        <f>IF(LEN(G159)=0,"",G159)</f>
        <v>1500</v>
      </c>
      <c r="D159" t="str">
        <f ca="1">IF(ISBLANK(E159),"",
VLOOKUP(E159,OFFSET(INDIRECT("$A:$B"),0,MATCH(E$1&amp;"_Verify",INDIRECT("$1:$1"),0)-1),2,0)
)</f>
        <v>cu</v>
      </c>
      <c r="E159" t="s">
        <v>63</v>
      </c>
      <c r="F159" t="s">
        <v>64</v>
      </c>
      <c r="G159">
        <v>1500</v>
      </c>
      <c r="H159" t="str">
        <f>IF(E159="장비1상자",
  IF(OR(F159&gt;3,G159&gt;5),"장비이상",""),
IF(F159="GO",
  IF(G159&lt;100,"골드이상",""),
IF(F159="EN",
  IF(G159&gt;29,"에너지너무많음",
  IF(G159&gt;9,"에너지다소많음","")),"")))</f>
        <v>에너지너무많음</v>
      </c>
      <c r="I159">
        <v>1</v>
      </c>
    </row>
    <row r="160" spans="1:9">
      <c r="A160" t="str">
        <f ca="1">IF(LEN(D160)=0,"",D160)</f>
        <v>cu</v>
      </c>
      <c r="B160" t="str">
        <f>IF(LEN(F160)=0,"",F160)</f>
        <v>EN</v>
      </c>
      <c r="C160">
        <f>IF(LEN(G160)=0,"",G160)</f>
        <v>120</v>
      </c>
      <c r="D160" t="str">
        <f ca="1">IF(ISBLANK(E160),"",
VLOOKUP(E160,OFFSET(INDIRECT("$A:$B"),0,MATCH(E$1&amp;"_Verify",INDIRECT("$1:$1"),0)-1),2,0)
)</f>
        <v>cu</v>
      </c>
      <c r="E160" t="s">
        <v>63</v>
      </c>
      <c r="F160" t="s">
        <v>64</v>
      </c>
      <c r="G160">
        <v>120</v>
      </c>
      <c r="H160" t="str">
        <f>IF(E160="장비1상자",
  IF(OR(F160&gt;3,G160&gt;5),"장비이상",""),
IF(F160="GO",
  IF(G160&lt;100,"골드이상",""),
IF(F160="EN",
  IF(G160&gt;29,"에너지너무많음",
  IF(G160&gt;9,"에너지다소많음","")),"")))</f>
        <v>에너지너무많음</v>
      </c>
      <c r="I160">
        <v>1</v>
      </c>
    </row>
    <row r="161" spans="1:9">
      <c r="A161" t="str">
        <f ca="1">IF(LEN(D161)=0,"",D161)</f>
        <v>cu</v>
      </c>
      <c r="B161" t="str">
        <f>IF(LEN(F161)=0,"",F161)</f>
        <v>GO</v>
      </c>
      <c r="C161">
        <f>IF(LEN(G161)=0,"",G161)</f>
        <v>1250</v>
      </c>
      <c r="D161" t="str">
        <f ca="1">IF(ISBLANK(E161),"",
VLOOKUP(E161,OFFSET(INDIRECT("$A:$B"),0,MATCH(E$1&amp;"_Verify",INDIRECT("$1:$1"),0)-1),2,0)
)</f>
        <v>cu</v>
      </c>
      <c r="E161" t="s">
        <v>63</v>
      </c>
      <c r="F161" t="s">
        <v>69</v>
      </c>
      <c r="G161">
        <v>1250</v>
      </c>
      <c r="H161" t="str">
        <f>IF(E161="장비1상자",
  IF(OR(F161&gt;3,G161&gt;5),"장비이상",""),
IF(F161="GO",
  IF(G161&lt;100,"골드이상",""),
IF(F161="EN",
  IF(G161&gt;29,"에너지너무많음",
  IF(G161&gt;9,"에너지다소많음","")),"")))</f>
        <v/>
      </c>
      <c r="I161">
        <v>1</v>
      </c>
    </row>
    <row r="162" spans="1:9">
      <c r="A162" t="str">
        <f ca="1">IF(LEN(D162)=0,"",D162)</f>
        <v>it</v>
      </c>
      <c r="B162" t="str">
        <f>IF(LEN(F162)=0,"",F162)</f>
        <v>Cash_sSpellGacha</v>
      </c>
      <c r="C162">
        <f>IF(LEN(G162)=0,"",G162)</f>
        <v>2</v>
      </c>
      <c r="D162" t="str">
        <f ca="1">IF(ISBLANK(E162),"",
VLOOKUP(E162,OFFSET(INDIRECT("$A:$B"),0,MATCH(E$1&amp;"_Verify",INDIRECT("$1:$1"),0)-1),2,0)
)</f>
        <v>it</v>
      </c>
      <c r="E162" t="s">
        <v>73</v>
      </c>
      <c r="F162" t="s">
        <v>67</v>
      </c>
      <c r="G162">
        <v>2</v>
      </c>
      <c r="H162" t="str">
        <f>IF(E162="장비1상자",
  IF(OR(F162&gt;3,G162&gt;5),"장비이상",""),
IF(F162="GO",
  IF(G162&lt;100,"골드이상",""),
IF(F162="EN",
  IF(G162&gt;29,"에너지너무많음",
  IF(G162&gt;9,"에너지다소많음","")),"")))</f>
        <v/>
      </c>
      <c r="I162">
        <v>1</v>
      </c>
    </row>
    <row r="163" spans="1:9">
      <c r="A163" t="str">
        <f ca="1">IF(LEN(D163)=0,"",D163)</f>
        <v>cu</v>
      </c>
      <c r="B163" t="str">
        <f>IF(LEN(F163)=0,"",F163)</f>
        <v>EN</v>
      </c>
      <c r="C163">
        <f>IF(LEN(G163)=0,"",G163)</f>
        <v>150</v>
      </c>
      <c r="D163" t="str">
        <f ca="1">IF(ISBLANK(E163),"",
VLOOKUP(E163,OFFSET(INDIRECT("$A:$B"),0,MATCH(E$1&amp;"_Verify",INDIRECT("$1:$1"),0)-1),2,0)
)</f>
        <v>cu</v>
      </c>
      <c r="E163" t="s">
        <v>63</v>
      </c>
      <c r="F163" t="s">
        <v>64</v>
      </c>
      <c r="G163">
        <v>150</v>
      </c>
      <c r="H163" t="str">
        <f>IF(E163="장비1상자",
  IF(OR(F163&gt;3,G163&gt;5),"장비이상",""),
IF(F163="GO",
  IF(G163&lt;100,"골드이상",""),
IF(F163="EN",
  IF(G163&gt;29,"에너지너무많음",
  IF(G163&gt;9,"에너지다소많음","")),"")))</f>
        <v>에너지너무많음</v>
      </c>
      <c r="I163">
        <v>1</v>
      </c>
    </row>
    <row r="164" spans="1:9">
      <c r="A164" t="str">
        <f ca="1">IF(LEN(D164)=0,"",D164)</f>
        <v>cu</v>
      </c>
      <c r="B164" t="str">
        <f>IF(LEN(F164)=0,"",F164)</f>
        <v>GO</v>
      </c>
      <c r="C164">
        <f>IF(LEN(G164)=0,"",G164)</f>
        <v>2500</v>
      </c>
      <c r="D164" t="str">
        <f ca="1">IF(ISBLANK(E164),"",
VLOOKUP(E164,OFFSET(INDIRECT("$A:$B"),0,MATCH(E$1&amp;"_Verify",INDIRECT("$1:$1"),0)-1),2,0)
)</f>
        <v>cu</v>
      </c>
      <c r="E164" t="s">
        <v>63</v>
      </c>
      <c r="F164" t="s">
        <v>69</v>
      </c>
      <c r="G164">
        <v>2500</v>
      </c>
      <c r="H164" t="str">
        <f>IF(E164="장비1상자",
  IF(OR(F164&gt;3,G164&gt;5),"장비이상",""),
IF(F164="GO",
  IF(G164&lt;100,"골드이상",""),
IF(F164="EN",
  IF(G164&gt;29,"에너지너무많음",
  IF(G164&gt;9,"에너지다소많음","")),"")))</f>
        <v/>
      </c>
      <c r="I164">
        <v>1</v>
      </c>
    </row>
    <row r="165" spans="1:9">
      <c r="A165" t="str">
        <f ca="1">IF(LEN(D165)=0,"",D165)</f>
        <v>cu</v>
      </c>
      <c r="B165" t="str">
        <f>IF(LEN(F165)=0,"",F165)</f>
        <v>GO</v>
      </c>
      <c r="C165">
        <f>IF(LEN(G165)=0,"",G165)</f>
        <v>3750</v>
      </c>
      <c r="D165" t="str">
        <f ca="1">IF(ISBLANK(E165),"",
VLOOKUP(E165,OFFSET(INDIRECT("$A:$B"),0,MATCH(E$1&amp;"_Verify",INDIRECT("$1:$1"),0)-1),2,0)
)</f>
        <v>cu</v>
      </c>
      <c r="E165" t="s">
        <v>63</v>
      </c>
      <c r="F165" t="s">
        <v>69</v>
      </c>
      <c r="G165">
        <v>3750</v>
      </c>
      <c r="H165" t="str">
        <f>IF(E165="장비1상자",
  IF(OR(F165&gt;3,G165&gt;5),"장비이상",""),
IF(F165="GO",
  IF(G165&lt;100,"골드이상",""),
IF(F165="EN",
  IF(G165&gt;29,"에너지너무많음",
  IF(G165&gt;9,"에너지다소많음","")),"")))</f>
        <v/>
      </c>
      <c r="I165">
        <v>1</v>
      </c>
    </row>
    <row r="166" spans="1:9">
      <c r="A166" t="str">
        <f ca="1">IF(LEN(D166)=0,"",D166)</f>
        <v>cu</v>
      </c>
      <c r="B166" t="str">
        <f>IF(LEN(F166)=0,"",F166)</f>
        <v>EN</v>
      </c>
      <c r="C166">
        <f>IF(LEN(G166)=0,"",G166)</f>
        <v>220</v>
      </c>
      <c r="D166" t="str">
        <f ca="1">IF(ISBLANK(E166),"",
VLOOKUP(E166,OFFSET(INDIRECT("$A:$B"),0,MATCH(E$1&amp;"_Verify",INDIRECT("$1:$1"),0)-1),2,0)
)</f>
        <v>cu</v>
      </c>
      <c r="E166" t="s">
        <v>63</v>
      </c>
      <c r="F166" t="s">
        <v>64</v>
      </c>
      <c r="G166">
        <v>220</v>
      </c>
      <c r="H166" t="str">
        <f>IF(E166="장비1상자",
  IF(OR(F166&gt;3,G166&gt;5),"장비이상",""),
IF(F166="GO",
  IF(G166&lt;100,"골드이상",""),
IF(F166="EN",
  IF(G166&gt;29,"에너지너무많음",
  IF(G166&gt;9,"에너지다소많음","")),"")))</f>
        <v>에너지너무많음</v>
      </c>
      <c r="I166">
        <v>1</v>
      </c>
    </row>
    <row r="167" spans="1:9">
      <c r="A167" t="str">
        <f ca="1">IF(LEN(D167)=0,"",D167)</f>
        <v>it</v>
      </c>
      <c r="B167" t="str">
        <f>IF(LEN(F167)=0,"",F167)</f>
        <v>Cash_sSpellGacha</v>
      </c>
      <c r="C167">
        <f>IF(LEN(G167)=0,"",G167)</f>
        <v>2</v>
      </c>
      <c r="D167" t="str">
        <f ca="1">IF(ISBLANK(E167),"",
VLOOKUP(E167,OFFSET(INDIRECT("$A:$B"),0,MATCH(E$1&amp;"_Verify",INDIRECT("$1:$1"),0)-1),2,0)
)</f>
        <v>it</v>
      </c>
      <c r="E167" t="s">
        <v>73</v>
      </c>
      <c r="F167" t="s">
        <v>67</v>
      </c>
      <c r="G167">
        <v>2</v>
      </c>
      <c r="H167" t="str">
        <f>IF(E167="장비1상자",
  IF(OR(F167&gt;3,G167&gt;5),"장비이상",""),
IF(F167="GO",
  IF(G167&lt;100,"골드이상",""),
IF(F167="EN",
  IF(G167&gt;29,"에너지너무많음",
  IF(G167&gt;9,"에너지다소많음","")),"")))</f>
        <v/>
      </c>
      <c r="I167">
        <v>1</v>
      </c>
    </row>
    <row r="168" spans="1:9">
      <c r="A168" t="str">
        <f ca="1">IF(LEN(D168)=0,"",D168)</f>
        <v>cu</v>
      </c>
      <c r="B168" t="str">
        <f>IF(LEN(F168)=0,"",F168)</f>
        <v>GO</v>
      </c>
      <c r="C168">
        <f>IF(LEN(G168)=0,"",G168)</f>
        <v>6250</v>
      </c>
      <c r="D168" t="str">
        <f ca="1">IF(ISBLANK(E168),"",
VLOOKUP(E168,OFFSET(INDIRECT("$A:$B"),0,MATCH(E$1&amp;"_Verify",INDIRECT("$1:$1"),0)-1),2,0)
)</f>
        <v>cu</v>
      </c>
      <c r="E168" t="s">
        <v>63</v>
      </c>
      <c r="F168" t="s">
        <v>69</v>
      </c>
      <c r="G168">
        <v>6250</v>
      </c>
      <c r="H168" t="str">
        <f>IF(E168="장비1상자",
  IF(OR(F168&gt;3,G168&gt;5),"장비이상",""),
IF(F168="GO",
  IF(G168&lt;100,"골드이상",""),
IF(F168="EN",
  IF(G168&gt;29,"에너지너무많음",
  IF(G168&gt;9,"에너지다소많음","")),"")))</f>
        <v/>
      </c>
      <c r="I168">
        <v>1</v>
      </c>
    </row>
    <row r="169" spans="1:9">
      <c r="A169" t="str">
        <f ca="1">IF(LEN(D169)=0,"",D169)</f>
        <v>it</v>
      </c>
      <c r="B169" t="str">
        <f>IF(LEN(F169)=0,"",F169)</f>
        <v>Cash_sCharacterGacha</v>
      </c>
      <c r="C169">
        <f>IF(LEN(G169)=0,"",G169)</f>
        <v>1</v>
      </c>
      <c r="D169" t="str">
        <f ca="1">IF(ISBLANK(E169),"",
VLOOKUP(E169,OFFSET(INDIRECT("$A:$B"),0,MATCH(E$1&amp;"_Verify",INDIRECT("$1:$1"),0)-1),2,0)
)</f>
        <v>it</v>
      </c>
      <c r="E169" t="s">
        <v>73</v>
      </c>
      <c r="F169" t="s">
        <v>75</v>
      </c>
      <c r="G169">
        <v>1</v>
      </c>
      <c r="H169" t="str">
        <f>IF(E169="장비1상자",
  IF(OR(F169&gt;3,G169&gt;5),"장비이상",""),
IF(F169="GO",
  IF(G169&lt;100,"골드이상",""),
IF(F169="EN",
  IF(G169&gt;29,"에너지너무많음",
  IF(G169&gt;9,"에너지다소많음","")),"")))</f>
        <v/>
      </c>
      <c r="I169">
        <v>1</v>
      </c>
    </row>
    <row r="170" spans="1:9">
      <c r="A170" t="str">
        <f ca="1">IF(LEN(D170)=0,"",D170)</f>
        <v>cu</v>
      </c>
      <c r="B170" t="str">
        <f>IF(LEN(F170)=0,"",F170)</f>
        <v>EN</v>
      </c>
      <c r="C170">
        <f>IF(LEN(G170)=0,"",G170)</f>
        <v>300</v>
      </c>
      <c r="D170" t="str">
        <f ca="1">IF(ISBLANK(E170),"",
VLOOKUP(E170,OFFSET(INDIRECT("$A:$B"),0,MATCH(E$1&amp;"_Verify",INDIRECT("$1:$1"),0)-1),2,0)
)</f>
        <v>cu</v>
      </c>
      <c r="E170" t="s">
        <v>63</v>
      </c>
      <c r="F170" t="s">
        <v>64</v>
      </c>
      <c r="G170">
        <v>300</v>
      </c>
      <c r="H170" t="str">
        <f>IF(E170="장비1상자",
  IF(OR(F170&gt;3,G170&gt;5),"장비이상",""),
IF(F170="GO",
  IF(G170&lt;100,"골드이상",""),
IF(F170="EN",
  IF(G170&gt;29,"에너지너무많음",
  IF(G170&gt;9,"에너지다소많음","")),"")))</f>
        <v>에너지너무많음</v>
      </c>
      <c r="I170">
        <v>1</v>
      </c>
    </row>
    <row r="171" spans="1:9">
      <c r="A171" t="str">
        <f ca="1">IF(LEN(D171)=0,"",D171)</f>
        <v>cu</v>
      </c>
      <c r="B171" t="str">
        <f>IF(LEN(F171)=0,"",F171)</f>
        <v>GO</v>
      </c>
      <c r="C171">
        <f>IF(LEN(G171)=0,"",G171)</f>
        <v>12500</v>
      </c>
      <c r="D171" t="str">
        <f ca="1">IF(ISBLANK(E171),"",
VLOOKUP(E171,OFFSET(INDIRECT("$A:$B"),0,MATCH(E$1&amp;"_Verify",INDIRECT("$1:$1"),0)-1),2,0)
)</f>
        <v>cu</v>
      </c>
      <c r="E171" t="s">
        <v>63</v>
      </c>
      <c r="F171" t="s">
        <v>69</v>
      </c>
      <c r="G171">
        <v>12500</v>
      </c>
      <c r="H171" t="str">
        <f>IF(E171="장비1상자",
  IF(OR(F171&gt;3,G171&gt;5),"장비이상",""),
IF(F171="GO",
  IF(G171&lt;100,"골드이상",""),
IF(F171="EN",
  IF(G171&gt;29,"에너지너무많음",
  IF(G171&gt;9,"에너지다소많음","")),"")))</f>
        <v/>
      </c>
      <c r="I171">
        <v>1</v>
      </c>
    </row>
    <row r="172" spans="1:9">
      <c r="A172" t="str">
        <f ca="1">IF(LEN(D172)=0,"",D172)</f>
        <v>it</v>
      </c>
      <c r="B172" t="str">
        <f>IF(LEN(F172)=0,"",F172)</f>
        <v>Cash_sSpellGacha</v>
      </c>
      <c r="C172">
        <f>IF(LEN(G172)=0,"",G172)</f>
        <v>10</v>
      </c>
      <c r="D172" t="str">
        <f ca="1">IF(ISBLANK(E172),"",
VLOOKUP(E172,OFFSET(INDIRECT("$A:$B"),0,MATCH(E$1&amp;"_Verify",INDIRECT("$1:$1"),0)-1),2,0)
)</f>
        <v>it</v>
      </c>
      <c r="E172" t="s">
        <v>73</v>
      </c>
      <c r="F172" t="s">
        <v>67</v>
      </c>
      <c r="G172">
        <v>10</v>
      </c>
      <c r="H172" t="str">
        <f>IF(E172="장비1상자",
  IF(OR(F172&gt;3,G172&gt;5),"장비이상",""),
IF(F172="GO",
  IF(G172&lt;100,"골드이상",""),
IF(F172="EN",
  IF(G172&gt;29,"에너지너무많음",
  IF(G172&gt;9,"에너지다소많음","")),"")))</f>
        <v/>
      </c>
      <c r="I172">
        <v>1</v>
      </c>
    </row>
    <row r="173" spans="1:9">
      <c r="A173" t="str">
        <f ca="1">IF(LEN(D173)=0,"",D173)</f>
        <v>cu</v>
      </c>
      <c r="B173" t="str">
        <f>IF(LEN(F173)=0,"",F173)</f>
        <v>EN</v>
      </c>
      <c r="C173">
        <f>IF(LEN(G173)=0,"",G173)</f>
        <v>500</v>
      </c>
      <c r="D173" t="str">
        <f ca="1">IF(ISBLANK(E173),"",
VLOOKUP(E173,OFFSET(INDIRECT("$A:$B"),0,MATCH(E$1&amp;"_Verify",INDIRECT("$1:$1"),0)-1),2,0)
)</f>
        <v>cu</v>
      </c>
      <c r="E173" t="s">
        <v>63</v>
      </c>
      <c r="F173" t="s">
        <v>64</v>
      </c>
      <c r="G173">
        <v>500</v>
      </c>
      <c r="H173" t="str">
        <f>IF(E173="장비1상자",
  IF(OR(F173&gt;3,G173&gt;5),"장비이상",""),
IF(F173="GO",
  IF(G173&lt;100,"골드이상",""),
IF(F173="EN",
  IF(G173&gt;29,"에너지너무많음",
  IF(G173&gt;9,"에너지다소많음","")),"")))</f>
        <v>에너지너무많음</v>
      </c>
      <c r="I173">
        <v>1</v>
      </c>
    </row>
    <row r="174" spans="1:9">
      <c r="A174" t="str">
        <f ca="1">IF(LEN(D174)=0,"",D174)</f>
        <v>cu</v>
      </c>
      <c r="B174" t="str">
        <f>IF(LEN(F174)=0,"",F174)</f>
        <v>GO</v>
      </c>
      <c r="C174">
        <f>IF(LEN(G174)=0,"",G174)</f>
        <v>25000</v>
      </c>
      <c r="D174" t="str">
        <f ca="1">IF(ISBLANK(E174),"",
VLOOKUP(E174,OFFSET(INDIRECT("$A:$B"),0,MATCH(E$1&amp;"_Verify",INDIRECT("$1:$1"),0)-1),2,0)
)</f>
        <v>cu</v>
      </c>
      <c r="E174" t="s">
        <v>63</v>
      </c>
      <c r="F174" t="s">
        <v>69</v>
      </c>
      <c r="G174">
        <v>25000</v>
      </c>
      <c r="H174" t="str">
        <f>IF(E174="장비1상자",
  IF(OR(F174&gt;3,G174&gt;5),"장비이상",""),
IF(F174="GO",
  IF(G174&lt;100,"골드이상",""),
IF(F174="EN",
  IF(G174&gt;29,"에너지너무많음",
  IF(G174&gt;9,"에너지다소많음","")),"")))</f>
        <v/>
      </c>
      <c r="I174">
        <v>1</v>
      </c>
    </row>
    <row r="175" spans="1:9">
      <c r="A175" t="str">
        <f ca="1">IF(LEN(D175)=0,"",D175)</f>
        <v>it</v>
      </c>
      <c r="B175" t="str">
        <f>IF(LEN(F175)=0,"",F175)</f>
        <v>Cash_sSpellGacha</v>
      </c>
      <c r="C175">
        <f>IF(LEN(G175)=0,"",G175)</f>
        <v>2</v>
      </c>
      <c r="D175" t="str">
        <f ca="1">IF(ISBLANK(E175),"",
VLOOKUP(E175,OFFSET(INDIRECT("$A:$B"),0,MATCH(E$1&amp;"_Verify",INDIRECT("$1:$1"),0)-1),2,0)
)</f>
        <v>it</v>
      </c>
      <c r="E175" t="s">
        <v>73</v>
      </c>
      <c r="F175" t="s">
        <v>67</v>
      </c>
      <c r="G175">
        <v>2</v>
      </c>
      <c r="H175" t="str">
        <f>IF(E175="장비1상자",
  IF(OR(F175&gt;3,G175&gt;5),"장비이상",""),
IF(F175="GO",
  IF(G175&lt;100,"골드이상",""),
IF(F175="EN",
  IF(G175&gt;29,"에너지너무많음",
  IF(G175&gt;9,"에너지다소많음","")),"")))</f>
        <v/>
      </c>
      <c r="I175">
        <v>1</v>
      </c>
    </row>
    <row r="176" spans="1:9">
      <c r="A176" t="str">
        <f ca="1">IF(LEN(D176)=0,"",D176)</f>
        <v>it</v>
      </c>
      <c r="B176" t="str">
        <f>IF(LEN(F176)=0,"",F176)</f>
        <v>Cash_sCharacterGacha</v>
      </c>
      <c r="C176">
        <f>IF(LEN(G176)=0,"",G176)</f>
        <v>1</v>
      </c>
      <c r="D176" t="str">
        <f ca="1">IF(ISBLANK(E176),"",
VLOOKUP(E176,OFFSET(INDIRECT("$A:$B"),0,MATCH(E$1&amp;"_Verify",INDIRECT("$1:$1"),0)-1),2,0)
)</f>
        <v>it</v>
      </c>
      <c r="E176" t="s">
        <v>73</v>
      </c>
      <c r="F176" t="s">
        <v>75</v>
      </c>
      <c r="G176">
        <v>1</v>
      </c>
      <c r="H176" t="str">
        <f>IF(E176="장비1상자",
  IF(OR(F176&gt;3,G176&gt;5),"장비이상",""),
IF(F176="GO",
  IF(G176&lt;100,"골드이상",""),
IF(F176="EN",
  IF(G176&gt;29,"에너지너무많음",
  IF(G176&gt;9,"에너지다소많음","")),"")))</f>
        <v/>
      </c>
      <c r="I176">
        <v>1</v>
      </c>
    </row>
    <row r="177" spans="1:9">
      <c r="A177" t="str">
        <f ca="1">IF(LEN(D177)=0,"",D177)</f>
        <v>cu</v>
      </c>
      <c r="B177" t="str">
        <f>IF(LEN(F177)=0,"",F177)</f>
        <v>EN</v>
      </c>
      <c r="C177">
        <f>IF(LEN(G177)=0,"",G177)</f>
        <v>1000</v>
      </c>
      <c r="D177" t="str">
        <f ca="1">IF(ISBLANK(E177),"",
VLOOKUP(E177,OFFSET(INDIRECT("$A:$B"),0,MATCH(E$1&amp;"_Verify",INDIRECT("$1:$1"),0)-1),2,0)
)</f>
        <v>cu</v>
      </c>
      <c r="E177" t="s">
        <v>63</v>
      </c>
      <c r="F177" t="s">
        <v>64</v>
      </c>
      <c r="G177">
        <v>1000</v>
      </c>
      <c r="H177" t="str">
        <f>IF(E177="장비1상자",
  IF(OR(F177&gt;3,G177&gt;5),"장비이상",""),
IF(F177="GO",
  IF(G177&lt;100,"골드이상",""),
IF(F177="EN",
  IF(G177&gt;29,"에너지너무많음",
  IF(G177&gt;9,"에너지다소많음","")),"")))</f>
        <v>에너지너무많음</v>
      </c>
      <c r="I177">
        <v>1</v>
      </c>
    </row>
    <row r="178" spans="1:9">
      <c r="A178" t="str">
        <f ca="1">IF(LEN(D178)=0,"",D178)</f>
        <v>cu</v>
      </c>
      <c r="B178" t="str">
        <f>IF(LEN(F178)=0,"",F178)</f>
        <v>GO</v>
      </c>
      <c r="C178">
        <f>IF(LEN(G178)=0,"",G178)</f>
        <v>33750</v>
      </c>
      <c r="D178" t="str">
        <f ca="1">IF(ISBLANK(E178),"",
VLOOKUP(E178,OFFSET(INDIRECT("$A:$B"),0,MATCH(E$1&amp;"_Verify",INDIRECT("$1:$1"),0)-1),2,0)
)</f>
        <v>cu</v>
      </c>
      <c r="E178" t="s">
        <v>63</v>
      </c>
      <c r="F178" t="s">
        <v>69</v>
      </c>
      <c r="G178">
        <v>33750</v>
      </c>
      <c r="H178" t="str">
        <f>IF(E178="장비1상자",
  IF(OR(F178&gt;3,G178&gt;5),"장비이상",""),
IF(F178="GO",
  IF(G178&lt;100,"골드이상",""),
IF(F178="EN",
  IF(G178&gt;29,"에너지너무많음",
  IF(G178&gt;9,"에너지다소많음","")),"")))</f>
        <v/>
      </c>
      <c r="I178">
        <v>1</v>
      </c>
    </row>
    <row r="179" spans="1:9">
      <c r="A179" t="str">
        <f ca="1">IF(LEN(D179)=0,"",D179)</f>
        <v>it</v>
      </c>
      <c r="B179" t="str">
        <f>IF(LEN(F179)=0,"",F179)</f>
        <v>Cash_sSpellGacha</v>
      </c>
      <c r="C179">
        <f>IF(LEN(G179)=0,"",G179)</f>
        <v>10</v>
      </c>
      <c r="D179" t="str">
        <f ca="1">IF(ISBLANK(E179),"",
VLOOKUP(E179,OFFSET(INDIRECT("$A:$B"),0,MATCH(E$1&amp;"_Verify",INDIRECT("$1:$1"),0)-1),2,0)
)</f>
        <v>it</v>
      </c>
      <c r="E179" t="s">
        <v>73</v>
      </c>
      <c r="F179" t="s">
        <v>67</v>
      </c>
      <c r="G179">
        <v>10</v>
      </c>
      <c r="H179" t="str">
        <f>IF(E179="장비1상자",
  IF(OR(F179&gt;3,G179&gt;5),"장비이상",""),
IF(F179="GO",
  IF(G179&lt;100,"골드이상",""),
IF(F179="EN",
  IF(G179&gt;29,"에너지너무많음",
  IF(G179&gt;9,"에너지다소많음","")),"")))</f>
        <v/>
      </c>
      <c r="I179">
        <v>1</v>
      </c>
    </row>
    <row r="180" spans="1:9">
      <c r="A180" t="str">
        <f ca="1">IF(LEN(D180)=0,"",D180)</f>
        <v>cu</v>
      </c>
      <c r="B180" t="str">
        <f>IF(LEN(F180)=0,"",F180)</f>
        <v>EN</v>
      </c>
      <c r="C180">
        <f>IF(LEN(G180)=0,"",G180)</f>
        <v>1500</v>
      </c>
      <c r="D180" t="str">
        <f ca="1">IF(ISBLANK(E180),"",
VLOOKUP(E180,OFFSET(INDIRECT("$A:$B"),0,MATCH(E$1&amp;"_Verify",INDIRECT("$1:$1"),0)-1),2,0)
)</f>
        <v>cu</v>
      </c>
      <c r="E180" t="s">
        <v>63</v>
      </c>
      <c r="F180" t="s">
        <v>64</v>
      </c>
      <c r="G180">
        <v>1500</v>
      </c>
      <c r="H180" t="str">
        <f>IF(E180="장비1상자",
  IF(OR(F180&gt;3,G180&gt;5),"장비이상",""),
IF(F180="GO",
  IF(G180&lt;100,"골드이상",""),
IF(F180="EN",
  IF(G180&gt;29,"에너지너무많음",
  IF(G180&gt;9,"에너지다소많음","")),"")))</f>
        <v>에너지너무많음</v>
      </c>
      <c r="I180">
        <v>1</v>
      </c>
    </row>
    <row r="181" spans="1:9">
      <c r="A181" t="str">
        <f ca="1">IF(LEN(D181)=0,"",D181)</f>
        <v>cu</v>
      </c>
      <c r="B181" t="str">
        <f>IF(LEN(F181)=0,"",F181)</f>
        <v>GO</v>
      </c>
      <c r="C181">
        <f>IF(LEN(G181)=0,"",G181)</f>
        <v>27500</v>
      </c>
      <c r="D181" t="str">
        <f ca="1">IF(ISBLANK(E181),"",
VLOOKUP(E181,OFFSET(INDIRECT("$A:$B"),0,MATCH(E$1&amp;"_Verify",INDIRECT("$1:$1"),0)-1),2,0)
)</f>
        <v>cu</v>
      </c>
      <c r="E181" t="s">
        <v>63</v>
      </c>
      <c r="F181" t="s">
        <v>69</v>
      </c>
      <c r="G181">
        <v>27500</v>
      </c>
      <c r="H181" t="str">
        <f>IF(E181="장비1상자",
  IF(OR(F181&gt;3,G181&gt;5),"장비이상",""),
IF(F181="GO",
  IF(G181&lt;100,"골드이상",""),
IF(F181="EN",
  IF(G181&gt;29,"에너지너무많음",
  IF(G181&gt;9,"에너지다소많음","")),"")))</f>
        <v/>
      </c>
      <c r="I181">
        <v>1</v>
      </c>
    </row>
    <row r="182" spans="1:9">
      <c r="A182" t="str">
        <f ca="1">IF(LEN(D182)=0,"",D182)</f>
        <v>it</v>
      </c>
      <c r="B182" t="str">
        <f>IF(LEN(F182)=0,"",F182)</f>
        <v>Cash_sSpellGacha</v>
      </c>
      <c r="C182">
        <f>IF(LEN(G182)=0,"",G182)</f>
        <v>10</v>
      </c>
      <c r="D182" t="str">
        <f ca="1">IF(ISBLANK(E182),"",
VLOOKUP(E182,OFFSET(INDIRECT("$A:$B"),0,MATCH(E$1&amp;"_Verify",INDIRECT("$1:$1"),0)-1),2,0)
)</f>
        <v>it</v>
      </c>
      <c r="E182" t="s">
        <v>73</v>
      </c>
      <c r="F182" t="s">
        <v>67</v>
      </c>
      <c r="G182">
        <v>10</v>
      </c>
      <c r="H182" t="str">
        <f>IF(E182="장비1상자",
  IF(OR(F182&gt;3,G182&gt;5),"장비이상",""),
IF(F182="GO",
  IF(G182&lt;100,"골드이상",""),
IF(F182="EN",
  IF(G182&gt;29,"에너지너무많음",
  IF(G182&gt;9,"에너지다소많음","")),"")))</f>
        <v/>
      </c>
      <c r="I182">
        <v>1</v>
      </c>
    </row>
    <row r="183" spans="1:9">
      <c r="A183" t="str">
        <f ca="1">IF(LEN(D183)=0,"",D183)</f>
        <v>cu</v>
      </c>
      <c r="B183" t="str">
        <f>IF(LEN(F183)=0,"",F183)</f>
        <v>GO</v>
      </c>
      <c r="C183">
        <f>IF(LEN(G183)=0,"",G183)</f>
        <v>36250</v>
      </c>
      <c r="D183" t="str">
        <f ca="1">IF(ISBLANK(E183),"",
VLOOKUP(E183,OFFSET(INDIRECT("$A:$B"),0,MATCH(E$1&amp;"_Verify",INDIRECT("$1:$1"),0)-1),2,0)
)</f>
        <v>cu</v>
      </c>
      <c r="E183" t="s">
        <v>63</v>
      </c>
      <c r="F183" t="s">
        <v>69</v>
      </c>
      <c r="G183">
        <v>36250</v>
      </c>
      <c r="H183" t="str">
        <f>IF(E183="장비1상자",
  IF(OR(F183&gt;3,G183&gt;5),"장비이상",""),
IF(F183="GO",
  IF(G183&lt;100,"골드이상",""),
IF(F183="EN",
  IF(G183&gt;29,"에너지너무많음",
  IF(G183&gt;9,"에너지다소많음","")),"")))</f>
        <v/>
      </c>
      <c r="I183">
        <v>1</v>
      </c>
    </row>
    <row r="184" spans="1:9">
      <c r="A184" t="str">
        <f ca="1">IF(LEN(D184)=0,"",D184)</f>
        <v>cu</v>
      </c>
      <c r="B184" t="str">
        <f>IF(LEN(F184)=0,"",F184)</f>
        <v>EN</v>
      </c>
      <c r="C184">
        <f>IF(LEN(G184)=0,"",G184)</f>
        <v>2000</v>
      </c>
      <c r="D184" t="str">
        <f ca="1">IF(ISBLANK(E184),"",
VLOOKUP(E184,OFFSET(INDIRECT("$A:$B"),0,MATCH(E$1&amp;"_Verify",INDIRECT("$1:$1"),0)-1),2,0)
)</f>
        <v>cu</v>
      </c>
      <c r="E184" t="s">
        <v>63</v>
      </c>
      <c r="F184" t="s">
        <v>64</v>
      </c>
      <c r="G184">
        <v>2000</v>
      </c>
      <c r="H184" t="str">
        <f>IF(E184="장비1상자",
  IF(OR(F184&gt;3,G184&gt;5),"장비이상",""),
IF(F184="GO",
  IF(G184&lt;100,"골드이상",""),
IF(F184="EN",
  IF(G184&gt;29,"에너지너무많음",
  IF(G184&gt;9,"에너지다소많음","")),"")))</f>
        <v>에너지너무많음</v>
      </c>
      <c r="I184">
        <v>1</v>
      </c>
    </row>
    <row r="185" spans="1:9">
      <c r="A185" t="str">
        <f ca="1">IF(LEN(D185)=0,"",D185)</f>
        <v>cu</v>
      </c>
      <c r="B185" t="str">
        <f>IF(LEN(F185)=0,"",F185)</f>
        <v>GO</v>
      </c>
      <c r="C185">
        <f>IF(LEN(G185)=0,"",G185)</f>
        <v>50000</v>
      </c>
      <c r="D185" t="str">
        <f ca="1">IF(ISBLANK(E185),"",
VLOOKUP(E185,OFFSET(INDIRECT("$A:$B"),0,MATCH(E$1&amp;"_Verify",INDIRECT("$1:$1"),0)-1),2,0)
)</f>
        <v>cu</v>
      </c>
      <c r="E185" t="s">
        <v>63</v>
      </c>
      <c r="F185" t="s">
        <v>69</v>
      </c>
      <c r="G185">
        <v>50000</v>
      </c>
      <c r="H185" t="str">
        <f>IF(E185="장비1상자",
  IF(OR(F185&gt;3,G185&gt;5),"장비이상",""),
IF(F185="GO",
  IF(G185&lt;100,"골드이상",""),
IF(F185="EN",
  IF(G185&gt;29,"에너지너무많음",
  IF(G185&gt;9,"에너지다소많음","")),"")))</f>
        <v/>
      </c>
      <c r="I185">
        <v>1</v>
      </c>
    </row>
    <row r="186" spans="1:9">
      <c r="A186" t="str">
        <f ca="1">IF(LEN(D186)=0,"",D186)</f>
        <v>it</v>
      </c>
      <c r="B186" t="str">
        <f>IF(LEN(F186)=0,"",F186)</f>
        <v>Cash_sSpellGacha</v>
      </c>
      <c r="C186">
        <f>IF(LEN(G186)=0,"",G186)</f>
        <v>10</v>
      </c>
      <c r="D186" t="str">
        <f ca="1">IF(ISBLANK(E186),"",
VLOOKUP(E186,OFFSET(INDIRECT("$A:$B"),0,MATCH(E$1&amp;"_Verify",INDIRECT("$1:$1"),0)-1),2,0)
)</f>
        <v>it</v>
      </c>
      <c r="E186" t="s">
        <v>73</v>
      </c>
      <c r="F186" t="s">
        <v>67</v>
      </c>
      <c r="G186">
        <v>10</v>
      </c>
      <c r="H186" t="str">
        <f>IF(E186="장비1상자",
  IF(OR(F186&gt;3,G186&gt;5),"장비이상",""),
IF(F186="GO",
  IF(G186&lt;100,"골드이상",""),
IF(F186="EN",
  IF(G186&gt;29,"에너지너무많음",
  IF(G186&gt;9,"에너지다소많음","")),"")))</f>
        <v/>
      </c>
      <c r="I186">
        <v>1</v>
      </c>
    </row>
    <row r="187" spans="1:9">
      <c r="A187" t="str">
        <f ca="1">IF(LEN(D187)=0,"",D187)</f>
        <v>it</v>
      </c>
      <c r="B187" t="str">
        <f>IF(LEN(F187)=0,"",F187)</f>
        <v>Cash_sCharacterGacha</v>
      </c>
      <c r="C187">
        <f>IF(LEN(G187)=0,"",G187)</f>
        <v>10</v>
      </c>
      <c r="D187" t="str">
        <f ca="1">IF(ISBLANK(E187),"",
VLOOKUP(E187,OFFSET(INDIRECT("$A:$B"),0,MATCH(E$1&amp;"_Verify",INDIRECT("$1:$1"),0)-1),2,0)
)</f>
        <v>it</v>
      </c>
      <c r="E187" t="s">
        <v>73</v>
      </c>
      <c r="F187" t="s">
        <v>75</v>
      </c>
      <c r="G187">
        <v>10</v>
      </c>
      <c r="H187" t="str">
        <f>IF(E187="장비1상자",
  IF(OR(F187&gt;3,G187&gt;5),"장비이상",""),
IF(F187="GO",
  IF(G187&lt;100,"골드이상",""),
IF(F187="EN",
  IF(G187&gt;29,"에너지너무많음",
  IF(G187&gt;9,"에너지다소많음","")),"")))</f>
        <v/>
      </c>
      <c r="I187">
        <v>1</v>
      </c>
    </row>
    <row r="188" spans="1:9">
      <c r="A188" t="str">
        <f ca="1">IF(LEN(D188)=0,"",D188)</f>
        <v>cu</v>
      </c>
      <c r="B188" t="str">
        <f>IF(LEN(F188)=0,"",F188)</f>
        <v>GO</v>
      </c>
      <c r="C188">
        <f>IF(LEN(G188)=0,"",G188)</f>
        <v>75000</v>
      </c>
      <c r="D188" t="str">
        <f ca="1">IF(ISBLANK(E188),"",
VLOOKUP(E188,OFFSET(INDIRECT("$A:$B"),0,MATCH(E$1&amp;"_Verify",INDIRECT("$1:$1"),0)-1),2,0)
)</f>
        <v>cu</v>
      </c>
      <c r="E188" t="s">
        <v>63</v>
      </c>
      <c r="F188" t="s">
        <v>69</v>
      </c>
      <c r="G188">
        <v>75000</v>
      </c>
      <c r="H188" t="str">
        <f>IF(E188="장비1상자",
  IF(OR(F188&gt;3,G188&gt;5),"장비이상",""),
IF(F188="GO",
  IF(G188&lt;100,"골드이상",""),
IF(F188="EN",
  IF(G188&gt;29,"에너지너무많음",
  IF(G188&gt;9,"에너지다소많음","")),"")))</f>
        <v/>
      </c>
      <c r="I188">
        <v>1</v>
      </c>
    </row>
  </sheetData>
  <phoneticPr fontId="1" type="noConversion"/>
  <dataValidations disablePrompts="1" count="2">
    <dataValidation type="list" allowBlank="1" showInputMessage="1" showErrorMessage="1" sqref="F2:F188" xr:uid="{1D6DCD2A-DAB3-42A4-8D58-B655A47537C5}">
      <formula1>OFFSET(INDIRECT("$A$1"),1,MATCH(IF(E2="재화","서버재화",IF(E2="아이템","서버아이템","그외")),INDIRECT("$1:$1"),0)-1,COUNTA(OFFSET(INDIRECT("$A:$A"),0,MATCH(IF(E2="재화","서버재화",IF(E2="아이템","서버아이템","그외")),INDIRECT("$1:$1"),0)-1))-1,1)</formula1>
    </dataValidation>
    <dataValidation type="list" allowBlank="1" showInputMessage="1" showErrorMessage="1" sqref="E2:E188" xr:uid="{F9622349-D7CD-4FC8-A444-4EE7E70F0164}">
      <formula1>OFFSET(INDIRECT("$A$1"),1,MATCH(E$1&amp;"_Verify",INDIRECT("$1:$1"),0)-1,COUNTA(OFFSET(INDIRECT("$A:$A"),0,MATCH(E$1&amp;"_Verify",INDIRECT("$1:$1"),0)-1))-1,1)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AttendanceTypeTable</vt:lpstr>
      <vt:lpstr>AttendanceRewardTable</vt:lpstr>
      <vt:lpstr>AttendanceEarlyTable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&amp; Hoo</dc:creator>
  <cp:lastModifiedBy>Ju &amp; Hoo</cp:lastModifiedBy>
  <dcterms:created xsi:type="dcterms:W3CDTF">2023-01-23T05:49:20Z</dcterms:created>
  <dcterms:modified xsi:type="dcterms:W3CDTF">2023-01-23T13:30:11Z</dcterms:modified>
</cp:coreProperties>
</file>