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6C01879-5748-46E4-9048-1EF32CBBEDE8}" xr6:coauthVersionLast="45" xr6:coauthVersionMax="45" xr10:uidLastSave="{00000000-0000-0000-0000-000000000000}"/>
  <bookViews>
    <workbookView xWindow="-120" yWindow="-120" windowWidth="29040" windowHeight="15840" activeTab="1" xr2:uid="{744FAB8B-2B4C-47C4-9B52-EAF29B7E3396}"/>
    <workbookView xWindow="-28920" yWindow="-120" windowWidth="29040" windowHeight="15840" activeTab="4" xr2:uid="{414219B6-7064-40CC-A492-ADCA17014BB4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 s="1"/>
  <c r="C5" i="2" s="1"/>
  <c r="C6" i="2" s="1"/>
  <c r="C7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E78" i="4" l="1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U8" i="6"/>
  <c r="AT8" i="6"/>
  <c r="AS8" i="6"/>
  <c r="AR8" i="6"/>
  <c r="AQ8" i="6"/>
  <c r="AP8" i="6"/>
  <c r="AO8" i="6"/>
  <c r="AN8" i="6"/>
  <c r="AU7" i="6"/>
  <c r="AT7" i="6"/>
  <c r="AS7" i="6"/>
  <c r="AR7" i="6"/>
  <c r="AQ7" i="6"/>
  <c r="AP7" i="6"/>
  <c r="AO7" i="6"/>
  <c r="AN7" i="6"/>
  <c r="AU6" i="6"/>
  <c r="AT6" i="6"/>
  <c r="AS6" i="6"/>
  <c r="AR6" i="6"/>
  <c r="AQ6" i="6"/>
  <c r="AP6" i="6"/>
  <c r="AO6" i="6"/>
  <c r="AN6" i="6"/>
  <c r="AU5" i="6"/>
  <c r="AT5" i="6"/>
  <c r="AS5" i="6"/>
  <c r="AR5" i="6"/>
  <c r="AQ5" i="6"/>
  <c r="AP5" i="6"/>
  <c r="AO5" i="6"/>
  <c r="AN5" i="6"/>
  <c r="AU4" i="6"/>
  <c r="AT4" i="6"/>
  <c r="AS4" i="6"/>
  <c r="AR4" i="6"/>
  <c r="AQ4" i="6"/>
  <c r="AP4" i="6"/>
  <c r="AO4" i="6"/>
  <c r="AN4" i="6"/>
  <c r="AU3" i="6"/>
  <c r="AT3" i="6"/>
  <c r="AS3" i="6"/>
  <c r="AR3" i="6"/>
  <c r="AQ3" i="6"/>
  <c r="AP3" i="6"/>
  <c r="AO3" i="6"/>
  <c r="AN3" i="6"/>
  <c r="AU2" i="6"/>
  <c r="AT2" i="6"/>
  <c r="AS2" i="6"/>
  <c r="AR2" i="6"/>
  <c r="AQ2" i="6"/>
  <c r="AP2" i="6"/>
  <c r="AO2" i="6"/>
  <c r="AN2" i="6"/>
  <c r="AE8" i="6"/>
  <c r="AD8" i="6"/>
  <c r="AC8" i="6"/>
  <c r="AB8" i="6"/>
  <c r="AE7" i="6"/>
  <c r="AD7" i="6"/>
  <c r="AC7" i="6"/>
  <c r="AB7" i="6"/>
  <c r="AE6" i="6"/>
  <c r="AD6" i="6"/>
  <c r="AC6" i="6"/>
  <c r="AB6" i="6"/>
  <c r="AE5" i="6"/>
  <c r="AD5" i="6"/>
  <c r="AC5" i="6"/>
  <c r="AB5" i="6"/>
  <c r="AE4" i="6"/>
  <c r="AD4" i="6"/>
  <c r="AC4" i="6"/>
  <c r="AB4" i="6"/>
  <c r="AE3" i="6"/>
  <c r="AD3" i="6"/>
  <c r="AC3" i="6"/>
  <c r="AB3" i="6"/>
  <c r="AE2" i="6"/>
  <c r="AD2" i="6"/>
  <c r="AC2" i="6"/>
  <c r="AB2" i="6"/>
  <c r="W13" i="1" l="1"/>
  <c r="W12" i="1"/>
  <c r="V12" i="1"/>
  <c r="W10" i="1"/>
  <c r="W9" i="1"/>
  <c r="V9" i="1"/>
  <c r="W7" i="1"/>
  <c r="W6" i="1"/>
  <c r="V6" i="1"/>
  <c r="W14" i="1"/>
  <c r="V14" i="1"/>
  <c r="V13" i="1"/>
  <c r="W11" i="1"/>
  <c r="V11" i="1"/>
  <c r="V10" i="1"/>
  <c r="W8" i="1"/>
  <c r="V8" i="1"/>
  <c r="V7" i="1"/>
  <c r="W5" i="1"/>
  <c r="V5" i="1"/>
  <c r="W3" i="1"/>
  <c r="V3" i="1"/>
  <c r="W2" i="1"/>
  <c r="V2" i="1"/>
  <c r="S107" i="1"/>
  <c r="S106" i="1"/>
  <c r="S94" i="1"/>
  <c r="S93" i="1"/>
  <c r="S81" i="1"/>
  <c r="S80" i="1"/>
  <c r="S68" i="1"/>
  <c r="S67" i="1"/>
  <c r="S55" i="1"/>
  <c r="S54" i="1"/>
  <c r="S42" i="1"/>
  <c r="S41" i="1"/>
  <c r="S29" i="1"/>
  <c r="S28" i="1"/>
  <c r="S16" i="1"/>
  <c r="S15" i="1"/>
  <c r="S3" i="1"/>
  <c r="Y3" i="1" s="1"/>
  <c r="AB3" i="1" s="1"/>
  <c r="V148" i="7"/>
  <c r="W4" i="1" l="1"/>
  <c r="V4" i="1"/>
  <c r="X3" i="1"/>
  <c r="AA3" i="1" s="1"/>
  <c r="AC3" i="1" s="1"/>
  <c r="Z3" i="1" l="1"/>
  <c r="AD3" i="1" s="1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S92" i="1" l="1"/>
  <c r="S14" i="1"/>
  <c r="S79" i="1"/>
  <c r="S66" i="1"/>
  <c r="S118" i="1"/>
  <c r="S53" i="1"/>
  <c r="S105" i="1"/>
  <c r="S27" i="1"/>
  <c r="S40" i="1"/>
  <c r="V10" i="7"/>
  <c r="V11" i="7" s="1"/>
  <c r="V12" i="7" s="1"/>
  <c r="V13" i="7" s="1"/>
  <c r="V14" i="7" s="1"/>
  <c r="V15" i="7" s="1"/>
  <c r="V16" i="7" s="1"/>
  <c r="V17" i="7" s="1"/>
  <c r="V18" i="7" s="1"/>
  <c r="V23" i="7" s="1"/>
  <c r="V8" i="7"/>
  <c r="S56" i="1" l="1"/>
  <c r="S44" i="1"/>
  <c r="S31" i="1"/>
  <c r="S109" i="1"/>
  <c r="S43" i="1"/>
  <c r="S108" i="1"/>
  <c r="S96" i="1"/>
  <c r="S30" i="1"/>
  <c r="S18" i="1"/>
  <c r="S82" i="1"/>
  <c r="S70" i="1"/>
  <c r="S95" i="1"/>
  <c r="S83" i="1"/>
  <c r="S17" i="1"/>
  <c r="S5" i="1"/>
  <c r="S4" i="1"/>
  <c r="S69" i="1"/>
  <c r="S57" i="1"/>
  <c r="Y14" i="1"/>
  <c r="AB14" i="1" s="1"/>
  <c r="X14" i="1"/>
  <c r="V24" i="7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Y4" i="1" l="1"/>
  <c r="AB4" i="1" s="1"/>
  <c r="X4" i="1"/>
  <c r="Y5" i="1"/>
  <c r="AB5" i="1" s="1"/>
  <c r="X5" i="1"/>
  <c r="S110" i="1"/>
  <c r="S98" i="1"/>
  <c r="S32" i="1"/>
  <c r="S20" i="1"/>
  <c r="S19" i="1"/>
  <c r="S97" i="1"/>
  <c r="S85" i="1"/>
  <c r="S84" i="1"/>
  <c r="S72" i="1"/>
  <c r="S6" i="1"/>
  <c r="S46" i="1"/>
  <c r="S71" i="1"/>
  <c r="S59" i="1"/>
  <c r="S58" i="1"/>
  <c r="S111" i="1"/>
  <c r="S45" i="1"/>
  <c r="S33" i="1"/>
  <c r="S7" i="1"/>
  <c r="AA14" i="1"/>
  <c r="AC14" i="1" s="1"/>
  <c r="Z14" i="1"/>
  <c r="AD14" i="1" s="1"/>
  <c r="V42" i="7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S86" i="1" l="1"/>
  <c r="S74" i="1"/>
  <c r="S8" i="1"/>
  <c r="S73" i="1"/>
  <c r="S61" i="1"/>
  <c r="S22" i="1"/>
  <c r="S60" i="1"/>
  <c r="S48" i="1"/>
  <c r="S113" i="1"/>
  <c r="S47" i="1"/>
  <c r="S35" i="1"/>
  <c r="S112" i="1"/>
  <c r="S100" i="1"/>
  <c r="S34" i="1"/>
  <c r="S99" i="1"/>
  <c r="S87" i="1"/>
  <c r="S21" i="1"/>
  <c r="S9" i="1"/>
  <c r="Y6" i="1"/>
  <c r="AB6" i="1" s="1"/>
  <c r="X6" i="1"/>
  <c r="AA5" i="1"/>
  <c r="AC5" i="1" s="1"/>
  <c r="Z5" i="1"/>
  <c r="AD5" i="1" s="1"/>
  <c r="Y7" i="1"/>
  <c r="AB7" i="1" s="1"/>
  <c r="X7" i="1"/>
  <c r="AA4" i="1"/>
  <c r="AC4" i="1" s="1"/>
  <c r="Z4" i="1"/>
  <c r="AD4" i="1" s="1"/>
  <c r="V68" i="7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S62" i="1" l="1"/>
  <c r="S50" i="1"/>
  <c r="S115" i="1"/>
  <c r="S49" i="1"/>
  <c r="S37" i="1"/>
  <c r="S114" i="1"/>
  <c r="S102" i="1"/>
  <c r="S36" i="1"/>
  <c r="S24" i="1"/>
  <c r="S101" i="1"/>
  <c r="S89" i="1"/>
  <c r="S23" i="1"/>
  <c r="S11" i="1"/>
  <c r="S88" i="1"/>
  <c r="S76" i="1"/>
  <c r="S75" i="1"/>
  <c r="S63" i="1"/>
  <c r="S10" i="1"/>
  <c r="AA7" i="1"/>
  <c r="AC7" i="1" s="1"/>
  <c r="Z7" i="1"/>
  <c r="AD7" i="1" s="1"/>
  <c r="X9" i="1"/>
  <c r="Y9" i="1"/>
  <c r="AB9" i="1" s="1"/>
  <c r="X8" i="1"/>
  <c r="Y8" i="1"/>
  <c r="AB8" i="1" s="1"/>
  <c r="AA6" i="1"/>
  <c r="AC6" i="1" s="1"/>
  <c r="Z6" i="1"/>
  <c r="AD6" i="1" s="1"/>
  <c r="V87" i="7"/>
  <c r="AA8" i="1" l="1"/>
  <c r="AC8" i="1" s="1"/>
  <c r="Z8" i="1"/>
  <c r="AD8" i="1" s="1"/>
  <c r="Y10" i="1"/>
  <c r="AB10" i="1" s="1"/>
  <c r="X10" i="1"/>
  <c r="S116" i="1"/>
  <c r="S104" i="1"/>
  <c r="S38" i="1"/>
  <c r="S26" i="1"/>
  <c r="S64" i="1"/>
  <c r="S103" i="1"/>
  <c r="S91" i="1"/>
  <c r="S13" i="1"/>
  <c r="S52" i="1"/>
  <c r="S90" i="1"/>
  <c r="S78" i="1"/>
  <c r="S12" i="1"/>
  <c r="S77" i="1"/>
  <c r="S65" i="1"/>
  <c r="S117" i="1"/>
  <c r="S51" i="1"/>
  <c r="S39" i="1"/>
  <c r="S25" i="1"/>
  <c r="AA9" i="1"/>
  <c r="AC9" i="1" s="1"/>
  <c r="Z9" i="1"/>
  <c r="AD9" i="1" s="1"/>
  <c r="X11" i="1"/>
  <c r="Y11" i="1"/>
  <c r="AB11" i="1" s="1"/>
  <c r="V88" i="7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Y12" i="1" l="1"/>
  <c r="AB12" i="1" s="1"/>
  <c r="X12" i="1"/>
  <c r="AA11" i="1"/>
  <c r="AC11" i="1" s="1"/>
  <c r="Z11" i="1"/>
  <c r="AD11" i="1" s="1"/>
  <c r="Y13" i="1"/>
  <c r="AB13" i="1" s="1"/>
  <c r="X13" i="1"/>
  <c r="AA10" i="1"/>
  <c r="AC10" i="1" s="1"/>
  <c r="Z10" i="1"/>
  <c r="AD10" i="1" s="1"/>
  <c r="AA13" i="1" l="1"/>
  <c r="AC13" i="1" s="1"/>
  <c r="Z13" i="1"/>
  <c r="AD13" i="1" s="1"/>
  <c r="Z12" i="1"/>
  <c r="AD12" i="1" s="1"/>
  <c r="AA12" i="1"/>
  <c r="AC12" i="1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BE3" i="6"/>
  <c r="BE4" i="6" s="1"/>
  <c r="BE5" i="6" s="1"/>
  <c r="BE6" i="6" s="1"/>
  <c r="O28" i="4"/>
  <c r="O8" i="4"/>
  <c r="AY7" i="6"/>
  <c r="O38" i="4"/>
  <c r="O25" i="4"/>
  <c r="O44" i="4"/>
  <c r="O34" i="4"/>
  <c r="O46" i="4"/>
  <c r="O20" i="4"/>
  <c r="O29" i="4"/>
  <c r="O3" i="4"/>
  <c r="O77" i="4"/>
  <c r="O26" i="4"/>
  <c r="O56" i="4"/>
  <c r="O19" i="4"/>
  <c r="O30" i="4"/>
  <c r="O60" i="4"/>
  <c r="O37" i="4"/>
  <c r="O62" i="4"/>
  <c r="O49" i="4"/>
  <c r="AY8" i="6"/>
  <c r="O21" i="4"/>
  <c r="O73" i="4"/>
  <c r="O6" i="4"/>
  <c r="O42" i="4"/>
  <c r="O65" i="4"/>
  <c r="AY3" i="6"/>
  <c r="O57" i="4"/>
  <c r="O47" i="4"/>
  <c r="O23" i="4"/>
  <c r="O2" i="4"/>
  <c r="O61" i="4"/>
  <c r="O16" i="4"/>
  <c r="O18" i="4"/>
  <c r="O11" i="4"/>
  <c r="O40" i="4"/>
  <c r="O67" i="4"/>
  <c r="AY4" i="6"/>
  <c r="O5" i="4"/>
  <c r="AY6" i="6"/>
  <c r="O22" i="4"/>
  <c r="O39" i="4"/>
  <c r="O53" i="4"/>
  <c r="O45" i="4"/>
  <c r="O17" i="4"/>
  <c r="O32" i="4"/>
  <c r="O52" i="4"/>
  <c r="O54" i="4"/>
  <c r="O63" i="4"/>
  <c r="O7" i="4"/>
  <c r="O10" i="4"/>
  <c r="O59" i="4"/>
  <c r="O15" i="4"/>
  <c r="O78" i="4"/>
  <c r="O9" i="4"/>
  <c r="O64" i="4"/>
  <c r="O31" i="4"/>
  <c r="O27" i="4"/>
  <c r="O12" i="4"/>
  <c r="O14" i="4"/>
  <c r="O4" i="4"/>
  <c r="O66" i="4"/>
  <c r="O76" i="4"/>
  <c r="O50" i="4"/>
  <c r="O24" i="4"/>
  <c r="O71" i="4"/>
  <c r="O70" i="4"/>
  <c r="O35" i="4"/>
  <c r="O58" i="4"/>
  <c r="AY2" i="6"/>
  <c r="O74" i="4"/>
  <c r="O55" i="4"/>
  <c r="O33" i="4"/>
  <c r="O68" i="4"/>
  <c r="O72" i="4"/>
  <c r="O75" i="4"/>
  <c r="O36" i="4"/>
  <c r="O51" i="4"/>
  <c r="O13" i="4"/>
  <c r="O69" i="4"/>
  <c r="O48" i="4"/>
  <c r="O43" i="4"/>
  <c r="AY5" i="6"/>
  <c r="O41" i="4"/>
  <c r="P4" i="4" l="1"/>
  <c r="P7" i="4"/>
  <c r="P16" i="4"/>
  <c r="P19" i="4"/>
  <c r="P22" i="4"/>
  <c r="P25" i="4"/>
  <c r="P28" i="4"/>
  <c r="P31" i="4"/>
  <c r="P34" i="4"/>
  <c r="P37" i="4"/>
  <c r="P40" i="4"/>
  <c r="P43" i="4"/>
  <c r="P46" i="4"/>
  <c r="P49" i="4"/>
  <c r="P58" i="4"/>
  <c r="P61" i="4"/>
  <c r="P64" i="4"/>
  <c r="P67" i="4"/>
  <c r="P70" i="4"/>
  <c r="P73" i="4"/>
  <c r="P76" i="4"/>
  <c r="P12" i="4"/>
  <c r="P54" i="4"/>
  <c r="P10" i="4"/>
  <c r="P14" i="4"/>
  <c r="P52" i="4"/>
  <c r="P56" i="4"/>
  <c r="P5" i="4"/>
  <c r="P8" i="4"/>
  <c r="P17" i="4"/>
  <c r="P20" i="4"/>
  <c r="P23" i="4"/>
  <c r="P26" i="4"/>
  <c r="P29" i="4"/>
  <c r="P32" i="4"/>
  <c r="P35" i="4"/>
  <c r="P38" i="4"/>
  <c r="P41" i="4"/>
  <c r="P44" i="4"/>
  <c r="P47" i="4"/>
  <c r="P50" i="4"/>
  <c r="P59" i="4"/>
  <c r="P62" i="4"/>
  <c r="P65" i="4"/>
  <c r="P68" i="4"/>
  <c r="P71" i="4"/>
  <c r="P74" i="4"/>
  <c r="P77" i="4"/>
  <c r="P3" i="4"/>
  <c r="P6" i="4"/>
  <c r="P9" i="4"/>
  <c r="P11" i="4"/>
  <c r="P13" i="4"/>
  <c r="P15" i="4"/>
  <c r="P18" i="4"/>
  <c r="P21" i="4"/>
  <c r="P24" i="4"/>
  <c r="P27" i="4"/>
  <c r="P30" i="4"/>
  <c r="P33" i="4"/>
  <c r="P36" i="4"/>
  <c r="P39" i="4"/>
  <c r="P42" i="4"/>
  <c r="P45" i="4"/>
  <c r="P48" i="4"/>
  <c r="P51" i="4"/>
  <c r="P53" i="4"/>
  <c r="P55" i="4"/>
  <c r="P57" i="4"/>
  <c r="P60" i="4"/>
  <c r="P63" i="4"/>
  <c r="P66" i="4"/>
  <c r="P69" i="4"/>
  <c r="P72" i="4"/>
  <c r="P75" i="4"/>
  <c r="P78" i="4"/>
  <c r="P2" i="4"/>
  <c r="AZ4" i="6"/>
  <c r="AZ7" i="6"/>
  <c r="AZ5" i="6"/>
  <c r="AZ8" i="6"/>
  <c r="AZ3" i="6"/>
  <c r="AZ6" i="6"/>
  <c r="AZ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I6" i="4"/>
  <c r="I10" i="4"/>
  <c r="I52" i="4"/>
  <c r="I23" i="4"/>
  <c r="I70" i="4"/>
  <c r="I25" i="4"/>
  <c r="I32" i="4"/>
  <c r="I30" i="4"/>
  <c r="I77" i="4"/>
  <c r="I68" i="4"/>
  <c r="I22" i="4"/>
  <c r="I58" i="4"/>
  <c r="I31" i="4"/>
  <c r="I36" i="4"/>
  <c r="I7" i="4"/>
  <c r="I42" i="4"/>
  <c r="I41" i="4"/>
  <c r="I67" i="4"/>
  <c r="I14" i="4"/>
  <c r="I78" i="4"/>
  <c r="I4" i="4"/>
  <c r="I69" i="4"/>
  <c r="I33" i="4"/>
  <c r="I44" i="4"/>
  <c r="I18" i="4"/>
  <c r="I15" i="4"/>
  <c r="I72" i="4"/>
  <c r="I38" i="4"/>
  <c r="I62" i="4"/>
  <c r="I61" i="4"/>
  <c r="I24" i="4"/>
  <c r="I71" i="4"/>
  <c r="I73" i="4"/>
  <c r="I35" i="4"/>
  <c r="I12" i="4"/>
  <c r="I27" i="4"/>
  <c r="I57" i="4"/>
  <c r="I37" i="4"/>
  <c r="I46" i="4"/>
  <c r="I65" i="4"/>
  <c r="I63" i="4"/>
  <c r="I54" i="4"/>
  <c r="I29" i="4"/>
  <c r="I53" i="4"/>
  <c r="I19" i="4"/>
  <c r="I20" i="4"/>
  <c r="I64" i="4"/>
  <c r="I40" i="4"/>
  <c r="I56" i="4"/>
  <c r="I48" i="4"/>
  <c r="I17" i="4"/>
  <c r="I59" i="4"/>
  <c r="I66" i="4"/>
  <c r="I49" i="4"/>
  <c r="I76" i="4"/>
  <c r="I21" i="4"/>
  <c r="I60" i="4"/>
  <c r="I74" i="4"/>
  <c r="I47" i="4"/>
  <c r="I28" i="4"/>
  <c r="I5" i="4"/>
  <c r="I75" i="4"/>
  <c r="I16" i="4"/>
  <c r="I50" i="4"/>
  <c r="I55" i="4"/>
  <c r="I39" i="4"/>
  <c r="I9" i="4"/>
  <c r="I13" i="4"/>
  <c r="I8" i="4"/>
  <c r="I43" i="4"/>
  <c r="I45" i="4"/>
  <c r="I11" i="4"/>
  <c r="I34" i="4"/>
  <c r="I26" i="4"/>
  <c r="I51" i="4"/>
  <c r="E3" i="7" l="1"/>
  <c r="D3" i="7" s="1"/>
  <c r="L2" i="6"/>
  <c r="E2" i="6" s="1"/>
  <c r="J72" i="4"/>
  <c r="J75" i="4"/>
  <c r="J58" i="4"/>
  <c r="J52" i="4"/>
  <c r="J48" i="4"/>
  <c r="J14" i="4"/>
  <c r="J23" i="4"/>
  <c r="J57" i="4"/>
  <c r="J38" i="4"/>
  <c r="J17" i="4"/>
  <c r="J76" i="4"/>
  <c r="J19" i="4"/>
  <c r="J13" i="4"/>
  <c r="J27" i="4"/>
  <c r="J50" i="4"/>
  <c r="J15" i="4"/>
  <c r="J18" i="4"/>
  <c r="J16" i="4"/>
  <c r="J41" i="4"/>
  <c r="J55" i="4"/>
  <c r="J78" i="4"/>
  <c r="J20" i="4"/>
  <c r="J68" i="4"/>
  <c r="J42" i="4"/>
  <c r="J11" i="4"/>
  <c r="J63" i="4"/>
  <c r="J59" i="4"/>
  <c r="J44" i="4"/>
  <c r="J60" i="4"/>
  <c r="J69" i="4"/>
  <c r="J70" i="4"/>
  <c r="J10" i="4"/>
  <c r="J45" i="4"/>
  <c r="J30" i="4"/>
  <c r="J21" i="4"/>
  <c r="J53" i="4"/>
  <c r="J6" i="4"/>
  <c r="J65" i="4"/>
  <c r="J5" i="4"/>
  <c r="J74" i="4"/>
  <c r="J31" i="4"/>
  <c r="J47" i="4"/>
  <c r="J32" i="4"/>
  <c r="J66" i="4"/>
  <c r="J35" i="4"/>
  <c r="J36" i="4"/>
  <c r="J39" i="4"/>
  <c r="J51" i="4"/>
  <c r="J62" i="4"/>
  <c r="J25" i="4"/>
  <c r="J56" i="4"/>
  <c r="J40" i="4"/>
  <c r="J43" i="4"/>
  <c r="J61" i="4"/>
  <c r="J8" i="4"/>
  <c r="J64" i="4"/>
  <c r="J73" i="4"/>
  <c r="J37" i="4"/>
  <c r="J24" i="4"/>
  <c r="J22" i="4"/>
  <c r="J12" i="4"/>
  <c r="J77" i="4"/>
  <c r="J33" i="4"/>
  <c r="J28" i="4"/>
  <c r="J49" i="4"/>
  <c r="J54" i="4"/>
  <c r="J4" i="4"/>
  <c r="J67" i="4"/>
  <c r="J26" i="4"/>
  <c r="J7" i="4"/>
  <c r="J29" i="4"/>
  <c r="J71" i="4"/>
  <c r="J46" i="4"/>
  <c r="J34" i="4"/>
  <c r="J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I3" i="4"/>
  <c r="I2" i="4"/>
  <c r="E4" i="7" l="1"/>
  <c r="D4" i="7" s="1"/>
  <c r="F4" i="7"/>
  <c r="F5" i="7" s="1"/>
  <c r="F6" i="7" s="1"/>
  <c r="F7" i="7" s="1"/>
  <c r="J3" i="4"/>
  <c r="J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E5" i="7" l="1"/>
  <c r="D5" i="7" s="1"/>
  <c r="G4" i="7"/>
  <c r="G5" i="7" s="1"/>
  <c r="G6" i="7" s="1"/>
  <c r="G7" i="7" s="1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E6" i="7" l="1"/>
  <c r="D6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E7" i="7" l="1"/>
  <c r="D7" i="7" s="1"/>
  <c r="T7" i="7" s="1"/>
  <c r="I4" i="7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AD24" i="2" l="1"/>
  <c r="G37" i="7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23" i="7"/>
  <c r="G24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X24" i="2" s="1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H38" i="7" l="1"/>
  <c r="D38" i="7" s="1"/>
  <c r="D23" i="7"/>
  <c r="J89" i="7"/>
  <c r="D89" i="7" s="1"/>
  <c r="X12" i="2"/>
  <c r="J37" i="7"/>
  <c r="J38" i="7" s="1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X97" i="2"/>
  <c r="Q97" i="7"/>
  <c r="AC61" i="2"/>
  <c r="O61" i="7"/>
  <c r="J21" i="7"/>
  <c r="J22" i="7" s="1"/>
  <c r="J23" i="7" s="1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H39" i="7" l="1"/>
  <c r="D39" i="7" s="1"/>
  <c r="J90" i="7"/>
  <c r="D90" i="7" s="1"/>
  <c r="I59" i="7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92" i="7" s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J93" i="7" l="1"/>
  <c r="D93" i="7" s="1"/>
  <c r="D60" i="7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J94" i="7" l="1"/>
  <c r="D61" i="7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S134" i="2" s="1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6" i="1"/>
  <c r="M56" i="1"/>
  <c r="M69" i="1"/>
  <c r="M18" i="1"/>
  <c r="M46" i="1"/>
  <c r="M41" i="1"/>
  <c r="M103" i="1"/>
  <c r="M16" i="1"/>
  <c r="M60" i="1"/>
  <c r="M8" i="1"/>
  <c r="M111" i="1"/>
  <c r="M78" i="1"/>
  <c r="M115" i="1"/>
  <c r="M88" i="1"/>
  <c r="M3" i="1"/>
  <c r="M35" i="1"/>
  <c r="M77" i="1"/>
  <c r="M59" i="1"/>
  <c r="M48" i="1"/>
  <c r="M57" i="1"/>
  <c r="M49" i="1"/>
  <c r="M67" i="1"/>
  <c r="M28" i="1"/>
  <c r="M87" i="1"/>
  <c r="M7" i="1"/>
  <c r="M12" i="1"/>
  <c r="M117" i="1"/>
  <c r="M39" i="1"/>
  <c r="M61" i="1"/>
  <c r="M104" i="1"/>
  <c r="M13" i="1"/>
  <c r="M31" i="1"/>
  <c r="M82" i="1"/>
  <c r="M42" i="1"/>
  <c r="M94" i="1"/>
  <c r="M96" i="1"/>
  <c r="M80" i="1"/>
  <c r="M25" i="1"/>
  <c r="M10" i="1"/>
  <c r="M106" i="1"/>
  <c r="M105" i="1"/>
  <c r="M15" i="1"/>
  <c r="M108" i="1"/>
  <c r="M84" i="1"/>
  <c r="M91" i="1"/>
  <c r="M100" i="1"/>
  <c r="M53" i="1"/>
  <c r="M73" i="1"/>
  <c r="M21" i="1"/>
  <c r="M19" i="1"/>
  <c r="M30" i="1"/>
  <c r="M37" i="1"/>
  <c r="M93" i="1"/>
  <c r="M11" i="1"/>
  <c r="M74" i="1"/>
  <c r="M89" i="1"/>
  <c r="M68" i="1"/>
  <c r="M63" i="1"/>
  <c r="M29" i="1"/>
  <c r="M33" i="1"/>
  <c r="M70" i="1"/>
  <c r="M34" i="1"/>
  <c r="M5" i="1"/>
  <c r="M43" i="1"/>
  <c r="M58" i="1"/>
  <c r="M90" i="1"/>
  <c r="M109" i="1"/>
  <c r="M65" i="1"/>
  <c r="M118" i="1"/>
  <c r="M95" i="1"/>
  <c r="M24" i="1"/>
  <c r="M99" i="1"/>
  <c r="M85" i="1"/>
  <c r="M23" i="1"/>
  <c r="M50" i="1"/>
  <c r="M51" i="1"/>
  <c r="M92" i="1"/>
  <c r="M9" i="1"/>
  <c r="M97" i="1"/>
  <c r="M14" i="1"/>
  <c r="M47" i="1"/>
  <c r="M81" i="1"/>
  <c r="M27" i="1"/>
  <c r="M107" i="1"/>
  <c r="M112" i="1"/>
  <c r="M98" i="1"/>
  <c r="M17" i="1"/>
  <c r="M62" i="1"/>
  <c r="M45" i="1"/>
  <c r="M66" i="1"/>
  <c r="M32" i="1"/>
  <c r="M101" i="1"/>
  <c r="M86" i="1"/>
  <c r="M54" i="1"/>
  <c r="M55" i="1"/>
  <c r="M72" i="1"/>
  <c r="M83" i="1"/>
  <c r="D42" i="1"/>
  <c r="M40" i="1"/>
  <c r="M71" i="1"/>
  <c r="M20" i="1"/>
  <c r="M114" i="1"/>
  <c r="M116" i="1"/>
  <c r="M79" i="1"/>
  <c r="M64" i="1"/>
  <c r="M22" i="1"/>
  <c r="M36" i="1"/>
  <c r="M102" i="1"/>
  <c r="M4" i="1"/>
  <c r="M52" i="1"/>
  <c r="M44" i="1"/>
  <c r="M113" i="1"/>
  <c r="M75" i="1"/>
  <c r="M38" i="1"/>
  <c r="M110" i="1"/>
  <c r="M76" i="1"/>
  <c r="M26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D2" i="1"/>
  <c r="M2" i="1"/>
  <c r="N2" i="1" l="1"/>
  <c r="A2" i="1"/>
  <c r="B2" i="1" s="1"/>
  <c r="F2" i="1" s="1" a="1"/>
  <c r="F2" i="1" s="1"/>
  <c r="S2" i="1" s="1"/>
  <c r="X2" i="1" l="1"/>
  <c r="Y2" i="1"/>
  <c r="AB2" i="1" s="1"/>
  <c r="AA2" i="1"/>
  <c r="Z2" i="1" l="1"/>
  <c r="AD2" i="1" s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7F181365-0EA5-44B2-99CB-A33D34A90BDD}">
      <text>
        <r>
          <rPr>
            <sz val="9"/>
            <color indexed="81"/>
            <rFont val="돋움"/>
            <family val="3"/>
            <charset val="129"/>
          </rPr>
          <t>무기의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팝업창에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글로벌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상수의</t>
        </r>
        <r>
          <rPr>
            <sz val="9"/>
            <color indexed="81"/>
            <rFont val="Tahoma"/>
            <family val="2"/>
          </rPr>
          <t xml:space="preserve"> LnEquipEnhance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소수점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정수형으로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적어진다
반올림이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준다는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</text>
    </comment>
  </commentList>
</comments>
</file>

<file path=xl/sharedStrings.xml><?xml version="1.0" encoding="utf-8"?>
<sst xmlns="http://schemas.openxmlformats.org/spreadsheetml/2006/main" count="703" uniqueCount="193">
  <si>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</si>
  <si>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</si>
  <si>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</si>
  <si>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</si>
  <si>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</si>
  <si>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</si>
  <si>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</si>
  <si>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</si>
  <si>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</si>
  <si>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</si>
  <si>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</si>
  <si>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</si>
  <si>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</si>
  <si>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</si>
  <si>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</si>
  <si>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</si>
  <si>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</si>
  <si>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</si>
  <si>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</si>
  <si>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</si>
  <si>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</si>
  <si>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</si>
  <si>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</si>
  <si>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</si>
  <si>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</si>
  <si>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</si>
  <si>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</si>
  <si>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</si>
  <si>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</si>
  <si>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</si>
  <si>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</si>
  <si>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</si>
  <si>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</si>
  <si>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</si>
  <si>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</si>
  <si>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</si>
  <si>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</si>
  <si>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</si>
  <si>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</si>
  <si>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</si>
  <si>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</si>
  <si>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</si>
  <si>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</si>
  <si>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</si>
  <si>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</si>
  <si>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</si>
  <si>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</si>
  <si>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</si>
  <si>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</si>
  <si>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</si>
  <si>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</si>
  <si>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</si>
  <si>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</si>
  <si>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</si>
  <si>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</si>
  <si>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</si>
  <si>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</si>
  <si>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</si>
  <si>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</si>
  <si>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</si>
  <si>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</si>
  <si>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</si>
  <si>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</si>
  <si>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</si>
  <si>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</si>
  <si>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</si>
  <si>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</si>
  <si>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</si>
  <si>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</si>
  <si>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</si>
  <si>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</si>
  <si>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</si>
  <si>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</si>
  <si>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</si>
  <si>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</si>
  <si>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</si>
  <si>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</si>
  <si>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</si>
  <si>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</si>
  <si>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</si>
  <si>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</si>
  <si>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</si>
  <si>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</si>
  <si>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</si>
  <si>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</si>
  <si>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</si>
  <si>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</si>
  <si>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</si>
  <si>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</si>
  <si>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</si>
  <si>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</si>
  <si>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</si>
  <si>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</si>
  <si>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</si>
  <si>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</si>
  <si>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</si>
  <si>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</si>
  <si>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</si>
  <si>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</si>
  <si>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</si>
  <si>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</si>
  <si>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</si>
  <si>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</si>
  <si>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</si>
  <si>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</si>
  <si>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</si>
  <si>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</si>
  <si>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</si>
  <si>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</si>
  <si>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</si>
  <si>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</si>
  <si>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</si>
  <si>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</si>
  <si>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</si>
  <si>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</si>
  <si>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</si>
  <si>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</si>
  <si>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</si>
  <si>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</si>
  <si>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</si>
  <si>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</si>
  <si>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</si>
  <si>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</si>
  <si>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</si>
  <si>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</si>
  <si>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</si>
  <si>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</si>
  <si>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</si>
  <si>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</si>
  <si>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</si>
  <si>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</si>
  <si>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</si>
  <si>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</si>
  <si>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</si>
  <si>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</si>
  <si>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</si>
  <si>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</si>
  <si>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</si>
  <si>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</si>
  <si>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</si>
  <si>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</si>
  <si>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</si>
  <si>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</si>
  <si>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</si>
  <si>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</si>
  <si>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</si>
  <si>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</si>
  <si>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</si>
  <si>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</si>
  <si>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</si>
  <si>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</si>
  <si>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</si>
  <si>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</si>
  <si>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</si>
  <si>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</si>
  <si>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</si>
  <si>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</si>
  <si>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</si>
  <si>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</si>
  <si>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</si>
  <si>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</si>
  <si>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</si>
  <si>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</si>
  <si>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</si>
  <si>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</si>
  <si>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</si>
  <si>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</si>
  <si>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</si>
  <si>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</si>
  <si>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</si>
  <si>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</si>
  <si>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</si>
  <si>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</si>
  <si>
    <t>로그화민</t>
    <phoneticPr fontId="1" type="noConversion"/>
  </si>
  <si>
    <t>로그화맥</t>
    <phoneticPr fontId="1" type="noConversion"/>
  </si>
  <si>
    <t>수치평균</t>
    <phoneticPr fontId="1" type="noConversion"/>
  </si>
  <si>
    <t>로그화평균</t>
    <phoneticPr fontId="1" type="noConversion"/>
  </si>
  <si>
    <t>평균로그화</t>
    <phoneticPr fontId="1" type="noConversion"/>
  </si>
  <si>
    <t>강화배율</t>
    <phoneticPr fontId="1" type="noConversion"/>
  </si>
  <si>
    <t>amplifyRandomGold|Int</t>
    <phoneticPr fontId="1" type="noConversion"/>
  </si>
  <si>
    <t>zeroOption참고</t>
  </si>
  <si>
    <t>oneOption참고</t>
  </si>
  <si>
    <t>twoOption참고</t>
  </si>
  <si>
    <t>threeOption참고</t>
  </si>
  <si>
    <t>zeroTransmute참고</t>
  </si>
  <si>
    <t>oneTransmute참고</t>
  </si>
  <si>
    <t>twoTransmute참고</t>
  </si>
  <si>
    <t>threeTransmute참고</t>
  </si>
  <si>
    <t>fourTransmute참고</t>
  </si>
  <si>
    <t>fiveTransmute참고</t>
  </si>
  <si>
    <t>sixTransmute참고</t>
  </si>
  <si>
    <t>sevenTransmute참고</t>
  </si>
  <si>
    <t>확률참고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</si>
</sst>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  <xf numFmtId="2" fontId="0" fillId="4" borderId="0" xfId="0" applyNumberForma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/>
      <sheetData sheetId="1"/>
      <sheetData sheetId="2">
        <row r="2">
          <cell r="C2">
            <v>100</v>
          </cell>
        </row>
        <row r="17">
          <cell r="C17">
            <v>43789.389038085938</v>
          </cell>
        </row>
      </sheetData>
      <sheetData sheetId="3">
        <row r="1">
          <cell r="A1" t="str">
            <v>로그화 상수</v>
          </cell>
          <cell r="B1" t="str">
            <v>값</v>
          </cell>
        </row>
        <row r="2">
          <cell r="A2" t="str">
            <v>LnAtkConstant1</v>
          </cell>
          <cell r="B2">
            <v>123.31517311882165</v>
          </cell>
        </row>
        <row r="3">
          <cell r="A3" t="str">
            <v>LnAtkConstant2</v>
          </cell>
          <cell r="B3">
            <v>-282.94367936337881</v>
          </cell>
        </row>
        <row r="4">
          <cell r="A4" t="str">
            <v>LnHpConstant1</v>
          </cell>
          <cell r="B4">
            <v>197.30427699011463</v>
          </cell>
        </row>
        <row r="5">
          <cell r="A5" t="str">
            <v>LnHpConstant2</v>
          </cell>
          <cell r="B5">
            <v>-766.85887065469558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M118"/>
  <sheetViews>
    <sheetView workbookViewId="0">
      <pane ySplit="1" topLeftCell="A2" activePane="bottomLeft" state="frozen"/>
      <selection pane="bottomLeft" activeCell="H14" sqref="H14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19" max="23" width="9" hidden="1" customWidth="1" outlineLevel="1"/>
    <col min="24" max="25" width="9" style="5" hidden="1" customWidth="1" outlineLevel="1"/>
    <col min="26" max="26" width="9" hidden="1" customWidth="1" outlineLevel="1"/>
    <col min="27" max="28" width="9" style="7" hidden="1" customWidth="1" outlineLevel="1"/>
    <col min="29" max="30" width="9" hidden="1" customWidth="1" outlineLevel="1"/>
    <col min="31" max="31" width="9" collapsed="1"/>
    <col min="32" max="33" width="9" hidden="1" customWidth="1" outlineLevel="1"/>
    <col min="34" max="34" width="9" collapsed="1"/>
    <col min="35" max="35" width="17.75" hidden="1" customWidth="1" outlineLevel="1"/>
    <col min="36" max="38" width="9" hidden="1" customWidth="1" outlineLevel="1"/>
    <col min="39" max="39" width="9" collapsed="1"/>
  </cols>
  <sheetData>
    <row r="1" spans="1:38" ht="27" customHeight="1" x14ac:dyDescent="0.3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s="5" t="s">
        <v>171</v>
      </c>
      <c r="Y1" s="5" t="s">
        <v>172</v>
      </c>
      <c r="Z1" t="s">
        <v>175</v>
      </c>
      <c r="AA1" s="7" t="s">
        <v>173</v>
      </c>
      <c r="AB1" s="7" t="s">
        <v>174</v>
      </c>
      <c r="AC1" t="s">
        <v>176</v>
      </c>
      <c r="AD1" t="s">
        <v>177</v>
      </c>
      <c r="AF1" t="s">
        <v>46</v>
      </c>
      <c r="AG1" t="s">
        <v>47</v>
      </c>
      <c r="AI1" t="s">
        <v>50</v>
      </c>
      <c r="AJ1" t="s">
        <v>47</v>
      </c>
      <c r="AK1" t="s">
        <v>38</v>
      </c>
      <c r="AL1" t="s">
        <v>39</v>
      </c>
    </row>
    <row r="2" spans="1:38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11.1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S2">
        <f ca="1">VLOOKUP(F2,TransferTable!$A:$V,MATCH(TransferTable!$V$1,TransferTable!$A$1:$V$1,0),0)</f>
        <v>1</v>
      </c>
      <c r="T2">
        <v>11.1</v>
      </c>
      <c r="U2">
        <v>14.1</v>
      </c>
      <c r="V2">
        <f>AVERAGE(T2:U2)</f>
        <v>12.6</v>
      </c>
      <c r="W2">
        <f>U2/T2</f>
        <v>1.2702702702702702</v>
      </c>
      <c r="X2" s="10">
        <f ca="1">$S2*T2</f>
        <v>11.1</v>
      </c>
      <c r="Y2" s="10">
        <f ca="1">$S2*U2</f>
        <v>14.1</v>
      </c>
      <c r="Z2" s="9">
        <f ca="1">AVERAGE(X2:Y2)</f>
        <v>12.6</v>
      </c>
      <c r="AA2" s="7">
        <f ca="1">VLOOKUP("LnAtkConstant1",[1]로그수치!$A:$B,MATCH([1]로그수치!$B$1,[1]로그수치!$A$1:$B$1,0),0)*LN(X2)
+VLOOKUP("LnAtkConstant2",[1]로그수치!$A:$B,MATCH([1]로그수치!$B$1,[1]로그수치!$A$1:$B$1,0),0)</f>
        <v>13.869173356391855</v>
      </c>
      <c r="AB2" s="7">
        <f ca="1">VLOOKUP("LnAtkConstant1",[1]로그수치!$A:$B,MATCH([1]로그수치!$B$1,[1]로그수치!$A$1:$B$1,0),0)*LN(Y2)
+VLOOKUP("LnAtkConstant2",[1]로그수치!$A:$B,MATCH([1]로그수치!$B$1,[1]로그수치!$A$1:$B$1,0),0)</f>
        <v>43.369823878707052</v>
      </c>
      <c r="AC2">
        <f ca="1">AVERAGE(AA2:AB2)</f>
        <v>28.619498617549453</v>
      </c>
      <c r="AD2">
        <f ca="1">VLOOKUP("LnAtkConstant1",[1]로그수치!$A:$B,MATCH([1]로그수치!$B$1,[1]로그수치!$A$1:$B$1,0),0)*LN(Z2)
+VLOOKUP("LnAtkConstant2",[1]로그수치!$A:$B,MATCH([1]로그수치!$B$1,[1]로그수치!$A$1:$B$1,0),0)</f>
        <v>29.499581880388746</v>
      </c>
      <c r="AF2" t="s">
        <v>13</v>
      </c>
      <c r="AG2">
        <v>0</v>
      </c>
      <c r="AI2" t="s">
        <v>32</v>
      </c>
      <c r="AJ2">
        <v>0</v>
      </c>
    </row>
    <row r="3" spans="1:38" x14ac:dyDescent="0.3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10.85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S3">
        <f>VLOOKUP(F3,TransferTable!$A:$V,MATCH(TransferTable!$V$1,TransferTable!$A$1:$V$1,0),0)</f>
        <v>1</v>
      </c>
      <c r="T3">
        <v>10.85</v>
      </c>
      <c r="U3">
        <v>13.5</v>
      </c>
      <c r="V3">
        <f t="shared" ref="V3:V14" si="9">AVERAGE(T3:U3)</f>
        <v>12.175000000000001</v>
      </c>
      <c r="W3">
        <f t="shared" ref="W3:W14" si="10">U3/T3</f>
        <v>1.2442396313364055</v>
      </c>
      <c r="X3" s="10">
        <f t="shared" ref="X3:X14" si="11">$S3*T3</f>
        <v>10.85</v>
      </c>
      <c r="Y3" s="10">
        <f t="shared" ref="Y3:Y14" si="12">$S3*U3</f>
        <v>13.5</v>
      </c>
      <c r="Z3" s="9">
        <f t="shared" ref="Z3:Z14" si="13">AVERAGE(X3:Y3)</f>
        <v>12.175000000000001</v>
      </c>
      <c r="AA3" s="7">
        <f>VLOOKUP("LnAtkConstant1",[1]로그수치!$A:$B,MATCH([1]로그수치!$B$1,[1]로그수치!$A$1:$B$1,0),0)*LN(X3)
+VLOOKUP("LnAtkConstant2",[1]로그수치!$A:$B,MATCH([1]로그수치!$B$1,[1]로그수치!$A$1:$B$1,0),0)</f>
        <v>11.060050219001823</v>
      </c>
      <c r="AB3" s="7">
        <f>VLOOKUP("LnAtkConstant1",[1]로그수치!$A:$B,MATCH([1]로그수치!$B$1,[1]로그수치!$A$1:$B$1,0),0)*LN(Y3)
+VLOOKUP("LnAtkConstant2",[1]로그수치!$A:$B,MATCH([1]로그수치!$B$1,[1]로그수치!$A$1:$B$1,0),0)</f>
        <v>38.007449771766858</v>
      </c>
      <c r="AC3">
        <f t="shared" ref="AC3:AC14" si="14">AVERAGE(AA3:AB3)</f>
        <v>24.533749995384341</v>
      </c>
      <c r="AD3">
        <f>VLOOKUP("LnAtkConstant1",[1]로그수치!$A:$B,MATCH([1]로그수치!$B$1,[1]로그수치!$A$1:$B$1,0),0)*LN(Z3)
+VLOOKUP("LnAtkConstant2",[1]로그수치!$A:$B,MATCH([1]로그수치!$B$1,[1]로그수치!$A$1:$B$1,0),0)</f>
        <v>25.26837378101942</v>
      </c>
      <c r="AF3" t="s">
        <v>14</v>
      </c>
      <c r="AG3">
        <v>1</v>
      </c>
      <c r="AI3" t="s">
        <v>33</v>
      </c>
      <c r="AJ3">
        <v>1</v>
      </c>
      <c r="AK3" t="s">
        <v>40</v>
      </c>
      <c r="AL3" t="s">
        <v>41</v>
      </c>
    </row>
    <row r="4" spans="1:38" x14ac:dyDescent="0.3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15">IF(ISBLANK(P4),"","Shot_"&amp;P4)</f>
        <v>Shot_NecroScythe</v>
      </c>
      <c r="R4" t="str">
        <f t="shared" ref="R4:R67" si="16">IF(ISBLANK(P4),"","EquipName_"&amp;P4)</f>
        <v>EquipName_NecroScythe</v>
      </c>
      <c r="S4">
        <f>VLOOKUP(F4,TransferTable!$A:$V,MATCH(TransferTable!$V$1,TransferTable!$A$1:$V$1,0),0)</f>
        <v>1.4641000000000006</v>
      </c>
      <c r="T4">
        <v>9.1199999999999992</v>
      </c>
      <c r="U4">
        <v>13.63</v>
      </c>
      <c r="V4">
        <f t="shared" si="9"/>
        <v>11.375</v>
      </c>
      <c r="W4">
        <f t="shared" si="10"/>
        <v>1.4945175438596494</v>
      </c>
      <c r="X4" s="10">
        <f t="shared" si="11"/>
        <v>13.352592000000005</v>
      </c>
      <c r="Y4" s="10">
        <f t="shared" si="12"/>
        <v>19.955683000000011</v>
      </c>
      <c r="Z4" s="9">
        <f t="shared" si="13"/>
        <v>16.654137500000008</v>
      </c>
      <c r="AA4" s="7">
        <f>VLOOKUP("LnAtkConstant1",[1]로그수치!$A:$B,MATCH([1]로그수치!$B$1,[1]로그수치!$A$1:$B$1,0),0)*LN(X4)
+VLOOKUP("LnAtkConstant2",[1]로그수치!$A:$B,MATCH([1]로그수치!$B$1,[1]로그수치!$A$1:$B$1,0),0)</f>
        <v>36.653552491669075</v>
      </c>
      <c r="AB4" s="7">
        <f>VLOOKUP("LnAtkConstant1",[1]로그수치!$A:$B,MATCH([1]로그수치!$B$1,[1]로그수치!$A$1:$B$1,0),0)*LN(Y4)
+VLOOKUP("LnAtkConstant2",[1]로그수치!$A:$B,MATCH([1]로그수치!$B$1,[1]로그수치!$A$1:$B$1,0),0)</f>
        <v>86.202013455049155</v>
      </c>
      <c r="AC4">
        <f t="shared" si="14"/>
        <v>61.427782973359115</v>
      </c>
      <c r="AD4">
        <f>VLOOKUP("LnAtkConstant1",[1]로그수치!$A:$B,MATCH([1]로그수치!$B$1,[1]로그수치!$A$1:$B$1,0),0)*LN(Z4)
+VLOOKUP("LnAtkConstant2",[1]로그수치!$A:$B,MATCH([1]로그수치!$B$1,[1]로그수치!$A$1:$B$1,0),0)</f>
        <v>63.899813184936022</v>
      </c>
      <c r="AF4" t="s">
        <v>15</v>
      </c>
      <c r="AG4">
        <v>2</v>
      </c>
      <c r="AI4" t="s">
        <v>34</v>
      </c>
      <c r="AJ4">
        <v>2</v>
      </c>
      <c r="AK4" t="s">
        <v>43</v>
      </c>
      <c r="AL4" t="s">
        <v>41</v>
      </c>
    </row>
    <row r="5" spans="1:38" x14ac:dyDescent="0.3">
      <c r="A5" t="str">
        <f t="shared" ca="1" si="0"/>
        <v>Equip0102</v>
      </c>
      <c r="B5" t="str">
        <f t="shared" ref="B5:B68" ca="1" si="17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8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15"/>
        <v/>
      </c>
      <c r="R5" t="str">
        <f t="shared" si="16"/>
        <v/>
      </c>
      <c r="S5">
        <f>VLOOKUP(F5,TransferTable!$A:$V,MATCH(TransferTable!$V$1,TransferTable!$A$1:$V$1,0),0)</f>
        <v>1.4641000000000006</v>
      </c>
      <c r="T5">
        <v>8.83</v>
      </c>
      <c r="U5">
        <v>13.25</v>
      </c>
      <c r="V5">
        <f t="shared" si="9"/>
        <v>11.04</v>
      </c>
      <c r="W5">
        <f t="shared" si="10"/>
        <v>1.5005662514156286</v>
      </c>
      <c r="X5" s="10">
        <f t="shared" si="11"/>
        <v>12.928003000000006</v>
      </c>
      <c r="Y5" s="10">
        <f t="shared" si="12"/>
        <v>19.399325000000008</v>
      </c>
      <c r="Z5" s="9">
        <f t="shared" si="13"/>
        <v>16.163664000000008</v>
      </c>
      <c r="AA5" s="7">
        <f>VLOOKUP("LnAtkConstant1",[1]로그수치!$A:$B,MATCH([1]로그수치!$B$1,[1]로그수치!$A$1:$B$1,0),0)*LN(X5)
+VLOOKUP("LnAtkConstant2",[1]로그수치!$A:$B,MATCH([1]로그수치!$B$1,[1]로그수치!$A$1:$B$1,0),0)</f>
        <v>32.668648633831936</v>
      </c>
      <c r="AB5" s="7">
        <f>VLOOKUP("LnAtkConstant1",[1]로그수치!$A:$B,MATCH([1]로그수치!$B$1,[1]로그수치!$A$1:$B$1,0),0)*LN(Y5)
+VLOOKUP("LnAtkConstant2",[1]로그수치!$A:$B,MATCH([1]로그수치!$B$1,[1]로그수치!$A$1:$B$1,0),0)</f>
        <v>82.715191443638616</v>
      </c>
      <c r="AC5">
        <f t="shared" si="14"/>
        <v>57.691920038735276</v>
      </c>
      <c r="AD5">
        <f>VLOOKUP("LnAtkConstant1",[1]로그수치!$A:$B,MATCH([1]로그수치!$B$1,[1]로그수치!$A$1:$B$1,0),0)*LN(Z5)
+VLOOKUP("LnAtkConstant2",[1]로그수치!$A:$B,MATCH([1]로그수치!$B$1,[1]로그수치!$A$1:$B$1,0),0)</f>
        <v>60.213562088319975</v>
      </c>
      <c r="AF5" t="s">
        <v>16</v>
      </c>
      <c r="AG5">
        <v>3</v>
      </c>
      <c r="AI5" t="s">
        <v>36</v>
      </c>
      <c r="AJ5">
        <v>3</v>
      </c>
      <c r="AK5" t="s">
        <v>44</v>
      </c>
    </row>
    <row r="6" spans="1:38" x14ac:dyDescent="0.3">
      <c r="A6" t="str">
        <f t="shared" ca="1" si="0"/>
        <v>Equip0201</v>
      </c>
      <c r="B6" t="str">
        <f t="shared" ca="1" si="17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15"/>
        <v/>
      </c>
      <c r="R6" t="str">
        <f t="shared" si="16"/>
        <v/>
      </c>
      <c r="S6">
        <f>VLOOKUP(F6,TransferTable!$A:$V,MATCH(TransferTable!$V$1,TransferTable!$A$1:$V$1,0),0)</f>
        <v>2.5937424601000023</v>
      </c>
      <c r="T6">
        <v>8.34</v>
      </c>
      <c r="U6">
        <v>12.84</v>
      </c>
      <c r="V6">
        <f t="shared" si="9"/>
        <v>10.59</v>
      </c>
      <c r="W6">
        <f t="shared" si="10"/>
        <v>1.539568345323741</v>
      </c>
      <c r="X6" s="10">
        <f t="shared" si="11"/>
        <v>21.63181211723402</v>
      </c>
      <c r="Y6" s="10">
        <f t="shared" si="12"/>
        <v>33.303653187684027</v>
      </c>
      <c r="Z6" s="9">
        <f t="shared" si="13"/>
        <v>27.467732652459024</v>
      </c>
      <c r="AA6" s="7">
        <f>VLOOKUP("LnAtkConstant1",[1]로그수치!$A:$B,MATCH([1]로그수치!$B$1,[1]로그수치!$A$1:$B$1,0),0)*LN(X6)
+VLOOKUP("LnAtkConstant2",[1]로그수치!$A:$B,MATCH([1]로그수치!$B$1,[1]로그수치!$A$1:$B$1,0),0)</f>
        <v>96.147511584896733</v>
      </c>
      <c r="AB6" s="7">
        <f>VLOOKUP("LnAtkConstant1",[1]로그수치!$A:$B,MATCH([1]로그수치!$B$1,[1]로그수치!$A$1:$B$1,0),0)*LN(Y6)
+VLOOKUP("LnAtkConstant2",[1]로그수치!$A:$B,MATCH([1]로그수치!$B$1,[1]로그수치!$A$1:$B$1,0),0)</f>
        <v>149.35826551443705</v>
      </c>
      <c r="AC6">
        <f t="shared" si="14"/>
        <v>122.75288854966689</v>
      </c>
      <c r="AD6">
        <f>VLOOKUP("LnAtkConstant1",[1]로그수치!$A:$B,MATCH([1]로그수치!$B$1,[1]로그수치!$A$1:$B$1,0),0)*LN(Z6)
+VLOOKUP("LnAtkConstant2",[1]로그수치!$A:$B,MATCH([1]로그수치!$B$1,[1]로그수치!$A$1:$B$1,0),0)</f>
        <v>125.60096373976666</v>
      </c>
      <c r="AF6" t="s">
        <v>17</v>
      </c>
      <c r="AG6">
        <v>4</v>
      </c>
      <c r="AI6" t="s">
        <v>37</v>
      </c>
      <c r="AJ6">
        <v>4</v>
      </c>
    </row>
    <row r="7" spans="1:38" x14ac:dyDescent="0.3">
      <c r="A7" t="str">
        <f t="shared" ca="1" si="0"/>
        <v>Equip0202</v>
      </c>
      <c r="B7" t="str">
        <f t="shared" ca="1" si="17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Q7" t="str">
        <f t="shared" si="15"/>
        <v/>
      </c>
      <c r="R7" t="str">
        <f t="shared" si="16"/>
        <v/>
      </c>
      <c r="S7">
        <f>VLOOKUP(F7,TransferTable!$A:$V,MATCH(TransferTable!$V$1,TransferTable!$A$1:$V$1,0),0)</f>
        <v>2.5937424601000023</v>
      </c>
      <c r="T7">
        <v>8.07</v>
      </c>
      <c r="U7">
        <v>12.56</v>
      </c>
      <c r="V7">
        <f t="shared" si="9"/>
        <v>10.315000000000001</v>
      </c>
      <c r="W7">
        <f t="shared" si="10"/>
        <v>1.5563816604708798</v>
      </c>
      <c r="X7" s="10">
        <f t="shared" si="11"/>
        <v>20.931501653007018</v>
      </c>
      <c r="Y7" s="10">
        <f t="shared" si="12"/>
        <v>32.577405298856029</v>
      </c>
      <c r="Z7" s="9">
        <f t="shared" si="13"/>
        <v>26.754453475931523</v>
      </c>
      <c r="AA7" s="7">
        <f>VLOOKUP("LnAtkConstant1",[1]로그수치!$A:$B,MATCH([1]로그수치!$B$1,[1]로그수치!$A$1:$B$1,0),0)*LN(X7)
+VLOOKUP("LnAtkConstant2",[1]로그수치!$A:$B,MATCH([1]로그수치!$B$1,[1]로그수치!$A$1:$B$1,0),0)</f>
        <v>92.089242028442186</v>
      </c>
      <c r="AB7" s="7">
        <f>VLOOKUP("LnAtkConstant1",[1]로그수치!$A:$B,MATCH([1]로그수치!$B$1,[1]로그수치!$A$1:$B$1,0),0)*LN(Y7)
+VLOOKUP("LnAtkConstant2",[1]로그수치!$A:$B,MATCH([1]로그수치!$B$1,[1]로그수치!$A$1:$B$1,0),0)</f>
        <v>146.63939565598787</v>
      </c>
      <c r="AC7">
        <f t="shared" si="14"/>
        <v>119.36431884221503</v>
      </c>
      <c r="AD7">
        <f>VLOOKUP("LnAtkConstant1",[1]로그수치!$A:$B,MATCH([1]로그수치!$B$1,[1]로그수치!$A$1:$B$1,0),0)*LN(Z7)
+VLOOKUP("LnAtkConstant2",[1]로그수치!$A:$B,MATCH([1]로그수치!$B$1,[1]로그수치!$A$1:$B$1,0),0)</f>
        <v>122.35641660562942</v>
      </c>
      <c r="AF7" t="s">
        <v>18</v>
      </c>
      <c r="AG7">
        <v>5</v>
      </c>
    </row>
    <row r="8" spans="1:38" x14ac:dyDescent="0.3">
      <c r="A8" t="str">
        <f t="shared" ca="1" si="0"/>
        <v>Equip0301</v>
      </c>
      <c r="B8" t="str">
        <f t="shared" ca="1" si="17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15"/>
        <v/>
      </c>
      <c r="R8" t="str">
        <f t="shared" si="16"/>
        <v/>
      </c>
      <c r="S8">
        <f>VLOOKUP(F8,TransferTable!$A:$V,MATCH(TransferTable!$V$1,TransferTable!$A$1:$V$1,0),0)</f>
        <v>6.1159090448414624</v>
      </c>
      <c r="T8">
        <v>8.1199999999999992</v>
      </c>
      <c r="U8">
        <v>12.32</v>
      </c>
      <c r="V8">
        <f t="shared" si="9"/>
        <v>10.219999999999999</v>
      </c>
      <c r="W8">
        <f t="shared" si="10"/>
        <v>1.517241379310345</v>
      </c>
      <c r="X8" s="10">
        <f t="shared" si="11"/>
        <v>49.661181444112671</v>
      </c>
      <c r="Y8" s="10">
        <f t="shared" si="12"/>
        <v>75.347999432446812</v>
      </c>
      <c r="Z8" s="9">
        <f t="shared" si="13"/>
        <v>62.504590438279742</v>
      </c>
      <c r="AA8" s="7">
        <f>VLOOKUP("LnAtkConstant1",[1]로그수치!$A:$B,MATCH([1]로그수치!$B$1,[1]로그수치!$A$1:$B$1,0),0)*LN(X8)
+VLOOKUP("LnAtkConstant2",[1]로그수치!$A:$B,MATCH([1]로그수치!$B$1,[1]로그수치!$A$1:$B$1,0),0)</f>
        <v>198.62964129507606</v>
      </c>
      <c r="AB8" s="7">
        <f>VLOOKUP("LnAtkConstant1",[1]로그수치!$A:$B,MATCH([1]로그수치!$B$1,[1]로그수치!$A$1:$B$1,0),0)*LN(Y8)
+VLOOKUP("LnAtkConstant2",[1]로그수치!$A:$B,MATCH([1]로그수치!$B$1,[1]로그수치!$A$1:$B$1,0),0)</f>
        <v>250.03897289908844</v>
      </c>
      <c r="AC8">
        <f t="shared" si="14"/>
        <v>224.33430709708225</v>
      </c>
      <c r="AD8">
        <f>VLOOKUP("LnAtkConstant1",[1]로그수치!$A:$B,MATCH([1]로그수치!$B$1,[1]로그수치!$A$1:$B$1,0),0)*LN(Z8)
+VLOOKUP("LnAtkConstant2",[1]로그수치!$A:$B,MATCH([1]로그수치!$B$1,[1]로그수치!$A$1:$B$1,0),0)</f>
        <v>226.99415725493162</v>
      </c>
      <c r="AF8" t="s">
        <v>19</v>
      </c>
      <c r="AG8">
        <v>6</v>
      </c>
    </row>
    <row r="9" spans="1:38" x14ac:dyDescent="0.3">
      <c r="A9" t="str">
        <f t="shared" ca="1" si="0"/>
        <v>Equip0302</v>
      </c>
      <c r="B9" t="str">
        <f t="shared" ca="1" si="17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15"/>
        <v/>
      </c>
      <c r="R9" t="str">
        <f t="shared" si="16"/>
        <v/>
      </c>
      <c r="S9">
        <f>VLOOKUP(F9,TransferTable!$A:$V,MATCH(TransferTable!$V$1,TransferTable!$A$1:$V$1,0),0)</f>
        <v>6.1159090448414624</v>
      </c>
      <c r="T9">
        <v>7.22</v>
      </c>
      <c r="U9">
        <v>12.94</v>
      </c>
      <c r="V9">
        <f t="shared" si="9"/>
        <v>10.08</v>
      </c>
      <c r="W9">
        <f t="shared" si="10"/>
        <v>1.7922437673130194</v>
      </c>
      <c r="X9" s="10">
        <f t="shared" si="11"/>
        <v>44.156863303755358</v>
      </c>
      <c r="Y9" s="10">
        <f t="shared" si="12"/>
        <v>79.139863040248514</v>
      </c>
      <c r="Z9" s="9">
        <f t="shared" si="13"/>
        <v>61.648363172001936</v>
      </c>
      <c r="AA9" s="7">
        <f>VLOOKUP("LnAtkConstant1",[1]로그수치!$A:$B,MATCH([1]로그수치!$B$1,[1]로그수치!$A$1:$B$1,0),0)*LN(X9)
+VLOOKUP("LnAtkConstant2",[1]로그수치!$A:$B,MATCH([1]로그수치!$B$1,[1]로그수치!$A$1:$B$1,0),0)</f>
        <v>184.14316651343916</v>
      </c>
      <c r="AB9" s="7">
        <f>VLOOKUP("LnAtkConstant1",[1]로그수치!$A:$B,MATCH([1]로그수치!$B$1,[1]로그수치!$A$1:$B$1,0),0)*LN(Y9)
+VLOOKUP("LnAtkConstant2",[1]로그수치!$A:$B,MATCH([1]로그수치!$B$1,[1]로그수치!$A$1:$B$1,0),0)</f>
        <v>256.09366539734935</v>
      </c>
      <c r="AC9">
        <f t="shared" si="14"/>
        <v>220.11841595539425</v>
      </c>
      <c r="AD9">
        <f>VLOOKUP("LnAtkConstant1",[1]로그수치!$A:$B,MATCH([1]로그수치!$B$1,[1]로그수치!$A$1:$B$1,0),0)*LN(Z9)
+VLOOKUP("LnAtkConstant2",[1]로그수치!$A:$B,MATCH([1]로그수치!$B$1,[1]로그수치!$A$1:$B$1,0),0)</f>
        <v>225.293231348299</v>
      </c>
      <c r="AF9" t="s">
        <v>20</v>
      </c>
      <c r="AG9">
        <v>7</v>
      </c>
    </row>
    <row r="10" spans="1:38" x14ac:dyDescent="0.3">
      <c r="A10" t="str">
        <f t="shared" ca="1" si="0"/>
        <v>Equip0401</v>
      </c>
      <c r="B10" t="str">
        <f t="shared" ca="1" si="17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15"/>
        <v/>
      </c>
      <c r="R10" t="str">
        <f t="shared" si="16"/>
        <v/>
      </c>
      <c r="S10">
        <f>VLOOKUP(F10,TransferTable!$A:$V,MATCH(TransferTable!$V$1,TransferTable!$A$1:$V$1,0),0)</f>
        <v>14.420993610649951</v>
      </c>
      <c r="T10">
        <v>8.93</v>
      </c>
      <c r="U10">
        <v>12.21</v>
      </c>
      <c r="V10">
        <f t="shared" si="9"/>
        <v>10.57</v>
      </c>
      <c r="W10">
        <f t="shared" si="10"/>
        <v>1.3673012318029116</v>
      </c>
      <c r="X10" s="10">
        <f t="shared" si="11"/>
        <v>128.77947294310405</v>
      </c>
      <c r="Y10" s="10">
        <f t="shared" si="12"/>
        <v>176.08033198603593</v>
      </c>
      <c r="Z10" s="9">
        <f t="shared" si="13"/>
        <v>152.42990246456998</v>
      </c>
      <c r="AA10" s="7">
        <f>VLOOKUP("LnAtkConstant1",[1]로그수치!$A:$B,MATCH([1]로그수치!$B$1,[1]로그수치!$A$1:$B$1,0),0)*LN(X10)
+VLOOKUP("LnAtkConstant2",[1]로그수치!$A:$B,MATCH([1]로그수치!$B$1,[1]로그수치!$A$1:$B$1,0),0)</f>
        <v>316.13393943304925</v>
      </c>
      <c r="AB10" s="7">
        <f>VLOOKUP("LnAtkConstant1",[1]로그수치!$A:$B,MATCH([1]로그수치!$B$1,[1]로그수치!$A$1:$B$1,0),0)*LN(Y10)
+VLOOKUP("LnAtkConstant2",[1]로그수치!$A:$B,MATCH([1]로그수치!$B$1,[1]로그수치!$A$1:$B$1,0),0)</f>
        <v>354.71172171052592</v>
      </c>
      <c r="AC10">
        <f t="shared" si="14"/>
        <v>335.42283057178759</v>
      </c>
      <c r="AD10">
        <f>VLOOKUP("LnAtkConstant1",[1]로그수치!$A:$B,MATCH([1]로그수치!$B$1,[1]로그수치!$A$1:$B$1,0),0)*LN(Z10)
+VLOOKUP("LnAtkConstant2",[1]로그수치!$A:$B,MATCH([1]로그수치!$B$1,[1]로그수치!$A$1:$B$1,0),0)</f>
        <v>336.92529750827487</v>
      </c>
      <c r="AF10" t="s">
        <v>12</v>
      </c>
      <c r="AG10">
        <v>8</v>
      </c>
    </row>
    <row r="11" spans="1:38" x14ac:dyDescent="0.3">
      <c r="A11" t="str">
        <f t="shared" ca="1" si="0"/>
        <v>Equip0402</v>
      </c>
      <c r="B11" t="str">
        <f t="shared" ca="1" si="17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9">IF(M11=0,"",
IF(F11&lt;=3,0,
IF(F11=4,-20,
IF(F11=5,-10,
IF(F11=6,-5,
"없음")))))</f>
        <v>-20</v>
      </c>
      <c r="Q11" t="str">
        <f t="shared" si="15"/>
        <v/>
      </c>
      <c r="R11" t="str">
        <f t="shared" si="16"/>
        <v/>
      </c>
      <c r="S11">
        <f>VLOOKUP(F11,TransferTable!$A:$V,MATCH(TransferTable!$V$1,TransferTable!$A$1:$V$1,0),0)</f>
        <v>14.420993610649951</v>
      </c>
      <c r="T11">
        <v>7.87</v>
      </c>
      <c r="U11">
        <v>12.83</v>
      </c>
      <c r="V11">
        <f t="shared" si="9"/>
        <v>10.35</v>
      </c>
      <c r="W11">
        <f t="shared" si="10"/>
        <v>1.6302414231257942</v>
      </c>
      <c r="X11" s="10">
        <f t="shared" si="11"/>
        <v>113.49321971581512</v>
      </c>
      <c r="Y11" s="10">
        <f t="shared" si="12"/>
        <v>185.02134802463888</v>
      </c>
      <c r="Z11" s="9">
        <f t="shared" si="13"/>
        <v>149.25728387022701</v>
      </c>
      <c r="AA11" s="7">
        <f>VLOOKUP("LnAtkConstant1",[1]로그수치!$A:$B,MATCH([1]로그수치!$B$1,[1]로그수치!$A$1:$B$1,0),0)*LN(X11)
+VLOOKUP("LnAtkConstant2",[1]로그수치!$A:$B,MATCH([1]로그수치!$B$1,[1]로그수치!$A$1:$B$1,0),0)</f>
        <v>300.55203979085036</v>
      </c>
      <c r="AB11" s="7">
        <f>VLOOKUP("LnAtkConstant1",[1]로그수치!$A:$B,MATCH([1]로그수치!$B$1,[1]로그수치!$A$1:$B$1,0),0)*LN(Y11)
+VLOOKUP("LnAtkConstant2",[1]로그수치!$A:$B,MATCH([1]로그수치!$B$1,[1]로그수치!$A$1:$B$1,0),0)</f>
        <v>360.81963204787098</v>
      </c>
      <c r="AC11">
        <f t="shared" si="14"/>
        <v>330.68583591936067</v>
      </c>
      <c r="AD11">
        <f>VLOOKUP("LnAtkConstant1",[1]로그수치!$A:$B,MATCH([1]로그수치!$B$1,[1]로그수치!$A$1:$B$1,0),0)*LN(Z11)
+VLOOKUP("LnAtkConstant2",[1]로그수치!$A:$B,MATCH([1]로그수치!$B$1,[1]로그수치!$A$1:$B$1,0),0)</f>
        <v>334.33157492276007</v>
      </c>
    </row>
    <row r="12" spans="1:38" x14ac:dyDescent="0.3">
      <c r="A12" t="str">
        <f t="shared" ca="1" si="0"/>
        <v>Equip0403</v>
      </c>
      <c r="B12" t="str">
        <f t="shared" ca="1" si="17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9"/>
        <v>-10</v>
      </c>
      <c r="Q12" t="str">
        <f t="shared" si="15"/>
        <v/>
      </c>
      <c r="R12" t="str">
        <f t="shared" si="16"/>
        <v/>
      </c>
      <c r="S12">
        <f>VLOOKUP(F12,TransferTable!$A:$V,MATCH(TransferTable!$V$1,TransferTable!$A$1:$V$1,0),0)</f>
        <v>19.023558478220203</v>
      </c>
      <c r="T12">
        <v>8.2899999999999991</v>
      </c>
      <c r="U12">
        <v>11.33</v>
      </c>
      <c r="V12">
        <f t="shared" si="9"/>
        <v>9.8099999999999987</v>
      </c>
      <c r="W12">
        <f t="shared" si="10"/>
        <v>1.3667068757539205</v>
      </c>
      <c r="X12" s="10">
        <f t="shared" si="11"/>
        <v>157.70529978444546</v>
      </c>
      <c r="Y12" s="10">
        <f t="shared" si="12"/>
        <v>215.5369175582349</v>
      </c>
      <c r="Z12" s="9">
        <f t="shared" si="13"/>
        <v>186.62110867134018</v>
      </c>
      <c r="AA12" s="7">
        <f>VLOOKUP("LnAtkConstant1",[1]로그수치!$A:$B,MATCH([1]로그수치!$B$1,[1]로그수치!$A$1:$B$1,0),0)*LN(X12)
+VLOOKUP("LnAtkConstant2",[1]로그수치!$A:$B,MATCH([1]로그수치!$B$1,[1]로그수치!$A$1:$B$1,0),0)</f>
        <v>341.12088241441074</v>
      </c>
      <c r="AB12" s="7">
        <f>VLOOKUP("LnAtkConstant1",[1]로그수치!$A:$B,MATCH([1]로그수치!$B$1,[1]로그수치!$A$1:$B$1,0),0)*LN(Y12)
+VLOOKUP("LnAtkConstant2",[1]로그수치!$A:$B,MATCH([1]로그수치!$B$1,[1]로그수치!$A$1:$B$1,0),0)</f>
        <v>379.64504881560117</v>
      </c>
      <c r="AC12">
        <f t="shared" si="14"/>
        <v>360.38296561500596</v>
      </c>
      <c r="AD12">
        <f>VLOOKUP("LnAtkConstant1",[1]로그수치!$A:$B,MATCH([1]로그수치!$B$1,[1]로그수치!$A$1:$B$1,0),0)*LN(Z12)
+VLOOKUP("LnAtkConstant2",[1]로그수치!$A:$B,MATCH([1]로그수치!$B$1,[1]로그수치!$A$1:$B$1,0),0)</f>
        <v>361.88127598015717</v>
      </c>
    </row>
    <row r="13" spans="1:38" x14ac:dyDescent="0.3">
      <c r="A13" t="str">
        <f t="shared" ca="1" si="0"/>
        <v>Equip0404</v>
      </c>
      <c r="B13" t="str">
        <f t="shared" ca="1" si="17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9"/>
        <v>-10</v>
      </c>
      <c r="Q13" t="str">
        <f t="shared" si="15"/>
        <v/>
      </c>
      <c r="R13" t="str">
        <f t="shared" si="16"/>
        <v/>
      </c>
      <c r="S13">
        <f>VLOOKUP(F13,TransferTable!$A:$V,MATCH(TransferTable!$V$1,TransferTable!$A$1:$V$1,0),0)</f>
        <v>19.023558478220203</v>
      </c>
      <c r="T13">
        <v>7.3</v>
      </c>
      <c r="U13">
        <v>11.91</v>
      </c>
      <c r="V13">
        <f t="shared" si="9"/>
        <v>9.6050000000000004</v>
      </c>
      <c r="W13">
        <f t="shared" si="10"/>
        <v>1.6315068493150686</v>
      </c>
      <c r="X13" s="10">
        <f t="shared" si="11"/>
        <v>138.87197689100748</v>
      </c>
      <c r="Y13" s="10">
        <f t="shared" si="12"/>
        <v>226.57058147560261</v>
      </c>
      <c r="Z13" s="9">
        <f t="shared" si="13"/>
        <v>182.72127918330506</v>
      </c>
      <c r="AA13" s="7">
        <f>VLOOKUP("LnAtkConstant1",[1]로그수치!$A:$B,MATCH([1]로그수치!$B$1,[1]로그수치!$A$1:$B$1,0),0)*LN(X13)
+VLOOKUP("LnAtkConstant2",[1]로그수치!$A:$B,MATCH([1]로그수치!$B$1,[1]로그수치!$A$1:$B$1,0),0)</f>
        <v>325.4381986951829</v>
      </c>
      <c r="AB13" s="7">
        <f>VLOOKUP("LnAtkConstant1",[1]로그수치!$A:$B,MATCH([1]로그수치!$B$1,[1]로그수치!$A$1:$B$1,0),0)*LN(Y13)
+VLOOKUP("LnAtkConstant2",[1]로그수치!$A:$B,MATCH([1]로그수치!$B$1,[1]로그수치!$A$1:$B$1,0),0)</f>
        <v>385.80147353981886</v>
      </c>
      <c r="AC13">
        <f t="shared" si="14"/>
        <v>355.61983611750088</v>
      </c>
      <c r="AD13">
        <f>VLOOKUP("LnAtkConstant1",[1]로그수치!$A:$B,MATCH([1]로그수치!$B$1,[1]로그수치!$A$1:$B$1,0),0)*LN(Z13)
+VLOOKUP("LnAtkConstant2",[1]로그수치!$A:$B,MATCH([1]로그수치!$B$1,[1]로그수치!$A$1:$B$1,0),0)</f>
        <v>359.27704728890342</v>
      </c>
    </row>
    <row r="14" spans="1:38" x14ac:dyDescent="0.3">
      <c r="A14" t="str">
        <f t="shared" ca="1" si="0"/>
        <v>Equip0405</v>
      </c>
      <c r="B14" t="str">
        <f t="shared" ca="1" si="17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9"/>
        <v>-5</v>
      </c>
      <c r="Q14" t="str">
        <f t="shared" si="15"/>
        <v/>
      </c>
      <c r="R14" t="str">
        <f t="shared" si="16"/>
        <v/>
      </c>
      <c r="S14">
        <f>VLOOKUP(F14,TransferTable!$A:$V,MATCH(TransferTable!$V$1,TransferTable!$A$1:$V$1,0),0)</f>
        <v>25.095065357147273</v>
      </c>
      <c r="T14">
        <v>7.6</v>
      </c>
      <c r="U14">
        <v>10.52</v>
      </c>
      <c r="V14">
        <f t="shared" si="9"/>
        <v>9.0599999999999987</v>
      </c>
      <c r="W14">
        <f t="shared" si="10"/>
        <v>1.3842105263157896</v>
      </c>
      <c r="X14" s="10">
        <f t="shared" si="11"/>
        <v>190.72249671431928</v>
      </c>
      <c r="Y14" s="10">
        <f t="shared" si="12"/>
        <v>264.00008755718932</v>
      </c>
      <c r="Z14" s="9">
        <f t="shared" si="13"/>
        <v>227.3612921357543</v>
      </c>
      <c r="AA14" s="7">
        <f>VLOOKUP("LnAtkConstant1",[1]로그수치!$A:$B,MATCH([1]로그수치!$B$1,[1]로그수치!$A$1:$B$1,0),0)*LN(X14)
+VLOOKUP("LnAtkConstant2",[1]로그수치!$A:$B,MATCH([1]로그수치!$B$1,[1]로그수치!$A$1:$B$1,0),0)</f>
        <v>364.56203318541407</v>
      </c>
      <c r="AB14" s="7">
        <f>VLOOKUP("LnAtkConstant1",[1]로그수치!$A:$B,MATCH([1]로그수치!$B$1,[1]로그수치!$A$1:$B$1,0),0)*LN(Y14)
+VLOOKUP("LnAtkConstant2",[1]로그수치!$A:$B,MATCH([1]로그수치!$B$1,[1]로그수치!$A$1:$B$1,0),0)</f>
        <v>404.65549049106016</v>
      </c>
      <c r="AC14">
        <f t="shared" si="14"/>
        <v>384.60876183823711</v>
      </c>
      <c r="AD14">
        <f>VLOOKUP("LnAtkConstant1",[1]로그수치!$A:$B,MATCH([1]로그수치!$B$1,[1]로그수치!$A$1:$B$1,0),0)*LN(Z14)
+VLOOKUP("LnAtkConstant2",[1]로그수치!$A:$B,MATCH([1]로그수치!$B$1,[1]로그수치!$A$1:$B$1,0),0)</f>
        <v>386.23108303072468</v>
      </c>
    </row>
    <row r="15" spans="1:38" x14ac:dyDescent="0.3">
      <c r="A15" t="str">
        <f t="shared" ca="1" si="0"/>
        <v>Equip1001</v>
      </c>
      <c r="B15" t="str">
        <f t="shared" ca="1" si="17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11.1</v>
      </c>
      <c r="K15">
        <v>14.1</v>
      </c>
      <c r="L15" t="s">
        <v>125</v>
      </c>
      <c r="M15" s="1">
        <f t="shared" ca="1" si="4"/>
        <v>0</v>
      </c>
      <c r="N15" t="str">
        <f t="shared" ca="1" si="19"/>
        <v/>
      </c>
      <c r="P15" t="s">
        <v>55</v>
      </c>
      <c r="Q15" t="str">
        <f t="shared" si="15"/>
        <v>Shot_StealthDagger</v>
      </c>
      <c r="R15" t="str">
        <f t="shared" si="16"/>
        <v>EquipName_StealthDagger</v>
      </c>
      <c r="S15">
        <f>VLOOKUP(F15,TransferTable!$A:$V,MATCH(TransferTable!$V$1,TransferTable!$A$1:$V$1,0),0)</f>
        <v>1</v>
      </c>
    </row>
    <row r="16" spans="1:38" x14ac:dyDescent="0.3">
      <c r="A16" t="str">
        <f t="shared" ca="1" si="0"/>
        <v>Equip1002</v>
      </c>
      <c r="B16" t="str">
        <f t="shared" ca="1" si="17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10.85</v>
      </c>
      <c r="K16">
        <v>13.5</v>
      </c>
      <c r="L16" t="s">
        <v>125</v>
      </c>
      <c r="M16" s="1">
        <f t="shared" ca="1" si="4"/>
        <v>0</v>
      </c>
      <c r="N16" t="str">
        <f t="shared" ca="1" si="19"/>
        <v/>
      </c>
      <c r="P16" t="s">
        <v>66</v>
      </c>
      <c r="Q16" t="str">
        <f t="shared" si="15"/>
        <v>Shot_VillagerDagger</v>
      </c>
      <c r="R16" t="str">
        <f t="shared" si="16"/>
        <v>EquipName_VillagerDagger</v>
      </c>
      <c r="S16">
        <f>VLOOKUP(F16,TransferTable!$A:$V,MATCH(TransferTable!$V$1,TransferTable!$A$1:$V$1,0),0)</f>
        <v>1</v>
      </c>
    </row>
    <row r="17" spans="1:19" x14ac:dyDescent="0.3">
      <c r="A17" t="str">
        <f t="shared" ca="1" si="0"/>
        <v>Equip1101</v>
      </c>
      <c r="B17" t="str">
        <f t="shared" ca="1" si="17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9"/>
        <v/>
      </c>
      <c r="Q17" t="str">
        <f t="shared" si="15"/>
        <v/>
      </c>
      <c r="R17" t="str">
        <f t="shared" si="16"/>
        <v/>
      </c>
      <c r="S17">
        <f>VLOOKUP(F17,TransferTable!$A:$V,MATCH(TransferTable!$V$1,TransferTable!$A$1:$V$1,0),0)</f>
        <v>1.4641000000000006</v>
      </c>
    </row>
    <row r="18" spans="1:19" x14ac:dyDescent="0.3">
      <c r="A18" t="str">
        <f t="shared" ca="1" si="0"/>
        <v>Equip1102</v>
      </c>
      <c r="B18" t="str">
        <f t="shared" ca="1" si="17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9"/>
        <v/>
      </c>
      <c r="Q18" t="str">
        <f t="shared" si="15"/>
        <v/>
      </c>
      <c r="R18" t="str">
        <f t="shared" si="16"/>
        <v/>
      </c>
      <c r="S18">
        <f>VLOOKUP(F18,TransferTable!$A:$V,MATCH(TransferTable!$V$1,TransferTable!$A$1:$V$1,0),0)</f>
        <v>1.4641000000000006</v>
      </c>
    </row>
    <row r="19" spans="1:19" x14ac:dyDescent="0.3">
      <c r="A19" t="str">
        <f t="shared" ca="1" si="0"/>
        <v>Equip1201</v>
      </c>
      <c r="B19" t="str">
        <f t="shared" ca="1" si="17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9"/>
        <v/>
      </c>
      <c r="Q19" t="str">
        <f t="shared" si="15"/>
        <v/>
      </c>
      <c r="R19" t="str">
        <f t="shared" si="16"/>
        <v/>
      </c>
      <c r="S19">
        <f>VLOOKUP(F19,TransferTable!$A:$V,MATCH(TransferTable!$V$1,TransferTable!$A$1:$V$1,0),0)</f>
        <v>2.5937424601000023</v>
      </c>
    </row>
    <row r="20" spans="1:19" x14ac:dyDescent="0.3">
      <c r="A20" t="str">
        <f t="shared" ca="1" si="0"/>
        <v>Equip1202</v>
      </c>
      <c r="B20" t="str">
        <f t="shared" ca="1" si="17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9"/>
        <v/>
      </c>
      <c r="Q20" t="str">
        <f t="shared" si="15"/>
        <v/>
      </c>
      <c r="R20" t="str">
        <f t="shared" si="16"/>
        <v/>
      </c>
      <c r="S20">
        <f>VLOOKUP(F20,TransferTable!$A:$V,MATCH(TransferTable!$V$1,TransferTable!$A$1:$V$1,0),0)</f>
        <v>2.5937424601000023</v>
      </c>
    </row>
    <row r="21" spans="1:19" x14ac:dyDescent="0.3">
      <c r="A21" t="str">
        <f t="shared" ca="1" si="0"/>
        <v>Equip1301</v>
      </c>
      <c r="B21" t="str">
        <f t="shared" ca="1" si="17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9"/>
        <v/>
      </c>
      <c r="Q21" t="str">
        <f t="shared" si="15"/>
        <v/>
      </c>
      <c r="R21" t="str">
        <f t="shared" si="16"/>
        <v/>
      </c>
      <c r="S21">
        <f>VLOOKUP(F21,TransferTable!$A:$V,MATCH(TransferTable!$V$1,TransferTable!$A$1:$V$1,0),0)</f>
        <v>6.1159090448414624</v>
      </c>
    </row>
    <row r="22" spans="1:19" x14ac:dyDescent="0.3">
      <c r="A22" t="str">
        <f t="shared" ca="1" si="0"/>
        <v>Equip1302</v>
      </c>
      <c r="B22" t="str">
        <f t="shared" ca="1" si="17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9"/>
        <v/>
      </c>
      <c r="Q22" t="str">
        <f t="shared" si="15"/>
        <v/>
      </c>
      <c r="R22" t="str">
        <f t="shared" si="16"/>
        <v/>
      </c>
      <c r="S22">
        <f>VLOOKUP(F22,TransferTable!$A:$V,MATCH(TransferTable!$V$1,TransferTable!$A$1:$V$1,0),0)</f>
        <v>6.1159090448414624</v>
      </c>
    </row>
    <row r="23" spans="1:19" x14ac:dyDescent="0.3">
      <c r="A23" t="str">
        <f t="shared" ca="1" si="0"/>
        <v>Equip1401</v>
      </c>
      <c r="B23" t="str">
        <f t="shared" ca="1" si="17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9"/>
        <v>-20</v>
      </c>
      <c r="Q23" t="str">
        <f t="shared" si="15"/>
        <v/>
      </c>
      <c r="R23" t="str">
        <f t="shared" si="16"/>
        <v/>
      </c>
      <c r="S23">
        <f>VLOOKUP(F23,TransferTable!$A:$V,MATCH(TransferTable!$V$1,TransferTable!$A$1:$V$1,0),0)</f>
        <v>14.420993610649951</v>
      </c>
    </row>
    <row r="24" spans="1:19" x14ac:dyDescent="0.3">
      <c r="A24" t="str">
        <f t="shared" ca="1" si="0"/>
        <v>Equip1402</v>
      </c>
      <c r="B24" t="str">
        <f t="shared" ca="1" si="17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9"/>
        <v>-20</v>
      </c>
      <c r="Q24" t="str">
        <f t="shared" si="15"/>
        <v/>
      </c>
      <c r="R24" t="str">
        <f t="shared" si="16"/>
        <v/>
      </c>
      <c r="S24">
        <f>VLOOKUP(F24,TransferTable!$A:$V,MATCH(TransferTable!$V$1,TransferTable!$A$1:$V$1,0),0)</f>
        <v>14.420993610649951</v>
      </c>
    </row>
    <row r="25" spans="1:19" x14ac:dyDescent="0.3">
      <c r="A25" t="str">
        <f t="shared" ca="1" si="0"/>
        <v>Equip1403</v>
      </c>
      <c r="B25" t="str">
        <f t="shared" ca="1" si="17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9"/>
        <v>-10</v>
      </c>
      <c r="Q25" t="str">
        <f t="shared" si="15"/>
        <v/>
      </c>
      <c r="R25" t="str">
        <f t="shared" si="16"/>
        <v/>
      </c>
      <c r="S25">
        <f>VLOOKUP(F25,TransferTable!$A:$V,MATCH(TransferTable!$V$1,TransferTable!$A$1:$V$1,0),0)</f>
        <v>19.023558478220203</v>
      </c>
    </row>
    <row r="26" spans="1:19" x14ac:dyDescent="0.3">
      <c r="A26" t="str">
        <f t="shared" ca="1" si="0"/>
        <v>Equip1404</v>
      </c>
      <c r="B26" t="str">
        <f t="shared" ca="1" si="17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9"/>
        <v>-10</v>
      </c>
      <c r="Q26" t="str">
        <f t="shared" si="15"/>
        <v/>
      </c>
      <c r="R26" t="str">
        <f t="shared" si="16"/>
        <v/>
      </c>
      <c r="S26">
        <f>VLOOKUP(F26,TransferTable!$A:$V,MATCH(TransferTable!$V$1,TransferTable!$A$1:$V$1,0),0)</f>
        <v>19.023558478220203</v>
      </c>
    </row>
    <row r="27" spans="1:19" x14ac:dyDescent="0.3">
      <c r="A27" t="str">
        <f t="shared" ca="1" si="0"/>
        <v>Equip1405</v>
      </c>
      <c r="B27" t="str">
        <f t="shared" ca="1" si="17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9"/>
        <v>-5</v>
      </c>
      <c r="Q27" t="str">
        <f t="shared" si="15"/>
        <v/>
      </c>
      <c r="R27" t="str">
        <f t="shared" si="16"/>
        <v/>
      </c>
      <c r="S27">
        <f>VLOOKUP(F27,TransferTable!$A:$V,MATCH(TransferTable!$V$1,TransferTable!$A$1:$V$1,0),0)</f>
        <v>25.095065357147273</v>
      </c>
    </row>
    <row r="28" spans="1:19" x14ac:dyDescent="0.3">
      <c r="A28" t="str">
        <f t="shared" ca="1" si="0"/>
        <v>Equip2001</v>
      </c>
      <c r="B28" t="str">
        <f t="shared" ca="1" si="17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11.1</v>
      </c>
      <c r="K28">
        <v>14.1</v>
      </c>
      <c r="L28" t="s">
        <v>125</v>
      </c>
      <c r="M28" s="1">
        <f t="shared" ca="1" si="4"/>
        <v>0</v>
      </c>
      <c r="N28" t="str">
        <f t="shared" ca="1" si="19"/>
        <v/>
      </c>
      <c r="Q28" t="str">
        <f t="shared" si="15"/>
        <v/>
      </c>
      <c r="R28" t="str">
        <f t="shared" si="16"/>
        <v/>
      </c>
      <c r="S28">
        <f>VLOOKUP(F28,TransferTable!$A:$V,MATCH(TransferTable!$V$1,TransferTable!$A$1:$V$1,0),0)</f>
        <v>1</v>
      </c>
    </row>
    <row r="29" spans="1:19" x14ac:dyDescent="0.3">
      <c r="A29" t="str">
        <f t="shared" ca="1" si="0"/>
        <v>Equip2002</v>
      </c>
      <c r="B29" t="str">
        <f t="shared" ca="1" si="17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10.85</v>
      </c>
      <c r="K29">
        <v>13.5</v>
      </c>
      <c r="L29" t="s">
        <v>125</v>
      </c>
      <c r="M29" s="1">
        <f t="shared" ca="1" si="4"/>
        <v>0</v>
      </c>
      <c r="N29" t="str">
        <f t="shared" ca="1" si="19"/>
        <v/>
      </c>
      <c r="Q29" t="str">
        <f t="shared" si="15"/>
        <v/>
      </c>
      <c r="R29" t="str">
        <f t="shared" si="16"/>
        <v/>
      </c>
      <c r="S29">
        <f>VLOOKUP(F29,TransferTable!$A:$V,MATCH(TransferTable!$V$1,TransferTable!$A$1:$V$1,0),0)</f>
        <v>1</v>
      </c>
    </row>
    <row r="30" spans="1:19" x14ac:dyDescent="0.3">
      <c r="A30" t="str">
        <f t="shared" ca="1" si="0"/>
        <v>Equip2101</v>
      </c>
      <c r="B30" t="str">
        <f t="shared" ca="1" si="17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9"/>
        <v/>
      </c>
      <c r="Q30" t="str">
        <f t="shared" si="15"/>
        <v/>
      </c>
      <c r="R30" t="str">
        <f t="shared" si="16"/>
        <v/>
      </c>
      <c r="S30">
        <f>VLOOKUP(F30,TransferTable!$A:$V,MATCH(TransferTable!$V$1,TransferTable!$A$1:$V$1,0),0)</f>
        <v>1.4641000000000006</v>
      </c>
    </row>
    <row r="31" spans="1:19" x14ac:dyDescent="0.3">
      <c r="A31" t="str">
        <f t="shared" ca="1" si="0"/>
        <v>Equip2102</v>
      </c>
      <c r="B31" t="str">
        <f t="shared" ca="1" si="17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9"/>
        <v/>
      </c>
      <c r="Q31" t="str">
        <f t="shared" si="15"/>
        <v/>
      </c>
      <c r="R31" t="str">
        <f t="shared" si="16"/>
        <v/>
      </c>
      <c r="S31">
        <f>VLOOKUP(F31,TransferTable!$A:$V,MATCH(TransferTable!$V$1,TransferTable!$A$1:$V$1,0),0)</f>
        <v>1.4641000000000006</v>
      </c>
    </row>
    <row r="32" spans="1:19" x14ac:dyDescent="0.3">
      <c r="A32" t="str">
        <f t="shared" ca="1" si="0"/>
        <v>Equip2201</v>
      </c>
      <c r="B32" t="str">
        <f t="shared" ca="1" si="17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9"/>
        <v/>
      </c>
      <c r="Q32" t="str">
        <f t="shared" si="15"/>
        <v/>
      </c>
      <c r="R32" t="str">
        <f t="shared" si="16"/>
        <v/>
      </c>
      <c r="S32">
        <f>VLOOKUP(F32,TransferTable!$A:$V,MATCH(TransferTable!$V$1,TransferTable!$A$1:$V$1,0),0)</f>
        <v>2.5937424601000023</v>
      </c>
    </row>
    <row r="33" spans="1:19" x14ac:dyDescent="0.3">
      <c r="A33" t="str">
        <f t="shared" ca="1" si="0"/>
        <v>Equip2202</v>
      </c>
      <c r="B33" t="str">
        <f t="shared" ca="1" si="17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9"/>
        <v/>
      </c>
      <c r="Q33" t="str">
        <f t="shared" si="15"/>
        <v/>
      </c>
      <c r="R33" t="str">
        <f t="shared" si="16"/>
        <v/>
      </c>
      <c r="S33">
        <f>VLOOKUP(F33,TransferTable!$A:$V,MATCH(TransferTable!$V$1,TransferTable!$A$1:$V$1,0),0)</f>
        <v>2.5937424601000023</v>
      </c>
    </row>
    <row r="34" spans="1:19" x14ac:dyDescent="0.3">
      <c r="A34" t="str">
        <f t="shared" ref="A34:A65" ca="1" si="20">"Equip"&amp;D34&amp;E34&amp;TEXT(G34,"00")</f>
        <v>Equip2301</v>
      </c>
      <c r="B34" t="str">
        <f t="shared" ca="1" si="17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9"/>
        <v/>
      </c>
      <c r="P34" t="s">
        <v>65</v>
      </c>
      <c r="Q34" t="str">
        <f t="shared" si="15"/>
        <v>Shot_MyfgBowTen</v>
      </c>
      <c r="R34" t="str">
        <f t="shared" si="16"/>
        <v>EquipName_MyfgBowTen</v>
      </c>
      <c r="S34">
        <f>VLOOKUP(F34,TransferTable!$A:$V,MATCH(TransferTable!$V$1,TransferTable!$A$1:$V$1,0),0)</f>
        <v>6.1159090448414624</v>
      </c>
    </row>
    <row r="35" spans="1:19" x14ac:dyDescent="0.3">
      <c r="A35" t="str">
        <f t="shared" ca="1" si="20"/>
        <v>Equip2302</v>
      </c>
      <c r="B35" t="str">
        <f t="shared" ca="1" si="17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9"/>
        <v/>
      </c>
      <c r="Q35" t="str">
        <f t="shared" si="15"/>
        <v/>
      </c>
      <c r="R35" t="str">
        <f t="shared" si="16"/>
        <v/>
      </c>
      <c r="S35">
        <f>VLOOKUP(F35,TransferTable!$A:$V,MATCH(TransferTable!$V$1,TransferTable!$A$1:$V$1,0),0)</f>
        <v>6.1159090448414624</v>
      </c>
    </row>
    <row r="36" spans="1:19" x14ac:dyDescent="0.3">
      <c r="A36" t="str">
        <f t="shared" ca="1" si="20"/>
        <v>Equip2401</v>
      </c>
      <c r="B36" t="str">
        <f t="shared" ca="1" si="17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21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9"/>
        <v>-20</v>
      </c>
      <c r="Q36" t="str">
        <f t="shared" si="15"/>
        <v/>
      </c>
      <c r="R36" t="str">
        <f t="shared" si="16"/>
        <v/>
      </c>
      <c r="S36">
        <f>VLOOKUP(F36,TransferTable!$A:$V,MATCH(TransferTable!$V$1,TransferTable!$A$1:$V$1,0),0)</f>
        <v>14.420993610649951</v>
      </c>
    </row>
    <row r="37" spans="1:19" x14ac:dyDescent="0.3">
      <c r="A37" t="str">
        <f t="shared" ca="1" si="20"/>
        <v>Equip2402</v>
      </c>
      <c r="B37" t="str">
        <f t="shared" ca="1" si="17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21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9"/>
        <v>-20</v>
      </c>
      <c r="Q37" t="str">
        <f t="shared" si="15"/>
        <v/>
      </c>
      <c r="R37" t="str">
        <f t="shared" si="16"/>
        <v/>
      </c>
      <c r="S37">
        <f>VLOOKUP(F37,TransferTable!$A:$V,MATCH(TransferTable!$V$1,TransferTable!$A$1:$V$1,0),0)</f>
        <v>14.420993610649951</v>
      </c>
    </row>
    <row r="38" spans="1:19" x14ac:dyDescent="0.3">
      <c r="A38" t="str">
        <f t="shared" ca="1" si="20"/>
        <v>Equip2403</v>
      </c>
      <c r="B38" t="str">
        <f t="shared" ca="1" si="17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21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9"/>
        <v>-10</v>
      </c>
      <c r="Q38" t="str">
        <f t="shared" si="15"/>
        <v/>
      </c>
      <c r="R38" t="str">
        <f t="shared" si="16"/>
        <v/>
      </c>
      <c r="S38">
        <f>VLOOKUP(F38,TransferTable!$A:$V,MATCH(TransferTable!$V$1,TransferTable!$A$1:$V$1,0),0)</f>
        <v>19.023558478220203</v>
      </c>
    </row>
    <row r="39" spans="1:19" x14ac:dyDescent="0.3">
      <c r="A39" t="str">
        <f t="shared" ca="1" si="20"/>
        <v>Equip2404</v>
      </c>
      <c r="B39" t="str">
        <f t="shared" ca="1" si="17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21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9"/>
        <v>-10</v>
      </c>
      <c r="Q39" t="str">
        <f t="shared" si="15"/>
        <v/>
      </c>
      <c r="R39" t="str">
        <f t="shared" si="16"/>
        <v/>
      </c>
      <c r="S39">
        <f>VLOOKUP(F39,TransferTable!$A:$V,MATCH(TransferTable!$V$1,TransferTable!$A$1:$V$1,0),0)</f>
        <v>19.023558478220203</v>
      </c>
    </row>
    <row r="40" spans="1:19" x14ac:dyDescent="0.3">
      <c r="A40" t="str">
        <f t="shared" ca="1" si="20"/>
        <v>Equip2405</v>
      </c>
      <c r="B40" t="str">
        <f t="shared" ca="1" si="17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21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9"/>
        <v>-5</v>
      </c>
      <c r="Q40" t="str">
        <f t="shared" si="15"/>
        <v/>
      </c>
      <c r="R40" t="str">
        <f t="shared" si="16"/>
        <v/>
      </c>
      <c r="S40">
        <f>VLOOKUP(F40,TransferTable!$A:$V,MATCH(TransferTable!$V$1,TransferTable!$A$1:$V$1,0),0)</f>
        <v>25.095065357147273</v>
      </c>
    </row>
    <row r="41" spans="1:19" x14ac:dyDescent="0.3">
      <c r="A41" t="str">
        <f t="shared" ca="1" si="20"/>
        <v>Equip3001</v>
      </c>
      <c r="B41" t="str">
        <f t="shared" ca="1" si="17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21"/>
        <v>1</v>
      </c>
      <c r="J41">
        <v>11.1</v>
      </c>
      <c r="K41">
        <v>14.1</v>
      </c>
      <c r="L41" t="s">
        <v>125</v>
      </c>
      <c r="M41" s="1">
        <f t="shared" ca="1" si="4"/>
        <v>0</v>
      </c>
      <c r="N41" t="str">
        <f t="shared" ca="1" si="19"/>
        <v/>
      </c>
      <c r="Q41" t="str">
        <f t="shared" si="15"/>
        <v/>
      </c>
      <c r="R41" t="str">
        <f t="shared" si="16"/>
        <v/>
      </c>
      <c r="S41">
        <f>VLOOKUP(F41,TransferTable!$A:$V,MATCH(TransferTable!$V$1,TransferTable!$A$1:$V$1,0),0)</f>
        <v>1</v>
      </c>
    </row>
    <row r="42" spans="1:19" x14ac:dyDescent="0.3">
      <c r="A42" t="str">
        <f t="shared" ca="1" si="20"/>
        <v>Equip3002</v>
      </c>
      <c r="B42" t="str">
        <f t="shared" ca="1" si="17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21"/>
        <v>1</v>
      </c>
      <c r="J42">
        <v>10.85</v>
      </c>
      <c r="K42">
        <v>13.5</v>
      </c>
      <c r="L42" t="s">
        <v>125</v>
      </c>
      <c r="M42" s="1">
        <f t="shared" ca="1" si="4"/>
        <v>0</v>
      </c>
      <c r="N42" t="str">
        <f t="shared" ca="1" si="19"/>
        <v/>
      </c>
      <c r="Q42" t="str">
        <f t="shared" si="15"/>
        <v/>
      </c>
      <c r="R42" t="str">
        <f t="shared" si="16"/>
        <v/>
      </c>
      <c r="S42">
        <f>VLOOKUP(F42,TransferTable!$A:$V,MATCH(TransferTable!$V$1,TransferTable!$A$1:$V$1,0),0)</f>
        <v>1</v>
      </c>
    </row>
    <row r="43" spans="1:19" x14ac:dyDescent="0.3">
      <c r="A43" t="str">
        <f t="shared" ca="1" si="20"/>
        <v>Equip3101</v>
      </c>
      <c r="B43" t="str">
        <f t="shared" ca="1" si="17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21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9"/>
        <v/>
      </c>
      <c r="Q43" t="str">
        <f t="shared" si="15"/>
        <v/>
      </c>
      <c r="R43" t="str">
        <f t="shared" si="16"/>
        <v/>
      </c>
      <c r="S43">
        <f>VLOOKUP(F43,TransferTable!$A:$V,MATCH(TransferTable!$V$1,TransferTable!$A$1:$V$1,0),0)</f>
        <v>1.4641000000000006</v>
      </c>
    </row>
    <row r="44" spans="1:19" x14ac:dyDescent="0.3">
      <c r="A44" t="str">
        <f t="shared" ca="1" si="20"/>
        <v>Equip3102</v>
      </c>
      <c r="B44" t="str">
        <f t="shared" ca="1" si="17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21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9"/>
        <v/>
      </c>
      <c r="Q44" t="str">
        <f t="shared" si="15"/>
        <v/>
      </c>
      <c r="R44" t="str">
        <f t="shared" si="16"/>
        <v/>
      </c>
      <c r="S44">
        <f>VLOOKUP(F44,TransferTable!$A:$V,MATCH(TransferTable!$V$1,TransferTable!$A$1:$V$1,0),0)</f>
        <v>1.4641000000000006</v>
      </c>
    </row>
    <row r="45" spans="1:19" x14ac:dyDescent="0.3">
      <c r="A45" t="str">
        <f t="shared" ca="1" si="20"/>
        <v>Equip3201</v>
      </c>
      <c r="B45" t="str">
        <f t="shared" ca="1" si="17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21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9"/>
        <v/>
      </c>
      <c r="P45" t="s">
        <v>63</v>
      </c>
      <c r="Q45" t="str">
        <f t="shared" si="15"/>
        <v>Shot_FreeBlueStaff</v>
      </c>
      <c r="R45" t="str">
        <f t="shared" si="16"/>
        <v>EquipName_FreeBlueStaff</v>
      </c>
      <c r="S45">
        <f>VLOOKUP(F45,TransferTable!$A:$V,MATCH(TransferTable!$V$1,TransferTable!$A$1:$V$1,0),0)</f>
        <v>2.5937424601000023</v>
      </c>
    </row>
    <row r="46" spans="1:19" x14ac:dyDescent="0.3">
      <c r="A46" t="str">
        <f t="shared" ca="1" si="20"/>
        <v>Equip3202</v>
      </c>
      <c r="B46" t="str">
        <f t="shared" ca="1" si="17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21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9"/>
        <v/>
      </c>
      <c r="Q46" t="str">
        <f t="shared" si="15"/>
        <v/>
      </c>
      <c r="R46" t="str">
        <f t="shared" si="16"/>
        <v/>
      </c>
      <c r="S46">
        <f>VLOOKUP(F46,TransferTable!$A:$V,MATCH(TransferTable!$V$1,TransferTable!$A$1:$V$1,0),0)</f>
        <v>2.5937424601000023</v>
      </c>
    </row>
    <row r="47" spans="1:19" x14ac:dyDescent="0.3">
      <c r="A47" t="str">
        <f t="shared" ca="1" si="20"/>
        <v>Equip3301</v>
      </c>
      <c r="B47" t="str">
        <f t="shared" ca="1" si="17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21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9"/>
        <v/>
      </c>
      <c r="Q47" t="str">
        <f t="shared" si="15"/>
        <v/>
      </c>
      <c r="R47" t="str">
        <f t="shared" si="16"/>
        <v/>
      </c>
      <c r="S47">
        <f>VLOOKUP(F47,TransferTable!$A:$V,MATCH(TransferTable!$V$1,TransferTable!$A$1:$V$1,0),0)</f>
        <v>6.1159090448414624</v>
      </c>
    </row>
    <row r="48" spans="1:19" x14ac:dyDescent="0.3">
      <c r="A48" t="str">
        <f t="shared" ca="1" si="20"/>
        <v>Equip3302</v>
      </c>
      <c r="B48" t="str">
        <f t="shared" ca="1" si="17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21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9"/>
        <v/>
      </c>
      <c r="Q48" t="str">
        <f t="shared" si="15"/>
        <v/>
      </c>
      <c r="R48" t="str">
        <f t="shared" si="16"/>
        <v/>
      </c>
      <c r="S48">
        <f>VLOOKUP(F48,TransferTable!$A:$V,MATCH(TransferTable!$V$1,TransferTable!$A$1:$V$1,0),0)</f>
        <v>6.1159090448414624</v>
      </c>
    </row>
    <row r="49" spans="1:19" x14ac:dyDescent="0.3">
      <c r="A49" t="str">
        <f t="shared" ca="1" si="20"/>
        <v>Equip3401</v>
      </c>
      <c r="B49" t="str">
        <f t="shared" ca="1" si="17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21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9"/>
        <v>-20</v>
      </c>
      <c r="Q49" t="str">
        <f t="shared" si="15"/>
        <v/>
      </c>
      <c r="R49" t="str">
        <f t="shared" si="16"/>
        <v/>
      </c>
      <c r="S49">
        <f>VLOOKUP(F49,TransferTable!$A:$V,MATCH(TransferTable!$V$1,TransferTable!$A$1:$V$1,0),0)</f>
        <v>14.420993610649951</v>
      </c>
    </row>
    <row r="50" spans="1:19" x14ac:dyDescent="0.3">
      <c r="A50" t="str">
        <f t="shared" ca="1" si="20"/>
        <v>Equip3402</v>
      </c>
      <c r="B50" t="str">
        <f t="shared" ca="1" si="17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21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9"/>
        <v>-20</v>
      </c>
      <c r="Q50" t="str">
        <f t="shared" si="15"/>
        <v/>
      </c>
      <c r="R50" t="str">
        <f t="shared" si="16"/>
        <v/>
      </c>
      <c r="S50">
        <f>VLOOKUP(F50,TransferTable!$A:$V,MATCH(TransferTable!$V$1,TransferTable!$A$1:$V$1,0),0)</f>
        <v>14.420993610649951</v>
      </c>
    </row>
    <row r="51" spans="1:19" x14ac:dyDescent="0.3">
      <c r="A51" t="str">
        <f t="shared" ca="1" si="20"/>
        <v>Equip3403</v>
      </c>
      <c r="B51" t="str">
        <f t="shared" ca="1" si="17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21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9"/>
        <v>-10</v>
      </c>
      <c r="Q51" t="str">
        <f t="shared" si="15"/>
        <v/>
      </c>
      <c r="R51" t="str">
        <f t="shared" si="16"/>
        <v/>
      </c>
      <c r="S51">
        <f>VLOOKUP(F51,TransferTable!$A:$V,MATCH(TransferTable!$V$1,TransferTable!$A$1:$V$1,0),0)</f>
        <v>19.023558478220203</v>
      </c>
    </row>
    <row r="52" spans="1:19" x14ac:dyDescent="0.3">
      <c r="A52" t="str">
        <f t="shared" ca="1" si="20"/>
        <v>Equip3404</v>
      </c>
      <c r="B52" t="str">
        <f t="shared" ca="1" si="17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21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9"/>
        <v>-10</v>
      </c>
      <c r="Q52" t="str">
        <f t="shared" si="15"/>
        <v/>
      </c>
      <c r="R52" t="str">
        <f t="shared" si="16"/>
        <v/>
      </c>
      <c r="S52">
        <f>VLOOKUP(F52,TransferTable!$A:$V,MATCH(TransferTable!$V$1,TransferTable!$A$1:$V$1,0),0)</f>
        <v>19.023558478220203</v>
      </c>
    </row>
    <row r="53" spans="1:19" x14ac:dyDescent="0.3">
      <c r="A53" t="str">
        <f t="shared" ca="1" si="20"/>
        <v>Equip3405</v>
      </c>
      <c r="B53" t="str">
        <f t="shared" ca="1" si="17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21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9"/>
        <v>-5</v>
      </c>
      <c r="Q53" t="str">
        <f t="shared" si="15"/>
        <v/>
      </c>
      <c r="R53" t="str">
        <f t="shared" si="16"/>
        <v/>
      </c>
      <c r="S53">
        <f>VLOOKUP(F53,TransferTable!$A:$V,MATCH(TransferTable!$V$1,TransferTable!$A$1:$V$1,0),0)</f>
        <v>25.095065357147273</v>
      </c>
    </row>
    <row r="54" spans="1:19" x14ac:dyDescent="0.3">
      <c r="A54" t="str">
        <f t="shared" ca="1" si="20"/>
        <v>Equip4001</v>
      </c>
      <c r="B54" t="str">
        <f t="shared" ca="1" si="17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21"/>
        <v>1</v>
      </c>
      <c r="J54">
        <v>11.1</v>
      </c>
      <c r="K54">
        <v>14.1</v>
      </c>
      <c r="L54" t="s">
        <v>125</v>
      </c>
      <c r="M54" s="1">
        <f t="shared" ca="1" si="4"/>
        <v>0</v>
      </c>
      <c r="N54" t="str">
        <f t="shared" ca="1" si="19"/>
        <v/>
      </c>
      <c r="P54" t="s">
        <v>60</v>
      </c>
      <c r="Q54" t="str">
        <f t="shared" si="15"/>
        <v>Shot_StrongMaul</v>
      </c>
      <c r="R54" t="str">
        <f t="shared" si="16"/>
        <v>EquipName_StrongMaul</v>
      </c>
      <c r="S54">
        <f>VLOOKUP(F54,TransferTable!$A:$V,MATCH(TransferTable!$V$1,TransferTable!$A$1:$V$1,0),0)</f>
        <v>1</v>
      </c>
    </row>
    <row r="55" spans="1:19" x14ac:dyDescent="0.3">
      <c r="A55" t="str">
        <f t="shared" ca="1" si="20"/>
        <v>Equip4002</v>
      </c>
      <c r="B55" t="str">
        <f t="shared" ca="1" si="17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21"/>
        <v>1</v>
      </c>
      <c r="J55">
        <v>10.85</v>
      </c>
      <c r="K55">
        <v>13.5</v>
      </c>
      <c r="L55" t="s">
        <v>125</v>
      </c>
      <c r="M55" s="1">
        <f t="shared" ca="1" si="4"/>
        <v>0</v>
      </c>
      <c r="N55" t="str">
        <f t="shared" ca="1" si="19"/>
        <v/>
      </c>
      <c r="Q55" t="str">
        <f t="shared" si="15"/>
        <v/>
      </c>
      <c r="R55" t="str">
        <f t="shared" si="16"/>
        <v/>
      </c>
      <c r="S55">
        <f>VLOOKUP(F55,TransferTable!$A:$V,MATCH(TransferTable!$V$1,TransferTable!$A$1:$V$1,0),0)</f>
        <v>1</v>
      </c>
    </row>
    <row r="56" spans="1:19" x14ac:dyDescent="0.3">
      <c r="A56" t="str">
        <f t="shared" ca="1" si="20"/>
        <v>Equip4101</v>
      </c>
      <c r="B56" t="str">
        <f t="shared" ca="1" si="17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21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9"/>
        <v/>
      </c>
      <c r="Q56" t="str">
        <f t="shared" si="15"/>
        <v/>
      </c>
      <c r="R56" t="str">
        <f t="shared" si="16"/>
        <v/>
      </c>
      <c r="S56">
        <f>VLOOKUP(F56,TransferTable!$A:$V,MATCH(TransferTable!$V$1,TransferTable!$A$1:$V$1,0),0)</f>
        <v>1.4641000000000006</v>
      </c>
    </row>
    <row r="57" spans="1:19" x14ac:dyDescent="0.3">
      <c r="A57" t="str">
        <f t="shared" ca="1" si="20"/>
        <v>Equip4102</v>
      </c>
      <c r="B57" t="str">
        <f t="shared" ca="1" si="17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21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9"/>
        <v/>
      </c>
      <c r="Q57" t="str">
        <f t="shared" si="15"/>
        <v/>
      </c>
      <c r="R57" t="str">
        <f t="shared" si="16"/>
        <v/>
      </c>
      <c r="S57">
        <f>VLOOKUP(F57,TransferTable!$A:$V,MATCH(TransferTable!$V$1,TransferTable!$A$1:$V$1,0),0)</f>
        <v>1.4641000000000006</v>
      </c>
    </row>
    <row r="58" spans="1:19" x14ac:dyDescent="0.3">
      <c r="A58" t="str">
        <f t="shared" ca="1" si="20"/>
        <v>Equip4201</v>
      </c>
      <c r="B58" t="str">
        <f t="shared" ca="1" si="17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21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9"/>
        <v/>
      </c>
      <c r="Q58" t="str">
        <f t="shared" si="15"/>
        <v/>
      </c>
      <c r="R58" t="str">
        <f t="shared" si="16"/>
        <v/>
      </c>
      <c r="S58">
        <f>VLOOKUP(F58,TransferTable!$A:$V,MATCH(TransferTable!$V$1,TransferTable!$A$1:$V$1,0),0)</f>
        <v>2.5937424601000023</v>
      </c>
    </row>
    <row r="59" spans="1:19" x14ac:dyDescent="0.3">
      <c r="A59" t="str">
        <f t="shared" ca="1" si="20"/>
        <v>Equip4202</v>
      </c>
      <c r="B59" t="str">
        <f t="shared" ca="1" si="17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21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9"/>
        <v/>
      </c>
      <c r="Q59" t="str">
        <f t="shared" si="15"/>
        <v/>
      </c>
      <c r="R59" t="str">
        <f t="shared" si="16"/>
        <v/>
      </c>
      <c r="S59">
        <f>VLOOKUP(F59,TransferTable!$A:$V,MATCH(TransferTable!$V$1,TransferTable!$A$1:$V$1,0),0)</f>
        <v>2.5937424601000023</v>
      </c>
    </row>
    <row r="60" spans="1:19" x14ac:dyDescent="0.3">
      <c r="A60" t="str">
        <f t="shared" ca="1" si="20"/>
        <v>Equip4301</v>
      </c>
      <c r="B60" t="str">
        <f t="shared" ca="1" si="17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21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9"/>
        <v/>
      </c>
      <c r="Q60" t="str">
        <f t="shared" si="15"/>
        <v/>
      </c>
      <c r="R60" t="str">
        <f t="shared" si="16"/>
        <v/>
      </c>
      <c r="S60">
        <f>VLOOKUP(F60,TransferTable!$A:$V,MATCH(TransferTable!$V$1,TransferTable!$A$1:$V$1,0),0)</f>
        <v>6.1159090448414624</v>
      </c>
    </row>
    <row r="61" spans="1:19" x14ac:dyDescent="0.3">
      <c r="A61" t="str">
        <f t="shared" ca="1" si="20"/>
        <v>Equip4302</v>
      </c>
      <c r="B61" t="str">
        <f t="shared" ca="1" si="17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21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9"/>
        <v/>
      </c>
      <c r="Q61" t="str">
        <f t="shared" si="15"/>
        <v/>
      </c>
      <c r="R61" t="str">
        <f t="shared" si="16"/>
        <v/>
      </c>
      <c r="S61">
        <f>VLOOKUP(F61,TransferTable!$A:$V,MATCH(TransferTable!$V$1,TransferTable!$A$1:$V$1,0),0)</f>
        <v>6.1159090448414624</v>
      </c>
    </row>
    <row r="62" spans="1:19" x14ac:dyDescent="0.3">
      <c r="A62" t="str">
        <f t="shared" ca="1" si="20"/>
        <v>Equip4401</v>
      </c>
      <c r="B62" t="str">
        <f t="shared" ca="1" si="17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21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9"/>
        <v>-20</v>
      </c>
      <c r="Q62" t="str">
        <f t="shared" si="15"/>
        <v/>
      </c>
      <c r="R62" t="str">
        <f t="shared" si="16"/>
        <v/>
      </c>
      <c r="S62">
        <f>VLOOKUP(F62,TransferTable!$A:$V,MATCH(TransferTable!$V$1,TransferTable!$A$1:$V$1,0),0)</f>
        <v>14.420993610649951</v>
      </c>
    </row>
    <row r="63" spans="1:19" x14ac:dyDescent="0.3">
      <c r="A63" t="str">
        <f t="shared" ca="1" si="20"/>
        <v>Equip4402</v>
      </c>
      <c r="B63" t="str">
        <f t="shared" ca="1" si="17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21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9"/>
        <v>-20</v>
      </c>
      <c r="Q63" t="str">
        <f t="shared" si="15"/>
        <v/>
      </c>
      <c r="R63" t="str">
        <f t="shared" si="16"/>
        <v/>
      </c>
      <c r="S63">
        <f>VLOOKUP(F63,TransferTable!$A:$V,MATCH(TransferTable!$V$1,TransferTable!$A$1:$V$1,0),0)</f>
        <v>14.420993610649951</v>
      </c>
    </row>
    <row r="64" spans="1:19" x14ac:dyDescent="0.3">
      <c r="A64" t="str">
        <f t="shared" ca="1" si="20"/>
        <v>Equip4403</v>
      </c>
      <c r="B64" t="str">
        <f t="shared" ca="1" si="17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21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9"/>
        <v>-10</v>
      </c>
      <c r="Q64" t="str">
        <f t="shared" si="15"/>
        <v/>
      </c>
      <c r="R64" t="str">
        <f t="shared" si="16"/>
        <v/>
      </c>
      <c r="S64">
        <f>VLOOKUP(F64,TransferTable!$A:$V,MATCH(TransferTable!$V$1,TransferTable!$A$1:$V$1,0),0)</f>
        <v>19.023558478220203</v>
      </c>
    </row>
    <row r="65" spans="1:19" x14ac:dyDescent="0.3">
      <c r="A65" t="str">
        <f t="shared" ca="1" si="20"/>
        <v>Equip4404</v>
      </c>
      <c r="B65" t="str">
        <f t="shared" ca="1" si="17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21"/>
        <v>3</v>
      </c>
      <c r="J65">
        <v>139.02000000000001</v>
      </c>
      <c r="K65">
        <v>226.49</v>
      </c>
      <c r="L65" t="s">
        <v>35</v>
      </c>
      <c r="M65" s="1">
        <f t="shared" ref="M65:M118" ca="1" si="22">VLOOKUP(L65,OFFSET(INDIRECT("$A:$B"),0,MATCH(L$1&amp;"_Verify",INDIRECT("$1:$1"),0)-1),2,0)</f>
        <v>3</v>
      </c>
      <c r="N65">
        <f t="shared" ca="1" si="19"/>
        <v>-10</v>
      </c>
      <c r="Q65" t="str">
        <f t="shared" si="15"/>
        <v/>
      </c>
      <c r="R65" t="str">
        <f t="shared" si="16"/>
        <v/>
      </c>
      <c r="S65">
        <f>VLOOKUP(F65,TransferTable!$A:$V,MATCH(TransferTable!$V$1,TransferTable!$A$1:$V$1,0),0)</f>
        <v>19.023558478220203</v>
      </c>
    </row>
    <row r="66" spans="1:19" x14ac:dyDescent="0.3">
      <c r="A66" t="str">
        <f t="shared" ref="A66:A97" ca="1" si="23">"Equip"&amp;D66&amp;E66&amp;TEXT(G66,"00")</f>
        <v>Equip4405</v>
      </c>
      <c r="B66" t="str">
        <f t="shared" ca="1" si="17"/>
        <v/>
      </c>
      <c r="C66" t="s">
        <v>17</v>
      </c>
      <c r="D66" s="1">
        <f t="shared" ref="D66:D118" ca="1" si="24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21"/>
        <v>3</v>
      </c>
      <c r="J66">
        <v>193.2</v>
      </c>
      <c r="K66">
        <v>263.97000000000003</v>
      </c>
      <c r="L66" t="s">
        <v>35</v>
      </c>
      <c r="M66" s="1">
        <f t="shared" ca="1" si="22"/>
        <v>3</v>
      </c>
      <c r="N66">
        <f t="shared" ca="1" si="19"/>
        <v>-5</v>
      </c>
      <c r="Q66" t="str">
        <f t="shared" si="15"/>
        <v/>
      </c>
      <c r="R66" t="str">
        <f t="shared" si="16"/>
        <v/>
      </c>
      <c r="S66">
        <f>VLOOKUP(F66,TransferTable!$A:$V,MATCH(TransferTable!$V$1,TransferTable!$A$1:$V$1,0),0)</f>
        <v>25.095065357147273</v>
      </c>
    </row>
    <row r="67" spans="1:19" x14ac:dyDescent="0.3">
      <c r="A67" t="str">
        <f t="shared" ca="1" si="23"/>
        <v>Equip5001</v>
      </c>
      <c r="B67" t="str">
        <f t="shared" ca="1" si="17"/>
        <v/>
      </c>
      <c r="C67" t="s">
        <v>18</v>
      </c>
      <c r="D67" s="1">
        <f t="shared" ca="1" si="24"/>
        <v>5</v>
      </c>
      <c r="E67">
        <v>0</v>
      </c>
      <c r="F67">
        <v>0</v>
      </c>
      <c r="G67">
        <v>1</v>
      </c>
      <c r="H67">
        <v>1</v>
      </c>
      <c r="I67">
        <f t="shared" si="21"/>
        <v>1</v>
      </c>
      <c r="J67">
        <v>11.1</v>
      </c>
      <c r="K67">
        <v>14.1</v>
      </c>
      <c r="L67" t="s">
        <v>125</v>
      </c>
      <c r="M67" s="1">
        <f t="shared" ca="1" si="22"/>
        <v>0</v>
      </c>
      <c r="N67" t="str">
        <f t="shared" ca="1" si="19"/>
        <v/>
      </c>
      <c r="P67" t="s">
        <v>52</v>
      </c>
      <c r="Q67" t="str">
        <f t="shared" si="15"/>
        <v>Shot_KenSword</v>
      </c>
      <c r="R67" t="str">
        <f t="shared" si="16"/>
        <v>EquipName_KenSword</v>
      </c>
      <c r="S67">
        <f>VLOOKUP(F67,TransferTable!$A:$V,MATCH(TransferTable!$V$1,TransferTable!$A$1:$V$1,0),0)</f>
        <v>1</v>
      </c>
    </row>
    <row r="68" spans="1:19" x14ac:dyDescent="0.3">
      <c r="A68" t="str">
        <f t="shared" ca="1" si="23"/>
        <v>Equip5002</v>
      </c>
      <c r="B68" t="str">
        <f t="shared" ca="1" si="17"/>
        <v/>
      </c>
      <c r="C68" t="s">
        <v>18</v>
      </c>
      <c r="D68" s="1">
        <f t="shared" ca="1" si="24"/>
        <v>5</v>
      </c>
      <c r="E68">
        <v>0</v>
      </c>
      <c r="F68">
        <v>0</v>
      </c>
      <c r="G68">
        <v>2</v>
      </c>
      <c r="H68">
        <v>1</v>
      </c>
      <c r="I68">
        <f t="shared" ref="I68:I99" si="25">INT(E68/2)+1</f>
        <v>1</v>
      </c>
      <c r="J68">
        <v>10.85</v>
      </c>
      <c r="K68">
        <v>13.5</v>
      </c>
      <c r="L68" t="s">
        <v>125</v>
      </c>
      <c r="M68" s="1">
        <f t="shared" ca="1" si="22"/>
        <v>0</v>
      </c>
      <c r="N68" t="str">
        <f t="shared" ca="1" si="19"/>
        <v/>
      </c>
      <c r="P68" t="s">
        <v>57</v>
      </c>
      <c r="Q68" t="str">
        <f t="shared" ref="Q68:Q118" si="26">IF(ISBLANK(P68),"","Shot_"&amp;P68)</f>
        <v>Shot_StealthSword</v>
      </c>
      <c r="R68" t="str">
        <f t="shared" ref="R68:R118" si="27">IF(ISBLANK(P68),"","EquipName_"&amp;P68)</f>
        <v>EquipName_StealthSword</v>
      </c>
      <c r="S68">
        <f>VLOOKUP(F68,TransferTable!$A:$V,MATCH(TransferTable!$V$1,TransferTable!$A$1:$V$1,0),0)</f>
        <v>1</v>
      </c>
    </row>
    <row r="69" spans="1:19" x14ac:dyDescent="0.3">
      <c r="A69" t="str">
        <f t="shared" ca="1" si="23"/>
        <v>Equip5101</v>
      </c>
      <c r="B69" t="str">
        <f t="shared" ref="B69:B118" ca="1" si="28">IF(INT(MID(A69,7,1))=E69,"","자리이상")</f>
        <v/>
      </c>
      <c r="C69" t="s">
        <v>18</v>
      </c>
      <c r="D69" s="1">
        <f t="shared" ca="1" si="24"/>
        <v>5</v>
      </c>
      <c r="E69">
        <v>1</v>
      </c>
      <c r="F69">
        <v>1</v>
      </c>
      <c r="G69">
        <v>1</v>
      </c>
      <c r="H69">
        <v>1</v>
      </c>
      <c r="I69">
        <f t="shared" si="25"/>
        <v>1</v>
      </c>
      <c r="J69">
        <v>13.35</v>
      </c>
      <c r="K69">
        <v>19.95</v>
      </c>
      <c r="L69" t="s">
        <v>125</v>
      </c>
      <c r="M69" s="1">
        <f t="shared" ca="1" si="22"/>
        <v>0</v>
      </c>
      <c r="N69" t="str">
        <f t="shared" ca="1" si="19"/>
        <v/>
      </c>
      <c r="P69" t="s">
        <v>59</v>
      </c>
      <c r="Q69" t="str">
        <f t="shared" si="26"/>
        <v>Shot_BatAngelSword</v>
      </c>
      <c r="R69" t="str">
        <f t="shared" si="27"/>
        <v>EquipName_BatAngelSword</v>
      </c>
      <c r="S69">
        <f>VLOOKUP(F69,TransferTable!$A:$V,MATCH(TransferTable!$V$1,TransferTable!$A$1:$V$1,0),0)</f>
        <v>1.4641000000000006</v>
      </c>
    </row>
    <row r="70" spans="1:19" x14ac:dyDescent="0.3">
      <c r="A70" t="str">
        <f t="shared" ca="1" si="23"/>
        <v>Equip5102</v>
      </c>
      <c r="B70" t="str">
        <f t="shared" ca="1" si="28"/>
        <v/>
      </c>
      <c r="C70" t="s">
        <v>18</v>
      </c>
      <c r="D70" s="1">
        <f t="shared" ca="1" si="24"/>
        <v>5</v>
      </c>
      <c r="E70">
        <v>1</v>
      </c>
      <c r="F70">
        <v>1</v>
      </c>
      <c r="G70">
        <v>2</v>
      </c>
      <c r="H70">
        <v>1</v>
      </c>
      <c r="I70">
        <f t="shared" si="25"/>
        <v>1</v>
      </c>
      <c r="J70">
        <v>12.93</v>
      </c>
      <c r="K70">
        <v>19.39</v>
      </c>
      <c r="L70" t="s">
        <v>125</v>
      </c>
      <c r="M70" s="1">
        <f t="shared" ca="1" si="22"/>
        <v>0</v>
      </c>
      <c r="N70" t="str">
        <f t="shared" ca="1" si="19"/>
        <v/>
      </c>
      <c r="Q70" t="str">
        <f t="shared" si="26"/>
        <v/>
      </c>
      <c r="R70" t="str">
        <f t="shared" si="27"/>
        <v/>
      </c>
      <c r="S70">
        <f>VLOOKUP(F70,TransferTable!$A:$V,MATCH(TransferTable!$V$1,TransferTable!$A$1:$V$1,0),0)</f>
        <v>1.4641000000000006</v>
      </c>
    </row>
    <row r="71" spans="1:19" x14ac:dyDescent="0.3">
      <c r="A71" t="str">
        <f t="shared" ca="1" si="23"/>
        <v>Equip5201</v>
      </c>
      <c r="B71" t="str">
        <f t="shared" ca="1" si="28"/>
        <v/>
      </c>
      <c r="C71" t="s">
        <v>18</v>
      </c>
      <c r="D71" s="1">
        <f t="shared" ca="1" si="24"/>
        <v>5</v>
      </c>
      <c r="E71">
        <v>2</v>
      </c>
      <c r="F71">
        <v>2</v>
      </c>
      <c r="G71">
        <v>1</v>
      </c>
      <c r="H71">
        <v>1</v>
      </c>
      <c r="I71">
        <f t="shared" si="25"/>
        <v>2</v>
      </c>
      <c r="J71">
        <v>21.64</v>
      </c>
      <c r="K71">
        <v>33.299999999999997</v>
      </c>
      <c r="L71" t="s">
        <v>125</v>
      </c>
      <c r="M71" s="1">
        <f t="shared" ca="1" si="22"/>
        <v>0</v>
      </c>
      <c r="N71" t="str">
        <f t="shared" ca="1" si="19"/>
        <v/>
      </c>
      <c r="Q71" t="str">
        <f t="shared" si="26"/>
        <v/>
      </c>
      <c r="R71" t="str">
        <f t="shared" si="27"/>
        <v/>
      </c>
      <c r="S71">
        <f>VLOOKUP(F71,TransferTable!$A:$V,MATCH(TransferTable!$V$1,TransferTable!$A$1:$V$1,0),0)</f>
        <v>2.5937424601000023</v>
      </c>
    </row>
    <row r="72" spans="1:19" x14ac:dyDescent="0.3">
      <c r="A72" t="str">
        <f t="shared" ca="1" si="23"/>
        <v>Equip5202</v>
      </c>
      <c r="B72" t="str">
        <f t="shared" ca="1" si="28"/>
        <v/>
      </c>
      <c r="C72" t="s">
        <v>18</v>
      </c>
      <c r="D72" s="1">
        <f t="shared" ca="1" si="24"/>
        <v>5</v>
      </c>
      <c r="E72">
        <v>2</v>
      </c>
      <c r="F72">
        <v>2</v>
      </c>
      <c r="G72">
        <v>2</v>
      </c>
      <c r="H72">
        <v>1</v>
      </c>
      <c r="I72">
        <f t="shared" si="25"/>
        <v>2</v>
      </c>
      <c r="J72">
        <v>20.93</v>
      </c>
      <c r="K72">
        <v>32.58</v>
      </c>
      <c r="L72" t="s">
        <v>125</v>
      </c>
      <c r="M72" s="1">
        <f t="shared" ca="1" si="22"/>
        <v>0</v>
      </c>
      <c r="N72" t="str">
        <f t="shared" ca="1" si="19"/>
        <v/>
      </c>
      <c r="Q72" t="str">
        <f t="shared" si="26"/>
        <v/>
      </c>
      <c r="R72" t="str">
        <f t="shared" si="27"/>
        <v/>
      </c>
      <c r="S72">
        <f>VLOOKUP(F72,TransferTable!$A:$V,MATCH(TransferTable!$V$1,TransferTable!$A$1:$V$1,0),0)</f>
        <v>2.5937424601000023</v>
      </c>
    </row>
    <row r="73" spans="1:19" x14ac:dyDescent="0.3">
      <c r="A73" t="str">
        <f t="shared" ca="1" si="23"/>
        <v>Equip5301</v>
      </c>
      <c r="B73" t="str">
        <f t="shared" ca="1" si="28"/>
        <v/>
      </c>
      <c r="C73" t="s">
        <v>18</v>
      </c>
      <c r="D73" s="1">
        <f t="shared" ca="1" si="24"/>
        <v>5</v>
      </c>
      <c r="E73">
        <v>3</v>
      </c>
      <c r="F73">
        <v>3</v>
      </c>
      <c r="G73">
        <v>1</v>
      </c>
      <c r="H73">
        <v>1</v>
      </c>
      <c r="I73">
        <f t="shared" si="25"/>
        <v>2</v>
      </c>
      <c r="J73">
        <v>49.66</v>
      </c>
      <c r="K73">
        <v>75.319999999999993</v>
      </c>
      <c r="L73" t="s">
        <v>125</v>
      </c>
      <c r="M73" s="1">
        <f t="shared" ca="1" si="22"/>
        <v>0</v>
      </c>
      <c r="N73" t="str">
        <f t="shared" ca="1" si="19"/>
        <v/>
      </c>
      <c r="Q73" t="str">
        <f t="shared" si="26"/>
        <v/>
      </c>
      <c r="R73" t="str">
        <f t="shared" si="27"/>
        <v/>
      </c>
      <c r="S73">
        <f>VLOOKUP(F73,TransferTable!$A:$V,MATCH(TransferTable!$V$1,TransferTable!$A$1:$V$1,0),0)</f>
        <v>6.1159090448414624</v>
      </c>
    </row>
    <row r="74" spans="1:19" x14ac:dyDescent="0.3">
      <c r="A74" t="str">
        <f t="shared" ca="1" si="23"/>
        <v>Equip5302</v>
      </c>
      <c r="B74" t="str">
        <f t="shared" ca="1" si="28"/>
        <v/>
      </c>
      <c r="C74" t="s">
        <v>18</v>
      </c>
      <c r="D74" s="1">
        <f t="shared" ca="1" si="24"/>
        <v>5</v>
      </c>
      <c r="E74">
        <v>3</v>
      </c>
      <c r="F74">
        <v>3</v>
      </c>
      <c r="G74">
        <v>2</v>
      </c>
      <c r="H74">
        <v>1</v>
      </c>
      <c r="I74">
        <f t="shared" si="25"/>
        <v>2</v>
      </c>
      <c r="J74">
        <v>44.21</v>
      </c>
      <c r="K74">
        <v>79.14</v>
      </c>
      <c r="L74" t="s">
        <v>125</v>
      </c>
      <c r="M74" s="1">
        <f t="shared" ca="1" si="22"/>
        <v>0</v>
      </c>
      <c r="N74" t="str">
        <f t="shared" ca="1" si="19"/>
        <v/>
      </c>
      <c r="Q74" t="str">
        <f t="shared" si="26"/>
        <v/>
      </c>
      <c r="R74" t="str">
        <f t="shared" si="27"/>
        <v/>
      </c>
      <c r="S74">
        <f>VLOOKUP(F74,TransferTable!$A:$V,MATCH(TransferTable!$V$1,TransferTable!$A$1:$V$1,0),0)</f>
        <v>6.1159090448414624</v>
      </c>
    </row>
    <row r="75" spans="1:19" x14ac:dyDescent="0.3">
      <c r="A75" t="str">
        <f t="shared" ca="1" si="23"/>
        <v>Equip5401</v>
      </c>
      <c r="B75" t="str">
        <f t="shared" ca="1" si="28"/>
        <v/>
      </c>
      <c r="C75" t="s">
        <v>18</v>
      </c>
      <c r="D75" s="1">
        <f t="shared" ca="1" si="24"/>
        <v>5</v>
      </c>
      <c r="E75">
        <v>4</v>
      </c>
      <c r="F75">
        <v>4</v>
      </c>
      <c r="G75">
        <v>1</v>
      </c>
      <c r="H75">
        <v>1</v>
      </c>
      <c r="I75">
        <f t="shared" si="25"/>
        <v>3</v>
      </c>
      <c r="J75">
        <v>128.83000000000001</v>
      </c>
      <c r="K75">
        <v>176.03</v>
      </c>
      <c r="L75" t="s">
        <v>35</v>
      </c>
      <c r="M75" s="1">
        <f t="shared" ca="1" si="22"/>
        <v>3</v>
      </c>
      <c r="N75">
        <f t="shared" ref="N75:N118" ca="1" si="29">IF(M75=0,"",
IF(F75&lt;=3,0,
IF(F75=4,-20,
IF(F75=5,-10,
IF(F75=6,-5,
"없음")))))</f>
        <v>-20</v>
      </c>
      <c r="Q75" t="str">
        <f t="shared" si="26"/>
        <v/>
      </c>
      <c r="R75" t="str">
        <f t="shared" si="27"/>
        <v/>
      </c>
      <c r="S75">
        <f>VLOOKUP(F75,TransferTable!$A:$V,MATCH(TransferTable!$V$1,TransferTable!$A$1:$V$1,0),0)</f>
        <v>14.420993610649951</v>
      </c>
    </row>
    <row r="76" spans="1:19" x14ac:dyDescent="0.3">
      <c r="A76" t="str">
        <f t="shared" ca="1" si="23"/>
        <v>Equip5402</v>
      </c>
      <c r="B76" t="str">
        <f t="shared" ca="1" si="28"/>
        <v/>
      </c>
      <c r="C76" t="s">
        <v>18</v>
      </c>
      <c r="D76" s="1">
        <f t="shared" ca="1" si="24"/>
        <v>5</v>
      </c>
      <c r="E76">
        <v>4</v>
      </c>
      <c r="F76">
        <v>4</v>
      </c>
      <c r="G76">
        <v>2</v>
      </c>
      <c r="H76">
        <v>1</v>
      </c>
      <c r="I76">
        <f t="shared" si="25"/>
        <v>3</v>
      </c>
      <c r="J76">
        <v>113.52</v>
      </c>
      <c r="K76">
        <v>184.96</v>
      </c>
      <c r="L76" t="s">
        <v>35</v>
      </c>
      <c r="M76" s="1">
        <f t="shared" ca="1" si="22"/>
        <v>3</v>
      </c>
      <c r="N76">
        <f t="shared" ca="1" si="29"/>
        <v>-20</v>
      </c>
      <c r="Q76" t="str">
        <f t="shared" si="26"/>
        <v/>
      </c>
      <c r="R76" t="str">
        <f t="shared" si="27"/>
        <v/>
      </c>
      <c r="S76">
        <f>VLOOKUP(F76,TransferTable!$A:$V,MATCH(TransferTable!$V$1,TransferTable!$A$1:$V$1,0),0)</f>
        <v>14.420993610649951</v>
      </c>
    </row>
    <row r="77" spans="1:19" x14ac:dyDescent="0.3">
      <c r="A77" t="str">
        <f t="shared" ca="1" si="23"/>
        <v>Equip5403</v>
      </c>
      <c r="B77" t="str">
        <f t="shared" ca="1" si="28"/>
        <v/>
      </c>
      <c r="C77" t="s">
        <v>18</v>
      </c>
      <c r="D77" s="1">
        <f t="shared" ca="1" si="24"/>
        <v>5</v>
      </c>
      <c r="E77">
        <v>4</v>
      </c>
      <c r="F77">
        <v>5</v>
      </c>
      <c r="G77">
        <v>3</v>
      </c>
      <c r="H77">
        <v>1</v>
      </c>
      <c r="I77">
        <f t="shared" si="25"/>
        <v>3</v>
      </c>
      <c r="J77">
        <v>157.76</v>
      </c>
      <c r="K77">
        <v>215.56</v>
      </c>
      <c r="L77" t="s">
        <v>35</v>
      </c>
      <c r="M77" s="1">
        <f t="shared" ca="1" si="22"/>
        <v>3</v>
      </c>
      <c r="N77">
        <f t="shared" ca="1" si="29"/>
        <v>-10</v>
      </c>
      <c r="Q77" t="str">
        <f t="shared" si="26"/>
        <v/>
      </c>
      <c r="R77" t="str">
        <f t="shared" si="27"/>
        <v/>
      </c>
      <c r="S77">
        <f>VLOOKUP(F77,TransferTable!$A:$V,MATCH(TransferTable!$V$1,TransferTable!$A$1:$V$1,0),0)</f>
        <v>19.023558478220203</v>
      </c>
    </row>
    <row r="78" spans="1:19" x14ac:dyDescent="0.3">
      <c r="A78" t="str">
        <f t="shared" ca="1" si="23"/>
        <v>Equip5404</v>
      </c>
      <c r="B78" t="str">
        <f t="shared" ca="1" si="28"/>
        <v/>
      </c>
      <c r="C78" t="s">
        <v>18</v>
      </c>
      <c r="D78" s="1">
        <f t="shared" ca="1" si="24"/>
        <v>5</v>
      </c>
      <c r="E78">
        <v>4</v>
      </c>
      <c r="F78">
        <v>5</v>
      </c>
      <c r="G78">
        <v>4</v>
      </c>
      <c r="H78">
        <v>1</v>
      </c>
      <c r="I78">
        <f t="shared" si="25"/>
        <v>3</v>
      </c>
      <c r="J78">
        <v>139.02000000000001</v>
      </c>
      <c r="K78">
        <v>226.49</v>
      </c>
      <c r="L78" t="s">
        <v>35</v>
      </c>
      <c r="M78" s="1">
        <f t="shared" ca="1" si="22"/>
        <v>3</v>
      </c>
      <c r="N78">
        <f t="shared" ca="1" si="29"/>
        <v>-10</v>
      </c>
      <c r="Q78" t="str">
        <f t="shared" si="26"/>
        <v/>
      </c>
      <c r="R78" t="str">
        <f t="shared" si="27"/>
        <v/>
      </c>
      <c r="S78">
        <f>VLOOKUP(F78,TransferTable!$A:$V,MATCH(TransferTable!$V$1,TransferTable!$A$1:$V$1,0),0)</f>
        <v>19.023558478220203</v>
      </c>
    </row>
    <row r="79" spans="1:19" x14ac:dyDescent="0.3">
      <c r="A79" t="str">
        <f t="shared" ca="1" si="23"/>
        <v>Equip5405</v>
      </c>
      <c r="B79" t="str">
        <f t="shared" ca="1" si="28"/>
        <v/>
      </c>
      <c r="C79" t="s">
        <v>18</v>
      </c>
      <c r="D79" s="1">
        <f t="shared" ca="1" si="24"/>
        <v>5</v>
      </c>
      <c r="E79">
        <v>4</v>
      </c>
      <c r="F79">
        <v>6</v>
      </c>
      <c r="G79">
        <v>5</v>
      </c>
      <c r="H79">
        <v>1</v>
      </c>
      <c r="I79">
        <f t="shared" si="25"/>
        <v>3</v>
      </c>
      <c r="J79">
        <v>193.2</v>
      </c>
      <c r="K79">
        <v>263.97000000000003</v>
      </c>
      <c r="L79" t="s">
        <v>35</v>
      </c>
      <c r="M79" s="1">
        <f t="shared" ca="1" si="22"/>
        <v>3</v>
      </c>
      <c r="N79">
        <f t="shared" ca="1" si="29"/>
        <v>-5</v>
      </c>
      <c r="Q79" t="str">
        <f t="shared" si="26"/>
        <v/>
      </c>
      <c r="R79" t="str">
        <f t="shared" si="27"/>
        <v/>
      </c>
      <c r="S79">
        <f>VLOOKUP(F79,TransferTable!$A:$V,MATCH(TransferTable!$V$1,TransferTable!$A$1:$V$1,0),0)</f>
        <v>25.095065357147273</v>
      </c>
    </row>
    <row r="80" spans="1:19" x14ac:dyDescent="0.3">
      <c r="A80" t="str">
        <f t="shared" ca="1" si="23"/>
        <v>Equip6001</v>
      </c>
      <c r="B80" t="str">
        <f t="shared" ca="1" si="28"/>
        <v/>
      </c>
      <c r="C80" t="s">
        <v>19</v>
      </c>
      <c r="D80" s="1">
        <f t="shared" ca="1" si="24"/>
        <v>6</v>
      </c>
      <c r="E80">
        <v>0</v>
      </c>
      <c r="F80">
        <v>0</v>
      </c>
      <c r="G80">
        <v>1</v>
      </c>
      <c r="H80">
        <v>0</v>
      </c>
      <c r="I80">
        <f t="shared" si="25"/>
        <v>1</v>
      </c>
      <c r="J80">
        <v>11.1</v>
      </c>
      <c r="K80">
        <v>14.1</v>
      </c>
      <c r="L80" t="s">
        <v>125</v>
      </c>
      <c r="M80" s="1">
        <f t="shared" ca="1" si="22"/>
        <v>0</v>
      </c>
      <c r="N80" t="str">
        <f t="shared" ca="1" si="29"/>
        <v/>
      </c>
      <c r="P80" t="s">
        <v>62</v>
      </c>
      <c r="Q80" t="str">
        <f t="shared" si="26"/>
        <v>Shot_SciFiWarriorGun</v>
      </c>
      <c r="R80" t="str">
        <f t="shared" si="27"/>
        <v>EquipName_SciFiWarriorGun</v>
      </c>
      <c r="S80">
        <f>VLOOKUP(F80,TransferTable!$A:$V,MATCH(TransferTable!$V$1,TransferTable!$A$1:$V$1,0),0)</f>
        <v>1</v>
      </c>
    </row>
    <row r="81" spans="1:19" x14ac:dyDescent="0.3">
      <c r="A81" t="str">
        <f t="shared" ca="1" si="23"/>
        <v>Equip6002</v>
      </c>
      <c r="B81" t="str">
        <f t="shared" ca="1" si="28"/>
        <v/>
      </c>
      <c r="C81" t="s">
        <v>19</v>
      </c>
      <c r="D81" s="1">
        <f t="shared" ca="1" si="24"/>
        <v>6</v>
      </c>
      <c r="E81">
        <v>0</v>
      </c>
      <c r="F81">
        <v>0</v>
      </c>
      <c r="G81">
        <v>2</v>
      </c>
      <c r="H81">
        <v>0</v>
      </c>
      <c r="I81">
        <f t="shared" si="25"/>
        <v>1</v>
      </c>
      <c r="J81">
        <v>10.85</v>
      </c>
      <c r="K81">
        <v>13.5</v>
      </c>
      <c r="L81" t="s">
        <v>125</v>
      </c>
      <c r="M81" s="1">
        <f t="shared" ca="1" si="22"/>
        <v>0</v>
      </c>
      <c r="N81" t="str">
        <f t="shared" ca="1" si="29"/>
        <v/>
      </c>
      <c r="Q81" t="str">
        <f t="shared" si="26"/>
        <v/>
      </c>
      <c r="R81" t="str">
        <f t="shared" si="27"/>
        <v/>
      </c>
      <c r="S81">
        <f>VLOOKUP(F81,TransferTable!$A:$V,MATCH(TransferTable!$V$1,TransferTable!$A$1:$V$1,0),0)</f>
        <v>1</v>
      </c>
    </row>
    <row r="82" spans="1:19" x14ac:dyDescent="0.3">
      <c r="A82" t="str">
        <f t="shared" ca="1" si="23"/>
        <v>Equip6101</v>
      </c>
      <c r="B82" t="str">
        <f t="shared" ca="1" si="28"/>
        <v/>
      </c>
      <c r="C82" t="s">
        <v>19</v>
      </c>
      <c r="D82" s="1">
        <f t="shared" ca="1" si="24"/>
        <v>6</v>
      </c>
      <c r="E82">
        <v>1</v>
      </c>
      <c r="F82">
        <v>1</v>
      </c>
      <c r="G82">
        <v>1</v>
      </c>
      <c r="H82">
        <v>0</v>
      </c>
      <c r="I82">
        <f t="shared" si="25"/>
        <v>1</v>
      </c>
      <c r="J82">
        <v>13.35</v>
      </c>
      <c r="K82">
        <v>19.95</v>
      </c>
      <c r="L82" t="s">
        <v>125</v>
      </c>
      <c r="M82" s="1">
        <f t="shared" ca="1" si="22"/>
        <v>0</v>
      </c>
      <c r="N82" t="str">
        <f t="shared" ca="1" si="29"/>
        <v/>
      </c>
      <c r="Q82" t="str">
        <f t="shared" si="26"/>
        <v/>
      </c>
      <c r="R82" t="str">
        <f t="shared" si="27"/>
        <v/>
      </c>
      <c r="S82">
        <f>VLOOKUP(F82,TransferTable!$A:$V,MATCH(TransferTable!$V$1,TransferTable!$A$1:$V$1,0),0)</f>
        <v>1.4641000000000006</v>
      </c>
    </row>
    <row r="83" spans="1:19" x14ac:dyDescent="0.3">
      <c r="A83" t="str">
        <f t="shared" ca="1" si="23"/>
        <v>Equip6102</v>
      </c>
      <c r="B83" t="str">
        <f t="shared" ca="1" si="28"/>
        <v/>
      </c>
      <c r="C83" t="s">
        <v>19</v>
      </c>
      <c r="D83" s="1">
        <f t="shared" ca="1" si="24"/>
        <v>6</v>
      </c>
      <c r="E83">
        <v>1</v>
      </c>
      <c r="F83">
        <v>1</v>
      </c>
      <c r="G83">
        <v>2</v>
      </c>
      <c r="H83">
        <v>0</v>
      </c>
      <c r="I83">
        <f t="shared" si="25"/>
        <v>1</v>
      </c>
      <c r="J83">
        <v>12.93</v>
      </c>
      <c r="K83">
        <v>19.39</v>
      </c>
      <c r="L83" t="s">
        <v>125</v>
      </c>
      <c r="M83" s="1">
        <f t="shared" ca="1" si="22"/>
        <v>0</v>
      </c>
      <c r="N83" t="str">
        <f t="shared" ca="1" si="29"/>
        <v/>
      </c>
      <c r="Q83" t="str">
        <f t="shared" si="26"/>
        <v/>
      </c>
      <c r="R83" t="str">
        <f t="shared" si="27"/>
        <v/>
      </c>
      <c r="S83">
        <f>VLOOKUP(F83,TransferTable!$A:$V,MATCH(TransferTable!$V$1,TransferTable!$A$1:$V$1,0),0)</f>
        <v>1.4641000000000006</v>
      </c>
    </row>
    <row r="84" spans="1:19" x14ac:dyDescent="0.3">
      <c r="A84" t="str">
        <f t="shared" ca="1" si="23"/>
        <v>Equip6201</v>
      </c>
      <c r="B84" t="str">
        <f t="shared" ca="1" si="28"/>
        <v/>
      </c>
      <c r="C84" t="s">
        <v>19</v>
      </c>
      <c r="D84" s="1">
        <f t="shared" ca="1" si="24"/>
        <v>6</v>
      </c>
      <c r="E84">
        <v>2</v>
      </c>
      <c r="F84">
        <v>2</v>
      </c>
      <c r="G84">
        <v>1</v>
      </c>
      <c r="H84">
        <v>0</v>
      </c>
      <c r="I84">
        <f t="shared" si="25"/>
        <v>2</v>
      </c>
      <c r="J84">
        <v>21.64</v>
      </c>
      <c r="K84">
        <v>33.299999999999997</v>
      </c>
      <c r="L84" t="s">
        <v>125</v>
      </c>
      <c r="M84" s="1">
        <f t="shared" ca="1" si="22"/>
        <v>0</v>
      </c>
      <c r="N84" t="str">
        <f t="shared" ca="1" si="29"/>
        <v/>
      </c>
      <c r="Q84" t="str">
        <f t="shared" si="26"/>
        <v/>
      </c>
      <c r="R84" t="str">
        <f t="shared" si="27"/>
        <v/>
      </c>
      <c r="S84">
        <f>VLOOKUP(F84,TransferTable!$A:$V,MATCH(TransferTable!$V$1,TransferTable!$A$1:$V$1,0),0)</f>
        <v>2.5937424601000023</v>
      </c>
    </row>
    <row r="85" spans="1:19" x14ac:dyDescent="0.3">
      <c r="A85" t="str">
        <f t="shared" ca="1" si="23"/>
        <v>Equip6202</v>
      </c>
      <c r="B85" t="str">
        <f t="shared" ca="1" si="28"/>
        <v/>
      </c>
      <c r="C85" t="s">
        <v>19</v>
      </c>
      <c r="D85" s="1">
        <f t="shared" ca="1" si="24"/>
        <v>6</v>
      </c>
      <c r="E85">
        <v>2</v>
      </c>
      <c r="F85">
        <v>2</v>
      </c>
      <c r="G85">
        <v>2</v>
      </c>
      <c r="H85">
        <v>0</v>
      </c>
      <c r="I85">
        <f t="shared" si="25"/>
        <v>2</v>
      </c>
      <c r="J85">
        <v>20.93</v>
      </c>
      <c r="K85">
        <v>32.58</v>
      </c>
      <c r="L85" t="s">
        <v>125</v>
      </c>
      <c r="M85" s="1">
        <f t="shared" ca="1" si="22"/>
        <v>0</v>
      </c>
      <c r="N85" t="str">
        <f t="shared" ca="1" si="29"/>
        <v/>
      </c>
      <c r="Q85" t="str">
        <f t="shared" si="26"/>
        <v/>
      </c>
      <c r="R85" t="str">
        <f t="shared" si="27"/>
        <v/>
      </c>
      <c r="S85">
        <f>VLOOKUP(F85,TransferTable!$A:$V,MATCH(TransferTable!$V$1,TransferTable!$A$1:$V$1,0),0)</f>
        <v>2.5937424601000023</v>
      </c>
    </row>
    <row r="86" spans="1:19" x14ac:dyDescent="0.3">
      <c r="A86" t="str">
        <f t="shared" ca="1" si="23"/>
        <v>Equip6301</v>
      </c>
      <c r="B86" t="str">
        <f t="shared" ca="1" si="28"/>
        <v/>
      </c>
      <c r="C86" t="s">
        <v>19</v>
      </c>
      <c r="D86" s="1">
        <f t="shared" ca="1" si="24"/>
        <v>6</v>
      </c>
      <c r="E86">
        <v>3</v>
      </c>
      <c r="F86">
        <v>3</v>
      </c>
      <c r="G86">
        <v>1</v>
      </c>
      <c r="H86">
        <v>0</v>
      </c>
      <c r="I86">
        <f t="shared" si="25"/>
        <v>2</v>
      </c>
      <c r="J86">
        <v>49.66</v>
      </c>
      <c r="K86">
        <v>75.319999999999993</v>
      </c>
      <c r="L86" t="s">
        <v>125</v>
      </c>
      <c r="M86" s="1">
        <f t="shared" ca="1" si="22"/>
        <v>0</v>
      </c>
      <c r="N86" t="str">
        <f t="shared" ca="1" si="29"/>
        <v/>
      </c>
      <c r="Q86" t="str">
        <f t="shared" si="26"/>
        <v/>
      </c>
      <c r="R86" t="str">
        <f t="shared" si="27"/>
        <v/>
      </c>
      <c r="S86">
        <f>VLOOKUP(F86,TransferTable!$A:$V,MATCH(TransferTable!$V$1,TransferTable!$A$1:$V$1,0),0)</f>
        <v>6.1159090448414624</v>
      </c>
    </row>
    <row r="87" spans="1:19" x14ac:dyDescent="0.3">
      <c r="A87" t="str">
        <f t="shared" ca="1" si="23"/>
        <v>Equip6302</v>
      </c>
      <c r="B87" t="str">
        <f t="shared" ca="1" si="28"/>
        <v/>
      </c>
      <c r="C87" t="s">
        <v>19</v>
      </c>
      <c r="D87" s="1">
        <f t="shared" ca="1" si="24"/>
        <v>6</v>
      </c>
      <c r="E87">
        <v>3</v>
      </c>
      <c r="F87">
        <v>3</v>
      </c>
      <c r="G87">
        <v>2</v>
      </c>
      <c r="H87">
        <v>0</v>
      </c>
      <c r="I87">
        <f t="shared" si="25"/>
        <v>2</v>
      </c>
      <c r="J87">
        <v>44.21</v>
      </c>
      <c r="K87">
        <v>79.14</v>
      </c>
      <c r="L87" t="s">
        <v>125</v>
      </c>
      <c r="M87" s="1">
        <f t="shared" ca="1" si="22"/>
        <v>0</v>
      </c>
      <c r="N87" t="str">
        <f t="shared" ca="1" si="29"/>
        <v/>
      </c>
      <c r="Q87" t="str">
        <f t="shared" si="26"/>
        <v/>
      </c>
      <c r="R87" t="str">
        <f t="shared" si="27"/>
        <v/>
      </c>
      <c r="S87">
        <f>VLOOKUP(F87,TransferTable!$A:$V,MATCH(TransferTable!$V$1,TransferTable!$A$1:$V$1,0),0)</f>
        <v>6.1159090448414624</v>
      </c>
    </row>
    <row r="88" spans="1:19" x14ac:dyDescent="0.3">
      <c r="A88" t="str">
        <f t="shared" ca="1" si="23"/>
        <v>Equip6401</v>
      </c>
      <c r="B88" t="str">
        <f t="shared" ca="1" si="28"/>
        <v/>
      </c>
      <c r="C88" t="s">
        <v>19</v>
      </c>
      <c r="D88" s="1">
        <f t="shared" ca="1" si="24"/>
        <v>6</v>
      </c>
      <c r="E88">
        <v>4</v>
      </c>
      <c r="F88">
        <v>4</v>
      </c>
      <c r="G88">
        <v>1</v>
      </c>
      <c r="H88">
        <v>0</v>
      </c>
      <c r="I88">
        <f t="shared" si="25"/>
        <v>3</v>
      </c>
      <c r="J88">
        <v>128.83000000000001</v>
      </c>
      <c r="K88">
        <v>176.03</v>
      </c>
      <c r="L88" t="s">
        <v>35</v>
      </c>
      <c r="M88" s="1">
        <f t="shared" ca="1" si="22"/>
        <v>3</v>
      </c>
      <c r="N88">
        <f t="shared" ca="1" si="29"/>
        <v>-20</v>
      </c>
      <c r="Q88" t="str">
        <f t="shared" si="26"/>
        <v/>
      </c>
      <c r="R88" t="str">
        <f t="shared" si="27"/>
        <v/>
      </c>
      <c r="S88">
        <f>VLOOKUP(F88,TransferTable!$A:$V,MATCH(TransferTable!$V$1,TransferTable!$A$1:$V$1,0),0)</f>
        <v>14.420993610649951</v>
      </c>
    </row>
    <row r="89" spans="1:19" x14ac:dyDescent="0.3">
      <c r="A89" t="str">
        <f t="shared" ca="1" si="23"/>
        <v>Equip6402</v>
      </c>
      <c r="B89" t="str">
        <f t="shared" ca="1" si="28"/>
        <v/>
      </c>
      <c r="C89" t="s">
        <v>19</v>
      </c>
      <c r="D89" s="1">
        <f t="shared" ca="1" si="24"/>
        <v>6</v>
      </c>
      <c r="E89">
        <v>4</v>
      </c>
      <c r="F89">
        <v>4</v>
      </c>
      <c r="G89">
        <v>2</v>
      </c>
      <c r="H89">
        <v>0</v>
      </c>
      <c r="I89">
        <f t="shared" si="25"/>
        <v>3</v>
      </c>
      <c r="J89">
        <v>113.52</v>
      </c>
      <c r="K89">
        <v>184.96</v>
      </c>
      <c r="L89" t="s">
        <v>35</v>
      </c>
      <c r="M89" s="1">
        <f t="shared" ca="1" si="22"/>
        <v>3</v>
      </c>
      <c r="N89">
        <f t="shared" ca="1" si="29"/>
        <v>-20</v>
      </c>
      <c r="Q89" t="str">
        <f t="shared" si="26"/>
        <v/>
      </c>
      <c r="R89" t="str">
        <f t="shared" si="27"/>
        <v/>
      </c>
      <c r="S89">
        <f>VLOOKUP(F89,TransferTable!$A:$V,MATCH(TransferTable!$V$1,TransferTable!$A$1:$V$1,0),0)</f>
        <v>14.420993610649951</v>
      </c>
    </row>
    <row r="90" spans="1:19" x14ac:dyDescent="0.3">
      <c r="A90" t="str">
        <f t="shared" ca="1" si="23"/>
        <v>Equip6403</v>
      </c>
      <c r="B90" t="str">
        <f t="shared" ca="1" si="28"/>
        <v/>
      </c>
      <c r="C90" t="s">
        <v>19</v>
      </c>
      <c r="D90" s="1">
        <f t="shared" ca="1" si="24"/>
        <v>6</v>
      </c>
      <c r="E90">
        <v>4</v>
      </c>
      <c r="F90">
        <v>5</v>
      </c>
      <c r="G90">
        <v>3</v>
      </c>
      <c r="H90">
        <v>0</v>
      </c>
      <c r="I90">
        <f t="shared" si="25"/>
        <v>3</v>
      </c>
      <c r="J90">
        <v>157.76</v>
      </c>
      <c r="K90">
        <v>215.56</v>
      </c>
      <c r="L90" t="s">
        <v>35</v>
      </c>
      <c r="M90" s="1">
        <f t="shared" ca="1" si="22"/>
        <v>3</v>
      </c>
      <c r="N90">
        <f t="shared" ca="1" si="29"/>
        <v>-10</v>
      </c>
      <c r="Q90" t="str">
        <f t="shared" si="26"/>
        <v/>
      </c>
      <c r="R90" t="str">
        <f t="shared" si="27"/>
        <v/>
      </c>
      <c r="S90">
        <f>VLOOKUP(F90,TransferTable!$A:$V,MATCH(TransferTable!$V$1,TransferTable!$A$1:$V$1,0),0)</f>
        <v>19.023558478220203</v>
      </c>
    </row>
    <row r="91" spans="1:19" x14ac:dyDescent="0.3">
      <c r="A91" t="str">
        <f t="shared" ca="1" si="23"/>
        <v>Equip6404</v>
      </c>
      <c r="B91" t="str">
        <f t="shared" ca="1" si="28"/>
        <v/>
      </c>
      <c r="C91" t="s">
        <v>19</v>
      </c>
      <c r="D91" s="1">
        <f t="shared" ca="1" si="24"/>
        <v>6</v>
      </c>
      <c r="E91">
        <v>4</v>
      </c>
      <c r="F91">
        <v>5</v>
      </c>
      <c r="G91">
        <v>4</v>
      </c>
      <c r="H91">
        <v>0</v>
      </c>
      <c r="I91">
        <f t="shared" si="25"/>
        <v>3</v>
      </c>
      <c r="J91">
        <v>139.02000000000001</v>
      </c>
      <c r="K91">
        <v>226.49</v>
      </c>
      <c r="L91" t="s">
        <v>35</v>
      </c>
      <c r="M91" s="1">
        <f t="shared" ca="1" si="22"/>
        <v>3</v>
      </c>
      <c r="N91">
        <f t="shared" ca="1" si="29"/>
        <v>-10</v>
      </c>
      <c r="Q91" t="str">
        <f t="shared" si="26"/>
        <v/>
      </c>
      <c r="R91" t="str">
        <f t="shared" si="27"/>
        <v/>
      </c>
      <c r="S91">
        <f>VLOOKUP(F91,TransferTable!$A:$V,MATCH(TransferTable!$V$1,TransferTable!$A$1:$V$1,0),0)</f>
        <v>19.023558478220203</v>
      </c>
    </row>
    <row r="92" spans="1:19" x14ac:dyDescent="0.3">
      <c r="A92" t="str">
        <f t="shared" ca="1" si="23"/>
        <v>Equip6405</v>
      </c>
      <c r="B92" t="str">
        <f t="shared" ca="1" si="28"/>
        <v/>
      </c>
      <c r="C92" t="s">
        <v>19</v>
      </c>
      <c r="D92" s="1">
        <f t="shared" ca="1" si="24"/>
        <v>6</v>
      </c>
      <c r="E92">
        <v>4</v>
      </c>
      <c r="F92">
        <v>6</v>
      </c>
      <c r="G92">
        <v>5</v>
      </c>
      <c r="H92">
        <v>0</v>
      </c>
      <c r="I92">
        <f t="shared" si="25"/>
        <v>3</v>
      </c>
      <c r="J92">
        <v>193.2</v>
      </c>
      <c r="K92">
        <v>263.97000000000003</v>
      </c>
      <c r="L92" t="s">
        <v>35</v>
      </c>
      <c r="M92" s="1">
        <f t="shared" ca="1" si="22"/>
        <v>3</v>
      </c>
      <c r="N92">
        <f t="shared" ca="1" si="29"/>
        <v>-5</v>
      </c>
      <c r="Q92" t="str">
        <f t="shared" si="26"/>
        <v/>
      </c>
      <c r="R92" t="str">
        <f t="shared" si="27"/>
        <v/>
      </c>
      <c r="S92">
        <f>VLOOKUP(F92,TransferTable!$A:$V,MATCH(TransferTable!$V$1,TransferTable!$A$1:$V$1,0),0)</f>
        <v>25.095065357147273</v>
      </c>
    </row>
    <row r="93" spans="1:19" x14ac:dyDescent="0.3">
      <c r="A93" t="str">
        <f t="shared" ca="1" si="23"/>
        <v>Equip7001</v>
      </c>
      <c r="B93" t="str">
        <f t="shared" ca="1" si="28"/>
        <v/>
      </c>
      <c r="C93" t="s">
        <v>20</v>
      </c>
      <c r="D93" s="1">
        <f t="shared" ca="1" si="24"/>
        <v>7</v>
      </c>
      <c r="E93">
        <v>0</v>
      </c>
      <c r="F93">
        <v>0</v>
      </c>
      <c r="G93">
        <v>1</v>
      </c>
      <c r="H93">
        <v>1</v>
      </c>
      <c r="I93">
        <f t="shared" si="25"/>
        <v>1</v>
      </c>
      <c r="J93">
        <v>11.1</v>
      </c>
      <c r="K93">
        <v>14.1</v>
      </c>
      <c r="L93" t="s">
        <v>125</v>
      </c>
      <c r="M93" s="1">
        <f t="shared" ca="1" si="22"/>
        <v>0</v>
      </c>
      <c r="N93" t="str">
        <f t="shared" ca="1" si="29"/>
        <v/>
      </c>
      <c r="Q93" t="str">
        <f t="shared" si="26"/>
        <v/>
      </c>
      <c r="R93" t="str">
        <f t="shared" si="27"/>
        <v/>
      </c>
      <c r="S93">
        <f>VLOOKUP(F93,TransferTable!$A:$V,MATCH(TransferTable!$V$1,TransferTable!$A$1:$V$1,0),0)</f>
        <v>1</v>
      </c>
    </row>
    <row r="94" spans="1:19" x14ac:dyDescent="0.3">
      <c r="A94" t="str">
        <f t="shared" ca="1" si="23"/>
        <v>Equip7002</v>
      </c>
      <c r="B94" t="str">
        <f t="shared" ca="1" si="28"/>
        <v/>
      </c>
      <c r="C94" t="s">
        <v>20</v>
      </c>
      <c r="D94" s="1">
        <f t="shared" ca="1" si="24"/>
        <v>7</v>
      </c>
      <c r="E94">
        <v>0</v>
      </c>
      <c r="F94">
        <v>0</v>
      </c>
      <c r="G94">
        <v>2</v>
      </c>
      <c r="H94">
        <v>1</v>
      </c>
      <c r="I94">
        <f t="shared" si="25"/>
        <v>1</v>
      </c>
      <c r="J94">
        <v>10.85</v>
      </c>
      <c r="K94">
        <v>13.5</v>
      </c>
      <c r="L94" t="s">
        <v>125</v>
      </c>
      <c r="M94" s="1">
        <f t="shared" ca="1" si="22"/>
        <v>0</v>
      </c>
      <c r="N94" t="str">
        <f t="shared" ca="1" si="29"/>
        <v/>
      </c>
      <c r="Q94" t="str">
        <f t="shared" si="26"/>
        <v/>
      </c>
      <c r="R94" t="str">
        <f t="shared" si="27"/>
        <v/>
      </c>
      <c r="S94">
        <f>VLOOKUP(F94,TransferTable!$A:$V,MATCH(TransferTable!$V$1,TransferTable!$A$1:$V$1,0),0)</f>
        <v>1</v>
      </c>
    </row>
    <row r="95" spans="1:19" x14ac:dyDescent="0.3">
      <c r="A95" t="str">
        <f t="shared" ca="1" si="23"/>
        <v>Equip7101</v>
      </c>
      <c r="B95" t="str">
        <f t="shared" ca="1" si="28"/>
        <v/>
      </c>
      <c r="C95" t="s">
        <v>20</v>
      </c>
      <c r="D95" s="1">
        <f t="shared" ca="1" si="24"/>
        <v>7</v>
      </c>
      <c r="E95">
        <v>1</v>
      </c>
      <c r="F95">
        <v>1</v>
      </c>
      <c r="G95">
        <v>1</v>
      </c>
      <c r="H95">
        <v>1</v>
      </c>
      <c r="I95">
        <f t="shared" si="25"/>
        <v>1</v>
      </c>
      <c r="J95">
        <v>13.35</v>
      </c>
      <c r="K95">
        <v>19.95</v>
      </c>
      <c r="L95" t="s">
        <v>125</v>
      </c>
      <c r="M95" s="1">
        <f t="shared" ca="1" si="22"/>
        <v>0</v>
      </c>
      <c r="N95" t="str">
        <f t="shared" ca="1" si="29"/>
        <v/>
      </c>
      <c r="Q95" t="str">
        <f t="shared" si="26"/>
        <v/>
      </c>
      <c r="R95" t="str">
        <f t="shared" si="27"/>
        <v/>
      </c>
      <c r="S95">
        <f>VLOOKUP(F95,TransferTable!$A:$V,MATCH(TransferTable!$V$1,TransferTable!$A$1:$V$1,0),0)</f>
        <v>1.4641000000000006</v>
      </c>
    </row>
    <row r="96" spans="1:19" x14ac:dyDescent="0.3">
      <c r="A96" t="str">
        <f t="shared" ca="1" si="23"/>
        <v>Equip7102</v>
      </c>
      <c r="B96" t="str">
        <f t="shared" ca="1" si="28"/>
        <v/>
      </c>
      <c r="C96" t="s">
        <v>20</v>
      </c>
      <c r="D96" s="1">
        <f t="shared" ca="1" si="24"/>
        <v>7</v>
      </c>
      <c r="E96">
        <v>1</v>
      </c>
      <c r="F96">
        <v>1</v>
      </c>
      <c r="G96">
        <v>2</v>
      </c>
      <c r="H96">
        <v>1</v>
      </c>
      <c r="I96">
        <f t="shared" si="25"/>
        <v>1</v>
      </c>
      <c r="J96">
        <v>12.93</v>
      </c>
      <c r="K96">
        <v>19.39</v>
      </c>
      <c r="L96" t="s">
        <v>125</v>
      </c>
      <c r="M96" s="1">
        <f t="shared" ca="1" si="22"/>
        <v>0</v>
      </c>
      <c r="N96" t="str">
        <f t="shared" ca="1" si="29"/>
        <v/>
      </c>
      <c r="Q96" t="str">
        <f t="shared" si="26"/>
        <v/>
      </c>
      <c r="R96" t="str">
        <f t="shared" si="27"/>
        <v/>
      </c>
      <c r="S96">
        <f>VLOOKUP(F96,TransferTable!$A:$V,MATCH(TransferTable!$V$1,TransferTable!$A$1:$V$1,0),0)</f>
        <v>1.4641000000000006</v>
      </c>
    </row>
    <row r="97" spans="1:19" x14ac:dyDescent="0.3">
      <c r="A97" t="str">
        <f t="shared" ca="1" si="23"/>
        <v>Equip7201</v>
      </c>
      <c r="B97" t="str">
        <f t="shared" ca="1" si="28"/>
        <v/>
      </c>
      <c r="C97" t="s">
        <v>20</v>
      </c>
      <c r="D97" s="1">
        <f t="shared" ca="1" si="24"/>
        <v>7</v>
      </c>
      <c r="E97">
        <v>2</v>
      </c>
      <c r="F97">
        <v>2</v>
      </c>
      <c r="G97">
        <v>1</v>
      </c>
      <c r="H97">
        <v>1</v>
      </c>
      <c r="I97">
        <f t="shared" si="25"/>
        <v>2</v>
      </c>
      <c r="J97">
        <v>21.64</v>
      </c>
      <c r="K97">
        <v>33.299999999999997</v>
      </c>
      <c r="L97" t="s">
        <v>125</v>
      </c>
      <c r="M97" s="1">
        <f t="shared" ca="1" si="22"/>
        <v>0</v>
      </c>
      <c r="N97" t="str">
        <f t="shared" ca="1" si="29"/>
        <v/>
      </c>
      <c r="Q97" t="str">
        <f t="shared" si="26"/>
        <v/>
      </c>
      <c r="R97" t="str">
        <f t="shared" si="27"/>
        <v/>
      </c>
      <c r="S97">
        <f>VLOOKUP(F97,TransferTable!$A:$V,MATCH(TransferTable!$V$1,TransferTable!$A$1:$V$1,0),0)</f>
        <v>2.5937424601000023</v>
      </c>
    </row>
    <row r="98" spans="1:19" x14ac:dyDescent="0.3">
      <c r="A98" t="str">
        <f t="shared" ref="A98:A118" ca="1" si="30">"Equip"&amp;D98&amp;E98&amp;TEXT(G98,"00")</f>
        <v>Equip7202</v>
      </c>
      <c r="B98" t="str">
        <f t="shared" ca="1" si="28"/>
        <v/>
      </c>
      <c r="C98" t="s">
        <v>20</v>
      </c>
      <c r="D98" s="1">
        <f t="shared" ca="1" si="24"/>
        <v>7</v>
      </c>
      <c r="E98">
        <v>2</v>
      </c>
      <c r="F98">
        <v>2</v>
      </c>
      <c r="G98">
        <v>2</v>
      </c>
      <c r="H98">
        <v>1</v>
      </c>
      <c r="I98">
        <f t="shared" si="25"/>
        <v>2</v>
      </c>
      <c r="J98">
        <v>20.93</v>
      </c>
      <c r="K98">
        <v>32.58</v>
      </c>
      <c r="L98" t="s">
        <v>125</v>
      </c>
      <c r="M98" s="1">
        <f t="shared" ca="1" si="22"/>
        <v>0</v>
      </c>
      <c r="N98" t="str">
        <f t="shared" ca="1" si="29"/>
        <v/>
      </c>
      <c r="Q98" t="str">
        <f t="shared" si="26"/>
        <v/>
      </c>
      <c r="R98" t="str">
        <f t="shared" si="27"/>
        <v/>
      </c>
      <c r="S98">
        <f>VLOOKUP(F98,TransferTable!$A:$V,MATCH(TransferTable!$V$1,TransferTable!$A$1:$V$1,0),0)</f>
        <v>2.5937424601000023</v>
      </c>
    </row>
    <row r="99" spans="1:19" x14ac:dyDescent="0.3">
      <c r="A99" t="str">
        <f t="shared" ca="1" si="30"/>
        <v>Equip7301</v>
      </c>
      <c r="B99" t="str">
        <f t="shared" ca="1" si="28"/>
        <v/>
      </c>
      <c r="C99" t="s">
        <v>20</v>
      </c>
      <c r="D99" s="1">
        <f t="shared" ca="1" si="24"/>
        <v>7</v>
      </c>
      <c r="E99">
        <v>3</v>
      </c>
      <c r="F99">
        <v>3</v>
      </c>
      <c r="G99">
        <v>1</v>
      </c>
      <c r="H99">
        <v>1</v>
      </c>
      <c r="I99">
        <f t="shared" si="25"/>
        <v>2</v>
      </c>
      <c r="J99">
        <v>49.66</v>
      </c>
      <c r="K99">
        <v>75.319999999999993</v>
      </c>
      <c r="L99" t="s">
        <v>125</v>
      </c>
      <c r="M99" s="1">
        <f t="shared" ca="1" si="22"/>
        <v>0</v>
      </c>
      <c r="N99" t="str">
        <f t="shared" ca="1" si="29"/>
        <v/>
      </c>
      <c r="Q99" t="str">
        <f t="shared" si="26"/>
        <v/>
      </c>
      <c r="R99" t="str">
        <f t="shared" si="27"/>
        <v/>
      </c>
      <c r="S99">
        <f>VLOOKUP(F99,TransferTable!$A:$V,MATCH(TransferTable!$V$1,TransferTable!$A$1:$V$1,0),0)</f>
        <v>6.1159090448414624</v>
      </c>
    </row>
    <row r="100" spans="1:19" x14ac:dyDescent="0.3">
      <c r="A100" t="str">
        <f t="shared" ca="1" si="30"/>
        <v>Equip7302</v>
      </c>
      <c r="B100" t="str">
        <f t="shared" ca="1" si="28"/>
        <v/>
      </c>
      <c r="C100" t="s">
        <v>20</v>
      </c>
      <c r="D100" s="1">
        <f t="shared" ca="1" si="24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31">INT(E100/2)+1</f>
        <v>2</v>
      </c>
      <c r="J100">
        <v>44.21</v>
      </c>
      <c r="K100">
        <v>79.14</v>
      </c>
      <c r="L100" t="s">
        <v>125</v>
      </c>
      <c r="M100" s="1">
        <f t="shared" ca="1" si="22"/>
        <v>0</v>
      </c>
      <c r="N100" t="str">
        <f t="shared" ca="1" si="29"/>
        <v/>
      </c>
      <c r="Q100" t="str">
        <f t="shared" si="26"/>
        <v/>
      </c>
      <c r="R100" t="str">
        <f t="shared" si="27"/>
        <v/>
      </c>
      <c r="S100">
        <f>VLOOKUP(F100,TransferTable!$A:$V,MATCH(TransferTable!$V$1,TransferTable!$A$1:$V$1,0),0)</f>
        <v>6.1159090448414624</v>
      </c>
    </row>
    <row r="101" spans="1:19" x14ac:dyDescent="0.3">
      <c r="A101" t="str">
        <f t="shared" ca="1" si="30"/>
        <v>Equip7401</v>
      </c>
      <c r="B101" t="str">
        <f t="shared" ca="1" si="28"/>
        <v/>
      </c>
      <c r="C101" t="s">
        <v>20</v>
      </c>
      <c r="D101" s="1">
        <f t="shared" ca="1" si="24"/>
        <v>7</v>
      </c>
      <c r="E101">
        <v>4</v>
      </c>
      <c r="F101">
        <v>4</v>
      </c>
      <c r="G101">
        <v>1</v>
      </c>
      <c r="H101">
        <v>1</v>
      </c>
      <c r="I101">
        <f t="shared" si="31"/>
        <v>3</v>
      </c>
      <c r="J101">
        <v>128.83000000000001</v>
      </c>
      <c r="K101">
        <v>176.03</v>
      </c>
      <c r="L101" t="s">
        <v>35</v>
      </c>
      <c r="M101" s="1">
        <f t="shared" ca="1" si="22"/>
        <v>3</v>
      </c>
      <c r="N101">
        <f t="shared" ca="1" si="29"/>
        <v>-20</v>
      </c>
      <c r="P101" t="s">
        <v>64</v>
      </c>
      <c r="Q101" t="str">
        <f t="shared" si="26"/>
        <v>Shot_ElvenShield</v>
      </c>
      <c r="R101" t="str">
        <f t="shared" si="27"/>
        <v>EquipName_ElvenShield</v>
      </c>
      <c r="S101">
        <f>VLOOKUP(F101,TransferTable!$A:$V,MATCH(TransferTable!$V$1,TransferTable!$A$1:$V$1,0),0)</f>
        <v>14.420993610649951</v>
      </c>
    </row>
    <row r="102" spans="1:19" x14ac:dyDescent="0.3">
      <c r="A102" t="str">
        <f t="shared" ca="1" si="30"/>
        <v>Equip7402</v>
      </c>
      <c r="B102" t="str">
        <f t="shared" ca="1" si="28"/>
        <v/>
      </c>
      <c r="C102" t="s">
        <v>20</v>
      </c>
      <c r="D102" s="1">
        <f t="shared" ca="1" si="24"/>
        <v>7</v>
      </c>
      <c r="E102">
        <v>4</v>
      </c>
      <c r="F102">
        <v>4</v>
      </c>
      <c r="G102">
        <v>2</v>
      </c>
      <c r="H102">
        <v>1</v>
      </c>
      <c r="I102">
        <f t="shared" si="31"/>
        <v>3</v>
      </c>
      <c r="J102">
        <v>113.52</v>
      </c>
      <c r="K102">
        <v>184.96</v>
      </c>
      <c r="L102" t="s">
        <v>35</v>
      </c>
      <c r="M102" s="1">
        <f t="shared" ca="1" si="22"/>
        <v>3</v>
      </c>
      <c r="N102">
        <f t="shared" ca="1" si="29"/>
        <v>-20</v>
      </c>
      <c r="Q102" t="str">
        <f t="shared" si="26"/>
        <v/>
      </c>
      <c r="R102" t="str">
        <f t="shared" si="27"/>
        <v/>
      </c>
      <c r="S102">
        <f>VLOOKUP(F102,TransferTable!$A:$V,MATCH(TransferTable!$V$1,TransferTable!$A$1:$V$1,0),0)</f>
        <v>14.420993610649951</v>
      </c>
    </row>
    <row r="103" spans="1:19" x14ac:dyDescent="0.3">
      <c r="A103" t="str">
        <f t="shared" ca="1" si="30"/>
        <v>Equip7403</v>
      </c>
      <c r="B103" t="str">
        <f t="shared" ca="1" si="28"/>
        <v/>
      </c>
      <c r="C103" t="s">
        <v>20</v>
      </c>
      <c r="D103" s="1">
        <f t="shared" ca="1" si="24"/>
        <v>7</v>
      </c>
      <c r="E103">
        <v>4</v>
      </c>
      <c r="F103">
        <v>5</v>
      </c>
      <c r="G103">
        <v>3</v>
      </c>
      <c r="H103">
        <v>1</v>
      </c>
      <c r="I103">
        <f t="shared" si="31"/>
        <v>3</v>
      </c>
      <c r="J103">
        <v>157.76</v>
      </c>
      <c r="K103">
        <v>215.56</v>
      </c>
      <c r="L103" t="s">
        <v>35</v>
      </c>
      <c r="M103" s="1">
        <f t="shared" ca="1" si="22"/>
        <v>3</v>
      </c>
      <c r="N103">
        <f t="shared" ca="1" si="29"/>
        <v>-10</v>
      </c>
      <c r="Q103" t="str">
        <f t="shared" si="26"/>
        <v/>
      </c>
      <c r="R103" t="str">
        <f t="shared" si="27"/>
        <v/>
      </c>
      <c r="S103">
        <f>VLOOKUP(F103,TransferTable!$A:$V,MATCH(TransferTable!$V$1,TransferTable!$A$1:$V$1,0),0)</f>
        <v>19.023558478220203</v>
      </c>
    </row>
    <row r="104" spans="1:19" x14ac:dyDescent="0.3">
      <c r="A104" t="str">
        <f t="shared" ca="1" si="30"/>
        <v>Equip7404</v>
      </c>
      <c r="B104" t="str">
        <f t="shared" ca="1" si="28"/>
        <v/>
      </c>
      <c r="C104" t="s">
        <v>20</v>
      </c>
      <c r="D104" s="1">
        <f t="shared" ca="1" si="24"/>
        <v>7</v>
      </c>
      <c r="E104">
        <v>4</v>
      </c>
      <c r="F104">
        <v>5</v>
      </c>
      <c r="G104">
        <v>4</v>
      </c>
      <c r="H104">
        <v>1</v>
      </c>
      <c r="I104">
        <f t="shared" si="31"/>
        <v>3</v>
      </c>
      <c r="J104">
        <v>139.02000000000001</v>
      </c>
      <c r="K104">
        <v>226.49</v>
      </c>
      <c r="L104" t="s">
        <v>35</v>
      </c>
      <c r="M104" s="1">
        <f t="shared" ca="1" si="22"/>
        <v>3</v>
      </c>
      <c r="N104">
        <f t="shared" ca="1" si="29"/>
        <v>-10</v>
      </c>
      <c r="Q104" t="str">
        <f t="shared" si="26"/>
        <v/>
      </c>
      <c r="R104" t="str">
        <f t="shared" si="27"/>
        <v/>
      </c>
      <c r="S104">
        <f>VLOOKUP(F104,TransferTable!$A:$V,MATCH(TransferTable!$V$1,TransferTable!$A$1:$V$1,0),0)</f>
        <v>19.023558478220203</v>
      </c>
    </row>
    <row r="105" spans="1:19" x14ac:dyDescent="0.3">
      <c r="A105" t="str">
        <f t="shared" ca="1" si="30"/>
        <v>Equip7405</v>
      </c>
      <c r="B105" t="str">
        <f t="shared" ca="1" si="28"/>
        <v/>
      </c>
      <c r="C105" t="s">
        <v>20</v>
      </c>
      <c r="D105" s="1">
        <f t="shared" ca="1" si="24"/>
        <v>7</v>
      </c>
      <c r="E105">
        <v>4</v>
      </c>
      <c r="F105">
        <v>6</v>
      </c>
      <c r="G105">
        <v>5</v>
      </c>
      <c r="H105">
        <v>1</v>
      </c>
      <c r="I105">
        <f t="shared" si="31"/>
        <v>3</v>
      </c>
      <c r="J105">
        <v>193.2</v>
      </c>
      <c r="K105">
        <v>263.97000000000003</v>
      </c>
      <c r="L105" t="s">
        <v>35</v>
      </c>
      <c r="M105" s="1">
        <f t="shared" ca="1" si="22"/>
        <v>3</v>
      </c>
      <c r="N105">
        <f t="shared" ca="1" si="29"/>
        <v>-5</v>
      </c>
      <c r="Q105" t="str">
        <f t="shared" si="26"/>
        <v/>
      </c>
      <c r="R105" t="str">
        <f t="shared" si="27"/>
        <v/>
      </c>
      <c r="S105">
        <f>VLOOKUP(F105,TransferTable!$A:$V,MATCH(TransferTable!$V$1,TransferTable!$A$1:$V$1,0),0)</f>
        <v>25.095065357147273</v>
      </c>
    </row>
    <row r="106" spans="1:19" x14ac:dyDescent="0.3">
      <c r="A106" t="str">
        <f t="shared" ca="1" si="30"/>
        <v>Equip8001</v>
      </c>
      <c r="B106" t="str">
        <f t="shared" ca="1" si="28"/>
        <v/>
      </c>
      <c r="C106" t="s">
        <v>49</v>
      </c>
      <c r="D106" s="1">
        <f t="shared" ca="1" si="24"/>
        <v>8</v>
      </c>
      <c r="E106">
        <v>0</v>
      </c>
      <c r="F106">
        <v>0</v>
      </c>
      <c r="G106">
        <v>1</v>
      </c>
      <c r="H106">
        <v>0</v>
      </c>
      <c r="I106">
        <f t="shared" si="31"/>
        <v>1</v>
      </c>
      <c r="J106">
        <v>11.1</v>
      </c>
      <c r="K106">
        <v>14.1</v>
      </c>
      <c r="L106" t="s">
        <v>125</v>
      </c>
      <c r="M106" s="1">
        <f t="shared" ca="1" si="22"/>
        <v>0</v>
      </c>
      <c r="N106" t="str">
        <f t="shared" ca="1" si="29"/>
        <v/>
      </c>
      <c r="P106" t="s">
        <v>53</v>
      </c>
      <c r="Q106" t="str">
        <f t="shared" si="26"/>
        <v>Shot_FrozenNightSword</v>
      </c>
      <c r="R106" t="str">
        <f t="shared" si="27"/>
        <v>EquipName_FrozenNightSword</v>
      </c>
      <c r="S106">
        <f>VLOOKUP(F106,TransferTable!$A:$V,MATCH(TransferTable!$V$1,TransferTable!$A$1:$V$1,0),0)</f>
        <v>1</v>
      </c>
    </row>
    <row r="107" spans="1:19" x14ac:dyDescent="0.3">
      <c r="A107" t="str">
        <f t="shared" ca="1" si="30"/>
        <v>Equip8002</v>
      </c>
      <c r="B107" t="str">
        <f t="shared" ca="1" si="28"/>
        <v/>
      </c>
      <c r="C107" t="s">
        <v>49</v>
      </c>
      <c r="D107" s="1">
        <f t="shared" ca="1" si="24"/>
        <v>8</v>
      </c>
      <c r="E107">
        <v>0</v>
      </c>
      <c r="F107">
        <v>0</v>
      </c>
      <c r="G107">
        <v>2</v>
      </c>
      <c r="H107">
        <v>0</v>
      </c>
      <c r="I107">
        <f t="shared" si="31"/>
        <v>1</v>
      </c>
      <c r="J107">
        <v>10.85</v>
      </c>
      <c r="K107">
        <v>13.5</v>
      </c>
      <c r="L107" t="s">
        <v>125</v>
      </c>
      <c r="M107" s="1">
        <f t="shared" ca="1" si="22"/>
        <v>0</v>
      </c>
      <c r="N107" t="str">
        <f t="shared" ca="1" si="29"/>
        <v/>
      </c>
      <c r="P107" t="s">
        <v>54</v>
      </c>
      <c r="Q107" t="str">
        <f t="shared" si="26"/>
        <v>Shot_DarkNpcSword</v>
      </c>
      <c r="R107" t="str">
        <f t="shared" si="27"/>
        <v>EquipName_DarkNpcSword</v>
      </c>
      <c r="S107">
        <f>VLOOKUP(F107,TransferTable!$A:$V,MATCH(TransferTable!$V$1,TransferTable!$A$1:$V$1,0),0)</f>
        <v>1</v>
      </c>
    </row>
    <row r="108" spans="1:19" x14ac:dyDescent="0.3">
      <c r="A108" t="str">
        <f t="shared" ca="1" si="30"/>
        <v>Equip8101</v>
      </c>
      <c r="B108" t="str">
        <f t="shared" ca="1" si="28"/>
        <v/>
      </c>
      <c r="C108" t="s">
        <v>49</v>
      </c>
      <c r="D108" s="1">
        <f t="shared" ca="1" si="24"/>
        <v>8</v>
      </c>
      <c r="E108">
        <v>1</v>
      </c>
      <c r="F108">
        <v>1</v>
      </c>
      <c r="G108">
        <v>1</v>
      </c>
      <c r="H108">
        <v>0</v>
      </c>
      <c r="I108">
        <f t="shared" si="31"/>
        <v>1</v>
      </c>
      <c r="J108">
        <v>13.35</v>
      </c>
      <c r="K108">
        <v>19.95</v>
      </c>
      <c r="L108" t="s">
        <v>125</v>
      </c>
      <c r="M108" s="1">
        <f t="shared" ca="1" si="22"/>
        <v>0</v>
      </c>
      <c r="N108" t="str">
        <f t="shared" ca="1" si="29"/>
        <v/>
      </c>
      <c r="Q108" t="str">
        <f t="shared" si="26"/>
        <v/>
      </c>
      <c r="R108" t="str">
        <f t="shared" si="27"/>
        <v/>
      </c>
      <c r="S108">
        <f>VLOOKUP(F108,TransferTable!$A:$V,MATCH(TransferTable!$V$1,TransferTable!$A$1:$V$1,0),0)</f>
        <v>1.4641000000000006</v>
      </c>
    </row>
    <row r="109" spans="1:19" x14ac:dyDescent="0.3">
      <c r="A109" t="str">
        <f t="shared" ca="1" si="30"/>
        <v>Equip8102</v>
      </c>
      <c r="B109" t="str">
        <f t="shared" ca="1" si="28"/>
        <v/>
      </c>
      <c r="C109" t="s">
        <v>49</v>
      </c>
      <c r="D109" s="1">
        <f t="shared" ca="1" si="24"/>
        <v>8</v>
      </c>
      <c r="E109">
        <v>1</v>
      </c>
      <c r="F109">
        <v>1</v>
      </c>
      <c r="G109">
        <v>2</v>
      </c>
      <c r="H109">
        <v>0</v>
      </c>
      <c r="I109">
        <f t="shared" si="31"/>
        <v>1</v>
      </c>
      <c r="J109">
        <v>12.93</v>
      </c>
      <c r="K109">
        <v>19.39</v>
      </c>
      <c r="L109" t="s">
        <v>125</v>
      </c>
      <c r="M109" s="1">
        <f t="shared" ca="1" si="22"/>
        <v>0</v>
      </c>
      <c r="N109" t="str">
        <f t="shared" ca="1" si="29"/>
        <v/>
      </c>
      <c r="Q109" t="str">
        <f t="shared" si="26"/>
        <v/>
      </c>
      <c r="R109" t="str">
        <f t="shared" si="27"/>
        <v/>
      </c>
      <c r="S109">
        <f>VLOOKUP(F109,TransferTable!$A:$V,MATCH(TransferTable!$V$1,TransferTable!$A$1:$V$1,0),0)</f>
        <v>1.4641000000000006</v>
      </c>
    </row>
    <row r="110" spans="1:19" x14ac:dyDescent="0.3">
      <c r="A110" t="str">
        <f t="shared" ca="1" si="30"/>
        <v>Equip8201</v>
      </c>
      <c r="B110" t="str">
        <f t="shared" ca="1" si="28"/>
        <v/>
      </c>
      <c r="C110" t="s">
        <v>49</v>
      </c>
      <c r="D110" s="1">
        <f t="shared" ca="1" si="24"/>
        <v>8</v>
      </c>
      <c r="E110">
        <v>2</v>
      </c>
      <c r="F110">
        <v>2</v>
      </c>
      <c r="G110">
        <v>1</v>
      </c>
      <c r="H110">
        <v>0</v>
      </c>
      <c r="I110">
        <f t="shared" si="31"/>
        <v>2</v>
      </c>
      <c r="J110">
        <v>21.64</v>
      </c>
      <c r="K110">
        <v>33.299999999999997</v>
      </c>
      <c r="L110" t="s">
        <v>125</v>
      </c>
      <c r="M110" s="1">
        <f t="shared" ca="1" si="22"/>
        <v>0</v>
      </c>
      <c r="N110" t="str">
        <f t="shared" ca="1" si="29"/>
        <v/>
      </c>
      <c r="Q110" t="str">
        <f t="shared" si="26"/>
        <v/>
      </c>
      <c r="R110" t="str">
        <f t="shared" si="27"/>
        <v/>
      </c>
      <c r="S110">
        <f>VLOOKUP(F110,TransferTable!$A:$V,MATCH(TransferTable!$V$1,TransferTable!$A$1:$V$1,0),0)</f>
        <v>2.5937424601000023</v>
      </c>
    </row>
    <row r="111" spans="1:19" x14ac:dyDescent="0.3">
      <c r="A111" t="str">
        <f t="shared" ca="1" si="30"/>
        <v>Equip8202</v>
      </c>
      <c r="B111" t="str">
        <f t="shared" ca="1" si="28"/>
        <v/>
      </c>
      <c r="C111" t="s">
        <v>49</v>
      </c>
      <c r="D111" s="1">
        <f t="shared" ca="1" si="24"/>
        <v>8</v>
      </c>
      <c r="E111">
        <v>2</v>
      </c>
      <c r="F111">
        <v>2</v>
      </c>
      <c r="G111">
        <v>2</v>
      </c>
      <c r="H111">
        <v>0</v>
      </c>
      <c r="I111">
        <f t="shared" si="31"/>
        <v>2</v>
      </c>
      <c r="J111">
        <v>20.93</v>
      </c>
      <c r="K111">
        <v>32.58</v>
      </c>
      <c r="L111" t="s">
        <v>125</v>
      </c>
      <c r="M111" s="1">
        <f t="shared" ca="1" si="22"/>
        <v>0</v>
      </c>
      <c r="N111" t="str">
        <f t="shared" ca="1" si="29"/>
        <v/>
      </c>
      <c r="Q111" t="str">
        <f t="shared" si="26"/>
        <v/>
      </c>
      <c r="R111" t="str">
        <f t="shared" si="27"/>
        <v/>
      </c>
      <c r="S111">
        <f>VLOOKUP(F111,TransferTable!$A:$V,MATCH(TransferTable!$V$1,TransferTable!$A$1:$V$1,0),0)</f>
        <v>2.5937424601000023</v>
      </c>
    </row>
    <row r="112" spans="1:19" x14ac:dyDescent="0.3">
      <c r="A112" t="str">
        <f t="shared" ca="1" si="30"/>
        <v>Equip8301</v>
      </c>
      <c r="B112" t="str">
        <f t="shared" ca="1" si="28"/>
        <v/>
      </c>
      <c r="C112" t="s">
        <v>49</v>
      </c>
      <c r="D112" s="1">
        <f t="shared" ca="1" si="24"/>
        <v>8</v>
      </c>
      <c r="E112">
        <v>3</v>
      </c>
      <c r="F112">
        <v>3</v>
      </c>
      <c r="G112">
        <v>1</v>
      </c>
      <c r="H112">
        <v>0</v>
      </c>
      <c r="I112">
        <f t="shared" si="31"/>
        <v>2</v>
      </c>
      <c r="J112">
        <v>49.66</v>
      </c>
      <c r="K112">
        <v>75.319999999999993</v>
      </c>
      <c r="L112" t="s">
        <v>125</v>
      </c>
      <c r="M112" s="1">
        <f t="shared" ca="1" si="22"/>
        <v>0</v>
      </c>
      <c r="N112" t="str">
        <f t="shared" ca="1" si="29"/>
        <v/>
      </c>
      <c r="Q112" t="str">
        <f t="shared" si="26"/>
        <v/>
      </c>
      <c r="R112" t="str">
        <f t="shared" si="27"/>
        <v/>
      </c>
      <c r="S112">
        <f>VLOOKUP(F112,TransferTable!$A:$V,MATCH(TransferTable!$V$1,TransferTable!$A$1:$V$1,0),0)</f>
        <v>6.1159090448414624</v>
      </c>
    </row>
    <row r="113" spans="1:19" x14ac:dyDescent="0.3">
      <c r="A113" t="str">
        <f t="shared" ca="1" si="30"/>
        <v>Equip8302</v>
      </c>
      <c r="B113" t="str">
        <f t="shared" ca="1" si="28"/>
        <v/>
      </c>
      <c r="C113" t="s">
        <v>49</v>
      </c>
      <c r="D113" s="1">
        <f t="shared" ca="1" si="24"/>
        <v>8</v>
      </c>
      <c r="E113">
        <v>3</v>
      </c>
      <c r="F113">
        <v>3</v>
      </c>
      <c r="G113">
        <v>2</v>
      </c>
      <c r="H113">
        <v>0</v>
      </c>
      <c r="I113">
        <f t="shared" si="31"/>
        <v>2</v>
      </c>
      <c r="J113">
        <v>44.21</v>
      </c>
      <c r="K113">
        <v>79.14</v>
      </c>
      <c r="L113" t="s">
        <v>125</v>
      </c>
      <c r="M113" s="1">
        <f t="shared" ca="1" si="22"/>
        <v>0</v>
      </c>
      <c r="N113" t="str">
        <f t="shared" ca="1" si="29"/>
        <v/>
      </c>
      <c r="Q113" t="str">
        <f t="shared" si="26"/>
        <v/>
      </c>
      <c r="R113" t="str">
        <f t="shared" si="27"/>
        <v/>
      </c>
      <c r="S113">
        <f>VLOOKUP(F113,TransferTable!$A:$V,MATCH(TransferTable!$V$1,TransferTable!$A$1:$V$1,0),0)</f>
        <v>6.1159090448414624</v>
      </c>
    </row>
    <row r="114" spans="1:19" x14ac:dyDescent="0.3">
      <c r="A114" t="str">
        <f t="shared" ca="1" si="30"/>
        <v>Equip8401</v>
      </c>
      <c r="B114" t="str">
        <f t="shared" ca="1" si="28"/>
        <v/>
      </c>
      <c r="C114" t="s">
        <v>49</v>
      </c>
      <c r="D114" s="1">
        <f t="shared" ca="1" si="24"/>
        <v>8</v>
      </c>
      <c r="E114">
        <v>4</v>
      </c>
      <c r="F114">
        <v>4</v>
      </c>
      <c r="G114">
        <v>1</v>
      </c>
      <c r="H114">
        <v>0</v>
      </c>
      <c r="I114">
        <f t="shared" si="31"/>
        <v>3</v>
      </c>
      <c r="J114">
        <v>128.83000000000001</v>
      </c>
      <c r="K114">
        <v>176.03</v>
      </c>
      <c r="L114" t="s">
        <v>35</v>
      </c>
      <c r="M114" s="1">
        <f t="shared" ca="1" si="22"/>
        <v>3</v>
      </c>
      <c r="N114">
        <f t="shared" ca="1" si="29"/>
        <v>-20</v>
      </c>
      <c r="Q114" t="str">
        <f t="shared" si="26"/>
        <v/>
      </c>
      <c r="R114" t="str">
        <f t="shared" si="27"/>
        <v/>
      </c>
      <c r="S114">
        <f>VLOOKUP(F114,TransferTable!$A:$V,MATCH(TransferTable!$V$1,TransferTable!$A$1:$V$1,0),0)</f>
        <v>14.420993610649951</v>
      </c>
    </row>
    <row r="115" spans="1:19" x14ac:dyDescent="0.3">
      <c r="A115" t="str">
        <f t="shared" ca="1" si="30"/>
        <v>Equip8402</v>
      </c>
      <c r="B115" t="str">
        <f t="shared" ca="1" si="28"/>
        <v/>
      </c>
      <c r="C115" t="s">
        <v>49</v>
      </c>
      <c r="D115" s="1">
        <f t="shared" ca="1" si="24"/>
        <v>8</v>
      </c>
      <c r="E115">
        <v>4</v>
      </c>
      <c r="F115">
        <v>4</v>
      </c>
      <c r="G115">
        <v>2</v>
      </c>
      <c r="H115">
        <v>0</v>
      </c>
      <c r="I115">
        <f t="shared" si="31"/>
        <v>3</v>
      </c>
      <c r="J115">
        <v>113.52</v>
      </c>
      <c r="K115">
        <v>184.96</v>
      </c>
      <c r="L115" t="s">
        <v>35</v>
      </c>
      <c r="M115" s="1">
        <f t="shared" ca="1" si="22"/>
        <v>3</v>
      </c>
      <c r="N115">
        <f t="shared" ca="1" si="29"/>
        <v>-20</v>
      </c>
      <c r="Q115" t="str">
        <f t="shared" si="26"/>
        <v/>
      </c>
      <c r="R115" t="str">
        <f t="shared" si="27"/>
        <v/>
      </c>
      <c r="S115">
        <f>VLOOKUP(F115,TransferTable!$A:$V,MATCH(TransferTable!$V$1,TransferTable!$A$1:$V$1,0),0)</f>
        <v>14.420993610649951</v>
      </c>
    </row>
    <row r="116" spans="1:19" x14ac:dyDescent="0.3">
      <c r="A116" t="str">
        <f t="shared" ca="1" si="30"/>
        <v>Equip8403</v>
      </c>
      <c r="B116" t="str">
        <f t="shared" ca="1" si="28"/>
        <v/>
      </c>
      <c r="C116" t="s">
        <v>49</v>
      </c>
      <c r="D116" s="1">
        <f t="shared" ca="1" si="24"/>
        <v>8</v>
      </c>
      <c r="E116">
        <v>4</v>
      </c>
      <c r="F116">
        <v>5</v>
      </c>
      <c r="G116">
        <v>3</v>
      </c>
      <c r="H116">
        <v>0</v>
      </c>
      <c r="I116">
        <f t="shared" si="31"/>
        <v>3</v>
      </c>
      <c r="J116">
        <v>157.76</v>
      </c>
      <c r="K116">
        <v>215.56</v>
      </c>
      <c r="L116" t="s">
        <v>35</v>
      </c>
      <c r="M116" s="1">
        <f t="shared" ca="1" si="22"/>
        <v>3</v>
      </c>
      <c r="N116">
        <f t="shared" ca="1" si="29"/>
        <v>-10</v>
      </c>
      <c r="Q116" t="str">
        <f t="shared" si="26"/>
        <v/>
      </c>
      <c r="R116" t="str">
        <f t="shared" si="27"/>
        <v/>
      </c>
      <c r="S116">
        <f>VLOOKUP(F116,TransferTable!$A:$V,MATCH(TransferTable!$V$1,TransferTable!$A$1:$V$1,0),0)</f>
        <v>19.023558478220203</v>
      </c>
    </row>
    <row r="117" spans="1:19" x14ac:dyDescent="0.3">
      <c r="A117" t="str">
        <f t="shared" ca="1" si="30"/>
        <v>Equip8404</v>
      </c>
      <c r="B117" t="str">
        <f t="shared" ca="1" si="28"/>
        <v/>
      </c>
      <c r="C117" t="s">
        <v>49</v>
      </c>
      <c r="D117" s="1">
        <f t="shared" ca="1" si="24"/>
        <v>8</v>
      </c>
      <c r="E117">
        <v>4</v>
      </c>
      <c r="F117">
        <v>5</v>
      </c>
      <c r="G117">
        <v>4</v>
      </c>
      <c r="H117">
        <v>0</v>
      </c>
      <c r="I117">
        <f t="shared" si="31"/>
        <v>3</v>
      </c>
      <c r="J117">
        <v>139.02000000000001</v>
      </c>
      <c r="K117">
        <v>226.49</v>
      </c>
      <c r="L117" t="s">
        <v>35</v>
      </c>
      <c r="M117" s="1">
        <f t="shared" ca="1" si="22"/>
        <v>3</v>
      </c>
      <c r="N117">
        <f t="shared" ca="1" si="29"/>
        <v>-10</v>
      </c>
      <c r="Q117" t="str">
        <f t="shared" si="26"/>
        <v/>
      </c>
      <c r="R117" t="str">
        <f t="shared" si="27"/>
        <v/>
      </c>
      <c r="S117">
        <f>VLOOKUP(F117,TransferTable!$A:$V,MATCH(TransferTable!$V$1,TransferTable!$A$1:$V$1,0),0)</f>
        <v>19.023558478220203</v>
      </c>
    </row>
    <row r="118" spans="1:19" x14ac:dyDescent="0.3">
      <c r="A118" t="str">
        <f t="shared" ca="1" si="30"/>
        <v>Equip8405</v>
      </c>
      <c r="B118" t="str">
        <f t="shared" ca="1" si="28"/>
        <v/>
      </c>
      <c r="C118" t="s">
        <v>49</v>
      </c>
      <c r="D118" s="1">
        <f t="shared" ca="1" si="24"/>
        <v>8</v>
      </c>
      <c r="E118">
        <v>4</v>
      </c>
      <c r="F118">
        <v>6</v>
      </c>
      <c r="G118">
        <v>5</v>
      </c>
      <c r="H118">
        <v>0</v>
      </c>
      <c r="I118">
        <f t="shared" si="31"/>
        <v>3</v>
      </c>
      <c r="J118">
        <v>193.2</v>
      </c>
      <c r="K118">
        <v>263.97000000000003</v>
      </c>
      <c r="L118" t="s">
        <v>35</v>
      </c>
      <c r="M118" s="1">
        <f t="shared" ca="1" si="22"/>
        <v>3</v>
      </c>
      <c r="N118">
        <f t="shared" ca="1" si="29"/>
        <v>-5</v>
      </c>
      <c r="Q118" t="str">
        <f t="shared" si="26"/>
        <v/>
      </c>
      <c r="R118" t="str">
        <f t="shared" si="27"/>
        <v/>
      </c>
      <c r="S118">
        <f>VLOOKUP(F118,TransferTable!$A:$V,MATCH(TransferTable!$V$1,TransferTable!$A$1:$V$1,0),0)</f>
        <v>25.095065357147273</v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tabSelected="1" workbookViewId="0">
      <pane ySplit="1" topLeftCell="A2" activePane="bottomLeft" state="frozen"/>
      <selection pane="bottomLeft" activeCell="C1" sqref="C1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s="1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2">
        <f t="shared" ref="C2:C34" si="0">IF(B2=0,1,C1*(1.1+MIN(4,A2)*0))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 x14ac:dyDescent="0.3">
      <c r="A3">
        <v>0</v>
      </c>
      <c r="B3">
        <v>1</v>
      </c>
      <c r="C3" s="2">
        <f t="shared" si="0"/>
        <v>1.1000000000000001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 x14ac:dyDescent="0.3">
      <c r="A4">
        <v>0</v>
      </c>
      <c r="B4">
        <v>2</v>
      </c>
      <c r="C4" s="2">
        <f t="shared" si="0"/>
        <v>1.2100000000000002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 x14ac:dyDescent="0.3">
      <c r="A5">
        <v>0</v>
      </c>
      <c r="B5">
        <v>3</v>
      </c>
      <c r="C5" s="2">
        <f t="shared" si="0"/>
        <v>1.3310000000000004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 x14ac:dyDescent="0.3">
      <c r="A6">
        <v>0</v>
      </c>
      <c r="B6">
        <v>4</v>
      </c>
      <c r="C6" s="2">
        <f t="shared" si="0"/>
        <v>1.4641000000000006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 x14ac:dyDescent="0.3">
      <c r="A7">
        <v>0</v>
      </c>
      <c r="B7">
        <v>5</v>
      </c>
      <c r="C7" s="2">
        <f t="shared" si="0"/>
        <v>1.6105100000000008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 x14ac:dyDescent="0.3">
      <c r="A8">
        <v>1</v>
      </c>
      <c r="B8">
        <v>0</v>
      </c>
      <c r="C8" s="2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 x14ac:dyDescent="0.3">
      <c r="A9">
        <v>1</v>
      </c>
      <c r="B9">
        <v>1</v>
      </c>
      <c r="C9" s="2">
        <f t="shared" si="0"/>
        <v>1.1000000000000001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 x14ac:dyDescent="0.3">
      <c r="A10">
        <v>1</v>
      </c>
      <c r="B10">
        <v>2</v>
      </c>
      <c r="C10" s="2">
        <f t="shared" si="0"/>
        <v>1.2100000000000002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 x14ac:dyDescent="0.3">
      <c r="A11">
        <v>1</v>
      </c>
      <c r="B11">
        <v>3</v>
      </c>
      <c r="C11" s="2">
        <f t="shared" si="0"/>
        <v>1.3310000000000004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 x14ac:dyDescent="0.3">
      <c r="A12">
        <v>1</v>
      </c>
      <c r="B12">
        <v>4</v>
      </c>
      <c r="C12" s="2">
        <f t="shared" si="0"/>
        <v>1.4641000000000006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 x14ac:dyDescent="0.3">
      <c r="A13">
        <v>1</v>
      </c>
      <c r="B13">
        <v>5</v>
      </c>
      <c r="C13" s="2">
        <f t="shared" si="0"/>
        <v>1.6105100000000008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 x14ac:dyDescent="0.3">
      <c r="A14">
        <v>1</v>
      </c>
      <c r="B14">
        <v>6</v>
      </c>
      <c r="C14" s="2">
        <f t="shared" si="0"/>
        <v>1.7715610000000011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 x14ac:dyDescent="0.3">
      <c r="A15">
        <v>1</v>
      </c>
      <c r="B15">
        <v>7</v>
      </c>
      <c r="C15" s="2">
        <f t="shared" si="0"/>
        <v>1.9487171000000014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 x14ac:dyDescent="0.3">
      <c r="A16">
        <v>1</v>
      </c>
      <c r="B16">
        <v>8</v>
      </c>
      <c r="C16" s="2">
        <f t="shared" si="0"/>
        <v>2.1435888100000016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 x14ac:dyDescent="0.3">
      <c r="A17">
        <v>1</v>
      </c>
      <c r="B17">
        <v>9</v>
      </c>
      <c r="C17" s="2">
        <f t="shared" si="0"/>
        <v>2.3579476910000019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 x14ac:dyDescent="0.3">
      <c r="A18">
        <v>1</v>
      </c>
      <c r="B18">
        <v>10</v>
      </c>
      <c r="C18" s="2">
        <f t="shared" si="0"/>
        <v>2.5937424601000023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 x14ac:dyDescent="0.3">
      <c r="A19">
        <v>2</v>
      </c>
      <c r="B19">
        <v>0</v>
      </c>
      <c r="C19" s="2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 x14ac:dyDescent="0.3">
      <c r="A20">
        <v>2</v>
      </c>
      <c r="B20">
        <v>1</v>
      </c>
      <c r="C20" s="2">
        <f t="shared" si="0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 x14ac:dyDescent="0.3">
      <c r="A21">
        <v>2</v>
      </c>
      <c r="B21">
        <v>2</v>
      </c>
      <c r="C21" s="2">
        <f t="shared" si="0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 x14ac:dyDescent="0.3">
      <c r="A22">
        <v>2</v>
      </c>
      <c r="B22">
        <v>3</v>
      </c>
      <c r="C22" s="2">
        <f t="shared" si="0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 x14ac:dyDescent="0.3">
      <c r="A23">
        <v>2</v>
      </c>
      <c r="B23">
        <v>4</v>
      </c>
      <c r="C23" s="2">
        <f t="shared" si="0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 x14ac:dyDescent="0.3">
      <c r="A24">
        <v>2</v>
      </c>
      <c r="B24">
        <v>5</v>
      </c>
      <c r="C24" s="2">
        <f t="shared" si="0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 x14ac:dyDescent="0.3">
      <c r="A25">
        <v>2</v>
      </c>
      <c r="B25">
        <v>6</v>
      </c>
      <c r="C25" s="2">
        <f t="shared" si="0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 x14ac:dyDescent="0.3">
      <c r="A26">
        <v>2</v>
      </c>
      <c r="B26">
        <v>7</v>
      </c>
      <c r="C26" s="2">
        <f t="shared" si="0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 x14ac:dyDescent="0.3">
      <c r="A27">
        <v>2</v>
      </c>
      <c r="B27">
        <v>8</v>
      </c>
      <c r="C27" s="2">
        <f t="shared" si="0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 x14ac:dyDescent="0.3">
      <c r="A28">
        <v>2</v>
      </c>
      <c r="B28">
        <v>9</v>
      </c>
      <c r="C28" s="2">
        <f t="shared" si="0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 x14ac:dyDescent="0.3">
      <c r="A29">
        <v>2</v>
      </c>
      <c r="B29">
        <v>10</v>
      </c>
      <c r="C29" s="2">
        <f t="shared" si="0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 x14ac:dyDescent="0.3">
      <c r="A30">
        <v>2</v>
      </c>
      <c r="B30">
        <v>11</v>
      </c>
      <c r="C30" s="2">
        <f t="shared" si="0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 x14ac:dyDescent="0.3">
      <c r="A31">
        <v>2</v>
      </c>
      <c r="B31">
        <v>12</v>
      </c>
      <c r="C31" s="2">
        <f t="shared" si="0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 x14ac:dyDescent="0.3">
      <c r="A32">
        <v>2</v>
      </c>
      <c r="B32">
        <v>13</v>
      </c>
      <c r="C32" s="2">
        <f t="shared" si="0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 x14ac:dyDescent="0.3">
      <c r="A33">
        <v>2</v>
      </c>
      <c r="B33">
        <v>14</v>
      </c>
      <c r="C33" s="2">
        <f t="shared" si="0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 x14ac:dyDescent="0.3">
      <c r="A34">
        <v>2</v>
      </c>
      <c r="B34">
        <v>15</v>
      </c>
      <c r="C34" s="2">
        <f t="shared" si="0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 x14ac:dyDescent="0.3">
      <c r="A35">
        <v>3</v>
      </c>
      <c r="B35">
        <v>0</v>
      </c>
      <c r="C35" s="2">
        <f t="shared" ref="C35:C66" si="31">IF(B35=0,1,C34*(1.1+MIN(4,A35)*0))</f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 x14ac:dyDescent="0.3">
      <c r="A36">
        <v>3</v>
      </c>
      <c r="B36">
        <v>1</v>
      </c>
      <c r="C36" s="2">
        <f t="shared" si="31"/>
        <v>1.1000000000000001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 x14ac:dyDescent="0.3">
      <c r="A37">
        <v>3</v>
      </c>
      <c r="B37">
        <v>2</v>
      </c>
      <c r="C37" s="2">
        <f t="shared" si="31"/>
        <v>1.2100000000000002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 x14ac:dyDescent="0.3">
      <c r="A38">
        <v>3</v>
      </c>
      <c r="B38">
        <v>3</v>
      </c>
      <c r="C38" s="2">
        <f t="shared" si="31"/>
        <v>1.3310000000000004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 x14ac:dyDescent="0.3">
      <c r="A39">
        <v>3</v>
      </c>
      <c r="B39">
        <v>4</v>
      </c>
      <c r="C39" s="2">
        <f t="shared" si="31"/>
        <v>1.4641000000000006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 x14ac:dyDescent="0.3">
      <c r="A40">
        <v>3</v>
      </c>
      <c r="B40">
        <v>5</v>
      </c>
      <c r="C40" s="2">
        <f t="shared" si="31"/>
        <v>1.6105100000000008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 x14ac:dyDescent="0.3">
      <c r="A41">
        <v>3</v>
      </c>
      <c r="B41">
        <v>6</v>
      </c>
      <c r="C41" s="2">
        <f t="shared" si="31"/>
        <v>1.7715610000000011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 x14ac:dyDescent="0.3">
      <c r="A42">
        <v>3</v>
      </c>
      <c r="B42">
        <v>7</v>
      </c>
      <c r="C42" s="2">
        <f t="shared" si="31"/>
        <v>1.9487171000000014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 x14ac:dyDescent="0.3">
      <c r="A43">
        <v>3</v>
      </c>
      <c r="B43">
        <v>8</v>
      </c>
      <c r="C43" s="2">
        <f t="shared" si="31"/>
        <v>2.1435888100000016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 x14ac:dyDescent="0.3">
      <c r="A44">
        <v>3</v>
      </c>
      <c r="B44">
        <v>9</v>
      </c>
      <c r="C44" s="2">
        <f t="shared" si="31"/>
        <v>2.3579476910000019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 x14ac:dyDescent="0.3">
      <c r="A45">
        <v>3</v>
      </c>
      <c r="B45">
        <v>10</v>
      </c>
      <c r="C45" s="2">
        <f t="shared" si="31"/>
        <v>2.5937424601000023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 x14ac:dyDescent="0.3">
      <c r="A46">
        <v>3</v>
      </c>
      <c r="B46">
        <v>11</v>
      </c>
      <c r="C46" s="2">
        <f t="shared" si="31"/>
        <v>2.8531167061100029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 x14ac:dyDescent="0.3">
      <c r="A47">
        <v>3</v>
      </c>
      <c r="B47">
        <v>12</v>
      </c>
      <c r="C47" s="2">
        <f t="shared" si="31"/>
        <v>3.1384283767210035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 x14ac:dyDescent="0.3">
      <c r="A48">
        <v>3</v>
      </c>
      <c r="B48">
        <v>13</v>
      </c>
      <c r="C48" s="2">
        <f t="shared" si="31"/>
        <v>3.4522712143931042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 x14ac:dyDescent="0.3">
      <c r="A49">
        <v>3</v>
      </c>
      <c r="B49">
        <v>14</v>
      </c>
      <c r="C49" s="2">
        <f t="shared" si="31"/>
        <v>3.7974983358324148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 x14ac:dyDescent="0.3">
      <c r="A50">
        <v>3</v>
      </c>
      <c r="B50">
        <v>15</v>
      </c>
      <c r="C50" s="2">
        <f t="shared" si="31"/>
        <v>4.1772481694156562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 x14ac:dyDescent="0.3">
      <c r="A51">
        <v>3</v>
      </c>
      <c r="B51">
        <v>16</v>
      </c>
      <c r="C51" s="2">
        <f t="shared" si="31"/>
        <v>4.594972986357222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 x14ac:dyDescent="0.3">
      <c r="A52">
        <v>3</v>
      </c>
      <c r="B52">
        <v>17</v>
      </c>
      <c r="C52" s="2">
        <f t="shared" si="31"/>
        <v>5.0544702849929442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 x14ac:dyDescent="0.3">
      <c r="A53">
        <v>3</v>
      </c>
      <c r="B53">
        <v>18</v>
      </c>
      <c r="C53" s="2">
        <f t="shared" si="31"/>
        <v>5.5599173134922388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 x14ac:dyDescent="0.3">
      <c r="A54">
        <v>3</v>
      </c>
      <c r="B54">
        <v>19</v>
      </c>
      <c r="C54" s="2">
        <f t="shared" si="31"/>
        <v>6.1159090448414632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 x14ac:dyDescent="0.3">
      <c r="A55">
        <v>3</v>
      </c>
      <c r="B55">
        <v>20</v>
      </c>
      <c r="C55" s="2">
        <f t="shared" si="31"/>
        <v>6.72749994932561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 x14ac:dyDescent="0.3">
      <c r="A56">
        <v>4</v>
      </c>
      <c r="B56">
        <v>0</v>
      </c>
      <c r="C56" s="2">
        <f t="shared" si="31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 x14ac:dyDescent="0.3">
      <c r="A57">
        <v>4</v>
      </c>
      <c r="B57">
        <v>1</v>
      </c>
      <c r="C57" s="2">
        <f t="shared" si="31"/>
        <v>1.1000000000000001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 x14ac:dyDescent="0.3">
      <c r="A58">
        <v>4</v>
      </c>
      <c r="B58">
        <v>2</v>
      </c>
      <c r="C58" s="2">
        <f t="shared" si="31"/>
        <v>1.2100000000000002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 x14ac:dyDescent="0.3">
      <c r="A59">
        <v>4</v>
      </c>
      <c r="B59">
        <v>3</v>
      </c>
      <c r="C59" s="2">
        <f t="shared" si="31"/>
        <v>1.3310000000000004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 x14ac:dyDescent="0.3">
      <c r="A60">
        <v>4</v>
      </c>
      <c r="B60">
        <v>4</v>
      </c>
      <c r="C60" s="2">
        <f t="shared" si="31"/>
        <v>1.4641000000000006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 x14ac:dyDescent="0.3">
      <c r="A61">
        <v>4</v>
      </c>
      <c r="B61">
        <v>5</v>
      </c>
      <c r="C61" s="2">
        <f t="shared" si="31"/>
        <v>1.6105100000000008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 x14ac:dyDescent="0.3">
      <c r="A62">
        <v>4</v>
      </c>
      <c r="B62">
        <v>6</v>
      </c>
      <c r="C62" s="2">
        <f t="shared" si="31"/>
        <v>1.7715610000000011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 x14ac:dyDescent="0.3">
      <c r="A63">
        <v>4</v>
      </c>
      <c r="B63">
        <v>7</v>
      </c>
      <c r="C63" s="2">
        <f t="shared" si="31"/>
        <v>1.9487171000000014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 x14ac:dyDescent="0.3">
      <c r="A64">
        <v>4</v>
      </c>
      <c r="B64">
        <v>8</v>
      </c>
      <c r="C64" s="2">
        <f t="shared" si="31"/>
        <v>2.1435888100000016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 x14ac:dyDescent="0.3">
      <c r="A65">
        <v>4</v>
      </c>
      <c r="B65">
        <v>9</v>
      </c>
      <c r="C65" s="2">
        <f t="shared" si="31"/>
        <v>2.3579476910000019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 x14ac:dyDescent="0.3">
      <c r="A66">
        <v>4</v>
      </c>
      <c r="B66">
        <v>10</v>
      </c>
      <c r="C66" s="2">
        <f t="shared" si="31"/>
        <v>2.5937424601000023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2">IF(B66=0,0,
IF(B66=1,1,
R65/IF(B66=5,1.2,
IF(B66=10,1.3,
IF(B66=15,1.6,
IF(B66=20,1.7,
IF(B66=25,2,
IF(B66=30,3,
1.08))))))))</f>
        <v>0.37403230465521392</v>
      </c>
      <c r="S66">
        <f t="shared" ref="S66:S97" si="33">1-(1-D66)^S$1</f>
        <v>0.11730988121705888</v>
      </c>
      <c r="T66">
        <f t="shared" ref="T66:T97" si="34">1-(1-E66)^T$1</f>
        <v>0.26841256718538231</v>
      </c>
      <c r="U66">
        <f t="shared" ref="U66:U97" si="35">1-(1-F66)^U$1</f>
        <v>0.54389862261737931</v>
      </c>
      <c r="V66">
        <f t="shared" ref="V66:V97" si="36">1-(1-G66)^V$1</f>
        <v>0.86278503436281473</v>
      </c>
      <c r="W66">
        <f t="shared" ref="W66:W97" si="37">1-(1-H66)^W$1</f>
        <v>0.99403459024697649</v>
      </c>
      <c r="X66">
        <f t="shared" ref="X66:X97" si="38">1-(1-I66)^X$1</f>
        <v>0.99403459024697649</v>
      </c>
      <c r="Y66">
        <f t="shared" ref="Y66:Y97" si="39">1-(1-J66)^Y$1</f>
        <v>0.99403459024697649</v>
      </c>
      <c r="Z66">
        <f t="shared" ref="Z66:Z96" si="40">SQRT((1-D66)/D66^2)</f>
        <v>400.70166480795109</v>
      </c>
      <c r="AA66">
        <f t="shared" ref="AA66:AA96" si="41">SQRT((1-E66)/E66^2)</f>
        <v>159.98000935853088</v>
      </c>
      <c r="AB66">
        <f t="shared" ref="AB66:AB96" si="42">SQRT((1-F66)/F66^2)</f>
        <v>63.690353691339169</v>
      </c>
      <c r="AC66">
        <f t="shared" ref="AC66:AC129" si="43">SQRT((1-G66)/G66^2)</f>
        <v>25.171961159688241</v>
      </c>
      <c r="AD66">
        <f t="shared" ref="AD66:AD129" si="44">SQRT((1-H66)/H66^2)</f>
        <v>9.7579689596213353</v>
      </c>
      <c r="AE66">
        <f t="shared" ref="AE66:AE129" si="45">SQRT((1-I66)/I66^2)</f>
        <v>9.7579689596213353</v>
      </c>
      <c r="AF66">
        <f t="shared" ref="AF66:AF129" si="46">SQRT((1-J66)/J66^2)</f>
        <v>9.7579689596213353</v>
      </c>
    </row>
    <row r="67" spans="1:32" x14ac:dyDescent="0.3">
      <c r="A67">
        <v>4</v>
      </c>
      <c r="B67">
        <v>11</v>
      </c>
      <c r="C67" s="2">
        <f t="shared" ref="C67:C98" si="47">IF(B67=0,1,C66*(1.1+MIN(4,A67)*0))</f>
        <v>2.8531167061100029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2"/>
        <v>0.34632620801408692</v>
      </c>
      <c r="S67">
        <f t="shared" si="33"/>
        <v>0.10910379541277471</v>
      </c>
      <c r="T67">
        <f t="shared" si="34"/>
        <v>0.25122775624726457</v>
      </c>
      <c r="U67">
        <f t="shared" si="35"/>
        <v>0.51638418953624177</v>
      </c>
      <c r="V67">
        <f t="shared" si="36"/>
        <v>0.84060080796228265</v>
      </c>
      <c r="W67">
        <f t="shared" si="37"/>
        <v>0.99111918355054207</v>
      </c>
      <c r="X67">
        <f t="shared" si="38"/>
        <v>0.99111918355054207</v>
      </c>
      <c r="Y67">
        <f t="shared" si="39"/>
        <v>0.99111918355054207</v>
      </c>
      <c r="Z67">
        <f t="shared" si="40"/>
        <v>432.7978460831165</v>
      </c>
      <c r="AA67">
        <f t="shared" si="41"/>
        <v>172.81853066003441</v>
      </c>
      <c r="AB67">
        <f t="shared" si="42"/>
        <v>68.825885431052612</v>
      </c>
      <c r="AC67">
        <f t="shared" si="43"/>
        <v>27.22648990374493</v>
      </c>
      <c r="AD67">
        <f t="shared" si="44"/>
        <v>10.580624794619146</v>
      </c>
      <c r="AE67">
        <f t="shared" si="45"/>
        <v>10.580624794619146</v>
      </c>
      <c r="AF67">
        <f t="shared" si="46"/>
        <v>10.580624794619146</v>
      </c>
    </row>
    <row r="68" spans="1:32" x14ac:dyDescent="0.3">
      <c r="A68">
        <v>4</v>
      </c>
      <c r="B68">
        <v>12</v>
      </c>
      <c r="C68" s="2">
        <f t="shared" si="47"/>
        <v>3.1384283767210035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2"/>
        <v>0.32067241482785824</v>
      </c>
      <c r="S68">
        <f t="shared" si="33"/>
        <v>0.10143893324416275</v>
      </c>
      <c r="T68">
        <f t="shared" si="34"/>
        <v>0.23496353039437479</v>
      </c>
      <c r="U68">
        <f t="shared" si="35"/>
        <v>0.48946129108879255</v>
      </c>
      <c r="V68">
        <f t="shared" si="36"/>
        <v>0.81694726390564854</v>
      </c>
      <c r="W68">
        <f t="shared" si="37"/>
        <v>0.98719889333699928</v>
      </c>
      <c r="X68">
        <f t="shared" si="38"/>
        <v>0.98719889333699928</v>
      </c>
      <c r="Y68">
        <f t="shared" si="39"/>
        <v>0.98719889333699928</v>
      </c>
      <c r="Z68">
        <f t="shared" si="40"/>
        <v>467.461718292081</v>
      </c>
      <c r="AA68">
        <f t="shared" si="41"/>
        <v>186.68412469839834</v>
      </c>
      <c r="AB68">
        <f t="shared" si="42"/>
        <v>74.372236995256202</v>
      </c>
      <c r="AC68">
        <f t="shared" si="43"/>
        <v>29.445322233895411</v>
      </c>
      <c r="AD68">
        <f t="shared" si="44"/>
        <v>11.468932998889491</v>
      </c>
      <c r="AE68">
        <f t="shared" si="45"/>
        <v>11.468932998889491</v>
      </c>
      <c r="AF68">
        <f t="shared" si="46"/>
        <v>11.468932998889491</v>
      </c>
    </row>
    <row r="69" spans="1:32" x14ac:dyDescent="0.3">
      <c r="A69">
        <v>4</v>
      </c>
      <c r="B69">
        <v>13</v>
      </c>
      <c r="C69" s="2">
        <f t="shared" si="47"/>
        <v>3.4522712143931042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2"/>
        <v>0.29691890261838721</v>
      </c>
      <c r="S69">
        <f t="shared" si="33"/>
        <v>9.428423758418869E-2</v>
      </c>
      <c r="T69">
        <f t="shared" si="34"/>
        <v>0.21959565913227486</v>
      </c>
      <c r="U69">
        <f t="shared" si="35"/>
        <v>0.46322618054746145</v>
      </c>
      <c r="V69">
        <f t="shared" si="36"/>
        <v>0.79199808241665248</v>
      </c>
      <c r="W69">
        <f t="shared" si="37"/>
        <v>0.98208357606660879</v>
      </c>
      <c r="X69">
        <f t="shared" si="38"/>
        <v>0.98208357606660879</v>
      </c>
      <c r="Y69">
        <f t="shared" si="39"/>
        <v>0.98208357606660879</v>
      </c>
      <c r="Z69">
        <f t="shared" si="40"/>
        <v>504.89869697471141</v>
      </c>
      <c r="AA69">
        <f t="shared" si="41"/>
        <v>201.6589579621745</v>
      </c>
      <c r="AB69">
        <f t="shared" si="42"/>
        <v>80.362275686703256</v>
      </c>
      <c r="AC69">
        <f t="shared" si="43"/>
        <v>31.841607011842658</v>
      </c>
      <c r="AD69">
        <f t="shared" si="44"/>
        <v>12.428159242107688</v>
      </c>
      <c r="AE69">
        <f t="shared" si="45"/>
        <v>12.428159242107688</v>
      </c>
      <c r="AF69">
        <f t="shared" si="46"/>
        <v>12.428159242107688</v>
      </c>
    </row>
    <row r="70" spans="1:32" x14ac:dyDescent="0.3">
      <c r="A70">
        <v>4</v>
      </c>
      <c r="B70">
        <v>14</v>
      </c>
      <c r="C70" s="2">
        <f t="shared" si="47"/>
        <v>3.7974983358324148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2"/>
        <v>0.27492490983183998</v>
      </c>
      <c r="S70">
        <f t="shared" si="33"/>
        <v>8.760975761931844E-2</v>
      </c>
      <c r="T70">
        <f t="shared" si="34"/>
        <v>0.20509663713700554</v>
      </c>
      <c r="U70">
        <f t="shared" si="35"/>
        <v>0.43775901792908745</v>
      </c>
      <c r="V70">
        <f t="shared" si="36"/>
        <v>0.76594287395381921</v>
      </c>
      <c r="W70">
        <f t="shared" si="37"/>
        <v>0.97558985850330704</v>
      </c>
      <c r="X70">
        <f t="shared" si="38"/>
        <v>0.97558985850330704</v>
      </c>
      <c r="Y70">
        <f t="shared" si="39"/>
        <v>0.97558985850330704</v>
      </c>
      <c r="Z70">
        <f t="shared" si="40"/>
        <v>545.33063089430038</v>
      </c>
      <c r="AA70">
        <f t="shared" si="41"/>
        <v>217.83177020862911</v>
      </c>
      <c r="AB70">
        <f t="shared" si="42"/>
        <v>86.831498060238204</v>
      </c>
      <c r="AC70">
        <f t="shared" si="43"/>
        <v>34.429544635868851</v>
      </c>
      <c r="AD70">
        <f t="shared" si="44"/>
        <v>13.463989193474202</v>
      </c>
      <c r="AE70">
        <f t="shared" si="45"/>
        <v>13.463989193474202</v>
      </c>
      <c r="AF70">
        <f t="shared" si="46"/>
        <v>13.463989193474202</v>
      </c>
    </row>
    <row r="71" spans="1:32" x14ac:dyDescent="0.3">
      <c r="A71">
        <v>4</v>
      </c>
      <c r="B71">
        <v>15</v>
      </c>
      <c r="C71" s="2">
        <f t="shared" si="47"/>
        <v>4.1772481694156562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2"/>
        <v>0.17182806864489997</v>
      </c>
      <c r="S71">
        <f t="shared" si="33"/>
        <v>5.5675074163236471E-2</v>
      </c>
      <c r="T71">
        <f t="shared" si="34"/>
        <v>0.13353682951909851</v>
      </c>
      <c r="U71">
        <f t="shared" si="35"/>
        <v>0.30170427097397468</v>
      </c>
      <c r="V71">
        <f t="shared" si="36"/>
        <v>0.59451213777897172</v>
      </c>
      <c r="W71">
        <f t="shared" si="37"/>
        <v>0.89852791264171261</v>
      </c>
      <c r="X71">
        <f t="shared" si="38"/>
        <v>0.89852791264171261</v>
      </c>
      <c r="Y71">
        <f t="shared" si="39"/>
        <v>0.89852791264171261</v>
      </c>
      <c r="Z71">
        <f t="shared" si="40"/>
        <v>872.82923296836384</v>
      </c>
      <c r="AA71">
        <f t="shared" si="41"/>
        <v>348.83139213319004</v>
      </c>
      <c r="AB71">
        <f t="shared" si="42"/>
        <v>139.23180240842731</v>
      </c>
      <c r="AC71">
        <f t="shared" si="43"/>
        <v>55.39082343004619</v>
      </c>
      <c r="AD71">
        <f t="shared" si="44"/>
        <v>21.851512350938815</v>
      </c>
      <c r="AE71">
        <f t="shared" si="45"/>
        <v>21.851512350938815</v>
      </c>
      <c r="AF71">
        <f t="shared" si="46"/>
        <v>21.851512350938815</v>
      </c>
    </row>
    <row r="72" spans="1:32" x14ac:dyDescent="0.3">
      <c r="A72">
        <v>4</v>
      </c>
      <c r="B72">
        <v>16</v>
      </c>
      <c r="C72" s="2">
        <f t="shared" si="47"/>
        <v>4.594972986357222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2"/>
        <v>0.15910006356009254</v>
      </c>
      <c r="S72">
        <f t="shared" si="33"/>
        <v>5.1657341872527351E-2</v>
      </c>
      <c r="T72">
        <f t="shared" si="34"/>
        <v>0.12427583201194725</v>
      </c>
      <c r="U72">
        <f t="shared" si="35"/>
        <v>0.2828161254010324</v>
      </c>
      <c r="V72">
        <f t="shared" si="36"/>
        <v>0.56622902441035805</v>
      </c>
      <c r="W72">
        <f t="shared" si="37"/>
        <v>0.87934918351055014</v>
      </c>
      <c r="X72">
        <f t="shared" si="38"/>
        <v>0.87934918351055014</v>
      </c>
      <c r="Y72">
        <f t="shared" si="39"/>
        <v>0.87934918351055014</v>
      </c>
      <c r="Z72">
        <f t="shared" si="40"/>
        <v>942.69559367678289</v>
      </c>
      <c r="AA72">
        <f t="shared" si="41"/>
        <v>376.77795874986299</v>
      </c>
      <c r="AB72">
        <f t="shared" si="42"/>
        <v>150.41048514725205</v>
      </c>
      <c r="AC72">
        <f t="shared" si="43"/>
        <v>59.862438397279696</v>
      </c>
      <c r="AD72">
        <f t="shared" si="44"/>
        <v>23.640523652899681</v>
      </c>
      <c r="AE72">
        <f t="shared" si="45"/>
        <v>23.640523652899681</v>
      </c>
      <c r="AF72">
        <f t="shared" si="46"/>
        <v>23.640523652899681</v>
      </c>
    </row>
    <row r="73" spans="1:32" x14ac:dyDescent="0.3">
      <c r="A73">
        <v>4</v>
      </c>
      <c r="B73">
        <v>17</v>
      </c>
      <c r="C73" s="2">
        <f t="shared" si="47"/>
        <v>5.0544702849929442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2"/>
        <v>0.14731487366675233</v>
      </c>
      <c r="S73">
        <f t="shared" si="33"/>
        <v>4.7922285532148945E-2</v>
      </c>
      <c r="T73">
        <f t="shared" si="34"/>
        <v>0.1156143823514757</v>
      </c>
      <c r="U73">
        <f t="shared" si="35"/>
        <v>0.26488119865818227</v>
      </c>
      <c r="V73">
        <f t="shared" si="36"/>
        <v>0.53832232708971284</v>
      </c>
      <c r="W73">
        <f t="shared" si="37"/>
        <v>0.85844883928416615</v>
      </c>
      <c r="X73">
        <f t="shared" si="38"/>
        <v>0.85844883928416615</v>
      </c>
      <c r="Y73">
        <f t="shared" si="39"/>
        <v>0.85844883928416615</v>
      </c>
      <c r="Z73">
        <f t="shared" si="40"/>
        <v>1018.1512616057363</v>
      </c>
      <c r="AA73">
        <f t="shared" si="41"/>
        <v>406.96024659571594</v>
      </c>
      <c r="AB73">
        <f t="shared" si="42"/>
        <v>162.48345219307447</v>
      </c>
      <c r="AC73">
        <f t="shared" si="43"/>
        <v>64.691756388991109</v>
      </c>
      <c r="AD73">
        <f t="shared" si="44"/>
        <v>25.572587860573996</v>
      </c>
      <c r="AE73">
        <f t="shared" si="45"/>
        <v>25.572587860573996</v>
      </c>
      <c r="AF73">
        <f t="shared" si="46"/>
        <v>25.572587860573996</v>
      </c>
    </row>
    <row r="74" spans="1:32" x14ac:dyDescent="0.3">
      <c r="A74">
        <v>4</v>
      </c>
      <c r="B74">
        <v>18</v>
      </c>
      <c r="C74" s="2">
        <f t="shared" si="47"/>
        <v>5.5599173134922388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2"/>
        <v>0.13640266080254845</v>
      </c>
      <c r="S74">
        <f t="shared" si="33"/>
        <v>4.4451048164407037E-2</v>
      </c>
      <c r="T74">
        <f t="shared" si="34"/>
        <v>0.10751969799339656</v>
      </c>
      <c r="U74">
        <f t="shared" si="35"/>
        <v>0.24788330619993915</v>
      </c>
      <c r="V74">
        <f t="shared" si="36"/>
        <v>0.51091834053376839</v>
      </c>
      <c r="W74">
        <f t="shared" si="37"/>
        <v>0.83595611749448784</v>
      </c>
      <c r="X74">
        <f t="shared" si="38"/>
        <v>0.83595611749448784</v>
      </c>
      <c r="Y74">
        <f t="shared" si="39"/>
        <v>0.83595611749448784</v>
      </c>
      <c r="Z74">
        <f t="shared" si="40"/>
        <v>1099.6433814542418</v>
      </c>
      <c r="AA74">
        <f t="shared" si="41"/>
        <v>439.55711367392115</v>
      </c>
      <c r="AB74">
        <f t="shared" si="42"/>
        <v>175.52224706140109</v>
      </c>
      <c r="AC74">
        <f t="shared" si="43"/>
        <v>69.907395631252555</v>
      </c>
      <c r="AD74">
        <f t="shared" si="44"/>
        <v>27.659154545031871</v>
      </c>
      <c r="AE74">
        <f t="shared" si="45"/>
        <v>27.659154545031871</v>
      </c>
      <c r="AF74">
        <f t="shared" si="46"/>
        <v>27.659154545031871</v>
      </c>
    </row>
    <row r="75" spans="1:32" x14ac:dyDescent="0.3">
      <c r="A75">
        <v>4</v>
      </c>
      <c r="B75">
        <v>19</v>
      </c>
      <c r="C75" s="2">
        <f t="shared" si="47"/>
        <v>6.1159090448414632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2"/>
        <v>0.12629876000235968</v>
      </c>
      <c r="S75">
        <f t="shared" si="33"/>
        <v>4.1225882448122753E-2</v>
      </c>
      <c r="T75">
        <f t="shared" si="34"/>
        <v>9.9959906120793418E-2</v>
      </c>
      <c r="U75">
        <f t="shared" si="35"/>
        <v>0.23180142723133601</v>
      </c>
      <c r="V75">
        <f t="shared" si="36"/>
        <v>0.48412657110787949</v>
      </c>
      <c r="W75">
        <f t="shared" si="37"/>
        <v>0.81202742529080751</v>
      </c>
      <c r="X75">
        <f t="shared" si="38"/>
        <v>0.81202742529080751</v>
      </c>
      <c r="Y75">
        <f t="shared" si="39"/>
        <v>0.81202742529080751</v>
      </c>
      <c r="Z75">
        <f t="shared" si="40"/>
        <v>1187.6548694882215</v>
      </c>
      <c r="AA75">
        <f t="shared" si="41"/>
        <v>474.76172660516397</v>
      </c>
      <c r="AB75">
        <f t="shared" si="42"/>
        <v>189.60413669085338</v>
      </c>
      <c r="AC75">
        <f t="shared" si="43"/>
        <v>75.540263654659597</v>
      </c>
      <c r="AD75">
        <f t="shared" si="44"/>
        <v>29.912588802551134</v>
      </c>
      <c r="AE75">
        <f t="shared" si="45"/>
        <v>29.912588802551134</v>
      </c>
      <c r="AF75">
        <f t="shared" si="46"/>
        <v>29.912588802551134</v>
      </c>
    </row>
    <row r="76" spans="1:32" x14ac:dyDescent="0.3">
      <c r="A76">
        <v>4</v>
      </c>
      <c r="B76">
        <v>20</v>
      </c>
      <c r="C76" s="2">
        <f t="shared" si="47"/>
        <v>6.72749994932561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2"/>
        <v>7.4293388236682162E-2</v>
      </c>
      <c r="S76">
        <f t="shared" si="33"/>
        <v>2.4456256916380092E-2</v>
      </c>
      <c r="T76">
        <f t="shared" si="34"/>
        <v>6.004539826862787E-2</v>
      </c>
      <c r="U76">
        <f t="shared" si="35"/>
        <v>0.14354481465784852</v>
      </c>
      <c r="V76">
        <f t="shared" si="36"/>
        <v>0.32178256783475512</v>
      </c>
      <c r="W76">
        <f t="shared" si="37"/>
        <v>0.6233471533248911</v>
      </c>
      <c r="X76">
        <f t="shared" si="38"/>
        <v>0.6233471533248911</v>
      </c>
      <c r="Y76">
        <f t="shared" si="39"/>
        <v>0.6233471533248911</v>
      </c>
      <c r="Z76">
        <f t="shared" si="40"/>
        <v>2019.363395153307</v>
      </c>
      <c r="AA76">
        <f t="shared" si="41"/>
        <v>807.44522801235371</v>
      </c>
      <c r="AB76">
        <f t="shared" si="42"/>
        <v>322.6777657455039</v>
      </c>
      <c r="AC76">
        <f t="shared" si="43"/>
        <v>128.77029053431065</v>
      </c>
      <c r="AD76">
        <f t="shared" si="44"/>
        <v>51.206063441609857</v>
      </c>
      <c r="AE76">
        <f t="shared" si="45"/>
        <v>51.206063441609857</v>
      </c>
      <c r="AF76">
        <f t="shared" si="46"/>
        <v>51.206063441609857</v>
      </c>
    </row>
    <row r="77" spans="1:32" x14ac:dyDescent="0.3">
      <c r="A77">
        <v>4</v>
      </c>
      <c r="B77">
        <v>21</v>
      </c>
      <c r="C77" s="2">
        <f t="shared" si="47"/>
        <v>7.4002499442581717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2"/>
        <v>6.8790174293224218E-2</v>
      </c>
      <c r="S77">
        <f t="shared" si="33"/>
        <v>2.2664964487980499E-2</v>
      </c>
      <c r="T77">
        <f t="shared" si="34"/>
        <v>5.5721494350957967E-2</v>
      </c>
      <c r="U77">
        <f t="shared" si="35"/>
        <v>0.13364349091075722</v>
      </c>
      <c r="V77">
        <f t="shared" si="36"/>
        <v>0.30192008077713572</v>
      </c>
      <c r="W77">
        <f t="shared" si="37"/>
        <v>0.59482878116799753</v>
      </c>
      <c r="X77">
        <f t="shared" si="38"/>
        <v>0.59482878116799753</v>
      </c>
      <c r="Y77">
        <f t="shared" si="39"/>
        <v>0.59482878116799753</v>
      </c>
      <c r="Z77">
        <f t="shared" si="40"/>
        <v>2180.9524763039158</v>
      </c>
      <c r="AA77">
        <f t="shared" si="41"/>
        <v>872.08087011201019</v>
      </c>
      <c r="AB77">
        <f t="shared" si="42"/>
        <v>348.53204673203862</v>
      </c>
      <c r="AC77">
        <f t="shared" si="43"/>
        <v>139.11206359832667</v>
      </c>
      <c r="AD77">
        <f t="shared" si="44"/>
        <v>55.342926262144871</v>
      </c>
      <c r="AE77">
        <f t="shared" si="45"/>
        <v>55.342926262144871</v>
      </c>
      <c r="AF77">
        <f t="shared" si="46"/>
        <v>55.342926262144871</v>
      </c>
    </row>
    <row r="78" spans="1:32" x14ac:dyDescent="0.3">
      <c r="A78">
        <v>4</v>
      </c>
      <c r="B78">
        <v>22</v>
      </c>
      <c r="C78" s="2">
        <f t="shared" si="47"/>
        <v>8.140274938683989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2"/>
        <v>6.3694605827059464E-2</v>
      </c>
      <c r="S78">
        <f t="shared" si="33"/>
        <v>2.1003486542905625E-2</v>
      </c>
      <c r="T78">
        <f t="shared" si="34"/>
        <v>5.1700502809993276E-2</v>
      </c>
      <c r="U78">
        <f t="shared" si="35"/>
        <v>0.12437562736509478</v>
      </c>
      <c r="V78">
        <f t="shared" si="36"/>
        <v>0.28302124710974219</v>
      </c>
      <c r="W78">
        <f t="shared" si="37"/>
        <v>0.56654224922994922</v>
      </c>
      <c r="X78">
        <f t="shared" si="38"/>
        <v>0.56654224922994922</v>
      </c>
      <c r="Y78">
        <f t="shared" si="39"/>
        <v>0.56654224922994922</v>
      </c>
      <c r="Z78">
        <f t="shared" si="40"/>
        <v>2355.4686832397942</v>
      </c>
      <c r="AA78">
        <f t="shared" si="41"/>
        <v>941.88736181086517</v>
      </c>
      <c r="AB78">
        <f t="shared" si="42"/>
        <v>376.45466576409899</v>
      </c>
      <c r="AC78">
        <f t="shared" si="43"/>
        <v>150.28116735178531</v>
      </c>
      <c r="AD78">
        <f t="shared" si="44"/>
        <v>59.810709759279412</v>
      </c>
      <c r="AE78">
        <f t="shared" si="45"/>
        <v>59.810709759279412</v>
      </c>
      <c r="AF78">
        <f t="shared" si="46"/>
        <v>59.810709759279412</v>
      </c>
    </row>
    <row r="79" spans="1:32" x14ac:dyDescent="0.3">
      <c r="A79">
        <v>4</v>
      </c>
      <c r="B79">
        <v>23</v>
      </c>
      <c r="C79" s="2">
        <f t="shared" si="47"/>
        <v>8.9543024325523888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2"/>
        <v>5.897648687690691E-2</v>
      </c>
      <c r="S79">
        <f t="shared" si="33"/>
        <v>1.946261315079334E-2</v>
      </c>
      <c r="T79">
        <f t="shared" si="34"/>
        <v>4.796240367336535E-2</v>
      </c>
      <c r="U79">
        <f t="shared" si="35"/>
        <v>0.11570768139979637</v>
      </c>
      <c r="V79">
        <f t="shared" si="36"/>
        <v>0.26507578165186452</v>
      </c>
      <c r="W79">
        <f t="shared" si="37"/>
        <v>0.53863063224761865</v>
      </c>
      <c r="X79">
        <f t="shared" si="38"/>
        <v>0.53863063224761865</v>
      </c>
      <c r="Y79">
        <f t="shared" si="39"/>
        <v>0.53863063224761865</v>
      </c>
      <c r="Z79">
        <f t="shared" si="40"/>
        <v>2543.9461860761526</v>
      </c>
      <c r="AA79">
        <f t="shared" si="41"/>
        <v>1017.2783712080845</v>
      </c>
      <c r="AB79">
        <f t="shared" si="42"/>
        <v>406.61109021503989</v>
      </c>
      <c r="AC79">
        <f t="shared" si="43"/>
        <v>162.34378908447957</v>
      </c>
      <c r="AD79">
        <f t="shared" si="44"/>
        <v>64.635889740268098</v>
      </c>
      <c r="AE79">
        <f t="shared" si="45"/>
        <v>64.635889740268098</v>
      </c>
      <c r="AF79">
        <f t="shared" si="46"/>
        <v>64.635889740268098</v>
      </c>
    </row>
    <row r="80" spans="1:32" x14ac:dyDescent="0.3">
      <c r="A80">
        <v>4</v>
      </c>
      <c r="B80">
        <v>24</v>
      </c>
      <c r="C80" s="2">
        <f t="shared" si="47"/>
        <v>9.849732675807628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2"/>
        <v>5.4607858219358249E-2</v>
      </c>
      <c r="S80">
        <f t="shared" si="33"/>
        <v>1.8033759509693104E-2</v>
      </c>
      <c r="T80">
        <f t="shared" si="34"/>
        <v>4.4488327369396452E-2</v>
      </c>
      <c r="U80">
        <f t="shared" si="35"/>
        <v>0.10760686115085916</v>
      </c>
      <c r="V80">
        <f t="shared" si="36"/>
        <v>0.24806755915674372</v>
      </c>
      <c r="W80">
        <f t="shared" si="37"/>
        <v>0.51122041176830224</v>
      </c>
      <c r="X80">
        <f t="shared" si="38"/>
        <v>0.51122041176830224</v>
      </c>
      <c r="Y80">
        <f t="shared" si="39"/>
        <v>0.51122041176830224</v>
      </c>
      <c r="Z80">
        <f t="shared" si="40"/>
        <v>2747.5018885335312</v>
      </c>
      <c r="AA80">
        <f t="shared" si="41"/>
        <v>1098.7006598410162</v>
      </c>
      <c r="AB80">
        <f t="shared" si="42"/>
        <v>439.18002482347327</v>
      </c>
      <c r="AC80">
        <f t="shared" si="43"/>
        <v>175.37141100636882</v>
      </c>
      <c r="AD80">
        <f t="shared" si="44"/>
        <v>69.847059909717487</v>
      </c>
      <c r="AE80">
        <f t="shared" si="45"/>
        <v>69.847059909717487</v>
      </c>
      <c r="AF80">
        <f t="shared" si="46"/>
        <v>69.847059909717487</v>
      </c>
    </row>
    <row r="81" spans="1:32" x14ac:dyDescent="0.3">
      <c r="A81">
        <v>4</v>
      </c>
      <c r="B81">
        <v>25</v>
      </c>
      <c r="C81" s="2">
        <f t="shared" si="47"/>
        <v>10.834705943388391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2"/>
        <v>2.7303929109679125E-2</v>
      </c>
      <c r="S81">
        <f t="shared" si="33"/>
        <v>9.057082103522851E-3</v>
      </c>
      <c r="T81">
        <f t="shared" si="34"/>
        <v>2.2492165233378825E-2</v>
      </c>
      <c r="U81">
        <f t="shared" si="35"/>
        <v>5.5303766071326366E-2</v>
      </c>
      <c r="V81">
        <f t="shared" si="36"/>
        <v>0.13268338289531678</v>
      </c>
      <c r="W81">
        <f t="shared" si="37"/>
        <v>0.29997606113703879</v>
      </c>
      <c r="X81">
        <f t="shared" si="38"/>
        <v>0.29997606113703879</v>
      </c>
      <c r="Y81">
        <f t="shared" si="39"/>
        <v>0.29997606113703879</v>
      </c>
      <c r="Z81">
        <f t="shared" si="40"/>
        <v>5495.5038453129428</v>
      </c>
      <c r="AA81">
        <f t="shared" si="41"/>
        <v>2197.9014903510938</v>
      </c>
      <c r="AB81">
        <f t="shared" si="42"/>
        <v>878.8604766597914</v>
      </c>
      <c r="AC81">
        <f t="shared" si="43"/>
        <v>351.24389167786921</v>
      </c>
      <c r="AD81">
        <f t="shared" si="44"/>
        <v>140.19680742138519</v>
      </c>
      <c r="AE81">
        <f t="shared" si="45"/>
        <v>140.19680742138519</v>
      </c>
      <c r="AF81">
        <f t="shared" si="46"/>
        <v>140.19680742138519</v>
      </c>
    </row>
    <row r="82" spans="1:32" x14ac:dyDescent="0.3">
      <c r="A82">
        <v>4</v>
      </c>
      <c r="B82">
        <v>26</v>
      </c>
      <c r="C82" s="2">
        <f t="shared" si="47"/>
        <v>11.918176537727231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2"/>
        <v>2.5281415842295485E-2</v>
      </c>
      <c r="S82">
        <f t="shared" si="33"/>
        <v>8.3889531204041079E-3</v>
      </c>
      <c r="T82">
        <f t="shared" si="34"/>
        <v>2.084322170628583E-2</v>
      </c>
      <c r="U82">
        <f t="shared" si="35"/>
        <v>5.1312109580950227E-2</v>
      </c>
      <c r="V82">
        <f t="shared" si="36"/>
        <v>0.12347735589588404</v>
      </c>
      <c r="W82">
        <f t="shared" si="37"/>
        <v>0.28117367302441421</v>
      </c>
      <c r="X82">
        <f t="shared" si="38"/>
        <v>0.28117367302441421</v>
      </c>
      <c r="Y82">
        <f t="shared" si="39"/>
        <v>0.28117367302441421</v>
      </c>
      <c r="Z82">
        <f t="shared" si="40"/>
        <v>5935.1841564426677</v>
      </c>
      <c r="AA82">
        <f t="shared" si="41"/>
        <v>2373.7736183426359</v>
      </c>
      <c r="AB82">
        <f t="shared" si="42"/>
        <v>949.2093367120226</v>
      </c>
      <c r="AC82">
        <f t="shared" si="43"/>
        <v>379.38345787842195</v>
      </c>
      <c r="AD82">
        <f t="shared" si="44"/>
        <v>151.45268960609346</v>
      </c>
      <c r="AE82">
        <f t="shared" si="45"/>
        <v>151.45268960609346</v>
      </c>
      <c r="AF82">
        <f t="shared" si="46"/>
        <v>151.45268960609346</v>
      </c>
    </row>
    <row r="83" spans="1:32" x14ac:dyDescent="0.3">
      <c r="A83">
        <v>4</v>
      </c>
      <c r="B83">
        <v>27</v>
      </c>
      <c r="C83" s="2">
        <f t="shared" si="47"/>
        <v>13.109994191499954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2"/>
        <v>2.3408718372495817E-2</v>
      </c>
      <c r="S83">
        <f t="shared" si="33"/>
        <v>7.7699215585654846E-3</v>
      </c>
      <c r="T83">
        <f t="shared" si="34"/>
        <v>1.9313991780768536E-2</v>
      </c>
      <c r="U83">
        <f t="shared" si="35"/>
        <v>4.7601396492699344E-2</v>
      </c>
      <c r="V83">
        <f t="shared" si="36"/>
        <v>0.11486791190180834</v>
      </c>
      <c r="W83">
        <f t="shared" si="37"/>
        <v>0.26332327845229153</v>
      </c>
      <c r="X83">
        <f t="shared" si="38"/>
        <v>0.26332327845229153</v>
      </c>
      <c r="Y83">
        <f t="shared" si="39"/>
        <v>0.26332327845229153</v>
      </c>
      <c r="Z83">
        <f t="shared" si="40"/>
        <v>6410.0388922031343</v>
      </c>
      <c r="AA83">
        <f t="shared" si="41"/>
        <v>2563.7155159241593</v>
      </c>
      <c r="AB83">
        <f t="shared" si="42"/>
        <v>1025.186103943533</v>
      </c>
      <c r="AC83">
        <f t="shared" si="43"/>
        <v>409.77418530309825</v>
      </c>
      <c r="AD83">
        <f t="shared" si="44"/>
        <v>163.60903212490163</v>
      </c>
      <c r="AE83">
        <f t="shared" si="45"/>
        <v>163.60903212490163</v>
      </c>
      <c r="AF83">
        <f t="shared" si="46"/>
        <v>163.60903212490163</v>
      </c>
    </row>
    <row r="84" spans="1:32" x14ac:dyDescent="0.3">
      <c r="A84">
        <v>4</v>
      </c>
      <c r="B84">
        <v>28</v>
      </c>
      <c r="C84" s="2">
        <f t="shared" si="47"/>
        <v>14.420993610649951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2"/>
        <v>2.1674739233792421E-2</v>
      </c>
      <c r="S84">
        <f t="shared" si="33"/>
        <v>7.1964065228594665E-3</v>
      </c>
      <c r="T84">
        <f t="shared" si="34"/>
        <v>1.7895951371101448E-2</v>
      </c>
      <c r="U84">
        <f t="shared" si="35"/>
        <v>4.415287075265717E-2</v>
      </c>
      <c r="V84">
        <f t="shared" si="36"/>
        <v>0.1068223438878777</v>
      </c>
      <c r="W84">
        <f t="shared" si="37"/>
        <v>0.24640822127215523</v>
      </c>
      <c r="X84">
        <f t="shared" si="38"/>
        <v>0.24640822127215523</v>
      </c>
      <c r="Y84">
        <f t="shared" si="39"/>
        <v>0.24640822127215523</v>
      </c>
      <c r="Z84">
        <f t="shared" si="40"/>
        <v>6922.8820065840364</v>
      </c>
      <c r="AA84">
        <f t="shared" si="41"/>
        <v>2768.8527647109895</v>
      </c>
      <c r="AB84">
        <f t="shared" si="42"/>
        <v>1107.2410110492046</v>
      </c>
      <c r="AC84">
        <f t="shared" si="43"/>
        <v>442.59616715255925</v>
      </c>
      <c r="AD84">
        <f t="shared" si="44"/>
        <v>176.7378725700955</v>
      </c>
      <c r="AE84">
        <f t="shared" si="45"/>
        <v>176.7378725700955</v>
      </c>
      <c r="AF84">
        <f t="shared" si="46"/>
        <v>176.7378725700955</v>
      </c>
    </row>
    <row r="85" spans="1:32" x14ac:dyDescent="0.3">
      <c r="A85">
        <v>4</v>
      </c>
      <c r="B85">
        <v>29</v>
      </c>
      <c r="C85" s="2">
        <f t="shared" si="47"/>
        <v>15.863092971714948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2"/>
        <v>2.0069202994252241E-2</v>
      </c>
      <c r="S85">
        <f t="shared" si="33"/>
        <v>6.6650844293072442E-3</v>
      </c>
      <c r="T85">
        <f t="shared" si="34"/>
        <v>1.6581159430354764E-2</v>
      </c>
      <c r="U85">
        <f t="shared" si="35"/>
        <v>4.0948882200965153E-2</v>
      </c>
      <c r="V85">
        <f t="shared" si="36"/>
        <v>9.9308866799982853E-2</v>
      </c>
      <c r="W85">
        <f t="shared" si="37"/>
        <v>0.23040709356296851</v>
      </c>
      <c r="X85">
        <f t="shared" si="38"/>
        <v>0.23040709356296851</v>
      </c>
      <c r="Y85">
        <f t="shared" si="39"/>
        <v>0.23040709356296851</v>
      </c>
      <c r="Z85">
        <f t="shared" si="40"/>
        <v>7476.7525698928212</v>
      </c>
      <c r="AA85">
        <f t="shared" si="41"/>
        <v>2990.4009928441096</v>
      </c>
      <c r="AB85">
        <f t="shared" si="42"/>
        <v>1195.8603093305551</v>
      </c>
      <c r="AC85">
        <f t="shared" si="43"/>
        <v>478.04390406093614</v>
      </c>
      <c r="AD85">
        <f t="shared" si="44"/>
        <v>190.91701148363151</v>
      </c>
      <c r="AE85">
        <f t="shared" si="45"/>
        <v>190.91701148363151</v>
      </c>
      <c r="AF85">
        <f t="shared" si="46"/>
        <v>190.91701148363151</v>
      </c>
    </row>
    <row r="86" spans="1:32" x14ac:dyDescent="0.3">
      <c r="A86">
        <v>4</v>
      </c>
      <c r="B86">
        <v>30</v>
      </c>
      <c r="C86" s="2">
        <f t="shared" si="47"/>
        <v>17.449402268886445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2"/>
        <v>6.6897343314174136E-3</v>
      </c>
      <c r="S86">
        <f t="shared" si="33"/>
        <v>2.2265499382680964E-3</v>
      </c>
      <c r="T86">
        <f t="shared" si="34"/>
        <v>5.5572682349250835E-3</v>
      </c>
      <c r="U86">
        <f t="shared" si="35"/>
        <v>1.383646684882478E-2</v>
      </c>
      <c r="V86">
        <f t="shared" si="36"/>
        <v>3.4240064986893581E-2</v>
      </c>
      <c r="W86">
        <f t="shared" si="37"/>
        <v>8.345630427001749E-2</v>
      </c>
      <c r="X86">
        <f t="shared" si="38"/>
        <v>8.345630427001749E-2</v>
      </c>
      <c r="Y86">
        <f t="shared" si="39"/>
        <v>8.345630427001749E-2</v>
      </c>
      <c r="Z86">
        <f t="shared" si="40"/>
        <v>22431.257754261344</v>
      </c>
      <c r="AA86">
        <f t="shared" si="41"/>
        <v>8972.2030900016525</v>
      </c>
      <c r="AB86">
        <f t="shared" si="42"/>
        <v>3588.5812067407205</v>
      </c>
      <c r="AC86">
        <f t="shared" si="43"/>
        <v>1435.1324095293969</v>
      </c>
      <c r="AD86">
        <f t="shared" si="44"/>
        <v>573.75278078792201</v>
      </c>
      <c r="AE86">
        <f t="shared" si="45"/>
        <v>573.75278078792201</v>
      </c>
      <c r="AF86">
        <f t="shared" si="46"/>
        <v>573.75278078792201</v>
      </c>
    </row>
    <row r="87" spans="1:32" x14ac:dyDescent="0.3">
      <c r="A87">
        <v>5</v>
      </c>
      <c r="B87">
        <v>0</v>
      </c>
      <c r="C87" s="2">
        <f t="shared" si="47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W87">
        <f t="shared" si="37"/>
        <v>0</v>
      </c>
      <c r="X87">
        <f t="shared" si="38"/>
        <v>0</v>
      </c>
      <c r="Y87">
        <f t="shared" si="39"/>
        <v>0</v>
      </c>
      <c r="Z87" t="e">
        <f t="shared" si="40"/>
        <v>#DIV/0!</v>
      </c>
      <c r="AA87" t="e">
        <f t="shared" si="41"/>
        <v>#DIV/0!</v>
      </c>
      <c r="AB87" t="e">
        <f t="shared" si="42"/>
        <v>#DIV/0!</v>
      </c>
      <c r="AC87" t="e">
        <f t="shared" si="43"/>
        <v>#DIV/0!</v>
      </c>
      <c r="AD87" t="e">
        <f t="shared" si="44"/>
        <v>#DIV/0!</v>
      </c>
      <c r="AE87" t="e">
        <f t="shared" si="45"/>
        <v>#DIV/0!</v>
      </c>
      <c r="AF87" t="e">
        <f t="shared" si="46"/>
        <v>#DIV/0!</v>
      </c>
    </row>
    <row r="88" spans="1:32" x14ac:dyDescent="0.3">
      <c r="A88">
        <v>5</v>
      </c>
      <c r="B88">
        <v>1</v>
      </c>
      <c r="C88" s="2">
        <f t="shared" si="47"/>
        <v>1.1000000000000001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2"/>
        <v>1</v>
      </c>
      <c r="S88">
        <f t="shared" si="33"/>
        <v>0.28416790587957108</v>
      </c>
      <c r="T88">
        <f t="shared" si="34"/>
        <v>0.5682907530451039</v>
      </c>
      <c r="U88">
        <f t="shared" si="35"/>
        <v>0.88081463506676128</v>
      </c>
      <c r="V88">
        <f t="shared" si="36"/>
        <v>0.99590350417553475</v>
      </c>
      <c r="W88">
        <f t="shared" si="37"/>
        <v>0.99999971650848207</v>
      </c>
      <c r="X88">
        <f t="shared" si="38"/>
        <v>0.99999971650848207</v>
      </c>
      <c r="Y88">
        <f t="shared" si="39"/>
        <v>0.99999971650848207</v>
      </c>
      <c r="Z88">
        <f t="shared" si="40"/>
        <v>149.56166422666604</v>
      </c>
      <c r="AA88">
        <f t="shared" si="41"/>
        <v>59.522900004956071</v>
      </c>
      <c r="AB88">
        <f t="shared" si="42"/>
        <v>23.504682512214451</v>
      </c>
      <c r="AC88">
        <f t="shared" si="43"/>
        <v>9.0902594022392993</v>
      </c>
      <c r="AD88">
        <f t="shared" si="44"/>
        <v>3.3039810168946184</v>
      </c>
      <c r="AE88">
        <f t="shared" si="45"/>
        <v>3.3039810168946184</v>
      </c>
      <c r="AF88">
        <f t="shared" si="46"/>
        <v>3.3039810168946184</v>
      </c>
    </row>
    <row r="89" spans="1:32" x14ac:dyDescent="0.3">
      <c r="A89">
        <v>5</v>
      </c>
      <c r="B89">
        <v>2</v>
      </c>
      <c r="C89" s="2">
        <f t="shared" si="47"/>
        <v>1.2100000000000002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2"/>
        <v>0.92592592592592582</v>
      </c>
      <c r="S89">
        <f t="shared" si="33"/>
        <v>0.26616360247830539</v>
      </c>
      <c r="T89">
        <f t="shared" si="34"/>
        <v>0.54035197533916801</v>
      </c>
      <c r="U89">
        <f t="shared" si="35"/>
        <v>0.86003644684254532</v>
      </c>
      <c r="V89">
        <f t="shared" si="36"/>
        <v>0.99371131164511206</v>
      </c>
      <c r="W89">
        <f t="shared" si="37"/>
        <v>0.99999897354096445</v>
      </c>
      <c r="X89">
        <f t="shared" si="38"/>
        <v>0.99999897354096445</v>
      </c>
      <c r="Y89">
        <f t="shared" si="39"/>
        <v>0.99999897354096445</v>
      </c>
      <c r="Z89">
        <f t="shared" si="40"/>
        <v>161.56672632770028</v>
      </c>
      <c r="AA89">
        <f t="shared" si="41"/>
        <v>64.325056774168502</v>
      </c>
      <c r="AB89">
        <f t="shared" si="42"/>
        <v>25.425884225332261</v>
      </c>
      <c r="AC89">
        <f t="shared" si="43"/>
        <v>9.8596502058845896</v>
      </c>
      <c r="AD89">
        <f t="shared" si="44"/>
        <v>3.6145090329371152</v>
      </c>
      <c r="AE89">
        <f t="shared" si="45"/>
        <v>3.6145090329371152</v>
      </c>
      <c r="AF89">
        <f t="shared" si="46"/>
        <v>3.6145090329371152</v>
      </c>
    </row>
    <row r="90" spans="1:32" x14ac:dyDescent="0.3">
      <c r="A90">
        <v>5</v>
      </c>
      <c r="B90">
        <v>3</v>
      </c>
      <c r="C90" s="2">
        <f t="shared" si="47"/>
        <v>1.3310000000000004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2"/>
        <v>0.8573388203017831</v>
      </c>
      <c r="S90">
        <f t="shared" si="33"/>
        <v>0.24909769531018167</v>
      </c>
      <c r="T90">
        <f t="shared" si="34"/>
        <v>0.51290722283260681</v>
      </c>
      <c r="U90">
        <f t="shared" si="35"/>
        <v>0.83765541373243146</v>
      </c>
      <c r="V90">
        <f t="shared" si="36"/>
        <v>0.99067803199858695</v>
      </c>
      <c r="W90">
        <f t="shared" si="37"/>
        <v>0.99999671727623252</v>
      </c>
      <c r="X90">
        <f t="shared" si="38"/>
        <v>0.99999671727623252</v>
      </c>
      <c r="Y90">
        <f t="shared" si="39"/>
        <v>0.99999671727623252</v>
      </c>
      <c r="Z90">
        <f t="shared" si="40"/>
        <v>174.53218380118324</v>
      </c>
      <c r="AA90">
        <f t="shared" si="41"/>
        <v>69.511361756087055</v>
      </c>
      <c r="AB90">
        <f t="shared" si="42"/>
        <v>27.500719039866869</v>
      </c>
      <c r="AC90">
        <f t="shared" si="43"/>
        <v>10.690419274918613</v>
      </c>
      <c r="AD90">
        <f t="shared" si="44"/>
        <v>3.9493170219378722</v>
      </c>
      <c r="AE90">
        <f t="shared" si="45"/>
        <v>3.9493170219378722</v>
      </c>
      <c r="AF90">
        <f t="shared" si="46"/>
        <v>3.9493170219378722</v>
      </c>
    </row>
    <row r="91" spans="1:32" x14ac:dyDescent="0.3">
      <c r="A91">
        <v>5</v>
      </c>
      <c r="B91">
        <v>4</v>
      </c>
      <c r="C91" s="2">
        <f t="shared" si="47"/>
        <v>1.4641000000000006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2"/>
        <v>0.79383224102016947</v>
      </c>
      <c r="S91">
        <f t="shared" si="33"/>
        <v>0.23294948624241563</v>
      </c>
      <c r="T91">
        <f t="shared" si="34"/>
        <v>0.48606722872690744</v>
      </c>
      <c r="U91">
        <f t="shared" si="35"/>
        <v>0.81382615765742339</v>
      </c>
      <c r="V91">
        <f t="shared" si="36"/>
        <v>0.98661552513015194</v>
      </c>
      <c r="W91">
        <f t="shared" si="37"/>
        <v>0.99999059223650832</v>
      </c>
      <c r="X91">
        <f t="shared" si="38"/>
        <v>0.99999059223650832</v>
      </c>
      <c r="Y91">
        <f t="shared" si="39"/>
        <v>0.99999059223650832</v>
      </c>
      <c r="Z91">
        <f t="shared" si="40"/>
        <v>188.53486899383637</v>
      </c>
      <c r="AA91">
        <f t="shared" si="41"/>
        <v>75.112548649101811</v>
      </c>
      <c r="AB91">
        <f t="shared" si="42"/>
        <v>29.741482532957058</v>
      </c>
      <c r="AC91">
        <f t="shared" si="43"/>
        <v>11.587491570331792</v>
      </c>
      <c r="AD91">
        <f t="shared" si="44"/>
        <v>4.3104069380142827</v>
      </c>
      <c r="AE91">
        <f t="shared" si="45"/>
        <v>4.3104069380142827</v>
      </c>
      <c r="AF91">
        <f t="shared" si="46"/>
        <v>4.3104069380142827</v>
      </c>
    </row>
    <row r="92" spans="1:32" x14ac:dyDescent="0.3">
      <c r="A92">
        <v>5</v>
      </c>
      <c r="B92">
        <v>5</v>
      </c>
      <c r="C92" s="2">
        <f t="shared" si="47"/>
        <v>1.6105100000000008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2"/>
        <v>0.66152686751680789</v>
      </c>
      <c r="S92">
        <f t="shared" si="33"/>
        <v>0.1982066598910639</v>
      </c>
      <c r="T92">
        <f t="shared" si="34"/>
        <v>0.42541185579533358</v>
      </c>
      <c r="U92">
        <f t="shared" si="35"/>
        <v>0.7526475252749768</v>
      </c>
      <c r="V92">
        <f t="shared" si="36"/>
        <v>0.97179834273124521</v>
      </c>
      <c r="W92">
        <f t="shared" si="37"/>
        <v>0.99992125042019242</v>
      </c>
      <c r="X92">
        <f t="shared" si="38"/>
        <v>0.99992125042019242</v>
      </c>
      <c r="Y92">
        <f t="shared" si="39"/>
        <v>0.99992125042019242</v>
      </c>
      <c r="Z92">
        <f t="shared" si="40"/>
        <v>226.34208613926219</v>
      </c>
      <c r="AA92">
        <f t="shared" si="41"/>
        <v>90.235670109129842</v>
      </c>
      <c r="AB92">
        <f t="shared" si="42"/>
        <v>35.79132984845063</v>
      </c>
      <c r="AC92">
        <f t="shared" si="43"/>
        <v>14.009008867751312</v>
      </c>
      <c r="AD92">
        <f t="shared" si="44"/>
        <v>5.2835660104945772</v>
      </c>
      <c r="AE92">
        <f t="shared" si="45"/>
        <v>5.2835660104945772</v>
      </c>
      <c r="AF92">
        <f t="shared" si="46"/>
        <v>5.2835660104945772</v>
      </c>
    </row>
    <row r="93" spans="1:32" x14ac:dyDescent="0.3">
      <c r="A93">
        <v>5</v>
      </c>
      <c r="B93">
        <v>6</v>
      </c>
      <c r="C93" s="2">
        <f t="shared" si="47"/>
        <v>1.7715610000000011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2"/>
        <v>0.61252487733037764</v>
      </c>
      <c r="S93">
        <f t="shared" si="33"/>
        <v>0.18495144068770342</v>
      </c>
      <c r="T93">
        <f t="shared" si="34"/>
        <v>0.40121096873902184</v>
      </c>
      <c r="U93">
        <f t="shared" si="35"/>
        <v>0.72531072290032994</v>
      </c>
      <c r="V93">
        <f t="shared" si="36"/>
        <v>0.96293706721144745</v>
      </c>
      <c r="W93">
        <f t="shared" si="37"/>
        <v>0.99983083897722935</v>
      </c>
      <c r="X93">
        <f t="shared" si="38"/>
        <v>0.99983083897722935</v>
      </c>
      <c r="Y93">
        <f t="shared" si="39"/>
        <v>0.99983083897722935</v>
      </c>
      <c r="Z93">
        <f t="shared" si="40"/>
        <v>244.48953820321441</v>
      </c>
      <c r="AA93">
        <f t="shared" si="41"/>
        <v>97.49473767674894</v>
      </c>
      <c r="AB93">
        <f t="shared" si="42"/>
        <v>38.695177673658279</v>
      </c>
      <c r="AC93">
        <f t="shared" si="43"/>
        <v>15.17112606669763</v>
      </c>
      <c r="AD93">
        <f t="shared" si="44"/>
        <v>5.750047253820723</v>
      </c>
      <c r="AE93">
        <f t="shared" si="45"/>
        <v>5.750047253820723</v>
      </c>
      <c r="AF93">
        <f t="shared" si="46"/>
        <v>5.750047253820723</v>
      </c>
    </row>
    <row r="94" spans="1:32" x14ac:dyDescent="0.3">
      <c r="A94">
        <v>5</v>
      </c>
      <c r="B94">
        <v>7</v>
      </c>
      <c r="C94" s="2">
        <f t="shared" si="47"/>
        <v>1.9487171000000014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2"/>
        <v>0.56715266419479404</v>
      </c>
      <c r="S94">
        <f t="shared" si="33"/>
        <v>0.17248674748250425</v>
      </c>
      <c r="T94">
        <f t="shared" si="34"/>
        <v>0.37791369264995112</v>
      </c>
      <c r="U94">
        <f t="shared" si="35"/>
        <v>0.6973714026243254</v>
      </c>
      <c r="V94">
        <f t="shared" si="36"/>
        <v>0.95233059736071357</v>
      </c>
      <c r="W94">
        <f t="shared" si="37"/>
        <v>0.99966014523833491</v>
      </c>
      <c r="X94">
        <f t="shared" si="38"/>
        <v>0.99966014523833491</v>
      </c>
      <c r="Y94">
        <f t="shared" si="39"/>
        <v>0.99966014523833491</v>
      </c>
      <c r="Z94">
        <f t="shared" si="40"/>
        <v>264.08878010450962</v>
      </c>
      <c r="AA94">
        <f t="shared" si="41"/>
        <v>105.33451468303706</v>
      </c>
      <c r="AB94">
        <f t="shared" si="42"/>
        <v>41.831292461893817</v>
      </c>
      <c r="AC94">
        <f t="shared" si="43"/>
        <v>16.426104142903039</v>
      </c>
      <c r="AD94">
        <f t="shared" si="44"/>
        <v>6.2535280152469372</v>
      </c>
      <c r="AE94">
        <f t="shared" si="45"/>
        <v>6.2535280152469372</v>
      </c>
      <c r="AF94">
        <f t="shared" si="46"/>
        <v>6.2535280152469372</v>
      </c>
    </row>
    <row r="95" spans="1:32" x14ac:dyDescent="0.3">
      <c r="A95">
        <v>5</v>
      </c>
      <c r="B95">
        <v>8</v>
      </c>
      <c r="C95" s="2">
        <f t="shared" si="47"/>
        <v>2.1435888100000016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2"/>
        <v>0.52514135573592036</v>
      </c>
      <c r="S95">
        <f t="shared" si="33"/>
        <v>0.16077890783183635</v>
      </c>
      <c r="T95">
        <f t="shared" si="34"/>
        <v>0.35555143398285494</v>
      </c>
      <c r="U95">
        <f t="shared" si="35"/>
        <v>0.66902932000230586</v>
      </c>
      <c r="V95">
        <f t="shared" si="36"/>
        <v>0.93988883499380504</v>
      </c>
      <c r="W95">
        <f t="shared" si="37"/>
        <v>0.99935713146711214</v>
      </c>
      <c r="X95">
        <f t="shared" si="38"/>
        <v>0.99935713146711214</v>
      </c>
      <c r="Y95">
        <f t="shared" si="39"/>
        <v>0.99935713146711214</v>
      </c>
      <c r="Z95">
        <f t="shared" si="40"/>
        <v>285.25595550153179</v>
      </c>
      <c r="AA95">
        <f t="shared" si="41"/>
        <v>113.80145908276268</v>
      </c>
      <c r="AB95">
        <f t="shared" si="42"/>
        <v>45.21825870710763</v>
      </c>
      <c r="AC95">
        <f t="shared" si="43"/>
        <v>17.781380760847213</v>
      </c>
      <c r="AD95">
        <f t="shared" si="44"/>
        <v>6.7969980193215278</v>
      </c>
      <c r="AE95">
        <f t="shared" si="45"/>
        <v>6.7969980193215278</v>
      </c>
      <c r="AF95">
        <f t="shared" si="46"/>
        <v>6.7969980193215278</v>
      </c>
    </row>
    <row r="96" spans="1:32" x14ac:dyDescent="0.3">
      <c r="A96">
        <v>5</v>
      </c>
      <c r="B96">
        <v>9</v>
      </c>
      <c r="C96" s="2">
        <f t="shared" si="47"/>
        <v>2.3579476910000019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2"/>
        <v>0.48624199605177809</v>
      </c>
      <c r="S96">
        <f t="shared" si="33"/>
        <v>0.14979366414966377</v>
      </c>
      <c r="T96">
        <f t="shared" si="34"/>
        <v>0.33414432082010592</v>
      </c>
      <c r="U96">
        <f t="shared" si="35"/>
        <v>0.64047661107156628</v>
      </c>
      <c r="V96">
        <f t="shared" si="36"/>
        <v>0.92556186265487073</v>
      </c>
      <c r="W96">
        <f t="shared" si="37"/>
        <v>0.99884830868511576</v>
      </c>
      <c r="X96">
        <f t="shared" si="38"/>
        <v>0.99884830868511576</v>
      </c>
      <c r="Y96">
        <f t="shared" si="39"/>
        <v>0.99884830868511576</v>
      </c>
      <c r="Z96">
        <f t="shared" si="40"/>
        <v>308.11649951003403</v>
      </c>
      <c r="AA96">
        <f t="shared" si="41"/>
        <v>122.94574537576555</v>
      </c>
      <c r="AB96">
        <f t="shared" si="42"/>
        <v>48.876147414267074</v>
      </c>
      <c r="AC96">
        <f t="shared" si="43"/>
        <v>19.244987830863611</v>
      </c>
      <c r="AD96">
        <f t="shared" si="44"/>
        <v>7.3836829153028312</v>
      </c>
      <c r="AE96">
        <f t="shared" si="45"/>
        <v>7.3836829153028312</v>
      </c>
      <c r="AF96">
        <f t="shared" si="46"/>
        <v>7.3836829153028312</v>
      </c>
    </row>
    <row r="97" spans="1:32" x14ac:dyDescent="0.3">
      <c r="A97">
        <v>5</v>
      </c>
      <c r="B97">
        <v>10</v>
      </c>
      <c r="C97" s="2">
        <f t="shared" si="47"/>
        <v>2.5937424601000023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2"/>
        <v>0.37403230465521392</v>
      </c>
      <c r="S97">
        <f t="shared" si="33"/>
        <v>0.11730988121705888</v>
      </c>
      <c r="T97">
        <f t="shared" si="34"/>
        <v>0.26841256718538231</v>
      </c>
      <c r="U97">
        <f t="shared" si="35"/>
        <v>0.54389862261737931</v>
      </c>
      <c r="V97">
        <f t="shared" si="36"/>
        <v>0.86278503436281473</v>
      </c>
      <c r="W97">
        <f t="shared" si="37"/>
        <v>0.99403459024697649</v>
      </c>
      <c r="X97">
        <f t="shared" si="38"/>
        <v>0.99403459024697649</v>
      </c>
      <c r="Y97">
        <f t="shared" si="39"/>
        <v>0.99403459024697649</v>
      </c>
      <c r="Z97">
        <f t="shared" ref="Z97:Z127" si="48">SQRT((1-D97)/D97^2)</f>
        <v>400.70166480795109</v>
      </c>
      <c r="AA97">
        <f t="shared" ref="AA97:AA127" si="49">SQRT((1-E97)/E97^2)</f>
        <v>159.98000935853088</v>
      </c>
      <c r="AB97">
        <f t="shared" ref="AB97:AB127" si="50">SQRT((1-F97)/F97^2)</f>
        <v>63.690353691339169</v>
      </c>
      <c r="AC97">
        <f t="shared" si="43"/>
        <v>25.171961159688241</v>
      </c>
      <c r="AD97">
        <f t="shared" si="44"/>
        <v>9.7579689596213353</v>
      </c>
      <c r="AE97">
        <f t="shared" si="45"/>
        <v>9.7579689596213353</v>
      </c>
      <c r="AF97">
        <f t="shared" si="46"/>
        <v>9.7579689596213353</v>
      </c>
    </row>
    <row r="98" spans="1:32" x14ac:dyDescent="0.3">
      <c r="A98">
        <v>5</v>
      </c>
      <c r="B98">
        <v>11</v>
      </c>
      <c r="C98" s="2">
        <f t="shared" si="47"/>
        <v>2.8531167061100029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1">IF(B98=0,0,
IF(B98=1,1,
R97/IF(B98=5,1.2,
IF(B98=10,1.3,
IF(B98=15,1.6,
IF(B98=20,1.7,
IF(B98=25,2,
IF(B98=30,3,
1.08))))))))</f>
        <v>0.34632620801408692</v>
      </c>
      <c r="S98">
        <f t="shared" ref="S98:S129" si="52">1-(1-D98)^S$1</f>
        <v>0.10910379541277471</v>
      </c>
      <c r="T98">
        <f t="shared" ref="T98:T129" si="53">1-(1-E98)^T$1</f>
        <v>0.25122775624726457</v>
      </c>
      <c r="U98">
        <f t="shared" ref="U98:U129" si="54">1-(1-F98)^U$1</f>
        <v>0.51638418953624177</v>
      </c>
      <c r="V98">
        <f t="shared" ref="V98:V129" si="55">1-(1-G98)^V$1</f>
        <v>0.84060080796228265</v>
      </c>
      <c r="W98">
        <f t="shared" ref="W98:W129" si="56">1-(1-H98)^W$1</f>
        <v>0.99111918355054207</v>
      </c>
      <c r="X98">
        <f t="shared" ref="X98:X129" si="57">1-(1-I98)^X$1</f>
        <v>0.99111918355054207</v>
      </c>
      <c r="Y98">
        <f t="shared" ref="Y98:Y129" si="58">1-(1-J98)^Y$1</f>
        <v>0.99111918355054207</v>
      </c>
      <c r="Z98">
        <f t="shared" si="48"/>
        <v>432.7978460831165</v>
      </c>
      <c r="AA98">
        <f t="shared" si="49"/>
        <v>172.81853066003441</v>
      </c>
      <c r="AB98">
        <f t="shared" si="50"/>
        <v>68.825885431052612</v>
      </c>
      <c r="AC98">
        <f t="shared" si="43"/>
        <v>27.22648990374493</v>
      </c>
      <c r="AD98">
        <f t="shared" si="44"/>
        <v>10.580624794619146</v>
      </c>
      <c r="AE98">
        <f t="shared" si="45"/>
        <v>10.580624794619146</v>
      </c>
      <c r="AF98">
        <f t="shared" si="46"/>
        <v>10.580624794619146</v>
      </c>
    </row>
    <row r="99" spans="1:32" x14ac:dyDescent="0.3">
      <c r="A99">
        <v>5</v>
      </c>
      <c r="B99">
        <v>12</v>
      </c>
      <c r="C99" s="2">
        <f t="shared" ref="C99:C130" si="59">IF(B99=0,1,C98*(1.1+MIN(4,A99)*0))</f>
        <v>3.1384283767210035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1"/>
        <v>0.32067241482785824</v>
      </c>
      <c r="S99">
        <f t="shared" si="52"/>
        <v>0.10143893324416275</v>
      </c>
      <c r="T99">
        <f t="shared" si="53"/>
        <v>0.23496353039437479</v>
      </c>
      <c r="U99">
        <f t="shared" si="54"/>
        <v>0.48946129108879255</v>
      </c>
      <c r="V99">
        <f t="shared" si="55"/>
        <v>0.81694726390564854</v>
      </c>
      <c r="W99">
        <f t="shared" si="56"/>
        <v>0.98719889333699928</v>
      </c>
      <c r="X99">
        <f t="shared" si="57"/>
        <v>0.98719889333699928</v>
      </c>
      <c r="Y99">
        <f t="shared" si="58"/>
        <v>0.98719889333699928</v>
      </c>
      <c r="Z99">
        <f t="shared" si="48"/>
        <v>467.461718292081</v>
      </c>
      <c r="AA99">
        <f t="shared" si="49"/>
        <v>186.68412469839834</v>
      </c>
      <c r="AB99">
        <f t="shared" si="50"/>
        <v>74.372236995256202</v>
      </c>
      <c r="AC99">
        <f t="shared" si="43"/>
        <v>29.445322233895411</v>
      </c>
      <c r="AD99">
        <f t="shared" si="44"/>
        <v>11.468932998889491</v>
      </c>
      <c r="AE99">
        <f t="shared" si="45"/>
        <v>11.468932998889491</v>
      </c>
      <c r="AF99">
        <f t="shared" si="46"/>
        <v>11.468932998889491</v>
      </c>
    </row>
    <row r="100" spans="1:32" x14ac:dyDescent="0.3">
      <c r="A100">
        <v>5</v>
      </c>
      <c r="B100">
        <v>13</v>
      </c>
      <c r="C100" s="2">
        <f t="shared" si="59"/>
        <v>3.4522712143931042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1"/>
        <v>0.29691890261838721</v>
      </c>
      <c r="S100">
        <f t="shared" si="52"/>
        <v>9.428423758418869E-2</v>
      </c>
      <c r="T100">
        <f t="shared" si="53"/>
        <v>0.21959565913227486</v>
      </c>
      <c r="U100">
        <f t="shared" si="54"/>
        <v>0.46322618054746145</v>
      </c>
      <c r="V100">
        <f t="shared" si="55"/>
        <v>0.79199808241665248</v>
      </c>
      <c r="W100">
        <f t="shared" si="56"/>
        <v>0.98208357606660879</v>
      </c>
      <c r="X100">
        <f t="shared" si="57"/>
        <v>0.98208357606660879</v>
      </c>
      <c r="Y100">
        <f t="shared" si="58"/>
        <v>0.98208357606660879</v>
      </c>
      <c r="Z100">
        <f t="shared" si="48"/>
        <v>504.89869697471141</v>
      </c>
      <c r="AA100">
        <f t="shared" si="49"/>
        <v>201.6589579621745</v>
      </c>
      <c r="AB100">
        <f t="shared" si="50"/>
        <v>80.362275686703256</v>
      </c>
      <c r="AC100">
        <f t="shared" si="43"/>
        <v>31.841607011842658</v>
      </c>
      <c r="AD100">
        <f t="shared" si="44"/>
        <v>12.428159242107688</v>
      </c>
      <c r="AE100">
        <f t="shared" si="45"/>
        <v>12.428159242107688</v>
      </c>
      <c r="AF100">
        <f t="shared" si="46"/>
        <v>12.428159242107688</v>
      </c>
    </row>
    <row r="101" spans="1:32" x14ac:dyDescent="0.3">
      <c r="A101">
        <v>5</v>
      </c>
      <c r="B101">
        <v>14</v>
      </c>
      <c r="C101" s="2">
        <f t="shared" si="59"/>
        <v>3.7974983358324148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1"/>
        <v>0.27492490983183998</v>
      </c>
      <c r="S101">
        <f t="shared" si="52"/>
        <v>8.760975761931844E-2</v>
      </c>
      <c r="T101">
        <f t="shared" si="53"/>
        <v>0.20509663713700554</v>
      </c>
      <c r="U101">
        <f t="shared" si="54"/>
        <v>0.43775901792908745</v>
      </c>
      <c r="V101">
        <f t="shared" si="55"/>
        <v>0.76594287395381921</v>
      </c>
      <c r="W101">
        <f t="shared" si="56"/>
        <v>0.97558985850330704</v>
      </c>
      <c r="X101">
        <f t="shared" si="57"/>
        <v>0.97558985850330704</v>
      </c>
      <c r="Y101">
        <f t="shared" si="58"/>
        <v>0.97558985850330704</v>
      </c>
      <c r="Z101">
        <f t="shared" si="48"/>
        <v>545.33063089430038</v>
      </c>
      <c r="AA101">
        <f t="shared" si="49"/>
        <v>217.83177020862911</v>
      </c>
      <c r="AB101">
        <f t="shared" si="50"/>
        <v>86.831498060238204</v>
      </c>
      <c r="AC101">
        <f t="shared" si="43"/>
        <v>34.429544635868851</v>
      </c>
      <c r="AD101">
        <f t="shared" si="44"/>
        <v>13.463989193474202</v>
      </c>
      <c r="AE101">
        <f t="shared" si="45"/>
        <v>13.463989193474202</v>
      </c>
      <c r="AF101">
        <f t="shared" si="46"/>
        <v>13.463989193474202</v>
      </c>
    </row>
    <row r="102" spans="1:32" x14ac:dyDescent="0.3">
      <c r="A102">
        <v>5</v>
      </c>
      <c r="B102">
        <v>15</v>
      </c>
      <c r="C102" s="2">
        <f t="shared" si="59"/>
        <v>4.1772481694156562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1"/>
        <v>0.17182806864489997</v>
      </c>
      <c r="S102">
        <f t="shared" si="52"/>
        <v>5.5675074163236471E-2</v>
      </c>
      <c r="T102">
        <f t="shared" si="53"/>
        <v>0.13353682951909851</v>
      </c>
      <c r="U102">
        <f t="shared" si="54"/>
        <v>0.30170427097397468</v>
      </c>
      <c r="V102">
        <f t="shared" si="55"/>
        <v>0.59451213777897172</v>
      </c>
      <c r="W102">
        <f t="shared" si="56"/>
        <v>0.89852791264171261</v>
      </c>
      <c r="X102">
        <f t="shared" si="57"/>
        <v>0.89852791264171261</v>
      </c>
      <c r="Y102">
        <f t="shared" si="58"/>
        <v>0.89852791264171261</v>
      </c>
      <c r="Z102">
        <f t="shared" si="48"/>
        <v>872.82923296836384</v>
      </c>
      <c r="AA102">
        <f t="shared" si="49"/>
        <v>348.83139213319004</v>
      </c>
      <c r="AB102">
        <f t="shared" si="50"/>
        <v>139.23180240842731</v>
      </c>
      <c r="AC102">
        <f t="shared" si="43"/>
        <v>55.39082343004619</v>
      </c>
      <c r="AD102">
        <f t="shared" si="44"/>
        <v>21.851512350938815</v>
      </c>
      <c r="AE102">
        <f t="shared" si="45"/>
        <v>21.851512350938815</v>
      </c>
      <c r="AF102">
        <f t="shared" si="46"/>
        <v>21.851512350938815</v>
      </c>
    </row>
    <row r="103" spans="1:32" x14ac:dyDescent="0.3">
      <c r="A103">
        <v>5</v>
      </c>
      <c r="B103">
        <v>16</v>
      </c>
      <c r="C103" s="2">
        <f t="shared" si="59"/>
        <v>4.594972986357222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1"/>
        <v>0.15910006356009254</v>
      </c>
      <c r="S103">
        <f t="shared" si="52"/>
        <v>5.1657341872527351E-2</v>
      </c>
      <c r="T103">
        <f t="shared" si="53"/>
        <v>0.12427583201194725</v>
      </c>
      <c r="U103">
        <f t="shared" si="54"/>
        <v>0.2828161254010324</v>
      </c>
      <c r="V103">
        <f t="shared" si="55"/>
        <v>0.56622902441035805</v>
      </c>
      <c r="W103">
        <f t="shared" si="56"/>
        <v>0.87934918351055014</v>
      </c>
      <c r="X103">
        <f t="shared" si="57"/>
        <v>0.87934918351055014</v>
      </c>
      <c r="Y103">
        <f t="shared" si="58"/>
        <v>0.87934918351055014</v>
      </c>
      <c r="Z103">
        <f t="shared" si="48"/>
        <v>942.69559367678289</v>
      </c>
      <c r="AA103">
        <f t="shared" si="49"/>
        <v>376.77795874986299</v>
      </c>
      <c r="AB103">
        <f t="shared" si="50"/>
        <v>150.41048514725205</v>
      </c>
      <c r="AC103">
        <f t="shared" si="43"/>
        <v>59.862438397279696</v>
      </c>
      <c r="AD103">
        <f t="shared" si="44"/>
        <v>23.640523652899681</v>
      </c>
      <c r="AE103">
        <f t="shared" si="45"/>
        <v>23.640523652899681</v>
      </c>
      <c r="AF103">
        <f t="shared" si="46"/>
        <v>23.640523652899681</v>
      </c>
    </row>
    <row r="104" spans="1:32" x14ac:dyDescent="0.3">
      <c r="A104">
        <v>5</v>
      </c>
      <c r="B104">
        <v>17</v>
      </c>
      <c r="C104" s="2">
        <f t="shared" si="59"/>
        <v>5.0544702849929442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1"/>
        <v>0.14731487366675233</v>
      </c>
      <c r="S104">
        <f t="shared" si="52"/>
        <v>4.7922285532148945E-2</v>
      </c>
      <c r="T104">
        <f t="shared" si="53"/>
        <v>0.1156143823514757</v>
      </c>
      <c r="U104">
        <f t="shared" si="54"/>
        <v>0.26488119865818227</v>
      </c>
      <c r="V104">
        <f t="shared" si="55"/>
        <v>0.53832232708971284</v>
      </c>
      <c r="W104">
        <f t="shared" si="56"/>
        <v>0.85844883928416615</v>
      </c>
      <c r="X104">
        <f t="shared" si="57"/>
        <v>0.85844883928416615</v>
      </c>
      <c r="Y104">
        <f t="shared" si="58"/>
        <v>0.85844883928416615</v>
      </c>
      <c r="Z104">
        <f t="shared" si="48"/>
        <v>1018.1512616057363</v>
      </c>
      <c r="AA104">
        <f t="shared" si="49"/>
        <v>406.96024659571594</v>
      </c>
      <c r="AB104">
        <f t="shared" si="50"/>
        <v>162.48345219307447</v>
      </c>
      <c r="AC104">
        <f t="shared" si="43"/>
        <v>64.691756388991109</v>
      </c>
      <c r="AD104">
        <f t="shared" si="44"/>
        <v>25.572587860573996</v>
      </c>
      <c r="AE104">
        <f t="shared" si="45"/>
        <v>25.572587860573996</v>
      </c>
      <c r="AF104">
        <f t="shared" si="46"/>
        <v>25.572587860573996</v>
      </c>
    </row>
    <row r="105" spans="1:32" x14ac:dyDescent="0.3">
      <c r="A105">
        <v>5</v>
      </c>
      <c r="B105">
        <v>18</v>
      </c>
      <c r="C105" s="2">
        <f t="shared" si="59"/>
        <v>5.5599173134922388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1"/>
        <v>0.13640266080254845</v>
      </c>
      <c r="S105">
        <f t="shared" si="52"/>
        <v>4.4451048164407037E-2</v>
      </c>
      <c r="T105">
        <f t="shared" si="53"/>
        <v>0.10751969799339656</v>
      </c>
      <c r="U105">
        <f t="shared" si="54"/>
        <v>0.24788330619993915</v>
      </c>
      <c r="V105">
        <f t="shared" si="55"/>
        <v>0.51091834053376839</v>
      </c>
      <c r="W105">
        <f t="shared" si="56"/>
        <v>0.83595611749448784</v>
      </c>
      <c r="X105">
        <f t="shared" si="57"/>
        <v>0.83595611749448784</v>
      </c>
      <c r="Y105">
        <f t="shared" si="58"/>
        <v>0.83595611749448784</v>
      </c>
      <c r="Z105">
        <f t="shared" si="48"/>
        <v>1099.6433814542418</v>
      </c>
      <c r="AA105">
        <f t="shared" si="49"/>
        <v>439.55711367392115</v>
      </c>
      <c r="AB105">
        <f t="shared" si="50"/>
        <v>175.52224706140109</v>
      </c>
      <c r="AC105">
        <f t="shared" si="43"/>
        <v>69.907395631252555</v>
      </c>
      <c r="AD105">
        <f t="shared" si="44"/>
        <v>27.659154545031871</v>
      </c>
      <c r="AE105">
        <f t="shared" si="45"/>
        <v>27.659154545031871</v>
      </c>
      <c r="AF105">
        <f t="shared" si="46"/>
        <v>27.659154545031871</v>
      </c>
    </row>
    <row r="106" spans="1:32" x14ac:dyDescent="0.3">
      <c r="A106">
        <v>5</v>
      </c>
      <c r="B106">
        <v>19</v>
      </c>
      <c r="C106" s="2">
        <f t="shared" si="59"/>
        <v>6.1159090448414632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1"/>
        <v>0.12629876000235968</v>
      </c>
      <c r="S106">
        <f t="shared" si="52"/>
        <v>4.1225882448122753E-2</v>
      </c>
      <c r="T106">
        <f t="shared" si="53"/>
        <v>9.9959906120793418E-2</v>
      </c>
      <c r="U106">
        <f t="shared" si="54"/>
        <v>0.23180142723133601</v>
      </c>
      <c r="V106">
        <f t="shared" si="55"/>
        <v>0.48412657110787949</v>
      </c>
      <c r="W106">
        <f t="shared" si="56"/>
        <v>0.81202742529080751</v>
      </c>
      <c r="X106">
        <f t="shared" si="57"/>
        <v>0.81202742529080751</v>
      </c>
      <c r="Y106">
        <f t="shared" si="58"/>
        <v>0.81202742529080751</v>
      </c>
      <c r="Z106">
        <f t="shared" si="48"/>
        <v>1187.6548694882215</v>
      </c>
      <c r="AA106">
        <f t="shared" si="49"/>
        <v>474.76172660516397</v>
      </c>
      <c r="AB106">
        <f t="shared" si="50"/>
        <v>189.60413669085338</v>
      </c>
      <c r="AC106">
        <f t="shared" si="43"/>
        <v>75.540263654659597</v>
      </c>
      <c r="AD106">
        <f t="shared" si="44"/>
        <v>29.912588802551134</v>
      </c>
      <c r="AE106">
        <f t="shared" si="45"/>
        <v>29.912588802551134</v>
      </c>
      <c r="AF106">
        <f t="shared" si="46"/>
        <v>29.912588802551134</v>
      </c>
    </row>
    <row r="107" spans="1:32" x14ac:dyDescent="0.3">
      <c r="A107">
        <v>5</v>
      </c>
      <c r="B107">
        <v>20</v>
      </c>
      <c r="C107" s="2">
        <f t="shared" si="59"/>
        <v>6.72749994932561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1"/>
        <v>7.4293388236682162E-2</v>
      </c>
      <c r="S107">
        <f t="shared" si="52"/>
        <v>2.4456256916380092E-2</v>
      </c>
      <c r="T107">
        <f t="shared" si="53"/>
        <v>6.004539826862787E-2</v>
      </c>
      <c r="U107">
        <f t="shared" si="54"/>
        <v>0.14354481465784852</v>
      </c>
      <c r="V107">
        <f t="shared" si="55"/>
        <v>0.32178256783475512</v>
      </c>
      <c r="W107">
        <f t="shared" si="56"/>
        <v>0.6233471533248911</v>
      </c>
      <c r="X107">
        <f t="shared" si="57"/>
        <v>0.6233471533248911</v>
      </c>
      <c r="Y107">
        <f t="shared" si="58"/>
        <v>0.6233471533248911</v>
      </c>
      <c r="Z107">
        <f t="shared" si="48"/>
        <v>2019.363395153307</v>
      </c>
      <c r="AA107">
        <f t="shared" si="49"/>
        <v>807.44522801235371</v>
      </c>
      <c r="AB107">
        <f t="shared" si="50"/>
        <v>322.6777657455039</v>
      </c>
      <c r="AC107">
        <f t="shared" si="43"/>
        <v>128.77029053431065</v>
      </c>
      <c r="AD107">
        <f t="shared" si="44"/>
        <v>51.206063441609857</v>
      </c>
      <c r="AE107">
        <f t="shared" si="45"/>
        <v>51.206063441609857</v>
      </c>
      <c r="AF107">
        <f t="shared" si="46"/>
        <v>51.206063441609857</v>
      </c>
    </row>
    <row r="108" spans="1:32" x14ac:dyDescent="0.3">
      <c r="A108">
        <v>5</v>
      </c>
      <c r="B108">
        <v>21</v>
      </c>
      <c r="C108" s="2">
        <f t="shared" si="59"/>
        <v>7.4002499442581717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1"/>
        <v>6.8790174293224218E-2</v>
      </c>
      <c r="S108">
        <f t="shared" si="52"/>
        <v>2.2664964487980499E-2</v>
      </c>
      <c r="T108">
        <f t="shared" si="53"/>
        <v>5.5721494350957967E-2</v>
      </c>
      <c r="U108">
        <f t="shared" si="54"/>
        <v>0.13364349091075722</v>
      </c>
      <c r="V108">
        <f t="shared" si="55"/>
        <v>0.30192008077713572</v>
      </c>
      <c r="W108">
        <f t="shared" si="56"/>
        <v>0.59482878116799753</v>
      </c>
      <c r="X108">
        <f t="shared" si="57"/>
        <v>0.59482878116799753</v>
      </c>
      <c r="Y108">
        <f t="shared" si="58"/>
        <v>0.59482878116799753</v>
      </c>
      <c r="Z108">
        <f t="shared" si="48"/>
        <v>2180.9524763039158</v>
      </c>
      <c r="AA108">
        <f t="shared" si="49"/>
        <v>872.08087011201019</v>
      </c>
      <c r="AB108">
        <f t="shared" si="50"/>
        <v>348.53204673203862</v>
      </c>
      <c r="AC108">
        <f t="shared" si="43"/>
        <v>139.11206359832667</v>
      </c>
      <c r="AD108">
        <f t="shared" si="44"/>
        <v>55.342926262144871</v>
      </c>
      <c r="AE108">
        <f t="shared" si="45"/>
        <v>55.342926262144871</v>
      </c>
      <c r="AF108">
        <f t="shared" si="46"/>
        <v>55.342926262144871</v>
      </c>
    </row>
    <row r="109" spans="1:32" x14ac:dyDescent="0.3">
      <c r="A109">
        <v>5</v>
      </c>
      <c r="B109">
        <v>22</v>
      </c>
      <c r="C109" s="2">
        <f t="shared" si="59"/>
        <v>8.140274938683989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1"/>
        <v>6.3694605827059464E-2</v>
      </c>
      <c r="S109">
        <f t="shared" si="52"/>
        <v>2.1003486542905625E-2</v>
      </c>
      <c r="T109">
        <f t="shared" si="53"/>
        <v>5.1700502809993276E-2</v>
      </c>
      <c r="U109">
        <f t="shared" si="54"/>
        <v>0.12437562736509478</v>
      </c>
      <c r="V109">
        <f t="shared" si="55"/>
        <v>0.28302124710974219</v>
      </c>
      <c r="W109">
        <f t="shared" si="56"/>
        <v>0.56654224922994922</v>
      </c>
      <c r="X109">
        <f t="shared" si="57"/>
        <v>0.56654224922994922</v>
      </c>
      <c r="Y109">
        <f t="shared" si="58"/>
        <v>0.56654224922994922</v>
      </c>
      <c r="Z109">
        <f t="shared" si="48"/>
        <v>2355.4686832397942</v>
      </c>
      <c r="AA109">
        <f t="shared" si="49"/>
        <v>941.88736181086517</v>
      </c>
      <c r="AB109">
        <f t="shared" si="50"/>
        <v>376.45466576409899</v>
      </c>
      <c r="AC109">
        <f t="shared" si="43"/>
        <v>150.28116735178531</v>
      </c>
      <c r="AD109">
        <f t="shared" si="44"/>
        <v>59.810709759279412</v>
      </c>
      <c r="AE109">
        <f t="shared" si="45"/>
        <v>59.810709759279412</v>
      </c>
      <c r="AF109">
        <f t="shared" si="46"/>
        <v>59.810709759279412</v>
      </c>
    </row>
    <row r="110" spans="1:32" x14ac:dyDescent="0.3">
      <c r="A110">
        <v>5</v>
      </c>
      <c r="B110">
        <v>23</v>
      </c>
      <c r="C110" s="2">
        <f t="shared" si="59"/>
        <v>8.9543024325523888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1"/>
        <v>5.897648687690691E-2</v>
      </c>
      <c r="S110">
        <f t="shared" si="52"/>
        <v>1.946261315079334E-2</v>
      </c>
      <c r="T110">
        <f t="shared" si="53"/>
        <v>4.796240367336535E-2</v>
      </c>
      <c r="U110">
        <f t="shared" si="54"/>
        <v>0.11570768139979637</v>
      </c>
      <c r="V110">
        <f t="shared" si="55"/>
        <v>0.26507578165186452</v>
      </c>
      <c r="W110">
        <f t="shared" si="56"/>
        <v>0.53863063224761865</v>
      </c>
      <c r="X110">
        <f t="shared" si="57"/>
        <v>0.53863063224761865</v>
      </c>
      <c r="Y110">
        <f t="shared" si="58"/>
        <v>0.53863063224761865</v>
      </c>
      <c r="Z110">
        <f t="shared" si="48"/>
        <v>2543.9461860761526</v>
      </c>
      <c r="AA110">
        <f t="shared" si="49"/>
        <v>1017.2783712080845</v>
      </c>
      <c r="AB110">
        <f t="shared" si="50"/>
        <v>406.61109021503989</v>
      </c>
      <c r="AC110">
        <f t="shared" si="43"/>
        <v>162.34378908447957</v>
      </c>
      <c r="AD110">
        <f t="shared" si="44"/>
        <v>64.635889740268098</v>
      </c>
      <c r="AE110">
        <f t="shared" si="45"/>
        <v>64.635889740268098</v>
      </c>
      <c r="AF110">
        <f t="shared" si="46"/>
        <v>64.635889740268098</v>
      </c>
    </row>
    <row r="111" spans="1:32" x14ac:dyDescent="0.3">
      <c r="A111">
        <v>5</v>
      </c>
      <c r="B111">
        <v>24</v>
      </c>
      <c r="C111" s="2">
        <f t="shared" si="59"/>
        <v>9.849732675807628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1"/>
        <v>5.4607858219358249E-2</v>
      </c>
      <c r="S111">
        <f t="shared" si="52"/>
        <v>1.8033759509693104E-2</v>
      </c>
      <c r="T111">
        <f t="shared" si="53"/>
        <v>4.4488327369396452E-2</v>
      </c>
      <c r="U111">
        <f t="shared" si="54"/>
        <v>0.10760686115085916</v>
      </c>
      <c r="V111">
        <f t="shared" si="55"/>
        <v>0.24806755915674372</v>
      </c>
      <c r="W111">
        <f t="shared" si="56"/>
        <v>0.51122041176830224</v>
      </c>
      <c r="X111">
        <f t="shared" si="57"/>
        <v>0.51122041176830224</v>
      </c>
      <c r="Y111">
        <f t="shared" si="58"/>
        <v>0.51122041176830224</v>
      </c>
      <c r="Z111">
        <f t="shared" si="48"/>
        <v>2747.5018885335312</v>
      </c>
      <c r="AA111">
        <f t="shared" si="49"/>
        <v>1098.7006598410162</v>
      </c>
      <c r="AB111">
        <f t="shared" si="50"/>
        <v>439.18002482347327</v>
      </c>
      <c r="AC111">
        <f t="shared" si="43"/>
        <v>175.37141100636882</v>
      </c>
      <c r="AD111">
        <f t="shared" si="44"/>
        <v>69.847059909717487</v>
      </c>
      <c r="AE111">
        <f t="shared" si="45"/>
        <v>69.847059909717487</v>
      </c>
      <c r="AF111">
        <f t="shared" si="46"/>
        <v>69.847059909717487</v>
      </c>
    </row>
    <row r="112" spans="1:32" x14ac:dyDescent="0.3">
      <c r="A112">
        <v>5</v>
      </c>
      <c r="B112">
        <v>25</v>
      </c>
      <c r="C112" s="2">
        <f t="shared" si="59"/>
        <v>10.834705943388391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1"/>
        <v>2.7303929109679125E-2</v>
      </c>
      <c r="S112">
        <f t="shared" si="52"/>
        <v>9.057082103522851E-3</v>
      </c>
      <c r="T112">
        <f t="shared" si="53"/>
        <v>2.2492165233378825E-2</v>
      </c>
      <c r="U112">
        <f t="shared" si="54"/>
        <v>5.5303766071326366E-2</v>
      </c>
      <c r="V112">
        <f t="shared" si="55"/>
        <v>0.13268338289531678</v>
      </c>
      <c r="W112">
        <f t="shared" si="56"/>
        <v>0.29997606113703879</v>
      </c>
      <c r="X112">
        <f t="shared" si="57"/>
        <v>0.29997606113703879</v>
      </c>
      <c r="Y112">
        <f t="shared" si="58"/>
        <v>0.29997606113703879</v>
      </c>
      <c r="Z112">
        <f t="shared" si="48"/>
        <v>5495.5038453129428</v>
      </c>
      <c r="AA112">
        <f t="shared" si="49"/>
        <v>2197.9014903510938</v>
      </c>
      <c r="AB112">
        <f t="shared" si="50"/>
        <v>878.8604766597914</v>
      </c>
      <c r="AC112">
        <f t="shared" si="43"/>
        <v>351.24389167786921</v>
      </c>
      <c r="AD112">
        <f t="shared" si="44"/>
        <v>140.19680742138519</v>
      </c>
      <c r="AE112">
        <f t="shared" si="45"/>
        <v>140.19680742138519</v>
      </c>
      <c r="AF112">
        <f t="shared" si="46"/>
        <v>140.19680742138519</v>
      </c>
    </row>
    <row r="113" spans="1:32" x14ac:dyDescent="0.3">
      <c r="A113">
        <v>5</v>
      </c>
      <c r="B113">
        <v>26</v>
      </c>
      <c r="C113" s="2">
        <f t="shared" si="59"/>
        <v>11.918176537727231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1"/>
        <v>2.5281415842295485E-2</v>
      </c>
      <c r="S113">
        <f t="shared" si="52"/>
        <v>8.3889531204041079E-3</v>
      </c>
      <c r="T113">
        <f t="shared" si="53"/>
        <v>2.084322170628583E-2</v>
      </c>
      <c r="U113">
        <f t="shared" si="54"/>
        <v>5.1312109580950227E-2</v>
      </c>
      <c r="V113">
        <f t="shared" si="55"/>
        <v>0.12347735589588404</v>
      </c>
      <c r="W113">
        <f t="shared" si="56"/>
        <v>0.28117367302441421</v>
      </c>
      <c r="X113">
        <f t="shared" si="57"/>
        <v>0.28117367302441421</v>
      </c>
      <c r="Y113">
        <f t="shared" si="58"/>
        <v>0.28117367302441421</v>
      </c>
      <c r="Z113">
        <f t="shared" si="48"/>
        <v>5935.1841564426677</v>
      </c>
      <c r="AA113">
        <f t="shared" si="49"/>
        <v>2373.7736183426359</v>
      </c>
      <c r="AB113">
        <f t="shared" si="50"/>
        <v>949.2093367120226</v>
      </c>
      <c r="AC113">
        <f t="shared" si="43"/>
        <v>379.38345787842195</v>
      </c>
      <c r="AD113">
        <f t="shared" si="44"/>
        <v>151.45268960609346</v>
      </c>
      <c r="AE113">
        <f t="shared" si="45"/>
        <v>151.45268960609346</v>
      </c>
      <c r="AF113">
        <f t="shared" si="46"/>
        <v>151.45268960609346</v>
      </c>
    </row>
    <row r="114" spans="1:32" x14ac:dyDescent="0.3">
      <c r="A114">
        <v>5</v>
      </c>
      <c r="B114">
        <v>27</v>
      </c>
      <c r="C114" s="2">
        <f t="shared" si="59"/>
        <v>13.109994191499954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1"/>
        <v>2.3408718372495817E-2</v>
      </c>
      <c r="S114">
        <f t="shared" si="52"/>
        <v>7.7699215585654846E-3</v>
      </c>
      <c r="T114">
        <f t="shared" si="53"/>
        <v>1.9313991780768536E-2</v>
      </c>
      <c r="U114">
        <f t="shared" si="54"/>
        <v>4.7601396492699344E-2</v>
      </c>
      <c r="V114">
        <f t="shared" si="55"/>
        <v>0.11486791190180834</v>
      </c>
      <c r="W114">
        <f t="shared" si="56"/>
        <v>0.26332327845229153</v>
      </c>
      <c r="X114">
        <f t="shared" si="57"/>
        <v>0.26332327845229153</v>
      </c>
      <c r="Y114">
        <f t="shared" si="58"/>
        <v>0.26332327845229153</v>
      </c>
      <c r="Z114">
        <f t="shared" si="48"/>
        <v>6410.0388922031343</v>
      </c>
      <c r="AA114">
        <f t="shared" si="49"/>
        <v>2563.7155159241593</v>
      </c>
      <c r="AB114">
        <f t="shared" si="50"/>
        <v>1025.186103943533</v>
      </c>
      <c r="AC114">
        <f t="shared" si="43"/>
        <v>409.77418530309825</v>
      </c>
      <c r="AD114">
        <f t="shared" si="44"/>
        <v>163.60903212490163</v>
      </c>
      <c r="AE114">
        <f t="shared" si="45"/>
        <v>163.60903212490163</v>
      </c>
      <c r="AF114">
        <f t="shared" si="46"/>
        <v>163.60903212490163</v>
      </c>
    </row>
    <row r="115" spans="1:32" x14ac:dyDescent="0.3">
      <c r="A115">
        <v>5</v>
      </c>
      <c r="B115">
        <v>28</v>
      </c>
      <c r="C115" s="2">
        <f t="shared" si="59"/>
        <v>14.420993610649951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1"/>
        <v>2.1674739233792421E-2</v>
      </c>
      <c r="S115">
        <f t="shared" si="52"/>
        <v>7.1964065228594665E-3</v>
      </c>
      <c r="T115">
        <f t="shared" si="53"/>
        <v>1.7895951371101448E-2</v>
      </c>
      <c r="U115">
        <f t="shared" si="54"/>
        <v>4.415287075265717E-2</v>
      </c>
      <c r="V115">
        <f t="shared" si="55"/>
        <v>0.1068223438878777</v>
      </c>
      <c r="W115">
        <f t="shared" si="56"/>
        <v>0.24640822127215523</v>
      </c>
      <c r="X115">
        <f t="shared" si="57"/>
        <v>0.24640822127215523</v>
      </c>
      <c r="Y115">
        <f t="shared" si="58"/>
        <v>0.24640822127215523</v>
      </c>
      <c r="Z115">
        <f t="shared" si="48"/>
        <v>6922.8820065840364</v>
      </c>
      <c r="AA115">
        <f t="shared" si="49"/>
        <v>2768.8527647109895</v>
      </c>
      <c r="AB115">
        <f t="shared" si="50"/>
        <v>1107.2410110492046</v>
      </c>
      <c r="AC115">
        <f t="shared" si="43"/>
        <v>442.59616715255925</v>
      </c>
      <c r="AD115">
        <f t="shared" si="44"/>
        <v>176.7378725700955</v>
      </c>
      <c r="AE115">
        <f t="shared" si="45"/>
        <v>176.7378725700955</v>
      </c>
      <c r="AF115">
        <f t="shared" si="46"/>
        <v>176.7378725700955</v>
      </c>
    </row>
    <row r="116" spans="1:32" x14ac:dyDescent="0.3">
      <c r="A116">
        <v>5</v>
      </c>
      <c r="B116">
        <v>29</v>
      </c>
      <c r="C116" s="2">
        <f t="shared" si="59"/>
        <v>15.863092971714948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1"/>
        <v>2.0069202994252241E-2</v>
      </c>
      <c r="S116">
        <f t="shared" si="52"/>
        <v>6.6650844293072442E-3</v>
      </c>
      <c r="T116">
        <f t="shared" si="53"/>
        <v>1.6581159430354764E-2</v>
      </c>
      <c r="U116">
        <f t="shared" si="54"/>
        <v>4.0948882200965153E-2</v>
      </c>
      <c r="V116">
        <f t="shared" si="55"/>
        <v>9.9308866799982853E-2</v>
      </c>
      <c r="W116">
        <f t="shared" si="56"/>
        <v>0.23040709356296851</v>
      </c>
      <c r="X116">
        <f t="shared" si="57"/>
        <v>0.23040709356296851</v>
      </c>
      <c r="Y116">
        <f t="shared" si="58"/>
        <v>0.23040709356296851</v>
      </c>
      <c r="Z116">
        <f t="shared" si="48"/>
        <v>7476.7525698928212</v>
      </c>
      <c r="AA116">
        <f t="shared" si="49"/>
        <v>2990.4009928441096</v>
      </c>
      <c r="AB116">
        <f t="shared" si="50"/>
        <v>1195.8603093305551</v>
      </c>
      <c r="AC116">
        <f t="shared" si="43"/>
        <v>478.04390406093614</v>
      </c>
      <c r="AD116">
        <f t="shared" si="44"/>
        <v>190.91701148363151</v>
      </c>
      <c r="AE116">
        <f t="shared" si="45"/>
        <v>190.91701148363151</v>
      </c>
      <c r="AF116">
        <f t="shared" si="46"/>
        <v>190.91701148363151</v>
      </c>
    </row>
    <row r="117" spans="1:32" x14ac:dyDescent="0.3">
      <c r="A117">
        <v>5</v>
      </c>
      <c r="B117">
        <v>30</v>
      </c>
      <c r="C117" s="2">
        <f t="shared" si="59"/>
        <v>17.449402268886445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1"/>
        <v>6.6897343314174136E-3</v>
      </c>
      <c r="S117">
        <f t="shared" si="52"/>
        <v>2.2265499382680964E-3</v>
      </c>
      <c r="T117">
        <f t="shared" si="53"/>
        <v>5.5572682349250835E-3</v>
      </c>
      <c r="U117">
        <f t="shared" si="54"/>
        <v>1.383646684882478E-2</v>
      </c>
      <c r="V117">
        <f t="shared" si="55"/>
        <v>3.4240064986893581E-2</v>
      </c>
      <c r="W117">
        <f t="shared" si="56"/>
        <v>8.345630427001749E-2</v>
      </c>
      <c r="X117">
        <f t="shared" si="57"/>
        <v>8.345630427001749E-2</v>
      </c>
      <c r="Y117">
        <f t="shared" si="58"/>
        <v>8.345630427001749E-2</v>
      </c>
      <c r="Z117">
        <f t="shared" si="48"/>
        <v>22431.257754261344</v>
      </c>
      <c r="AA117">
        <f t="shared" si="49"/>
        <v>8972.2030900016525</v>
      </c>
      <c r="AB117">
        <f t="shared" si="50"/>
        <v>3588.5812067407205</v>
      </c>
      <c r="AC117">
        <f t="shared" si="43"/>
        <v>1435.1324095293969</v>
      </c>
      <c r="AD117">
        <f t="shared" si="44"/>
        <v>573.75278078792201</v>
      </c>
      <c r="AE117">
        <f t="shared" si="45"/>
        <v>573.75278078792201</v>
      </c>
      <c r="AF117">
        <f t="shared" si="46"/>
        <v>573.75278078792201</v>
      </c>
    </row>
    <row r="118" spans="1:32" x14ac:dyDescent="0.3">
      <c r="A118">
        <v>6</v>
      </c>
      <c r="B118">
        <v>0</v>
      </c>
      <c r="C118" s="2">
        <f t="shared" si="59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1"/>
        <v>0</v>
      </c>
      <c r="S118">
        <f t="shared" si="52"/>
        <v>0</v>
      </c>
      <c r="T118">
        <f t="shared" si="53"/>
        <v>0</v>
      </c>
      <c r="U118">
        <f t="shared" si="54"/>
        <v>0</v>
      </c>
      <c r="V118">
        <f t="shared" si="55"/>
        <v>0</v>
      </c>
      <c r="W118">
        <f t="shared" si="56"/>
        <v>0</v>
      </c>
      <c r="X118">
        <f t="shared" si="57"/>
        <v>0</v>
      </c>
      <c r="Y118">
        <f t="shared" si="58"/>
        <v>0</v>
      </c>
      <c r="Z118" t="e">
        <f t="shared" si="48"/>
        <v>#DIV/0!</v>
      </c>
      <c r="AA118" t="e">
        <f t="shared" si="49"/>
        <v>#DIV/0!</v>
      </c>
      <c r="AB118" t="e">
        <f t="shared" si="50"/>
        <v>#DIV/0!</v>
      </c>
      <c r="AC118" t="e">
        <f t="shared" si="43"/>
        <v>#DIV/0!</v>
      </c>
      <c r="AD118" t="e">
        <f t="shared" si="44"/>
        <v>#DIV/0!</v>
      </c>
      <c r="AE118" t="e">
        <f t="shared" si="45"/>
        <v>#DIV/0!</v>
      </c>
      <c r="AF118" t="e">
        <f t="shared" si="46"/>
        <v>#DIV/0!</v>
      </c>
    </row>
    <row r="119" spans="1:32" x14ac:dyDescent="0.3">
      <c r="A119">
        <v>6</v>
      </c>
      <c r="B119">
        <v>1</v>
      </c>
      <c r="C119" s="2">
        <f t="shared" si="59"/>
        <v>1.1000000000000001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1"/>
        <v>1</v>
      </c>
      <c r="S119">
        <f t="shared" si="52"/>
        <v>0.28416790587957108</v>
      </c>
      <c r="T119">
        <f t="shared" si="53"/>
        <v>0.5682907530451039</v>
      </c>
      <c r="U119">
        <f t="shared" si="54"/>
        <v>0.88081463506676128</v>
      </c>
      <c r="V119">
        <f t="shared" si="55"/>
        <v>0.99590350417553475</v>
      </c>
      <c r="W119">
        <f t="shared" si="56"/>
        <v>0.99999971650848207</v>
      </c>
      <c r="X119">
        <f t="shared" si="57"/>
        <v>0.99999971650848207</v>
      </c>
      <c r="Y119">
        <f t="shared" si="58"/>
        <v>0.99999971650848207</v>
      </c>
      <c r="Z119">
        <f t="shared" si="48"/>
        <v>149.56166422666604</v>
      </c>
      <c r="AA119">
        <f t="shared" si="49"/>
        <v>59.522900004956071</v>
      </c>
      <c r="AB119">
        <f t="shared" si="50"/>
        <v>23.504682512214451</v>
      </c>
      <c r="AC119">
        <f t="shared" si="43"/>
        <v>9.0902594022392993</v>
      </c>
      <c r="AD119">
        <f t="shared" si="44"/>
        <v>3.3039810168946184</v>
      </c>
      <c r="AE119">
        <f t="shared" si="45"/>
        <v>3.3039810168946184</v>
      </c>
      <c r="AF119">
        <f t="shared" si="46"/>
        <v>3.3039810168946184</v>
      </c>
    </row>
    <row r="120" spans="1:32" x14ac:dyDescent="0.3">
      <c r="A120">
        <v>6</v>
      </c>
      <c r="B120">
        <v>2</v>
      </c>
      <c r="C120" s="2">
        <f t="shared" si="59"/>
        <v>1.2100000000000002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1"/>
        <v>0.92592592592592582</v>
      </c>
      <c r="S120">
        <f t="shared" si="52"/>
        <v>0.26616360247830539</v>
      </c>
      <c r="T120">
        <f t="shared" si="53"/>
        <v>0.54035197533916801</v>
      </c>
      <c r="U120">
        <f t="shared" si="54"/>
        <v>0.86003644684254532</v>
      </c>
      <c r="V120">
        <f t="shared" si="55"/>
        <v>0.99371131164511206</v>
      </c>
      <c r="W120">
        <f t="shared" si="56"/>
        <v>0.99999897354096445</v>
      </c>
      <c r="X120">
        <f t="shared" si="57"/>
        <v>0.99999897354096445</v>
      </c>
      <c r="Y120">
        <f t="shared" si="58"/>
        <v>0.99999897354096445</v>
      </c>
      <c r="Z120">
        <f t="shared" si="48"/>
        <v>161.56672632770028</v>
      </c>
      <c r="AA120">
        <f t="shared" si="49"/>
        <v>64.325056774168502</v>
      </c>
      <c r="AB120">
        <f t="shared" si="50"/>
        <v>25.425884225332261</v>
      </c>
      <c r="AC120">
        <f t="shared" si="43"/>
        <v>9.8596502058845896</v>
      </c>
      <c r="AD120">
        <f t="shared" si="44"/>
        <v>3.6145090329371152</v>
      </c>
      <c r="AE120">
        <f t="shared" si="45"/>
        <v>3.6145090329371152</v>
      </c>
      <c r="AF120">
        <f t="shared" si="46"/>
        <v>3.6145090329371152</v>
      </c>
    </row>
    <row r="121" spans="1:32" x14ac:dyDescent="0.3">
      <c r="A121">
        <v>6</v>
      </c>
      <c r="B121">
        <v>3</v>
      </c>
      <c r="C121" s="2">
        <f t="shared" si="59"/>
        <v>1.3310000000000004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1"/>
        <v>0.8573388203017831</v>
      </c>
      <c r="S121">
        <f t="shared" si="52"/>
        <v>0.24909769531018167</v>
      </c>
      <c r="T121">
        <f t="shared" si="53"/>
        <v>0.51290722283260681</v>
      </c>
      <c r="U121">
        <f t="shared" si="54"/>
        <v>0.83765541373243146</v>
      </c>
      <c r="V121">
        <f t="shared" si="55"/>
        <v>0.99067803199858695</v>
      </c>
      <c r="W121">
        <f t="shared" si="56"/>
        <v>0.99999671727623252</v>
      </c>
      <c r="X121">
        <f t="shared" si="57"/>
        <v>0.99999671727623252</v>
      </c>
      <c r="Y121">
        <f t="shared" si="58"/>
        <v>0.99999671727623252</v>
      </c>
      <c r="Z121">
        <f t="shared" si="48"/>
        <v>174.53218380118324</v>
      </c>
      <c r="AA121">
        <f t="shared" si="49"/>
        <v>69.511361756087055</v>
      </c>
      <c r="AB121">
        <f t="shared" si="50"/>
        <v>27.500719039866869</v>
      </c>
      <c r="AC121">
        <f t="shared" si="43"/>
        <v>10.690419274918613</v>
      </c>
      <c r="AD121">
        <f t="shared" si="44"/>
        <v>3.9493170219378722</v>
      </c>
      <c r="AE121">
        <f t="shared" si="45"/>
        <v>3.9493170219378722</v>
      </c>
      <c r="AF121">
        <f t="shared" si="46"/>
        <v>3.9493170219378722</v>
      </c>
    </row>
    <row r="122" spans="1:32" x14ac:dyDescent="0.3">
      <c r="A122">
        <v>6</v>
      </c>
      <c r="B122">
        <v>4</v>
      </c>
      <c r="C122" s="2">
        <f t="shared" si="59"/>
        <v>1.4641000000000006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1"/>
        <v>0.79383224102016947</v>
      </c>
      <c r="S122">
        <f t="shared" si="52"/>
        <v>0.23294948624241563</v>
      </c>
      <c r="T122">
        <f t="shared" si="53"/>
        <v>0.48606722872690744</v>
      </c>
      <c r="U122">
        <f t="shared" si="54"/>
        <v>0.81382615765742339</v>
      </c>
      <c r="V122">
        <f t="shared" si="55"/>
        <v>0.98661552513015194</v>
      </c>
      <c r="W122">
        <f t="shared" si="56"/>
        <v>0.99999059223650832</v>
      </c>
      <c r="X122">
        <f t="shared" si="57"/>
        <v>0.99999059223650832</v>
      </c>
      <c r="Y122">
        <f t="shared" si="58"/>
        <v>0.99999059223650832</v>
      </c>
      <c r="Z122">
        <f t="shared" si="48"/>
        <v>188.53486899383637</v>
      </c>
      <c r="AA122">
        <f t="shared" si="49"/>
        <v>75.112548649101811</v>
      </c>
      <c r="AB122">
        <f t="shared" si="50"/>
        <v>29.741482532957058</v>
      </c>
      <c r="AC122">
        <f t="shared" si="43"/>
        <v>11.587491570331792</v>
      </c>
      <c r="AD122">
        <f t="shared" si="44"/>
        <v>4.3104069380142827</v>
      </c>
      <c r="AE122">
        <f t="shared" si="45"/>
        <v>4.3104069380142827</v>
      </c>
      <c r="AF122">
        <f t="shared" si="46"/>
        <v>4.3104069380142827</v>
      </c>
    </row>
    <row r="123" spans="1:32" x14ac:dyDescent="0.3">
      <c r="A123">
        <v>6</v>
      </c>
      <c r="B123">
        <v>5</v>
      </c>
      <c r="C123" s="2">
        <f t="shared" si="59"/>
        <v>1.6105100000000008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1"/>
        <v>0.66152686751680789</v>
      </c>
      <c r="S123">
        <f t="shared" si="52"/>
        <v>0.1982066598910639</v>
      </c>
      <c r="T123">
        <f t="shared" si="53"/>
        <v>0.42541185579533358</v>
      </c>
      <c r="U123">
        <f t="shared" si="54"/>
        <v>0.7526475252749768</v>
      </c>
      <c r="V123">
        <f t="shared" si="55"/>
        <v>0.97179834273124521</v>
      </c>
      <c r="W123">
        <f t="shared" si="56"/>
        <v>0.99992125042019242</v>
      </c>
      <c r="X123">
        <f t="shared" si="57"/>
        <v>0.99992125042019242</v>
      </c>
      <c r="Y123">
        <f t="shared" si="58"/>
        <v>0.99992125042019242</v>
      </c>
      <c r="Z123">
        <f t="shared" si="48"/>
        <v>226.34208613926219</v>
      </c>
      <c r="AA123">
        <f t="shared" si="49"/>
        <v>90.235670109129842</v>
      </c>
      <c r="AB123">
        <f t="shared" si="50"/>
        <v>35.79132984845063</v>
      </c>
      <c r="AC123">
        <f t="shared" si="43"/>
        <v>14.009008867751312</v>
      </c>
      <c r="AD123">
        <f t="shared" si="44"/>
        <v>5.2835660104945772</v>
      </c>
      <c r="AE123">
        <f t="shared" si="45"/>
        <v>5.2835660104945772</v>
      </c>
      <c r="AF123">
        <f t="shared" si="46"/>
        <v>5.2835660104945772</v>
      </c>
    </row>
    <row r="124" spans="1:32" x14ac:dyDescent="0.3">
      <c r="A124">
        <v>6</v>
      </c>
      <c r="B124">
        <v>6</v>
      </c>
      <c r="C124" s="2">
        <f t="shared" si="59"/>
        <v>1.7715610000000011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1"/>
        <v>0.61252487733037764</v>
      </c>
      <c r="S124">
        <f t="shared" si="52"/>
        <v>0.18495144068770342</v>
      </c>
      <c r="T124">
        <f t="shared" si="53"/>
        <v>0.40121096873902184</v>
      </c>
      <c r="U124">
        <f t="shared" si="54"/>
        <v>0.72531072290032994</v>
      </c>
      <c r="V124">
        <f t="shared" si="55"/>
        <v>0.96293706721144745</v>
      </c>
      <c r="W124">
        <f t="shared" si="56"/>
        <v>0.99983083897722935</v>
      </c>
      <c r="X124">
        <f t="shared" si="57"/>
        <v>0.99983083897722935</v>
      </c>
      <c r="Y124">
        <f t="shared" si="58"/>
        <v>0.99983083897722935</v>
      </c>
      <c r="Z124">
        <f t="shared" si="48"/>
        <v>244.48953820321441</v>
      </c>
      <c r="AA124">
        <f t="shared" si="49"/>
        <v>97.49473767674894</v>
      </c>
      <c r="AB124">
        <f t="shared" si="50"/>
        <v>38.695177673658279</v>
      </c>
      <c r="AC124">
        <f t="shared" si="43"/>
        <v>15.17112606669763</v>
      </c>
      <c r="AD124">
        <f t="shared" si="44"/>
        <v>5.750047253820723</v>
      </c>
      <c r="AE124">
        <f t="shared" si="45"/>
        <v>5.750047253820723</v>
      </c>
      <c r="AF124">
        <f t="shared" si="46"/>
        <v>5.750047253820723</v>
      </c>
    </row>
    <row r="125" spans="1:32" x14ac:dyDescent="0.3">
      <c r="A125">
        <v>6</v>
      </c>
      <c r="B125">
        <v>7</v>
      </c>
      <c r="C125" s="2">
        <f t="shared" si="59"/>
        <v>1.9487171000000014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1"/>
        <v>0.56715266419479404</v>
      </c>
      <c r="S125">
        <f t="shared" si="52"/>
        <v>0.17248674748250425</v>
      </c>
      <c r="T125">
        <f t="shared" si="53"/>
        <v>0.37791369264995112</v>
      </c>
      <c r="U125">
        <f t="shared" si="54"/>
        <v>0.6973714026243254</v>
      </c>
      <c r="V125">
        <f t="shared" si="55"/>
        <v>0.95233059736071357</v>
      </c>
      <c r="W125">
        <f t="shared" si="56"/>
        <v>0.99966014523833491</v>
      </c>
      <c r="X125">
        <f t="shared" si="57"/>
        <v>0.99966014523833491</v>
      </c>
      <c r="Y125">
        <f t="shared" si="58"/>
        <v>0.99966014523833491</v>
      </c>
      <c r="Z125">
        <f t="shared" si="48"/>
        <v>264.08878010450962</v>
      </c>
      <c r="AA125">
        <f t="shared" si="49"/>
        <v>105.33451468303706</v>
      </c>
      <c r="AB125">
        <f t="shared" si="50"/>
        <v>41.831292461893817</v>
      </c>
      <c r="AC125">
        <f t="shared" si="43"/>
        <v>16.426104142903039</v>
      </c>
      <c r="AD125">
        <f t="shared" si="44"/>
        <v>6.2535280152469372</v>
      </c>
      <c r="AE125">
        <f t="shared" si="45"/>
        <v>6.2535280152469372</v>
      </c>
      <c r="AF125">
        <f t="shared" si="46"/>
        <v>6.2535280152469372</v>
      </c>
    </row>
    <row r="126" spans="1:32" x14ac:dyDescent="0.3">
      <c r="A126">
        <v>6</v>
      </c>
      <c r="B126">
        <v>8</v>
      </c>
      <c r="C126" s="2">
        <f t="shared" si="59"/>
        <v>2.1435888100000016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1"/>
        <v>0.52514135573592036</v>
      </c>
      <c r="S126">
        <f t="shared" si="52"/>
        <v>0.16077890783183635</v>
      </c>
      <c r="T126">
        <f t="shared" si="53"/>
        <v>0.35555143398285494</v>
      </c>
      <c r="U126">
        <f t="shared" si="54"/>
        <v>0.66902932000230586</v>
      </c>
      <c r="V126">
        <f t="shared" si="55"/>
        <v>0.93988883499380504</v>
      </c>
      <c r="W126">
        <f t="shared" si="56"/>
        <v>0.99935713146711214</v>
      </c>
      <c r="X126">
        <f t="shared" si="57"/>
        <v>0.99935713146711214</v>
      </c>
      <c r="Y126">
        <f t="shared" si="58"/>
        <v>0.99935713146711214</v>
      </c>
      <c r="Z126">
        <f t="shared" si="48"/>
        <v>285.25595550153179</v>
      </c>
      <c r="AA126">
        <f t="shared" si="49"/>
        <v>113.80145908276268</v>
      </c>
      <c r="AB126">
        <f t="shared" si="50"/>
        <v>45.21825870710763</v>
      </c>
      <c r="AC126">
        <f t="shared" si="43"/>
        <v>17.781380760847213</v>
      </c>
      <c r="AD126">
        <f t="shared" si="44"/>
        <v>6.7969980193215278</v>
      </c>
      <c r="AE126">
        <f t="shared" si="45"/>
        <v>6.7969980193215278</v>
      </c>
      <c r="AF126">
        <f t="shared" si="46"/>
        <v>6.7969980193215278</v>
      </c>
    </row>
    <row r="127" spans="1:32" x14ac:dyDescent="0.3">
      <c r="A127">
        <v>6</v>
      </c>
      <c r="B127">
        <v>9</v>
      </c>
      <c r="C127" s="2">
        <f t="shared" si="59"/>
        <v>2.3579476910000019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1"/>
        <v>0.48624199605177809</v>
      </c>
      <c r="S127">
        <f t="shared" si="52"/>
        <v>0.14979366414966377</v>
      </c>
      <c r="T127">
        <f t="shared" si="53"/>
        <v>0.33414432082010592</v>
      </c>
      <c r="U127">
        <f t="shared" si="54"/>
        <v>0.64047661107156628</v>
      </c>
      <c r="V127">
        <f t="shared" si="55"/>
        <v>0.92556186265487073</v>
      </c>
      <c r="W127">
        <f t="shared" si="56"/>
        <v>0.99884830868511576</v>
      </c>
      <c r="X127">
        <f t="shared" si="57"/>
        <v>0.99884830868511576</v>
      </c>
      <c r="Y127">
        <f t="shared" si="58"/>
        <v>0.99884830868511576</v>
      </c>
      <c r="Z127">
        <f t="shared" si="48"/>
        <v>308.11649951003403</v>
      </c>
      <c r="AA127">
        <f t="shared" si="49"/>
        <v>122.94574537576555</v>
      </c>
      <c r="AB127">
        <f t="shared" si="50"/>
        <v>48.876147414267074</v>
      </c>
      <c r="AC127">
        <f t="shared" si="43"/>
        <v>19.244987830863611</v>
      </c>
      <c r="AD127">
        <f t="shared" si="44"/>
        <v>7.3836829153028312</v>
      </c>
      <c r="AE127">
        <f t="shared" si="45"/>
        <v>7.3836829153028312</v>
      </c>
      <c r="AF127">
        <f t="shared" si="46"/>
        <v>7.3836829153028312</v>
      </c>
    </row>
    <row r="128" spans="1:32" x14ac:dyDescent="0.3">
      <c r="A128">
        <v>6</v>
      </c>
      <c r="B128">
        <v>10</v>
      </c>
      <c r="C128" s="2">
        <f t="shared" si="59"/>
        <v>2.5937424601000023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1"/>
        <v>0.37403230465521392</v>
      </c>
      <c r="S128">
        <f t="shared" si="52"/>
        <v>0.11730988121705888</v>
      </c>
      <c r="T128">
        <f t="shared" si="53"/>
        <v>0.26841256718538231</v>
      </c>
      <c r="U128">
        <f t="shared" si="54"/>
        <v>0.54389862261737931</v>
      </c>
      <c r="V128">
        <f t="shared" si="55"/>
        <v>0.86278503436281473</v>
      </c>
      <c r="W128">
        <f t="shared" si="56"/>
        <v>0.99403459024697649</v>
      </c>
      <c r="X128">
        <f t="shared" si="57"/>
        <v>0.99403459024697649</v>
      </c>
      <c r="Y128">
        <f t="shared" si="58"/>
        <v>0.99403459024697649</v>
      </c>
      <c r="Z128">
        <f t="shared" ref="Z128:Z148" si="60">SQRT((1-D128)/D128^2)</f>
        <v>400.70166480795109</v>
      </c>
      <c r="AA128">
        <f t="shared" ref="AA128:AA148" si="61">SQRT((1-E128)/E128^2)</f>
        <v>159.98000935853088</v>
      </c>
      <c r="AB128">
        <f t="shared" ref="AB128:AB148" si="62">SQRT((1-F128)/F128^2)</f>
        <v>63.690353691339169</v>
      </c>
      <c r="AC128">
        <f t="shared" si="43"/>
        <v>25.171961159688241</v>
      </c>
      <c r="AD128">
        <f t="shared" si="44"/>
        <v>9.7579689596213353</v>
      </c>
      <c r="AE128">
        <f t="shared" si="45"/>
        <v>9.7579689596213353</v>
      </c>
      <c r="AF128">
        <f t="shared" si="46"/>
        <v>9.7579689596213353</v>
      </c>
    </row>
    <row r="129" spans="1:32" x14ac:dyDescent="0.3">
      <c r="A129">
        <v>6</v>
      </c>
      <c r="B129">
        <v>11</v>
      </c>
      <c r="C129" s="2">
        <f t="shared" si="59"/>
        <v>2.8531167061100029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1"/>
        <v>0.34632620801408692</v>
      </c>
      <c r="S129">
        <f t="shared" si="52"/>
        <v>0.10910379541277471</v>
      </c>
      <c r="T129">
        <f t="shared" si="53"/>
        <v>0.25122775624726457</v>
      </c>
      <c r="U129">
        <f t="shared" si="54"/>
        <v>0.51638418953624177</v>
      </c>
      <c r="V129">
        <f t="shared" si="55"/>
        <v>0.84060080796228265</v>
      </c>
      <c r="W129">
        <f t="shared" si="56"/>
        <v>0.99111918355054207</v>
      </c>
      <c r="X129">
        <f t="shared" si="57"/>
        <v>0.99111918355054207</v>
      </c>
      <c r="Y129">
        <f t="shared" si="58"/>
        <v>0.99111918355054207</v>
      </c>
      <c r="Z129">
        <f t="shared" si="60"/>
        <v>432.7978460831165</v>
      </c>
      <c r="AA129">
        <f t="shared" si="61"/>
        <v>172.81853066003441</v>
      </c>
      <c r="AB129">
        <f t="shared" si="62"/>
        <v>68.825885431052612</v>
      </c>
      <c r="AC129">
        <f t="shared" si="43"/>
        <v>27.22648990374493</v>
      </c>
      <c r="AD129">
        <f t="shared" si="44"/>
        <v>10.580624794619146</v>
      </c>
      <c r="AE129">
        <f t="shared" si="45"/>
        <v>10.580624794619146</v>
      </c>
      <c r="AF129">
        <f t="shared" si="46"/>
        <v>10.580624794619146</v>
      </c>
    </row>
    <row r="130" spans="1:32" x14ac:dyDescent="0.3">
      <c r="A130">
        <v>6</v>
      </c>
      <c r="B130">
        <v>12</v>
      </c>
      <c r="C130" s="2">
        <f t="shared" si="59"/>
        <v>3.1384283767210035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3">IF(B130=0,0,
IF(B130=1,1,
R129/IF(B130=5,1.2,
IF(B130=10,1.3,
IF(B130=15,1.6,
IF(B130=20,1.7,
IF(B130=25,2,
IF(B130=30,3,
1.08))))))))</f>
        <v>0.32067241482785824</v>
      </c>
      <c r="S130">
        <f t="shared" ref="S130:S148" si="64">1-(1-D130)^S$1</f>
        <v>0.10143893324416275</v>
      </c>
      <c r="T130">
        <f t="shared" ref="T130:T148" si="65">1-(1-E130)^T$1</f>
        <v>0.23496353039437479</v>
      </c>
      <c r="U130">
        <f t="shared" ref="U130:U148" si="66">1-(1-F130)^U$1</f>
        <v>0.48946129108879255</v>
      </c>
      <c r="V130">
        <f t="shared" ref="V130:V148" si="67">1-(1-G130)^V$1</f>
        <v>0.81694726390564854</v>
      </c>
      <c r="W130">
        <f t="shared" ref="W130:W148" si="68">1-(1-H130)^W$1</f>
        <v>0.98719889333699928</v>
      </c>
      <c r="X130">
        <f t="shared" ref="X130:X148" si="69">1-(1-I130)^X$1</f>
        <v>0.98719889333699928</v>
      </c>
      <c r="Y130">
        <f t="shared" ref="Y130:Y148" si="70">1-(1-J130)^Y$1</f>
        <v>0.98719889333699928</v>
      </c>
      <c r="Z130">
        <f t="shared" si="60"/>
        <v>467.461718292081</v>
      </c>
      <c r="AA130">
        <f t="shared" si="61"/>
        <v>186.68412469839834</v>
      </c>
      <c r="AB130">
        <f t="shared" si="62"/>
        <v>74.372236995256202</v>
      </c>
      <c r="AC130">
        <f t="shared" ref="AC130:AC148" si="71">SQRT((1-G130)/G130^2)</f>
        <v>29.445322233895411</v>
      </c>
      <c r="AD130">
        <f t="shared" ref="AD130:AD148" si="72">SQRT((1-H130)/H130^2)</f>
        <v>11.468932998889491</v>
      </c>
      <c r="AE130">
        <f t="shared" ref="AE130:AE148" si="73">SQRT((1-I130)/I130^2)</f>
        <v>11.468932998889491</v>
      </c>
      <c r="AF130">
        <f t="shared" ref="AF130:AF148" si="74">SQRT((1-J130)/J130^2)</f>
        <v>11.468932998889491</v>
      </c>
    </row>
    <row r="131" spans="1:32" x14ac:dyDescent="0.3">
      <c r="A131">
        <v>6</v>
      </c>
      <c r="B131">
        <v>13</v>
      </c>
      <c r="C131" s="2">
        <f t="shared" ref="C131:C148" si="75">IF(B131=0,1,C130*(1.1+MIN(4,A131)*0))</f>
        <v>3.4522712143931042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3"/>
        <v>0.29691890261838721</v>
      </c>
      <c r="S131">
        <f t="shared" si="64"/>
        <v>9.428423758418869E-2</v>
      </c>
      <c r="T131">
        <f t="shared" si="65"/>
        <v>0.21959565913227486</v>
      </c>
      <c r="U131">
        <f t="shared" si="66"/>
        <v>0.46322618054746145</v>
      </c>
      <c r="V131">
        <f t="shared" si="67"/>
        <v>0.79199808241665248</v>
      </c>
      <c r="W131">
        <f t="shared" si="68"/>
        <v>0.98208357606660879</v>
      </c>
      <c r="X131">
        <f t="shared" si="69"/>
        <v>0.98208357606660879</v>
      </c>
      <c r="Y131">
        <f t="shared" si="70"/>
        <v>0.98208357606660879</v>
      </c>
      <c r="Z131">
        <f t="shared" si="60"/>
        <v>504.89869697471141</v>
      </c>
      <c r="AA131">
        <f t="shared" si="61"/>
        <v>201.6589579621745</v>
      </c>
      <c r="AB131">
        <f t="shared" si="62"/>
        <v>80.362275686703256</v>
      </c>
      <c r="AC131">
        <f t="shared" si="71"/>
        <v>31.841607011842658</v>
      </c>
      <c r="AD131">
        <f t="shared" si="72"/>
        <v>12.428159242107688</v>
      </c>
      <c r="AE131">
        <f t="shared" si="73"/>
        <v>12.428159242107688</v>
      </c>
      <c r="AF131">
        <f t="shared" si="74"/>
        <v>12.428159242107688</v>
      </c>
    </row>
    <row r="132" spans="1:32" x14ac:dyDescent="0.3">
      <c r="A132">
        <v>6</v>
      </c>
      <c r="B132">
        <v>14</v>
      </c>
      <c r="C132" s="2">
        <f t="shared" si="75"/>
        <v>3.7974983358324148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3"/>
        <v>0.27492490983183998</v>
      </c>
      <c r="S132">
        <f t="shared" si="64"/>
        <v>8.760975761931844E-2</v>
      </c>
      <c r="T132">
        <f t="shared" si="65"/>
        <v>0.20509663713700554</v>
      </c>
      <c r="U132">
        <f t="shared" si="66"/>
        <v>0.43775901792908745</v>
      </c>
      <c r="V132">
        <f t="shared" si="67"/>
        <v>0.76594287395381921</v>
      </c>
      <c r="W132">
        <f t="shared" si="68"/>
        <v>0.97558985850330704</v>
      </c>
      <c r="X132">
        <f t="shared" si="69"/>
        <v>0.97558985850330704</v>
      </c>
      <c r="Y132">
        <f t="shared" si="70"/>
        <v>0.97558985850330704</v>
      </c>
      <c r="Z132">
        <f t="shared" si="60"/>
        <v>545.33063089430038</v>
      </c>
      <c r="AA132">
        <f t="shared" si="61"/>
        <v>217.83177020862911</v>
      </c>
      <c r="AB132">
        <f t="shared" si="62"/>
        <v>86.831498060238204</v>
      </c>
      <c r="AC132">
        <f t="shared" si="71"/>
        <v>34.429544635868851</v>
      </c>
      <c r="AD132">
        <f t="shared" si="72"/>
        <v>13.463989193474202</v>
      </c>
      <c r="AE132">
        <f t="shared" si="73"/>
        <v>13.463989193474202</v>
      </c>
      <c r="AF132">
        <f t="shared" si="74"/>
        <v>13.463989193474202</v>
      </c>
    </row>
    <row r="133" spans="1:32" x14ac:dyDescent="0.3">
      <c r="A133">
        <v>6</v>
      </c>
      <c r="B133">
        <v>15</v>
      </c>
      <c r="C133" s="2">
        <f t="shared" si="75"/>
        <v>4.1772481694156562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3"/>
        <v>0.17182806864489997</v>
      </c>
      <c r="S133">
        <f t="shared" si="64"/>
        <v>5.5675074163236471E-2</v>
      </c>
      <c r="T133">
        <f t="shared" si="65"/>
        <v>0.13353682951909851</v>
      </c>
      <c r="U133">
        <f t="shared" si="66"/>
        <v>0.30170427097397468</v>
      </c>
      <c r="V133">
        <f t="shared" si="67"/>
        <v>0.59451213777897172</v>
      </c>
      <c r="W133">
        <f t="shared" si="68"/>
        <v>0.89852791264171261</v>
      </c>
      <c r="X133">
        <f t="shared" si="69"/>
        <v>0.89852791264171261</v>
      </c>
      <c r="Y133">
        <f t="shared" si="70"/>
        <v>0.89852791264171261</v>
      </c>
      <c r="Z133">
        <f t="shared" si="60"/>
        <v>872.82923296836384</v>
      </c>
      <c r="AA133">
        <f t="shared" si="61"/>
        <v>348.83139213319004</v>
      </c>
      <c r="AB133">
        <f t="shared" si="62"/>
        <v>139.23180240842731</v>
      </c>
      <c r="AC133">
        <f t="shared" si="71"/>
        <v>55.39082343004619</v>
      </c>
      <c r="AD133">
        <f t="shared" si="72"/>
        <v>21.851512350938815</v>
      </c>
      <c r="AE133">
        <f t="shared" si="73"/>
        <v>21.851512350938815</v>
      </c>
      <c r="AF133">
        <f t="shared" si="74"/>
        <v>21.851512350938815</v>
      </c>
    </row>
    <row r="134" spans="1:32" x14ac:dyDescent="0.3">
      <c r="A134">
        <v>6</v>
      </c>
      <c r="B134">
        <v>16</v>
      </c>
      <c r="C134" s="2">
        <f t="shared" si="75"/>
        <v>4.594972986357222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3"/>
        <v>0.15910006356009254</v>
      </c>
      <c r="S134">
        <f t="shared" si="64"/>
        <v>5.1657341872527351E-2</v>
      </c>
      <c r="T134">
        <f t="shared" si="65"/>
        <v>0.12427583201194725</v>
      </c>
      <c r="U134">
        <f t="shared" si="66"/>
        <v>0.2828161254010324</v>
      </c>
      <c r="V134">
        <f t="shared" si="67"/>
        <v>0.56622902441035805</v>
      </c>
      <c r="W134">
        <f t="shared" si="68"/>
        <v>0.87934918351055014</v>
      </c>
      <c r="X134">
        <f t="shared" si="69"/>
        <v>0.87934918351055014</v>
      </c>
      <c r="Y134">
        <f t="shared" si="70"/>
        <v>0.87934918351055014</v>
      </c>
      <c r="Z134">
        <f t="shared" si="60"/>
        <v>942.69559367678289</v>
      </c>
      <c r="AA134">
        <f t="shared" si="61"/>
        <v>376.77795874986299</v>
      </c>
      <c r="AB134">
        <f t="shared" si="62"/>
        <v>150.41048514725205</v>
      </c>
      <c r="AC134">
        <f t="shared" si="71"/>
        <v>59.862438397279696</v>
      </c>
      <c r="AD134">
        <f t="shared" si="72"/>
        <v>23.640523652899681</v>
      </c>
      <c r="AE134">
        <f t="shared" si="73"/>
        <v>23.640523652899681</v>
      </c>
      <c r="AF134">
        <f t="shared" si="74"/>
        <v>23.640523652899681</v>
      </c>
    </row>
    <row r="135" spans="1:32" x14ac:dyDescent="0.3">
      <c r="A135">
        <v>6</v>
      </c>
      <c r="B135">
        <v>17</v>
      </c>
      <c r="C135" s="2">
        <f t="shared" si="75"/>
        <v>5.0544702849929442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3"/>
        <v>0.14731487366675233</v>
      </c>
      <c r="S135">
        <f t="shared" si="64"/>
        <v>4.7922285532148945E-2</v>
      </c>
      <c r="T135">
        <f t="shared" si="65"/>
        <v>0.1156143823514757</v>
      </c>
      <c r="U135">
        <f t="shared" si="66"/>
        <v>0.26488119865818227</v>
      </c>
      <c r="V135">
        <f t="shared" si="67"/>
        <v>0.53832232708971284</v>
      </c>
      <c r="W135">
        <f t="shared" si="68"/>
        <v>0.85844883928416615</v>
      </c>
      <c r="X135">
        <f t="shared" si="69"/>
        <v>0.85844883928416615</v>
      </c>
      <c r="Y135">
        <f t="shared" si="70"/>
        <v>0.85844883928416615</v>
      </c>
      <c r="Z135">
        <f t="shared" si="60"/>
        <v>1018.1512616057363</v>
      </c>
      <c r="AA135">
        <f t="shared" si="61"/>
        <v>406.96024659571594</v>
      </c>
      <c r="AB135">
        <f t="shared" si="62"/>
        <v>162.48345219307447</v>
      </c>
      <c r="AC135">
        <f t="shared" si="71"/>
        <v>64.691756388991109</v>
      </c>
      <c r="AD135">
        <f t="shared" si="72"/>
        <v>25.572587860573996</v>
      </c>
      <c r="AE135">
        <f t="shared" si="73"/>
        <v>25.572587860573996</v>
      </c>
      <c r="AF135">
        <f t="shared" si="74"/>
        <v>25.572587860573996</v>
      </c>
    </row>
    <row r="136" spans="1:32" x14ac:dyDescent="0.3">
      <c r="A136">
        <v>6</v>
      </c>
      <c r="B136">
        <v>18</v>
      </c>
      <c r="C136" s="2">
        <f t="shared" si="75"/>
        <v>5.5599173134922388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3"/>
        <v>0.13640266080254845</v>
      </c>
      <c r="S136">
        <f t="shared" si="64"/>
        <v>4.4451048164407037E-2</v>
      </c>
      <c r="T136">
        <f t="shared" si="65"/>
        <v>0.10751969799339656</v>
      </c>
      <c r="U136">
        <f t="shared" si="66"/>
        <v>0.24788330619993915</v>
      </c>
      <c r="V136">
        <f t="shared" si="67"/>
        <v>0.51091834053376839</v>
      </c>
      <c r="W136">
        <f t="shared" si="68"/>
        <v>0.83595611749448784</v>
      </c>
      <c r="X136">
        <f t="shared" si="69"/>
        <v>0.83595611749448784</v>
      </c>
      <c r="Y136">
        <f t="shared" si="70"/>
        <v>0.83595611749448784</v>
      </c>
      <c r="Z136">
        <f t="shared" si="60"/>
        <v>1099.6433814542418</v>
      </c>
      <c r="AA136">
        <f t="shared" si="61"/>
        <v>439.55711367392115</v>
      </c>
      <c r="AB136">
        <f t="shared" si="62"/>
        <v>175.52224706140109</v>
      </c>
      <c r="AC136">
        <f t="shared" si="71"/>
        <v>69.907395631252555</v>
      </c>
      <c r="AD136">
        <f t="shared" si="72"/>
        <v>27.659154545031871</v>
      </c>
      <c r="AE136">
        <f t="shared" si="73"/>
        <v>27.659154545031871</v>
      </c>
      <c r="AF136">
        <f t="shared" si="74"/>
        <v>27.659154545031871</v>
      </c>
    </row>
    <row r="137" spans="1:32" x14ac:dyDescent="0.3">
      <c r="A137">
        <v>6</v>
      </c>
      <c r="B137">
        <v>19</v>
      </c>
      <c r="C137" s="2">
        <f t="shared" si="75"/>
        <v>6.1159090448414632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3"/>
        <v>0.12629876000235968</v>
      </c>
      <c r="S137">
        <f t="shared" si="64"/>
        <v>4.1225882448122753E-2</v>
      </c>
      <c r="T137">
        <f t="shared" si="65"/>
        <v>9.9959906120793418E-2</v>
      </c>
      <c r="U137">
        <f t="shared" si="66"/>
        <v>0.23180142723133601</v>
      </c>
      <c r="V137">
        <f t="shared" si="67"/>
        <v>0.48412657110787949</v>
      </c>
      <c r="W137">
        <f t="shared" si="68"/>
        <v>0.81202742529080751</v>
      </c>
      <c r="X137">
        <f t="shared" si="69"/>
        <v>0.81202742529080751</v>
      </c>
      <c r="Y137">
        <f t="shared" si="70"/>
        <v>0.81202742529080751</v>
      </c>
      <c r="Z137">
        <f t="shared" si="60"/>
        <v>1187.6548694882215</v>
      </c>
      <c r="AA137">
        <f t="shared" si="61"/>
        <v>474.76172660516397</v>
      </c>
      <c r="AB137">
        <f t="shared" si="62"/>
        <v>189.60413669085338</v>
      </c>
      <c r="AC137">
        <f t="shared" si="71"/>
        <v>75.540263654659597</v>
      </c>
      <c r="AD137">
        <f t="shared" si="72"/>
        <v>29.912588802551134</v>
      </c>
      <c r="AE137">
        <f t="shared" si="73"/>
        <v>29.912588802551134</v>
      </c>
      <c r="AF137">
        <f t="shared" si="74"/>
        <v>29.912588802551134</v>
      </c>
    </row>
    <row r="138" spans="1:32" x14ac:dyDescent="0.3">
      <c r="A138">
        <v>6</v>
      </c>
      <c r="B138">
        <v>20</v>
      </c>
      <c r="C138" s="2">
        <f t="shared" si="75"/>
        <v>6.72749994932561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3"/>
        <v>7.4293388236682162E-2</v>
      </c>
      <c r="S138">
        <f t="shared" si="64"/>
        <v>2.4456256916380092E-2</v>
      </c>
      <c r="T138">
        <f t="shared" si="65"/>
        <v>6.004539826862787E-2</v>
      </c>
      <c r="U138">
        <f t="shared" si="66"/>
        <v>0.14354481465784852</v>
      </c>
      <c r="V138">
        <f t="shared" si="67"/>
        <v>0.32178256783475512</v>
      </c>
      <c r="W138">
        <f t="shared" si="68"/>
        <v>0.6233471533248911</v>
      </c>
      <c r="X138">
        <f t="shared" si="69"/>
        <v>0.6233471533248911</v>
      </c>
      <c r="Y138">
        <f t="shared" si="70"/>
        <v>0.6233471533248911</v>
      </c>
      <c r="Z138">
        <f t="shared" si="60"/>
        <v>2019.363395153307</v>
      </c>
      <c r="AA138">
        <f t="shared" si="61"/>
        <v>807.44522801235371</v>
      </c>
      <c r="AB138">
        <f t="shared" si="62"/>
        <v>322.6777657455039</v>
      </c>
      <c r="AC138">
        <f t="shared" si="71"/>
        <v>128.77029053431065</v>
      </c>
      <c r="AD138">
        <f t="shared" si="72"/>
        <v>51.206063441609857</v>
      </c>
      <c r="AE138">
        <f t="shared" si="73"/>
        <v>51.206063441609857</v>
      </c>
      <c r="AF138">
        <f t="shared" si="74"/>
        <v>51.206063441609857</v>
      </c>
    </row>
    <row r="139" spans="1:32" x14ac:dyDescent="0.3">
      <c r="A139">
        <v>6</v>
      </c>
      <c r="B139">
        <v>21</v>
      </c>
      <c r="C139" s="2">
        <f t="shared" si="75"/>
        <v>7.4002499442581717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3"/>
        <v>6.8790174293224218E-2</v>
      </c>
      <c r="S139">
        <f t="shared" si="64"/>
        <v>2.2664964487980499E-2</v>
      </c>
      <c r="T139">
        <f t="shared" si="65"/>
        <v>5.5721494350957967E-2</v>
      </c>
      <c r="U139">
        <f t="shared" si="66"/>
        <v>0.13364349091075722</v>
      </c>
      <c r="V139">
        <f t="shared" si="67"/>
        <v>0.30192008077713572</v>
      </c>
      <c r="W139">
        <f t="shared" si="68"/>
        <v>0.59482878116799753</v>
      </c>
      <c r="X139">
        <f t="shared" si="69"/>
        <v>0.59482878116799753</v>
      </c>
      <c r="Y139">
        <f t="shared" si="70"/>
        <v>0.59482878116799753</v>
      </c>
      <c r="Z139">
        <f t="shared" si="60"/>
        <v>2180.9524763039158</v>
      </c>
      <c r="AA139">
        <f t="shared" si="61"/>
        <v>872.08087011201019</v>
      </c>
      <c r="AB139">
        <f t="shared" si="62"/>
        <v>348.53204673203862</v>
      </c>
      <c r="AC139">
        <f t="shared" si="71"/>
        <v>139.11206359832667</v>
      </c>
      <c r="AD139">
        <f t="shared" si="72"/>
        <v>55.342926262144871</v>
      </c>
      <c r="AE139">
        <f t="shared" si="73"/>
        <v>55.342926262144871</v>
      </c>
      <c r="AF139">
        <f t="shared" si="74"/>
        <v>55.342926262144871</v>
      </c>
    </row>
    <row r="140" spans="1:32" x14ac:dyDescent="0.3">
      <c r="A140">
        <v>6</v>
      </c>
      <c r="B140">
        <v>22</v>
      </c>
      <c r="C140" s="2">
        <f t="shared" si="75"/>
        <v>8.140274938683989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3"/>
        <v>6.3694605827059464E-2</v>
      </c>
      <c r="S140">
        <f t="shared" si="64"/>
        <v>2.1003486542905625E-2</v>
      </c>
      <c r="T140">
        <f t="shared" si="65"/>
        <v>5.1700502809993276E-2</v>
      </c>
      <c r="U140">
        <f t="shared" si="66"/>
        <v>0.12437562736509478</v>
      </c>
      <c r="V140">
        <f t="shared" si="67"/>
        <v>0.28302124710974219</v>
      </c>
      <c r="W140">
        <f t="shared" si="68"/>
        <v>0.56654224922994922</v>
      </c>
      <c r="X140">
        <f t="shared" si="69"/>
        <v>0.56654224922994922</v>
      </c>
      <c r="Y140">
        <f t="shared" si="70"/>
        <v>0.56654224922994922</v>
      </c>
      <c r="Z140">
        <f t="shared" si="60"/>
        <v>2355.4686832397942</v>
      </c>
      <c r="AA140">
        <f t="shared" si="61"/>
        <v>941.88736181086517</v>
      </c>
      <c r="AB140">
        <f t="shared" si="62"/>
        <v>376.45466576409899</v>
      </c>
      <c r="AC140">
        <f t="shared" si="71"/>
        <v>150.28116735178531</v>
      </c>
      <c r="AD140">
        <f t="shared" si="72"/>
        <v>59.810709759279412</v>
      </c>
      <c r="AE140">
        <f t="shared" si="73"/>
        <v>59.810709759279412</v>
      </c>
      <c r="AF140">
        <f t="shared" si="74"/>
        <v>59.810709759279412</v>
      </c>
    </row>
    <row r="141" spans="1:32" x14ac:dyDescent="0.3">
      <c r="A141">
        <v>6</v>
      </c>
      <c r="B141">
        <v>23</v>
      </c>
      <c r="C141" s="2">
        <f t="shared" si="75"/>
        <v>8.9543024325523888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3"/>
        <v>5.897648687690691E-2</v>
      </c>
      <c r="S141">
        <f t="shared" si="64"/>
        <v>1.946261315079334E-2</v>
      </c>
      <c r="T141">
        <f t="shared" si="65"/>
        <v>4.796240367336535E-2</v>
      </c>
      <c r="U141">
        <f t="shared" si="66"/>
        <v>0.11570768139979637</v>
      </c>
      <c r="V141">
        <f t="shared" si="67"/>
        <v>0.26507578165186452</v>
      </c>
      <c r="W141">
        <f t="shared" si="68"/>
        <v>0.53863063224761865</v>
      </c>
      <c r="X141">
        <f t="shared" si="69"/>
        <v>0.53863063224761865</v>
      </c>
      <c r="Y141">
        <f t="shared" si="70"/>
        <v>0.53863063224761865</v>
      </c>
      <c r="Z141">
        <f t="shared" si="60"/>
        <v>2543.9461860761526</v>
      </c>
      <c r="AA141">
        <f t="shared" si="61"/>
        <v>1017.2783712080845</v>
      </c>
      <c r="AB141">
        <f t="shared" si="62"/>
        <v>406.61109021503989</v>
      </c>
      <c r="AC141">
        <f t="shared" si="71"/>
        <v>162.34378908447957</v>
      </c>
      <c r="AD141">
        <f t="shared" si="72"/>
        <v>64.635889740268098</v>
      </c>
      <c r="AE141">
        <f t="shared" si="73"/>
        <v>64.635889740268098</v>
      </c>
      <c r="AF141">
        <f t="shared" si="74"/>
        <v>64.635889740268098</v>
      </c>
    </row>
    <row r="142" spans="1:32" x14ac:dyDescent="0.3">
      <c r="A142">
        <v>6</v>
      </c>
      <c r="B142">
        <v>24</v>
      </c>
      <c r="C142" s="2">
        <f t="shared" si="75"/>
        <v>9.849732675807628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3"/>
        <v>5.4607858219358249E-2</v>
      </c>
      <c r="S142">
        <f t="shared" si="64"/>
        <v>1.8033759509693104E-2</v>
      </c>
      <c r="T142">
        <f t="shared" si="65"/>
        <v>4.4488327369396452E-2</v>
      </c>
      <c r="U142">
        <f t="shared" si="66"/>
        <v>0.10760686115085916</v>
      </c>
      <c r="V142">
        <f t="shared" si="67"/>
        <v>0.24806755915674372</v>
      </c>
      <c r="W142">
        <f t="shared" si="68"/>
        <v>0.51122041176830224</v>
      </c>
      <c r="X142">
        <f t="shared" si="69"/>
        <v>0.51122041176830224</v>
      </c>
      <c r="Y142">
        <f t="shared" si="70"/>
        <v>0.51122041176830224</v>
      </c>
      <c r="Z142">
        <f t="shared" si="60"/>
        <v>2747.5018885335312</v>
      </c>
      <c r="AA142">
        <f t="shared" si="61"/>
        <v>1098.7006598410162</v>
      </c>
      <c r="AB142">
        <f t="shared" si="62"/>
        <v>439.18002482347327</v>
      </c>
      <c r="AC142">
        <f t="shared" si="71"/>
        <v>175.37141100636882</v>
      </c>
      <c r="AD142">
        <f t="shared" si="72"/>
        <v>69.847059909717487</v>
      </c>
      <c r="AE142">
        <f t="shared" si="73"/>
        <v>69.847059909717487</v>
      </c>
      <c r="AF142">
        <f t="shared" si="74"/>
        <v>69.847059909717487</v>
      </c>
    </row>
    <row r="143" spans="1:32" x14ac:dyDescent="0.3">
      <c r="A143">
        <v>6</v>
      </c>
      <c r="B143">
        <v>25</v>
      </c>
      <c r="C143" s="2">
        <f t="shared" si="75"/>
        <v>10.834705943388391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3"/>
        <v>2.7303929109679125E-2</v>
      </c>
      <c r="S143">
        <f t="shared" si="64"/>
        <v>9.057082103522851E-3</v>
      </c>
      <c r="T143">
        <f t="shared" si="65"/>
        <v>2.2492165233378825E-2</v>
      </c>
      <c r="U143">
        <f t="shared" si="66"/>
        <v>5.5303766071326366E-2</v>
      </c>
      <c r="V143">
        <f t="shared" si="67"/>
        <v>0.13268338289531678</v>
      </c>
      <c r="W143">
        <f t="shared" si="68"/>
        <v>0.29997606113703879</v>
      </c>
      <c r="X143">
        <f t="shared" si="69"/>
        <v>0.29997606113703879</v>
      </c>
      <c r="Y143">
        <f t="shared" si="70"/>
        <v>0.29997606113703879</v>
      </c>
      <c r="Z143">
        <f t="shared" si="60"/>
        <v>5495.5038453129428</v>
      </c>
      <c r="AA143">
        <f t="shared" si="61"/>
        <v>2197.9014903510938</v>
      </c>
      <c r="AB143">
        <f t="shared" si="62"/>
        <v>878.8604766597914</v>
      </c>
      <c r="AC143">
        <f t="shared" si="71"/>
        <v>351.24389167786921</v>
      </c>
      <c r="AD143">
        <f t="shared" si="72"/>
        <v>140.19680742138519</v>
      </c>
      <c r="AE143">
        <f t="shared" si="73"/>
        <v>140.19680742138519</v>
      </c>
      <c r="AF143">
        <f t="shared" si="74"/>
        <v>140.19680742138519</v>
      </c>
    </row>
    <row r="144" spans="1:32" x14ac:dyDescent="0.3">
      <c r="A144">
        <v>6</v>
      </c>
      <c r="B144">
        <v>26</v>
      </c>
      <c r="C144" s="2">
        <f t="shared" si="75"/>
        <v>11.918176537727231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3"/>
        <v>2.5281415842295485E-2</v>
      </c>
      <c r="S144">
        <f t="shared" si="64"/>
        <v>8.3889531204041079E-3</v>
      </c>
      <c r="T144">
        <f t="shared" si="65"/>
        <v>2.084322170628583E-2</v>
      </c>
      <c r="U144">
        <f t="shared" si="66"/>
        <v>5.1312109580950227E-2</v>
      </c>
      <c r="V144">
        <f t="shared" si="67"/>
        <v>0.12347735589588404</v>
      </c>
      <c r="W144">
        <f t="shared" si="68"/>
        <v>0.28117367302441421</v>
      </c>
      <c r="X144">
        <f t="shared" si="69"/>
        <v>0.28117367302441421</v>
      </c>
      <c r="Y144">
        <f t="shared" si="70"/>
        <v>0.28117367302441421</v>
      </c>
      <c r="Z144">
        <f t="shared" si="60"/>
        <v>5935.1841564426677</v>
      </c>
      <c r="AA144">
        <f t="shared" si="61"/>
        <v>2373.7736183426359</v>
      </c>
      <c r="AB144">
        <f t="shared" si="62"/>
        <v>949.2093367120226</v>
      </c>
      <c r="AC144">
        <f t="shared" si="71"/>
        <v>379.38345787842195</v>
      </c>
      <c r="AD144">
        <f t="shared" si="72"/>
        <v>151.45268960609346</v>
      </c>
      <c r="AE144">
        <f t="shared" si="73"/>
        <v>151.45268960609346</v>
      </c>
      <c r="AF144">
        <f t="shared" si="74"/>
        <v>151.45268960609346</v>
      </c>
    </row>
    <row r="145" spans="1:32" x14ac:dyDescent="0.3">
      <c r="A145">
        <v>6</v>
      </c>
      <c r="B145">
        <v>27</v>
      </c>
      <c r="C145" s="2">
        <f t="shared" si="75"/>
        <v>13.109994191499954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3"/>
        <v>2.3408718372495817E-2</v>
      </c>
      <c r="S145">
        <f t="shared" si="64"/>
        <v>7.7699215585654846E-3</v>
      </c>
      <c r="T145">
        <f t="shared" si="65"/>
        <v>1.9313991780768536E-2</v>
      </c>
      <c r="U145">
        <f t="shared" si="66"/>
        <v>4.7601396492699344E-2</v>
      </c>
      <c r="V145">
        <f t="shared" si="67"/>
        <v>0.11486791190180834</v>
      </c>
      <c r="W145">
        <f t="shared" si="68"/>
        <v>0.26332327845229153</v>
      </c>
      <c r="X145">
        <f t="shared" si="69"/>
        <v>0.26332327845229153</v>
      </c>
      <c r="Y145">
        <f t="shared" si="70"/>
        <v>0.26332327845229153</v>
      </c>
      <c r="Z145">
        <f t="shared" si="60"/>
        <v>6410.0388922031343</v>
      </c>
      <c r="AA145">
        <f t="shared" si="61"/>
        <v>2563.7155159241593</v>
      </c>
      <c r="AB145">
        <f t="shared" si="62"/>
        <v>1025.186103943533</v>
      </c>
      <c r="AC145">
        <f t="shared" si="71"/>
        <v>409.77418530309825</v>
      </c>
      <c r="AD145">
        <f t="shared" si="72"/>
        <v>163.60903212490163</v>
      </c>
      <c r="AE145">
        <f t="shared" si="73"/>
        <v>163.60903212490163</v>
      </c>
      <c r="AF145">
        <f t="shared" si="74"/>
        <v>163.60903212490163</v>
      </c>
    </row>
    <row r="146" spans="1:32" x14ac:dyDescent="0.3">
      <c r="A146">
        <v>6</v>
      </c>
      <c r="B146">
        <v>28</v>
      </c>
      <c r="C146" s="2">
        <f t="shared" si="75"/>
        <v>14.420993610649951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3"/>
        <v>2.1674739233792421E-2</v>
      </c>
      <c r="S146">
        <f t="shared" si="64"/>
        <v>7.1964065228594665E-3</v>
      </c>
      <c r="T146">
        <f t="shared" si="65"/>
        <v>1.7895951371101448E-2</v>
      </c>
      <c r="U146">
        <f t="shared" si="66"/>
        <v>4.415287075265717E-2</v>
      </c>
      <c r="V146">
        <f t="shared" si="67"/>
        <v>0.1068223438878777</v>
      </c>
      <c r="W146">
        <f t="shared" si="68"/>
        <v>0.24640822127215523</v>
      </c>
      <c r="X146">
        <f t="shared" si="69"/>
        <v>0.24640822127215523</v>
      </c>
      <c r="Y146">
        <f t="shared" si="70"/>
        <v>0.24640822127215523</v>
      </c>
      <c r="Z146">
        <f t="shared" si="60"/>
        <v>6922.8820065840364</v>
      </c>
      <c r="AA146">
        <f t="shared" si="61"/>
        <v>2768.8527647109895</v>
      </c>
      <c r="AB146">
        <f t="shared" si="62"/>
        <v>1107.2410110492046</v>
      </c>
      <c r="AC146">
        <f t="shared" si="71"/>
        <v>442.59616715255925</v>
      </c>
      <c r="AD146">
        <f t="shared" si="72"/>
        <v>176.7378725700955</v>
      </c>
      <c r="AE146">
        <f t="shared" si="73"/>
        <v>176.7378725700955</v>
      </c>
      <c r="AF146">
        <f t="shared" si="74"/>
        <v>176.7378725700955</v>
      </c>
    </row>
    <row r="147" spans="1:32" x14ac:dyDescent="0.3">
      <c r="A147">
        <v>6</v>
      </c>
      <c r="B147">
        <v>29</v>
      </c>
      <c r="C147" s="2">
        <f t="shared" si="75"/>
        <v>15.863092971714948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3"/>
        <v>2.0069202994252241E-2</v>
      </c>
      <c r="S147">
        <f t="shared" si="64"/>
        <v>6.6650844293072442E-3</v>
      </c>
      <c r="T147">
        <f t="shared" si="65"/>
        <v>1.6581159430354764E-2</v>
      </c>
      <c r="U147">
        <f t="shared" si="66"/>
        <v>4.0948882200965153E-2</v>
      </c>
      <c r="V147">
        <f t="shared" si="67"/>
        <v>9.9308866799982853E-2</v>
      </c>
      <c r="W147">
        <f t="shared" si="68"/>
        <v>0.23040709356296851</v>
      </c>
      <c r="X147">
        <f t="shared" si="69"/>
        <v>0.23040709356296851</v>
      </c>
      <c r="Y147">
        <f t="shared" si="70"/>
        <v>0.23040709356296851</v>
      </c>
      <c r="Z147">
        <f t="shared" si="60"/>
        <v>7476.7525698928212</v>
      </c>
      <c r="AA147">
        <f t="shared" si="61"/>
        <v>2990.4009928441096</v>
      </c>
      <c r="AB147">
        <f t="shared" si="62"/>
        <v>1195.8603093305551</v>
      </c>
      <c r="AC147">
        <f t="shared" si="71"/>
        <v>478.04390406093614</v>
      </c>
      <c r="AD147">
        <f t="shared" si="72"/>
        <v>190.91701148363151</v>
      </c>
      <c r="AE147">
        <f t="shared" si="73"/>
        <v>190.91701148363151</v>
      </c>
      <c r="AF147">
        <f t="shared" si="74"/>
        <v>190.91701148363151</v>
      </c>
    </row>
    <row r="148" spans="1:32" x14ac:dyDescent="0.3">
      <c r="A148">
        <v>6</v>
      </c>
      <c r="B148">
        <v>30</v>
      </c>
      <c r="C148" s="2">
        <f t="shared" si="75"/>
        <v>17.449402268886445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3"/>
        <v>6.6897343314174136E-3</v>
      </c>
      <c r="S148">
        <f t="shared" si="64"/>
        <v>2.2265499382680964E-3</v>
      </c>
      <c r="T148">
        <f t="shared" si="65"/>
        <v>5.5572682349250835E-3</v>
      </c>
      <c r="U148">
        <f t="shared" si="66"/>
        <v>1.383646684882478E-2</v>
      </c>
      <c r="V148">
        <f t="shared" si="67"/>
        <v>3.4240064986893581E-2</v>
      </c>
      <c r="W148">
        <f t="shared" si="68"/>
        <v>8.345630427001749E-2</v>
      </c>
      <c r="X148">
        <f t="shared" si="69"/>
        <v>8.345630427001749E-2</v>
      </c>
      <c r="Y148">
        <f t="shared" si="70"/>
        <v>8.345630427001749E-2</v>
      </c>
      <c r="Z148">
        <f t="shared" si="60"/>
        <v>22431.257754261344</v>
      </c>
      <c r="AA148">
        <f t="shared" si="61"/>
        <v>8972.2030900016525</v>
      </c>
      <c r="AB148">
        <f t="shared" si="62"/>
        <v>3588.5812067407205</v>
      </c>
      <c r="AC148">
        <f t="shared" si="71"/>
        <v>1435.1324095293969</v>
      </c>
      <c r="AD148">
        <f t="shared" si="72"/>
        <v>573.75278078792201</v>
      </c>
      <c r="AE148">
        <f t="shared" si="73"/>
        <v>573.75278078792201</v>
      </c>
      <c r="AF148">
        <f t="shared" si="74"/>
        <v>573.75278078792201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B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31" width="9" hidden="1" customWidth="1" outlineLevel="1"/>
    <col min="32" max="32" width="9" style="3" collapsed="1"/>
    <col min="40" max="47" width="0" hidden="1" customWidth="1" outlineLevel="1"/>
    <col min="48" max="48" width="9" style="6" collapsed="1"/>
    <col min="50" max="50" width="9" hidden="1" customWidth="1" outlineLevel="1"/>
    <col min="51" max="51" width="9" collapsed="1"/>
    <col min="55" max="55" width="9" customWidth="1"/>
    <col min="59" max="59" width="17.75" hidden="1" customWidth="1" outlineLevel="1"/>
    <col min="60" max="62" width="9" hidden="1" customWidth="1" outlineLevel="1"/>
    <col min="63" max="63" width="9" collapsed="1"/>
  </cols>
  <sheetData>
    <row r="1" spans="1:62" ht="27" customHeight="1" x14ac:dyDescent="0.3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t="s">
        <v>180</v>
      </c>
      <c r="AC1" t="s">
        <v>181</v>
      </c>
      <c r="AD1" t="s">
        <v>182</v>
      </c>
      <c r="AE1" t="s">
        <v>183</v>
      </c>
      <c r="AF1" s="3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s="6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145</v>
      </c>
      <c r="BC1" t="s">
        <v>179</v>
      </c>
      <c r="BD1" t="s">
        <v>146</v>
      </c>
      <c r="BE1" t="s">
        <v>163</v>
      </c>
      <c r="BG1" t="s">
        <v>140</v>
      </c>
      <c r="BH1" t="s">
        <v>47</v>
      </c>
      <c r="BI1" t="s">
        <v>38</v>
      </c>
      <c r="BJ1" t="s">
        <v>39</v>
      </c>
    </row>
    <row r="2" spans="1:62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7</v>
      </c>
      <c r="Z2">
        <v>0</v>
      </c>
      <c r="AA2">
        <v>0</v>
      </c>
      <c r="AB2">
        <f>X2/SUM($X2:$AA2)</f>
        <v>0.3</v>
      </c>
      <c r="AC2">
        <f t="shared" ref="AC2:AE2" si="9">Y2/SUM($X2:$AA2)</f>
        <v>0.7</v>
      </c>
      <c r="AD2">
        <f t="shared" si="9"/>
        <v>0</v>
      </c>
      <c r="AE2">
        <f t="shared" si="9"/>
        <v>0</v>
      </c>
      <c r="AF2" s="3">
        <v>1</v>
      </c>
      <c r="AG2">
        <v>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f>AF2/SUM($AF2:$AM2)</f>
        <v>0.1</v>
      </c>
      <c r="AO2">
        <f t="shared" ref="AO2:AO8" si="10">AG2/SUM($AF2:$AM2)</f>
        <v>0.5</v>
      </c>
      <c r="AP2">
        <f t="shared" ref="AP2:AP8" si="11">AH2/SUM($AF2:$AM2)</f>
        <v>0.4</v>
      </c>
      <c r="AQ2">
        <f t="shared" ref="AQ2:AQ8" si="12">AI2/SUM($AF2:$AM2)</f>
        <v>0</v>
      </c>
      <c r="AR2">
        <f t="shared" ref="AR2:AR8" si="13">AJ2/SUM($AF2:$AM2)</f>
        <v>0</v>
      </c>
      <c r="AS2">
        <f t="shared" ref="AS2:AS8" si="14">AK2/SUM($AF2:$AM2)</f>
        <v>0</v>
      </c>
      <c r="AT2">
        <f t="shared" ref="AT2:AT8" si="15">AL2/SUM($AF2:$AM2)</f>
        <v>0</v>
      </c>
      <c r="AU2">
        <f t="shared" ref="AU2:AU8" si="16">AM2/SUM($AF2:$AM2)</f>
        <v>0</v>
      </c>
      <c r="AV2" s="6">
        <v>1.0081490799999999</v>
      </c>
      <c r="AW2">
        <v>1.1000000000000001</v>
      </c>
      <c r="AX2" t="s">
        <v>125</v>
      </c>
      <c r="AY2" s="1">
        <f t="shared" ref="AY2" ca="1" si="17">VLOOKUP(AX2,OFFSET(INDIRECT("$A:$B"),0,MATCH(AX$1&amp;"_Verify",INDIRECT("$1:$1"),0)-1),2,0)</f>
        <v>0</v>
      </c>
      <c r="AZ2" t="str">
        <f ca="1">IF(AY2=0,"",
IF(A2&lt;=3,0,
IF(A2=4,-20,
IF(A2=5,-10,
IF(A2=6,-5,
"없음")))))</f>
        <v/>
      </c>
      <c r="BB2">
        <v>1000</v>
      </c>
      <c r="BC2">
        <v>200</v>
      </c>
      <c r="BD2">
        <v>750</v>
      </c>
      <c r="BE2">
        <v>500</v>
      </c>
      <c r="BG2" t="s">
        <v>32</v>
      </c>
      <c r="BH2">
        <v>0</v>
      </c>
    </row>
    <row r="3" spans="1:62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8">K3*1.5</f>
        <v>750</v>
      </c>
      <c r="M3">
        <f t="shared" si="18"/>
        <v>1125</v>
      </c>
      <c r="N3">
        <f t="shared" si="18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7</v>
      </c>
      <c r="Z3">
        <v>0</v>
      </c>
      <c r="AA3">
        <v>0</v>
      </c>
      <c r="AB3">
        <f t="shared" ref="AB3:AB8" si="19">X3/SUM($X3:$AA3)</f>
        <v>0.3</v>
      </c>
      <c r="AC3">
        <f t="shared" ref="AC3:AC8" si="20">Y3/SUM($X3:$AA3)</f>
        <v>0.7</v>
      </c>
      <c r="AD3">
        <f t="shared" ref="AD3:AD8" si="21">Z3/SUM($X3:$AA3)</f>
        <v>0</v>
      </c>
      <c r="AE3">
        <f t="shared" ref="AE3:AE8" si="22">AA3/SUM($X3:$AA3)</f>
        <v>0</v>
      </c>
      <c r="AF3" s="3">
        <v>1</v>
      </c>
      <c r="AG3">
        <v>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f t="shared" ref="AN3:AN8" si="23">AF3/SUM($AF3:$AM3)</f>
        <v>0.1</v>
      </c>
      <c r="AO3">
        <f t="shared" si="10"/>
        <v>0.6</v>
      </c>
      <c r="AP3">
        <f t="shared" si="11"/>
        <v>0.3</v>
      </c>
      <c r="AQ3">
        <f t="shared" si="12"/>
        <v>0</v>
      </c>
      <c r="AR3">
        <f t="shared" si="13"/>
        <v>0</v>
      </c>
      <c r="AS3">
        <f t="shared" si="14"/>
        <v>0</v>
      </c>
      <c r="AT3">
        <f t="shared" si="15"/>
        <v>0</v>
      </c>
      <c r="AU3">
        <f t="shared" si="16"/>
        <v>0</v>
      </c>
      <c r="AV3" s="6">
        <v>1.0081490799999999</v>
      </c>
      <c r="AW3">
        <v>1.1000000000000001</v>
      </c>
      <c r="AX3" t="s">
        <v>125</v>
      </c>
      <c r="AY3">
        <f t="shared" ref="AY3:AY8" ca="1" si="24">VLOOKUP(AX3,OFFSET(INDIRECT("$A:$B"),0,MATCH(AX$1&amp;"_Verify",INDIRECT("$1:$1"),0)-1),2,0)</f>
        <v>0</v>
      </c>
      <c r="AZ3" t="str">
        <f t="shared" ref="AZ3:AZ8" ca="1" si="25">IF(AY3=0,"",
IF(A3&lt;=3,0,
IF(A3=4,-20,
IF(A3=5,-10,
IF(A3=6,-5,
"없음")))))</f>
        <v/>
      </c>
      <c r="BB3">
        <v>2000</v>
      </c>
      <c r="BC3">
        <v>400</v>
      </c>
      <c r="BD3">
        <v>1500</v>
      </c>
      <c r="BE3">
        <f t="shared" ref="BE3:BE6" si="26">BE2+500</f>
        <v>1000</v>
      </c>
      <c r="BG3" t="s">
        <v>33</v>
      </c>
      <c r="BH3">
        <v>1</v>
      </c>
      <c r="BI3" t="s">
        <v>40</v>
      </c>
      <c r="BJ3" t="s">
        <v>41</v>
      </c>
    </row>
    <row r="4" spans="1:62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27">K4/1.5</f>
        <v>370.37037037037038</v>
      </c>
      <c r="K4">
        <f t="shared" si="27"/>
        <v>555.55555555555554</v>
      </c>
      <c r="L4">
        <f>K3*5/3</f>
        <v>833.33333333333337</v>
      </c>
      <c r="M4">
        <f t="shared" si="18"/>
        <v>1250</v>
      </c>
      <c r="N4">
        <f t="shared" si="18"/>
        <v>1875</v>
      </c>
      <c r="O4">
        <f t="shared" si="7"/>
        <v>1875</v>
      </c>
      <c r="P4">
        <f t="shared" si="7"/>
        <v>1875</v>
      </c>
      <c r="Q4" s="7">
        <f t="shared" ref="Q4:R4" si="28">R4/2.5</f>
        <v>8.1632653061224497E-2</v>
      </c>
      <c r="R4">
        <f t="shared" si="28"/>
        <v>0.20408163265306123</v>
      </c>
      <c r="S4">
        <f>R3/1.4</f>
        <v>0.51020408163265307</v>
      </c>
      <c r="T4">
        <f t="shared" ref="T4:U4" si="29">S4*2.5</f>
        <v>1.2755102040816326</v>
      </c>
      <c r="U4">
        <f t="shared" si="29"/>
        <v>3.1887755102040813</v>
      </c>
      <c r="V4">
        <f t="shared" ref="V4:W4" si="30">U4*1</f>
        <v>3.1887755102040813</v>
      </c>
      <c r="W4">
        <f t="shared" si="30"/>
        <v>3.1887755102040813</v>
      </c>
      <c r="X4" s="5">
        <v>1</v>
      </c>
      <c r="Y4">
        <v>2</v>
      </c>
      <c r="Z4">
        <v>1</v>
      </c>
      <c r="AA4">
        <v>0</v>
      </c>
      <c r="AB4">
        <f t="shared" si="19"/>
        <v>0.25</v>
      </c>
      <c r="AC4">
        <f t="shared" si="20"/>
        <v>0.5</v>
      </c>
      <c r="AD4">
        <f t="shared" si="21"/>
        <v>0.25</v>
      </c>
      <c r="AE4">
        <f t="shared" si="22"/>
        <v>0</v>
      </c>
      <c r="AF4" s="3">
        <v>1</v>
      </c>
      <c r="AG4">
        <v>2</v>
      </c>
      <c r="AH4">
        <v>4</v>
      </c>
      <c r="AI4">
        <v>3</v>
      </c>
      <c r="AJ4">
        <v>0</v>
      </c>
      <c r="AK4">
        <v>0</v>
      </c>
      <c r="AL4">
        <v>0</v>
      </c>
      <c r="AM4">
        <v>0</v>
      </c>
      <c r="AN4">
        <f t="shared" si="23"/>
        <v>0.1</v>
      </c>
      <c r="AO4">
        <f t="shared" si="10"/>
        <v>0.2</v>
      </c>
      <c r="AP4">
        <f t="shared" si="11"/>
        <v>0.4</v>
      </c>
      <c r="AQ4">
        <f t="shared" si="12"/>
        <v>0.3</v>
      </c>
      <c r="AR4">
        <f t="shared" si="13"/>
        <v>0</v>
      </c>
      <c r="AS4">
        <f t="shared" si="14"/>
        <v>0</v>
      </c>
      <c r="AT4">
        <f t="shared" si="15"/>
        <v>0</v>
      </c>
      <c r="AU4">
        <f t="shared" si="16"/>
        <v>0</v>
      </c>
      <c r="AV4" s="6">
        <v>1.0081490799999999</v>
      </c>
      <c r="AW4">
        <v>1.1000000000000001</v>
      </c>
      <c r="AX4" t="s">
        <v>125</v>
      </c>
      <c r="AY4">
        <f t="shared" ca="1" si="24"/>
        <v>0</v>
      </c>
      <c r="AZ4" t="str">
        <f t="shared" ca="1" si="25"/>
        <v/>
      </c>
      <c r="BB4">
        <v>3000</v>
      </c>
      <c r="BC4">
        <v>600</v>
      </c>
      <c r="BD4">
        <v>2250</v>
      </c>
      <c r="BE4">
        <f t="shared" si="26"/>
        <v>1500</v>
      </c>
      <c r="BG4" t="s">
        <v>34</v>
      </c>
      <c r="BH4">
        <v>2</v>
      </c>
      <c r="BI4" t="s">
        <v>43</v>
      </c>
      <c r="BJ4" t="s">
        <v>41</v>
      </c>
    </row>
    <row r="5" spans="1:62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31">K5/1.5</f>
        <v>411.52263374485597</v>
      </c>
      <c r="K5">
        <f t="shared" si="31"/>
        <v>617.28395061728395</v>
      </c>
      <c r="L5">
        <f t="shared" si="31"/>
        <v>925.92592592592598</v>
      </c>
      <c r="M5">
        <f>L4*5/3</f>
        <v>1388.8888888888889</v>
      </c>
      <c r="N5">
        <f t="shared" si="18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32">R5/2.5</f>
        <v>2.3323615160349857E-2</v>
      </c>
      <c r="R5">
        <f t="shared" si="32"/>
        <v>5.830903790087464E-2</v>
      </c>
      <c r="S5">
        <f t="shared" si="32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1</v>
      </c>
      <c r="Y5">
        <v>2</v>
      </c>
      <c r="Z5">
        <v>1</v>
      </c>
      <c r="AA5">
        <v>0</v>
      </c>
      <c r="AB5">
        <f t="shared" si="19"/>
        <v>0.25</v>
      </c>
      <c r="AC5">
        <f t="shared" si="20"/>
        <v>0.5</v>
      </c>
      <c r="AD5">
        <f t="shared" si="21"/>
        <v>0.25</v>
      </c>
      <c r="AE5">
        <f t="shared" si="22"/>
        <v>0</v>
      </c>
      <c r="AF5" s="3">
        <v>1</v>
      </c>
      <c r="AG5">
        <v>2</v>
      </c>
      <c r="AH5">
        <v>5</v>
      </c>
      <c r="AI5">
        <v>2</v>
      </c>
      <c r="AJ5">
        <v>0</v>
      </c>
      <c r="AK5">
        <v>0</v>
      </c>
      <c r="AL5">
        <v>0</v>
      </c>
      <c r="AM5">
        <v>0</v>
      </c>
      <c r="AN5">
        <f t="shared" si="23"/>
        <v>0.1</v>
      </c>
      <c r="AO5">
        <f t="shared" si="10"/>
        <v>0.2</v>
      </c>
      <c r="AP5">
        <f t="shared" si="11"/>
        <v>0.5</v>
      </c>
      <c r="AQ5">
        <f t="shared" si="12"/>
        <v>0.2</v>
      </c>
      <c r="AR5">
        <f t="shared" si="13"/>
        <v>0</v>
      </c>
      <c r="AS5">
        <f t="shared" si="14"/>
        <v>0</v>
      </c>
      <c r="AT5">
        <f t="shared" si="15"/>
        <v>0</v>
      </c>
      <c r="AU5">
        <f t="shared" si="16"/>
        <v>0</v>
      </c>
      <c r="AV5" s="6">
        <v>1.0081490799999999</v>
      </c>
      <c r="AW5">
        <v>1.1000000000000001</v>
      </c>
      <c r="AX5" t="s">
        <v>125</v>
      </c>
      <c r="AY5">
        <f t="shared" ca="1" si="24"/>
        <v>0</v>
      </c>
      <c r="AZ5" t="str">
        <f t="shared" ca="1" si="25"/>
        <v/>
      </c>
      <c r="BB5">
        <v>4000</v>
      </c>
      <c r="BC5">
        <v>800</v>
      </c>
      <c r="BD5">
        <v>3000</v>
      </c>
      <c r="BE5">
        <f t="shared" si="26"/>
        <v>2000</v>
      </c>
      <c r="BG5" t="s">
        <v>36</v>
      </c>
      <c r="BH5">
        <v>3</v>
      </c>
      <c r="BI5" t="s">
        <v>44</v>
      </c>
    </row>
    <row r="6" spans="1:62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33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34">K6/1.5</f>
        <v>457.24737082761777</v>
      </c>
      <c r="K6">
        <f t="shared" si="34"/>
        <v>685.87105624142669</v>
      </c>
      <c r="L6">
        <f t="shared" si="34"/>
        <v>1028.80658436214</v>
      </c>
      <c r="M6">
        <f t="shared" si="34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35">R6/2.5</f>
        <v>6.6638900458142443E-3</v>
      </c>
      <c r="R6">
        <f t="shared" si="35"/>
        <v>1.665972511453561E-2</v>
      </c>
      <c r="S6">
        <f t="shared" si="35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</v>
      </c>
      <c r="Y6">
        <v>2</v>
      </c>
      <c r="Z6">
        <v>4</v>
      </c>
      <c r="AA6">
        <v>2</v>
      </c>
      <c r="AB6">
        <f t="shared" si="19"/>
        <v>0.2</v>
      </c>
      <c r="AC6">
        <f t="shared" si="20"/>
        <v>0.2</v>
      </c>
      <c r="AD6">
        <f t="shared" si="21"/>
        <v>0.4</v>
      </c>
      <c r="AE6">
        <f t="shared" si="22"/>
        <v>0.2</v>
      </c>
      <c r="AF6" s="3">
        <v>1</v>
      </c>
      <c r="AG6">
        <v>1</v>
      </c>
      <c r="AH6">
        <v>3</v>
      </c>
      <c r="AI6">
        <v>4.5</v>
      </c>
      <c r="AJ6">
        <v>0</v>
      </c>
      <c r="AK6">
        <v>0.5</v>
      </c>
      <c r="AL6">
        <v>0</v>
      </c>
      <c r="AM6">
        <v>0</v>
      </c>
      <c r="AN6">
        <f t="shared" si="23"/>
        <v>0.1</v>
      </c>
      <c r="AO6">
        <f t="shared" si="10"/>
        <v>0.1</v>
      </c>
      <c r="AP6">
        <f t="shared" si="11"/>
        <v>0.3</v>
      </c>
      <c r="AQ6">
        <f t="shared" si="12"/>
        <v>0.45</v>
      </c>
      <c r="AR6">
        <f t="shared" si="13"/>
        <v>0</v>
      </c>
      <c r="AS6">
        <f t="shared" si="14"/>
        <v>0.05</v>
      </c>
      <c r="AT6">
        <f t="shared" si="15"/>
        <v>0</v>
      </c>
      <c r="AU6">
        <f t="shared" si="16"/>
        <v>0</v>
      </c>
      <c r="AV6" s="6">
        <v>1.0081490799999999</v>
      </c>
      <c r="AW6">
        <v>1.1000000000000001</v>
      </c>
      <c r="AX6" t="s">
        <v>35</v>
      </c>
      <c r="AY6">
        <f t="shared" ca="1" si="24"/>
        <v>3</v>
      </c>
      <c r="AZ6">
        <f t="shared" ca="1" si="25"/>
        <v>-20</v>
      </c>
      <c r="BB6">
        <v>5000</v>
      </c>
      <c r="BC6">
        <v>1000</v>
      </c>
      <c r="BD6">
        <v>3750</v>
      </c>
      <c r="BE6">
        <f t="shared" si="26"/>
        <v>2500</v>
      </c>
      <c r="BG6" t="s">
        <v>37</v>
      </c>
      <c r="BH6">
        <v>4</v>
      </c>
    </row>
    <row r="7" spans="1:62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33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36">K7/1.5</f>
        <v>457.24737082761777</v>
      </c>
      <c r="K7">
        <f t="shared" si="36"/>
        <v>685.87105624142669</v>
      </c>
      <c r="L7">
        <f t="shared" si="36"/>
        <v>1028.80658436214</v>
      </c>
      <c r="M7">
        <f t="shared" si="36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37">R7/2.5</f>
        <v>6.6638900458142443E-3</v>
      </c>
      <c r="R7">
        <f t="shared" ref="R7:R8" si="38">S7/2.5</f>
        <v>1.665972511453561E-2</v>
      </c>
      <c r="S7">
        <f t="shared" ref="S7:S8" si="39">T7/2.5</f>
        <v>4.1649312786339029E-2</v>
      </c>
      <c r="T7">
        <f t="shared" ref="T7:T8" si="40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2</v>
      </c>
      <c r="Y7">
        <v>2</v>
      </c>
      <c r="Z7">
        <v>4.5</v>
      </c>
      <c r="AA7">
        <v>1.5</v>
      </c>
      <c r="AB7">
        <f t="shared" si="19"/>
        <v>0.2</v>
      </c>
      <c r="AC7">
        <f t="shared" si="20"/>
        <v>0.2</v>
      </c>
      <c r="AD7">
        <f t="shared" si="21"/>
        <v>0.45</v>
      </c>
      <c r="AE7">
        <f t="shared" si="22"/>
        <v>0.15</v>
      </c>
      <c r="AF7" s="3">
        <v>1</v>
      </c>
      <c r="AG7">
        <v>1</v>
      </c>
      <c r="AH7">
        <v>3</v>
      </c>
      <c r="AI7">
        <v>4.5999999999999996</v>
      </c>
      <c r="AJ7">
        <v>0</v>
      </c>
      <c r="AK7">
        <v>0.4</v>
      </c>
      <c r="AL7">
        <v>0</v>
      </c>
      <c r="AM7">
        <v>0</v>
      </c>
      <c r="AN7">
        <f t="shared" si="23"/>
        <v>0.1</v>
      </c>
      <c r="AO7">
        <f t="shared" si="10"/>
        <v>0.1</v>
      </c>
      <c r="AP7">
        <f t="shared" si="11"/>
        <v>0.3</v>
      </c>
      <c r="AQ7">
        <f t="shared" si="12"/>
        <v>0.45999999999999996</v>
      </c>
      <c r="AR7">
        <f t="shared" si="13"/>
        <v>0</v>
      </c>
      <c r="AS7">
        <f t="shared" si="14"/>
        <v>0.04</v>
      </c>
      <c r="AT7">
        <f t="shared" si="15"/>
        <v>0</v>
      </c>
      <c r="AU7">
        <f t="shared" si="16"/>
        <v>0</v>
      </c>
      <c r="AV7" s="6">
        <v>1.0081490799999999</v>
      </c>
      <c r="AW7">
        <v>1.1000000000000001</v>
      </c>
      <c r="AX7" t="s">
        <v>35</v>
      </c>
      <c r="AY7">
        <f t="shared" ca="1" si="24"/>
        <v>3</v>
      </c>
      <c r="AZ7">
        <f t="shared" ca="1" si="25"/>
        <v>-10</v>
      </c>
      <c r="BB7">
        <v>5000</v>
      </c>
      <c r="BC7">
        <v>1000</v>
      </c>
      <c r="BD7">
        <v>3750</v>
      </c>
      <c r="BE7">
        <v>2500</v>
      </c>
    </row>
    <row r="8" spans="1:62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33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41">K8/1.5</f>
        <v>457.24737082761777</v>
      </c>
      <c r="K8">
        <f t="shared" si="41"/>
        <v>685.87105624142669</v>
      </c>
      <c r="L8">
        <f t="shared" si="41"/>
        <v>1028.80658436214</v>
      </c>
      <c r="M8">
        <f t="shared" si="41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37"/>
        <v>6.6638900458142443E-3</v>
      </c>
      <c r="R8">
        <f t="shared" si="38"/>
        <v>1.665972511453561E-2</v>
      </c>
      <c r="S8">
        <f t="shared" si="39"/>
        <v>4.1649312786339029E-2</v>
      </c>
      <c r="T8">
        <f t="shared" si="40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2</v>
      </c>
      <c r="Y8">
        <v>2</v>
      </c>
      <c r="Z8">
        <v>5</v>
      </c>
      <c r="AA8">
        <v>1</v>
      </c>
      <c r="AB8">
        <f t="shared" si="19"/>
        <v>0.2</v>
      </c>
      <c r="AC8">
        <f t="shared" si="20"/>
        <v>0.2</v>
      </c>
      <c r="AD8">
        <f t="shared" si="21"/>
        <v>0.5</v>
      </c>
      <c r="AE8">
        <f t="shared" si="22"/>
        <v>0.1</v>
      </c>
      <c r="AF8" s="3">
        <v>1</v>
      </c>
      <c r="AG8">
        <v>1</v>
      </c>
      <c r="AH8">
        <v>3</v>
      </c>
      <c r="AI8">
        <v>4.7</v>
      </c>
      <c r="AJ8">
        <v>0</v>
      </c>
      <c r="AK8">
        <v>0.3</v>
      </c>
      <c r="AL8">
        <v>0</v>
      </c>
      <c r="AM8">
        <v>0</v>
      </c>
      <c r="AN8">
        <f t="shared" si="23"/>
        <v>0.1</v>
      </c>
      <c r="AO8">
        <f t="shared" si="10"/>
        <v>0.1</v>
      </c>
      <c r="AP8">
        <f t="shared" si="11"/>
        <v>0.3</v>
      </c>
      <c r="AQ8">
        <f t="shared" si="12"/>
        <v>0.47000000000000003</v>
      </c>
      <c r="AR8">
        <f t="shared" si="13"/>
        <v>0</v>
      </c>
      <c r="AS8">
        <f t="shared" si="14"/>
        <v>0.03</v>
      </c>
      <c r="AT8">
        <f t="shared" si="15"/>
        <v>0</v>
      </c>
      <c r="AU8">
        <f t="shared" si="16"/>
        <v>0</v>
      </c>
      <c r="AV8" s="6">
        <v>1.0081490799999999</v>
      </c>
      <c r="AW8">
        <v>1.1000000000000001</v>
      </c>
      <c r="AX8" t="s">
        <v>35</v>
      </c>
      <c r="AY8">
        <f t="shared" ca="1" si="24"/>
        <v>3</v>
      </c>
      <c r="AZ8">
        <f t="shared" ca="1" si="25"/>
        <v>-5</v>
      </c>
      <c r="BB8">
        <v>5000</v>
      </c>
      <c r="BC8">
        <v>1000</v>
      </c>
      <c r="BD8">
        <v>3750</v>
      </c>
      <c r="BE8">
        <v>2500</v>
      </c>
    </row>
  </sheetData>
  <phoneticPr fontId="1" type="noConversion"/>
  <dataValidations count="1">
    <dataValidation type="list" allowBlank="1" showInputMessage="1" showErrorMessage="1" sqref="AX2:AX8" xr:uid="{D3F175FE-8C28-41E8-BA1A-76083F40A555}">
      <formula1>OFFSET(INDIRECT("$A$1"),1,MATCH(AX$1&amp;"_Verify",INDIRECT("$1:$1"),0)-1,COUNTA(OFFSET(INDIRECT("$A:$A"),0,MATCH(AX$1&amp;"_Verify",INDIRECT("$1:$1"),0)-1))-1,1)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workbookViewId="0">
      <pane ySplit="1" topLeftCell="A2" activePane="bottomLeft" state="frozen"/>
      <selection pane="bottomLeft" activeCell="F9" sqref="F9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2.5" customWidth="1"/>
    <col min="2" max="2" width="24.125" customWidth="1"/>
    <col min="5" max="5" width="0" hidden="1" customWidth="1" outlineLevel="1"/>
    <col min="6" max="6" width="9" style="8" collapsed="1"/>
    <col min="8" max="8" width="9" hidden="1" customWidth="1" outlineLevel="1"/>
    <col min="9" max="9" width="9" collapsed="1"/>
    <col min="12" max="12" width="9" style="3"/>
    <col min="14" max="14" width="9" hidden="1" customWidth="1" outlineLevel="1"/>
    <col min="15" max="15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 x14ac:dyDescent="0.3">
      <c r="A1" t="s">
        <v>10</v>
      </c>
      <c r="B1" t="s">
        <v>83</v>
      </c>
      <c r="C1" t="s">
        <v>67</v>
      </c>
      <c r="D1" t="s">
        <v>82</v>
      </c>
      <c r="E1" t="s">
        <v>192</v>
      </c>
      <c r="F1" s="8" t="s">
        <v>2</v>
      </c>
      <c r="G1" t="s">
        <v>3</v>
      </c>
      <c r="H1" t="s">
        <v>42</v>
      </c>
      <c r="I1" t="s">
        <v>51</v>
      </c>
      <c r="J1" t="s">
        <v>4</v>
      </c>
      <c r="K1" t="s">
        <v>45</v>
      </c>
      <c r="L1" s="3" t="s">
        <v>126</v>
      </c>
      <c r="M1" t="s">
        <v>127</v>
      </c>
      <c r="N1" t="s">
        <v>141</v>
      </c>
      <c r="O1" t="s">
        <v>142</v>
      </c>
      <c r="P1" t="s">
        <v>143</v>
      </c>
      <c r="Q1" t="s">
        <v>144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 x14ac:dyDescent="0.3">
      <c r="A2">
        <v>0</v>
      </c>
      <c r="B2" t="s">
        <v>104</v>
      </c>
      <c r="C2">
        <v>0</v>
      </c>
      <c r="D2">
        <v>10</v>
      </c>
      <c r="E2">
        <f>D2/SUMIFS(D:D,A:A,A2,C:C,C2)</f>
        <v>0.14705882352941177</v>
      </c>
      <c r="F2" s="8">
        <v>1E-4</v>
      </c>
      <c r="G2">
        <v>0.01</v>
      </c>
      <c r="H2" t="s">
        <v>125</v>
      </c>
      <c r="I2" s="1">
        <f t="shared" ref="I2:I3" ca="1" si="0">VLOOKUP(H2,OFFSET(INDIRECT("$A:$B"),0,MATCH(H$1&amp;"_Verify",INDIRECT("$1:$1"),0)-1),2,0)</f>
        <v>0</v>
      </c>
      <c r="J2" t="str">
        <f t="shared" ref="J2:J33" ca="1" si="1">IF(I2=0,"",
IF(C2&lt;=3,0,
IF(C2=4,-20,
IF(C2=5,-10,
IF(C2=6,-5,
"없음")))))</f>
        <v/>
      </c>
      <c r="L2" s="3">
        <v>1E-4</v>
      </c>
      <c r="M2">
        <v>0.01</v>
      </c>
      <c r="N2" t="s">
        <v>125</v>
      </c>
      <c r="O2" s="1">
        <f ca="1">VLOOKUP(N2,OFFSET(INDIRECT("$A:$B"),0,MATCH(SUBSTITUTE(N$1,"amplify","")&amp;"_Verify",INDIRECT("$1:$1"),0)-1),2,0)</f>
        <v>0</v>
      </c>
      <c r="P2" t="str">
        <f t="shared" ref="P2:P33" ca="1" si="2">IF(O2=0,"",
IF(C2&lt;=3,0,
IF(C2=4,-20,
IF(C2=5,-10,
IF(C2=6,-5,
"없음")))))</f>
        <v/>
      </c>
      <c r="S2" t="s">
        <v>103</v>
      </c>
      <c r="U2" t="s">
        <v>32</v>
      </c>
      <c r="V2">
        <v>0</v>
      </c>
    </row>
    <row r="3" spans="1:24" x14ac:dyDescent="0.3">
      <c r="A3">
        <v>0</v>
      </c>
      <c r="B3" t="s">
        <v>104</v>
      </c>
      <c r="C3">
        <v>1</v>
      </c>
      <c r="D3">
        <v>10</v>
      </c>
      <c r="E3">
        <f t="shared" ref="E3:E66" si="3">D3/SUMIFS(D:D,A:A,A3,C:C,C3)</f>
        <v>0.14705882352941177</v>
      </c>
      <c r="F3" s="8">
        <v>1E-4</v>
      </c>
      <c r="G3">
        <v>0.02</v>
      </c>
      <c r="H3" t="s">
        <v>125</v>
      </c>
      <c r="I3" s="1">
        <f t="shared" ca="1" si="0"/>
        <v>0</v>
      </c>
      <c r="J3" t="str">
        <f t="shared" ca="1" si="1"/>
        <v/>
      </c>
      <c r="L3" s="3">
        <v>1E-4</v>
      </c>
      <c r="M3">
        <v>0.01</v>
      </c>
      <c r="N3" t="s">
        <v>125</v>
      </c>
      <c r="O3" s="1">
        <f t="shared" ref="O3:O66" ca="1" si="4">VLOOKUP(N3,OFFSET(INDIRECT("$A:$B"),0,MATCH(SUBSTITUTE(N$1,"amplify","")&amp;"_Verify",INDIRECT("$1:$1"),0)-1),2,0)</f>
        <v>0</v>
      </c>
      <c r="P3" t="str">
        <f t="shared" ca="1" si="2"/>
        <v/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 x14ac:dyDescent="0.3">
      <c r="A4">
        <v>0</v>
      </c>
      <c r="B4" t="s">
        <v>104</v>
      </c>
      <c r="C4">
        <v>2</v>
      </c>
      <c r="D4">
        <v>10</v>
      </c>
      <c r="E4">
        <f t="shared" si="3"/>
        <v>0.14705882352941177</v>
      </c>
      <c r="F4" s="8">
        <v>1E-4</v>
      </c>
      <c r="G4">
        <v>0.03</v>
      </c>
      <c r="H4" t="s">
        <v>125</v>
      </c>
      <c r="I4" s="1">
        <f t="shared" ref="I4:I57" ca="1" si="5">VLOOKUP(H4,OFFSET(INDIRECT("$A:$B"),0,MATCH(H$1&amp;"_Verify",INDIRECT("$1:$1"),0)-1),2,0)</f>
        <v>0</v>
      </c>
      <c r="J4" t="str">
        <f t="shared" ca="1" si="1"/>
        <v/>
      </c>
      <c r="L4" s="3">
        <v>1E-4</v>
      </c>
      <c r="M4">
        <v>0.01</v>
      </c>
      <c r="N4" t="s">
        <v>125</v>
      </c>
      <c r="O4" s="1">
        <f t="shared" ca="1" si="4"/>
        <v>0</v>
      </c>
      <c r="P4" t="str">
        <f t="shared" ca="1" si="2"/>
        <v/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 x14ac:dyDescent="0.3">
      <c r="A5">
        <v>0</v>
      </c>
      <c r="B5" t="s">
        <v>104</v>
      </c>
      <c r="C5">
        <v>3</v>
      </c>
      <c r="D5">
        <v>10</v>
      </c>
      <c r="E5">
        <f t="shared" si="3"/>
        <v>0.14705882352941177</v>
      </c>
      <c r="F5" s="8">
        <v>1E-4</v>
      </c>
      <c r="G5">
        <v>0.04</v>
      </c>
      <c r="H5" t="s">
        <v>125</v>
      </c>
      <c r="I5" s="1">
        <f t="shared" ca="1" si="5"/>
        <v>0</v>
      </c>
      <c r="J5" t="str">
        <f t="shared" ca="1" si="1"/>
        <v/>
      </c>
      <c r="L5" s="3">
        <v>1E-4</v>
      </c>
      <c r="M5">
        <v>0.01</v>
      </c>
      <c r="N5" t="s">
        <v>125</v>
      </c>
      <c r="O5" s="1">
        <f t="shared" ca="1" si="4"/>
        <v>0</v>
      </c>
      <c r="P5" t="str">
        <f t="shared" ca="1" si="2"/>
        <v/>
      </c>
      <c r="S5" t="s">
        <v>108</v>
      </c>
      <c r="U5" t="s">
        <v>36</v>
      </c>
      <c r="V5">
        <v>3</v>
      </c>
      <c r="W5" t="s">
        <v>44</v>
      </c>
    </row>
    <row r="6" spans="1:24" x14ac:dyDescent="0.3">
      <c r="A6">
        <v>0</v>
      </c>
      <c r="B6" t="s">
        <v>104</v>
      </c>
      <c r="C6">
        <v>4</v>
      </c>
      <c r="D6">
        <v>10</v>
      </c>
      <c r="E6">
        <f t="shared" si="3"/>
        <v>0.14705882352941177</v>
      </c>
      <c r="F6" s="8">
        <v>1E-4</v>
      </c>
      <c r="G6">
        <v>0.05</v>
      </c>
      <c r="H6" t="s">
        <v>35</v>
      </c>
      <c r="I6" s="1">
        <f t="shared" ca="1" si="5"/>
        <v>3</v>
      </c>
      <c r="J6">
        <f t="shared" ca="1" si="1"/>
        <v>-20</v>
      </c>
      <c r="L6" s="3">
        <v>1E-4</v>
      </c>
      <c r="M6">
        <v>0.01</v>
      </c>
      <c r="N6" t="s">
        <v>35</v>
      </c>
      <c r="O6" s="1">
        <f t="shared" ca="1" si="4"/>
        <v>3</v>
      </c>
      <c r="P6">
        <f t="shared" ca="1" si="2"/>
        <v>-20</v>
      </c>
      <c r="S6" t="s">
        <v>109</v>
      </c>
      <c r="U6" t="s">
        <v>37</v>
      </c>
      <c r="V6">
        <v>4</v>
      </c>
    </row>
    <row r="7" spans="1:24" x14ac:dyDescent="0.3">
      <c r="A7">
        <v>0</v>
      </c>
      <c r="B7" t="s">
        <v>104</v>
      </c>
      <c r="C7">
        <v>5</v>
      </c>
      <c r="D7">
        <v>8</v>
      </c>
      <c r="E7">
        <f t="shared" si="3"/>
        <v>0.12121212121212122</v>
      </c>
      <c r="F7" s="8">
        <v>1E-4</v>
      </c>
      <c r="G7">
        <v>0.05</v>
      </c>
      <c r="H7" t="s">
        <v>35</v>
      </c>
      <c r="I7" s="1">
        <f t="shared" ca="1" si="5"/>
        <v>3</v>
      </c>
      <c r="J7">
        <f t="shared" ca="1" si="1"/>
        <v>-10</v>
      </c>
      <c r="L7" s="3">
        <v>1E-4</v>
      </c>
      <c r="M7">
        <v>0.01</v>
      </c>
      <c r="N7" t="s">
        <v>35</v>
      </c>
      <c r="O7" s="1">
        <f t="shared" ca="1" si="4"/>
        <v>3</v>
      </c>
      <c r="P7">
        <f t="shared" ca="1" si="2"/>
        <v>-10</v>
      </c>
      <c r="S7" t="s">
        <v>110</v>
      </c>
    </row>
    <row r="8" spans="1:24" x14ac:dyDescent="0.3">
      <c r="A8">
        <v>0</v>
      </c>
      <c r="B8" t="s">
        <v>104</v>
      </c>
      <c r="C8">
        <v>6</v>
      </c>
      <c r="D8">
        <v>6</v>
      </c>
      <c r="E8">
        <f t="shared" si="3"/>
        <v>9.375E-2</v>
      </c>
      <c r="F8" s="8">
        <v>1E-4</v>
      </c>
      <c r="G8">
        <v>0.05</v>
      </c>
      <c r="H8" t="s">
        <v>35</v>
      </c>
      <c r="I8" s="1">
        <f t="shared" ca="1" si="5"/>
        <v>3</v>
      </c>
      <c r="J8">
        <f t="shared" ca="1" si="1"/>
        <v>-5</v>
      </c>
      <c r="L8" s="3">
        <v>1E-4</v>
      </c>
      <c r="M8">
        <v>0.01</v>
      </c>
      <c r="N8" t="s">
        <v>35</v>
      </c>
      <c r="O8" s="1">
        <f t="shared" ca="1" si="4"/>
        <v>3</v>
      </c>
      <c r="P8">
        <f t="shared" ca="1" si="2"/>
        <v>-5</v>
      </c>
      <c r="S8" t="s">
        <v>111</v>
      </c>
    </row>
    <row r="9" spans="1:24" x14ac:dyDescent="0.3">
      <c r="A9">
        <v>0</v>
      </c>
      <c r="B9" t="s">
        <v>106</v>
      </c>
      <c r="C9">
        <v>0</v>
      </c>
      <c r="D9">
        <v>10</v>
      </c>
      <c r="E9">
        <f t="shared" si="3"/>
        <v>0.14705882352941177</v>
      </c>
      <c r="F9" s="8">
        <v>10</v>
      </c>
      <c r="G9">
        <v>15</v>
      </c>
      <c r="H9" t="s">
        <v>125</v>
      </c>
      <c r="I9" s="1">
        <f t="shared" ca="1" si="5"/>
        <v>0</v>
      </c>
      <c r="J9" t="str">
        <f t="shared" ca="1" si="1"/>
        <v/>
      </c>
      <c r="L9" s="3">
        <v>1.0081490799999999</v>
      </c>
      <c r="M9">
        <v>1.05</v>
      </c>
      <c r="N9" t="s">
        <v>125</v>
      </c>
      <c r="O9" s="1">
        <f t="shared" ca="1" si="4"/>
        <v>0</v>
      </c>
      <c r="P9" t="str">
        <f t="shared" ca="1" si="2"/>
        <v/>
      </c>
      <c r="S9" t="s">
        <v>112</v>
      </c>
    </row>
    <row r="10" spans="1:24" x14ac:dyDescent="0.3">
      <c r="A10">
        <v>0</v>
      </c>
      <c r="B10" t="s">
        <v>106</v>
      </c>
      <c r="C10">
        <v>1</v>
      </c>
      <c r="D10">
        <v>10</v>
      </c>
      <c r="E10">
        <f t="shared" si="3"/>
        <v>0.14705882352941177</v>
      </c>
      <c r="F10" s="8">
        <v>10</v>
      </c>
      <c r="G10">
        <v>24</v>
      </c>
      <c r="H10" t="s">
        <v>125</v>
      </c>
      <c r="I10" s="1">
        <f t="shared" ca="1" si="5"/>
        <v>0</v>
      </c>
      <c r="J10" t="str">
        <f t="shared" ca="1" si="1"/>
        <v/>
      </c>
      <c r="L10" s="3">
        <v>1.0081490799999999</v>
      </c>
      <c r="M10">
        <v>1.05</v>
      </c>
      <c r="N10" t="s">
        <v>125</v>
      </c>
      <c r="O10" s="1">
        <f t="shared" ca="1" si="4"/>
        <v>0</v>
      </c>
      <c r="P10" t="str">
        <f t="shared" ca="1" si="2"/>
        <v/>
      </c>
      <c r="S10" t="s">
        <v>113</v>
      </c>
    </row>
    <row r="11" spans="1:24" x14ac:dyDescent="0.3">
      <c r="A11">
        <v>0</v>
      </c>
      <c r="B11" t="s">
        <v>106</v>
      </c>
      <c r="C11">
        <v>2</v>
      </c>
      <c r="D11">
        <v>10</v>
      </c>
      <c r="E11">
        <f t="shared" si="3"/>
        <v>0.14705882352941177</v>
      </c>
      <c r="F11" s="8">
        <v>10</v>
      </c>
      <c r="G11">
        <v>39</v>
      </c>
      <c r="H11" t="s">
        <v>125</v>
      </c>
      <c r="I11" s="1">
        <f t="shared" ca="1" si="5"/>
        <v>0</v>
      </c>
      <c r="J11" t="str">
        <f t="shared" ca="1" si="1"/>
        <v/>
      </c>
      <c r="L11" s="3">
        <v>1.0081490799999999</v>
      </c>
      <c r="M11">
        <v>1.05</v>
      </c>
      <c r="N11" t="s">
        <v>125</v>
      </c>
      <c r="O11" s="1">
        <f t="shared" ca="1" si="4"/>
        <v>0</v>
      </c>
      <c r="P11" t="str">
        <f t="shared" ca="1" si="2"/>
        <v/>
      </c>
      <c r="S11" t="s">
        <v>114</v>
      </c>
    </row>
    <row r="12" spans="1:24" x14ac:dyDescent="0.3">
      <c r="A12">
        <v>0</v>
      </c>
      <c r="B12" t="s">
        <v>106</v>
      </c>
      <c r="C12">
        <v>3</v>
      </c>
      <c r="D12">
        <v>10</v>
      </c>
      <c r="E12">
        <f t="shared" si="3"/>
        <v>0.14705882352941177</v>
      </c>
      <c r="F12" s="8">
        <v>10</v>
      </c>
      <c r="G12">
        <v>62</v>
      </c>
      <c r="H12" t="s">
        <v>125</v>
      </c>
      <c r="I12" s="1">
        <f t="shared" ca="1" si="5"/>
        <v>0</v>
      </c>
      <c r="J12" t="str">
        <f t="shared" ca="1" si="1"/>
        <v/>
      </c>
      <c r="L12" s="3">
        <v>1.0081490799999999</v>
      </c>
      <c r="M12">
        <v>1.05</v>
      </c>
      <c r="N12" t="s">
        <v>125</v>
      </c>
      <c r="O12" s="1">
        <f t="shared" ca="1" si="4"/>
        <v>0</v>
      </c>
      <c r="P12" t="str">
        <f t="shared" ca="1" si="2"/>
        <v/>
      </c>
      <c r="S12" t="s">
        <v>115</v>
      </c>
    </row>
    <row r="13" spans="1:24" x14ac:dyDescent="0.3">
      <c r="A13">
        <v>0</v>
      </c>
      <c r="B13" t="s">
        <v>106</v>
      </c>
      <c r="C13">
        <v>4</v>
      </c>
      <c r="D13">
        <v>10</v>
      </c>
      <c r="E13">
        <f t="shared" si="3"/>
        <v>0.14705882352941177</v>
      </c>
      <c r="F13" s="8">
        <v>10</v>
      </c>
      <c r="G13">
        <v>100</v>
      </c>
      <c r="H13" t="s">
        <v>35</v>
      </c>
      <c r="I13" s="1">
        <f t="shared" ca="1" si="5"/>
        <v>3</v>
      </c>
      <c r="J13">
        <f t="shared" ca="1" si="1"/>
        <v>-20</v>
      </c>
      <c r="L13" s="3">
        <v>1.0081490799999999</v>
      </c>
      <c r="M13">
        <v>1.05</v>
      </c>
      <c r="N13" t="s">
        <v>35</v>
      </c>
      <c r="O13" s="1">
        <f t="shared" ca="1" si="4"/>
        <v>3</v>
      </c>
      <c r="P13">
        <f t="shared" ca="1" si="2"/>
        <v>-20</v>
      </c>
    </row>
    <row r="14" spans="1:24" x14ac:dyDescent="0.3">
      <c r="A14">
        <v>0</v>
      </c>
      <c r="B14" t="s">
        <v>106</v>
      </c>
      <c r="C14">
        <v>5</v>
      </c>
      <c r="D14">
        <v>10</v>
      </c>
      <c r="E14">
        <f t="shared" si="3"/>
        <v>0.15151515151515152</v>
      </c>
      <c r="F14" s="8">
        <v>10</v>
      </c>
      <c r="G14">
        <v>100</v>
      </c>
      <c r="H14" t="s">
        <v>35</v>
      </c>
      <c r="I14" s="1">
        <f t="shared" ca="1" si="5"/>
        <v>3</v>
      </c>
      <c r="J14">
        <f t="shared" ca="1" si="1"/>
        <v>-10</v>
      </c>
      <c r="L14" s="3">
        <v>1.0081490799999999</v>
      </c>
      <c r="M14">
        <v>1.05</v>
      </c>
      <c r="N14" t="s">
        <v>35</v>
      </c>
      <c r="O14" s="1">
        <f t="shared" ca="1" si="4"/>
        <v>3</v>
      </c>
      <c r="P14">
        <f t="shared" ca="1" si="2"/>
        <v>-10</v>
      </c>
    </row>
    <row r="15" spans="1:24" x14ac:dyDescent="0.3">
      <c r="A15">
        <v>0</v>
      </c>
      <c r="B15" t="s">
        <v>106</v>
      </c>
      <c r="C15">
        <v>6</v>
      </c>
      <c r="D15">
        <v>10</v>
      </c>
      <c r="E15">
        <f t="shared" si="3"/>
        <v>0.15625</v>
      </c>
      <c r="F15" s="8">
        <v>10</v>
      </c>
      <c r="G15">
        <v>100</v>
      </c>
      <c r="H15" t="s">
        <v>35</v>
      </c>
      <c r="I15" s="1">
        <f t="shared" ca="1" si="5"/>
        <v>3</v>
      </c>
      <c r="J15">
        <f t="shared" ca="1" si="1"/>
        <v>-5</v>
      </c>
      <c r="L15" s="3">
        <v>1.0081490799999999</v>
      </c>
      <c r="M15">
        <v>1.05</v>
      </c>
      <c r="N15" t="s">
        <v>35</v>
      </c>
      <c r="O15" s="1">
        <f t="shared" ca="1" si="4"/>
        <v>3</v>
      </c>
      <c r="P15">
        <f t="shared" ca="1" si="2"/>
        <v>-5</v>
      </c>
    </row>
    <row r="16" spans="1:24" x14ac:dyDescent="0.3">
      <c r="A16">
        <v>0</v>
      </c>
      <c r="B16" t="s">
        <v>107</v>
      </c>
      <c r="C16">
        <v>0</v>
      </c>
      <c r="D16">
        <v>12</v>
      </c>
      <c r="E16">
        <f t="shared" si="3"/>
        <v>0.17647058823529413</v>
      </c>
      <c r="F16" s="8">
        <v>1E-4</v>
      </c>
      <c r="G16">
        <v>0.01</v>
      </c>
      <c r="H16" t="s">
        <v>125</v>
      </c>
      <c r="I16" s="1">
        <f t="shared" ca="1" si="5"/>
        <v>0</v>
      </c>
      <c r="J16" t="str">
        <f t="shared" ca="1" si="1"/>
        <v/>
      </c>
      <c r="L16" s="3">
        <v>1E-4</v>
      </c>
      <c r="M16">
        <v>0.01</v>
      </c>
      <c r="N16" t="s">
        <v>125</v>
      </c>
      <c r="O16" s="1">
        <f t="shared" ca="1" si="4"/>
        <v>0</v>
      </c>
      <c r="P16" t="str">
        <f t="shared" ca="1" si="2"/>
        <v/>
      </c>
    </row>
    <row r="17" spans="1:16" x14ac:dyDescent="0.3">
      <c r="A17">
        <v>0</v>
      </c>
      <c r="B17" t="s">
        <v>107</v>
      </c>
      <c r="C17">
        <v>1</v>
      </c>
      <c r="D17">
        <v>12</v>
      </c>
      <c r="E17">
        <f t="shared" si="3"/>
        <v>0.17647058823529413</v>
      </c>
      <c r="F17" s="8">
        <v>1E-4</v>
      </c>
      <c r="G17">
        <v>0.02</v>
      </c>
      <c r="H17" t="s">
        <v>125</v>
      </c>
      <c r="I17" s="1">
        <f t="shared" ca="1" si="5"/>
        <v>0</v>
      </c>
      <c r="J17" t="str">
        <f t="shared" ca="1" si="1"/>
        <v/>
      </c>
      <c r="L17" s="3">
        <v>1E-4</v>
      </c>
      <c r="M17">
        <v>0.01</v>
      </c>
      <c r="N17" t="s">
        <v>125</v>
      </c>
      <c r="O17" s="1">
        <f t="shared" ca="1" si="4"/>
        <v>0</v>
      </c>
      <c r="P17" t="str">
        <f t="shared" ca="1" si="2"/>
        <v/>
      </c>
    </row>
    <row r="18" spans="1:16" x14ac:dyDescent="0.3">
      <c r="A18">
        <v>0</v>
      </c>
      <c r="B18" t="s">
        <v>107</v>
      </c>
      <c r="C18">
        <v>2</v>
      </c>
      <c r="D18">
        <v>12</v>
      </c>
      <c r="E18">
        <f t="shared" si="3"/>
        <v>0.17647058823529413</v>
      </c>
      <c r="F18" s="8">
        <v>1E-4</v>
      </c>
      <c r="G18">
        <v>0.03</v>
      </c>
      <c r="H18" t="s">
        <v>125</v>
      </c>
      <c r="I18" s="1">
        <f t="shared" ca="1" si="5"/>
        <v>0</v>
      </c>
      <c r="J18" t="str">
        <f t="shared" ca="1" si="1"/>
        <v/>
      </c>
      <c r="L18" s="3">
        <v>1E-4</v>
      </c>
      <c r="M18">
        <v>0.01</v>
      </c>
      <c r="N18" t="s">
        <v>125</v>
      </c>
      <c r="O18" s="1">
        <f t="shared" ca="1" si="4"/>
        <v>0</v>
      </c>
      <c r="P18" t="str">
        <f t="shared" ca="1" si="2"/>
        <v/>
      </c>
    </row>
    <row r="19" spans="1:16" x14ac:dyDescent="0.3">
      <c r="A19">
        <v>0</v>
      </c>
      <c r="B19" t="s">
        <v>107</v>
      </c>
      <c r="C19">
        <v>3</v>
      </c>
      <c r="D19">
        <v>12</v>
      </c>
      <c r="E19">
        <f t="shared" si="3"/>
        <v>0.17647058823529413</v>
      </c>
      <c r="F19" s="8">
        <v>1E-4</v>
      </c>
      <c r="G19">
        <v>0.04</v>
      </c>
      <c r="H19" t="s">
        <v>125</v>
      </c>
      <c r="I19" s="1">
        <f t="shared" ca="1" si="5"/>
        <v>0</v>
      </c>
      <c r="J19" t="str">
        <f t="shared" ca="1" si="1"/>
        <v/>
      </c>
      <c r="L19" s="3">
        <v>1E-4</v>
      </c>
      <c r="M19">
        <v>0.01</v>
      </c>
      <c r="N19" t="s">
        <v>125</v>
      </c>
      <c r="O19" s="1">
        <f t="shared" ca="1" si="4"/>
        <v>0</v>
      </c>
      <c r="P19" t="str">
        <f t="shared" ca="1" si="2"/>
        <v/>
      </c>
    </row>
    <row r="20" spans="1:16" x14ac:dyDescent="0.3">
      <c r="A20">
        <v>0</v>
      </c>
      <c r="B20" t="s">
        <v>107</v>
      </c>
      <c r="C20">
        <v>4</v>
      </c>
      <c r="D20">
        <v>12</v>
      </c>
      <c r="E20">
        <f t="shared" si="3"/>
        <v>0.17647058823529413</v>
      </c>
      <c r="F20" s="8">
        <v>1E-4</v>
      </c>
      <c r="G20">
        <v>0.05</v>
      </c>
      <c r="H20" t="s">
        <v>35</v>
      </c>
      <c r="I20" s="1">
        <f t="shared" ca="1" si="5"/>
        <v>3</v>
      </c>
      <c r="J20">
        <f t="shared" ca="1" si="1"/>
        <v>-20</v>
      </c>
      <c r="L20" s="3">
        <v>1E-4</v>
      </c>
      <c r="M20">
        <v>0.01</v>
      </c>
      <c r="N20" t="s">
        <v>35</v>
      </c>
      <c r="O20" s="1">
        <f t="shared" ca="1" si="4"/>
        <v>3</v>
      </c>
      <c r="P20">
        <f t="shared" ca="1" si="2"/>
        <v>-20</v>
      </c>
    </row>
    <row r="21" spans="1:16" x14ac:dyDescent="0.3">
      <c r="A21">
        <v>0</v>
      </c>
      <c r="B21" t="s">
        <v>107</v>
      </c>
      <c r="C21">
        <v>5</v>
      </c>
      <c r="D21">
        <v>12</v>
      </c>
      <c r="E21">
        <f t="shared" si="3"/>
        <v>0.18181818181818182</v>
      </c>
      <c r="F21" s="8">
        <v>1E-4</v>
      </c>
      <c r="G21">
        <v>0.05</v>
      </c>
      <c r="H21" t="s">
        <v>35</v>
      </c>
      <c r="I21" s="1">
        <f t="shared" ca="1" si="5"/>
        <v>3</v>
      </c>
      <c r="J21">
        <f t="shared" ca="1" si="1"/>
        <v>-10</v>
      </c>
      <c r="L21" s="3">
        <v>1E-4</v>
      </c>
      <c r="M21">
        <v>0.01</v>
      </c>
      <c r="N21" t="s">
        <v>35</v>
      </c>
      <c r="O21" s="1">
        <f t="shared" ca="1" si="4"/>
        <v>3</v>
      </c>
      <c r="P21">
        <f t="shared" ca="1" si="2"/>
        <v>-10</v>
      </c>
    </row>
    <row r="22" spans="1:16" x14ac:dyDescent="0.3">
      <c r="A22">
        <v>0</v>
      </c>
      <c r="B22" t="s">
        <v>107</v>
      </c>
      <c r="C22">
        <v>6</v>
      </c>
      <c r="D22">
        <v>12</v>
      </c>
      <c r="E22">
        <f t="shared" si="3"/>
        <v>0.1875</v>
      </c>
      <c r="F22" s="8">
        <v>1E-4</v>
      </c>
      <c r="G22">
        <v>0.05</v>
      </c>
      <c r="H22" t="s">
        <v>35</v>
      </c>
      <c r="I22" s="1">
        <f t="shared" ca="1" si="5"/>
        <v>3</v>
      </c>
      <c r="J22">
        <f t="shared" ca="1" si="1"/>
        <v>-5</v>
      </c>
      <c r="L22" s="3">
        <v>1E-4</v>
      </c>
      <c r="M22">
        <v>0.01</v>
      </c>
      <c r="N22" t="s">
        <v>35</v>
      </c>
      <c r="O22" s="1">
        <f t="shared" ca="1" si="4"/>
        <v>3</v>
      </c>
      <c r="P22">
        <f t="shared" ca="1" si="2"/>
        <v>-5</v>
      </c>
    </row>
    <row r="23" spans="1:16" x14ac:dyDescent="0.3">
      <c r="A23">
        <v>0</v>
      </c>
      <c r="B23" t="s">
        <v>108</v>
      </c>
      <c r="C23">
        <v>0</v>
      </c>
      <c r="D23">
        <v>12</v>
      </c>
      <c r="E23">
        <f t="shared" si="3"/>
        <v>0.17647058823529413</v>
      </c>
      <c r="F23" s="8">
        <v>1E-4</v>
      </c>
      <c r="G23">
        <v>0.01</v>
      </c>
      <c r="H23" t="s">
        <v>125</v>
      </c>
      <c r="I23" s="1">
        <f t="shared" ca="1" si="5"/>
        <v>0</v>
      </c>
      <c r="J23" t="str">
        <f t="shared" ca="1" si="1"/>
        <v/>
      </c>
      <c r="L23" s="3">
        <v>1E-4</v>
      </c>
      <c r="M23">
        <v>0.01</v>
      </c>
      <c r="N23" t="s">
        <v>125</v>
      </c>
      <c r="O23" s="1">
        <f t="shared" ca="1" si="4"/>
        <v>0</v>
      </c>
      <c r="P23" t="str">
        <f t="shared" ca="1" si="2"/>
        <v/>
      </c>
    </row>
    <row r="24" spans="1:16" x14ac:dyDescent="0.3">
      <c r="A24">
        <v>0</v>
      </c>
      <c r="B24" t="s">
        <v>108</v>
      </c>
      <c r="C24">
        <v>1</v>
      </c>
      <c r="D24">
        <v>12</v>
      </c>
      <c r="E24">
        <f t="shared" si="3"/>
        <v>0.17647058823529413</v>
      </c>
      <c r="F24" s="8">
        <v>1E-4</v>
      </c>
      <c r="G24">
        <v>0.02</v>
      </c>
      <c r="H24" t="s">
        <v>125</v>
      </c>
      <c r="I24" s="1">
        <f t="shared" ca="1" si="5"/>
        <v>0</v>
      </c>
      <c r="J24" t="str">
        <f t="shared" ca="1" si="1"/>
        <v/>
      </c>
      <c r="L24" s="3">
        <v>1E-4</v>
      </c>
      <c r="M24">
        <v>0.01</v>
      </c>
      <c r="N24" t="s">
        <v>125</v>
      </c>
      <c r="O24" s="1">
        <f t="shared" ca="1" si="4"/>
        <v>0</v>
      </c>
      <c r="P24" t="str">
        <f t="shared" ca="1" si="2"/>
        <v/>
      </c>
    </row>
    <row r="25" spans="1:16" x14ac:dyDescent="0.3">
      <c r="A25">
        <v>0</v>
      </c>
      <c r="B25" t="s">
        <v>108</v>
      </c>
      <c r="C25">
        <v>2</v>
      </c>
      <c r="D25">
        <v>12</v>
      </c>
      <c r="E25">
        <f t="shared" si="3"/>
        <v>0.17647058823529413</v>
      </c>
      <c r="F25" s="8">
        <v>1E-4</v>
      </c>
      <c r="G25">
        <v>0.03</v>
      </c>
      <c r="H25" t="s">
        <v>125</v>
      </c>
      <c r="I25" s="1">
        <f t="shared" ca="1" si="5"/>
        <v>0</v>
      </c>
      <c r="J25" t="str">
        <f t="shared" ca="1" si="1"/>
        <v/>
      </c>
      <c r="L25" s="3">
        <v>1E-4</v>
      </c>
      <c r="M25">
        <v>0.01</v>
      </c>
      <c r="N25" t="s">
        <v>125</v>
      </c>
      <c r="O25" s="1">
        <f t="shared" ca="1" si="4"/>
        <v>0</v>
      </c>
      <c r="P25" t="str">
        <f t="shared" ca="1" si="2"/>
        <v/>
      </c>
    </row>
    <row r="26" spans="1:16" x14ac:dyDescent="0.3">
      <c r="A26">
        <v>0</v>
      </c>
      <c r="B26" t="s">
        <v>108</v>
      </c>
      <c r="C26">
        <v>3</v>
      </c>
      <c r="D26">
        <v>12</v>
      </c>
      <c r="E26">
        <f t="shared" si="3"/>
        <v>0.17647058823529413</v>
      </c>
      <c r="F26" s="8">
        <v>1E-4</v>
      </c>
      <c r="G26">
        <v>0.04</v>
      </c>
      <c r="H26" t="s">
        <v>125</v>
      </c>
      <c r="I26" s="1">
        <f t="shared" ca="1" si="5"/>
        <v>0</v>
      </c>
      <c r="J26" t="str">
        <f t="shared" ca="1" si="1"/>
        <v/>
      </c>
      <c r="L26" s="3">
        <v>1E-4</v>
      </c>
      <c r="M26">
        <v>0.01</v>
      </c>
      <c r="N26" t="s">
        <v>125</v>
      </c>
      <c r="O26" s="1">
        <f t="shared" ca="1" si="4"/>
        <v>0</v>
      </c>
      <c r="P26" t="str">
        <f t="shared" ca="1" si="2"/>
        <v/>
      </c>
    </row>
    <row r="27" spans="1:16" x14ac:dyDescent="0.3">
      <c r="A27">
        <v>0</v>
      </c>
      <c r="B27" t="s">
        <v>108</v>
      </c>
      <c r="C27">
        <v>4</v>
      </c>
      <c r="D27">
        <v>12</v>
      </c>
      <c r="E27">
        <f t="shared" si="3"/>
        <v>0.17647058823529413</v>
      </c>
      <c r="F27" s="8">
        <v>1E-4</v>
      </c>
      <c r="G27">
        <v>0.05</v>
      </c>
      <c r="H27" t="s">
        <v>35</v>
      </c>
      <c r="I27" s="1">
        <f t="shared" ca="1" si="5"/>
        <v>3</v>
      </c>
      <c r="J27">
        <f t="shared" ca="1" si="1"/>
        <v>-20</v>
      </c>
      <c r="L27" s="3">
        <v>1E-4</v>
      </c>
      <c r="M27">
        <v>0.01</v>
      </c>
      <c r="N27" t="s">
        <v>35</v>
      </c>
      <c r="O27" s="1">
        <f t="shared" ca="1" si="4"/>
        <v>3</v>
      </c>
      <c r="P27">
        <f t="shared" ca="1" si="2"/>
        <v>-20</v>
      </c>
    </row>
    <row r="28" spans="1:16" x14ac:dyDescent="0.3">
      <c r="A28">
        <v>0</v>
      </c>
      <c r="B28" t="s">
        <v>108</v>
      </c>
      <c r="C28">
        <v>5</v>
      </c>
      <c r="D28">
        <v>12</v>
      </c>
      <c r="E28">
        <f t="shared" si="3"/>
        <v>0.18181818181818182</v>
      </c>
      <c r="F28" s="8">
        <v>1E-4</v>
      </c>
      <c r="G28">
        <v>0.05</v>
      </c>
      <c r="H28" t="s">
        <v>35</v>
      </c>
      <c r="I28" s="1">
        <f t="shared" ca="1" si="5"/>
        <v>3</v>
      </c>
      <c r="J28">
        <f t="shared" ca="1" si="1"/>
        <v>-10</v>
      </c>
      <c r="L28" s="3">
        <v>1E-4</v>
      </c>
      <c r="M28">
        <v>0.01</v>
      </c>
      <c r="N28" t="s">
        <v>35</v>
      </c>
      <c r="O28" s="1">
        <f t="shared" ca="1" si="4"/>
        <v>3</v>
      </c>
      <c r="P28">
        <f t="shared" ca="1" si="2"/>
        <v>-10</v>
      </c>
    </row>
    <row r="29" spans="1:16" x14ac:dyDescent="0.3">
      <c r="A29">
        <v>0</v>
      </c>
      <c r="B29" t="s">
        <v>108</v>
      </c>
      <c r="C29">
        <v>6</v>
      </c>
      <c r="D29">
        <v>12</v>
      </c>
      <c r="E29">
        <f t="shared" si="3"/>
        <v>0.1875</v>
      </c>
      <c r="F29" s="8">
        <v>1E-4</v>
      </c>
      <c r="G29">
        <v>0.05</v>
      </c>
      <c r="H29" t="s">
        <v>35</v>
      </c>
      <c r="I29" s="1">
        <f t="shared" ca="1" si="5"/>
        <v>3</v>
      </c>
      <c r="J29">
        <f t="shared" ca="1" si="1"/>
        <v>-5</v>
      </c>
      <c r="L29" s="3">
        <v>1E-4</v>
      </c>
      <c r="M29">
        <v>0.01</v>
      </c>
      <c r="N29" t="s">
        <v>35</v>
      </c>
      <c r="O29" s="1">
        <f t="shared" ca="1" si="4"/>
        <v>3</v>
      </c>
      <c r="P29">
        <f t="shared" ca="1" si="2"/>
        <v>-5</v>
      </c>
    </row>
    <row r="30" spans="1:16" x14ac:dyDescent="0.3">
      <c r="A30">
        <v>0</v>
      </c>
      <c r="B30" t="s">
        <v>109</v>
      </c>
      <c r="C30">
        <v>0</v>
      </c>
      <c r="D30">
        <v>12</v>
      </c>
      <c r="E30">
        <f t="shared" si="3"/>
        <v>0.17647058823529413</v>
      </c>
      <c r="F30" s="8">
        <v>1E-4</v>
      </c>
      <c r="G30">
        <v>0.01</v>
      </c>
      <c r="H30" t="s">
        <v>125</v>
      </c>
      <c r="I30" s="1">
        <f t="shared" ca="1" si="5"/>
        <v>0</v>
      </c>
      <c r="J30" t="str">
        <f t="shared" ca="1" si="1"/>
        <v/>
      </c>
      <c r="L30" s="3">
        <v>1E-4</v>
      </c>
      <c r="M30">
        <v>0.01</v>
      </c>
      <c r="N30" t="s">
        <v>125</v>
      </c>
      <c r="O30" s="1">
        <f t="shared" ca="1" si="4"/>
        <v>0</v>
      </c>
      <c r="P30" t="str">
        <f t="shared" ca="1" si="2"/>
        <v/>
      </c>
    </row>
    <row r="31" spans="1:16" x14ac:dyDescent="0.3">
      <c r="A31">
        <v>0</v>
      </c>
      <c r="B31" t="s">
        <v>109</v>
      </c>
      <c r="C31">
        <v>1</v>
      </c>
      <c r="D31">
        <v>12</v>
      </c>
      <c r="E31">
        <f t="shared" si="3"/>
        <v>0.17647058823529413</v>
      </c>
      <c r="F31" s="8">
        <v>1E-4</v>
      </c>
      <c r="G31">
        <v>0.02</v>
      </c>
      <c r="H31" t="s">
        <v>125</v>
      </c>
      <c r="I31" s="1">
        <f t="shared" ca="1" si="5"/>
        <v>0</v>
      </c>
      <c r="J31" t="str">
        <f t="shared" ca="1" si="1"/>
        <v/>
      </c>
      <c r="L31" s="3">
        <v>1E-4</v>
      </c>
      <c r="M31">
        <v>0.01</v>
      </c>
      <c r="N31" t="s">
        <v>125</v>
      </c>
      <c r="O31" s="1">
        <f t="shared" ca="1" si="4"/>
        <v>0</v>
      </c>
      <c r="P31" t="str">
        <f t="shared" ca="1" si="2"/>
        <v/>
      </c>
    </row>
    <row r="32" spans="1:16" x14ac:dyDescent="0.3">
      <c r="A32">
        <v>0</v>
      </c>
      <c r="B32" t="s">
        <v>109</v>
      </c>
      <c r="C32">
        <v>2</v>
      </c>
      <c r="D32">
        <v>12</v>
      </c>
      <c r="E32">
        <f t="shared" si="3"/>
        <v>0.17647058823529413</v>
      </c>
      <c r="F32" s="8">
        <v>1E-4</v>
      </c>
      <c r="G32">
        <v>0.03</v>
      </c>
      <c r="H32" t="s">
        <v>125</v>
      </c>
      <c r="I32" s="1">
        <f t="shared" ca="1" si="5"/>
        <v>0</v>
      </c>
      <c r="J32" t="str">
        <f t="shared" ca="1" si="1"/>
        <v/>
      </c>
      <c r="L32" s="3">
        <v>1E-4</v>
      </c>
      <c r="M32">
        <v>0.01</v>
      </c>
      <c r="N32" t="s">
        <v>125</v>
      </c>
      <c r="O32" s="1">
        <f t="shared" ca="1" si="4"/>
        <v>0</v>
      </c>
      <c r="P32" t="str">
        <f t="shared" ca="1" si="2"/>
        <v/>
      </c>
    </row>
    <row r="33" spans="1:16" x14ac:dyDescent="0.3">
      <c r="A33">
        <v>0</v>
      </c>
      <c r="B33" t="s">
        <v>109</v>
      </c>
      <c r="C33">
        <v>3</v>
      </c>
      <c r="D33">
        <v>12</v>
      </c>
      <c r="E33">
        <f t="shared" si="3"/>
        <v>0.17647058823529413</v>
      </c>
      <c r="F33" s="8">
        <v>1E-4</v>
      </c>
      <c r="G33">
        <v>0.04</v>
      </c>
      <c r="H33" t="s">
        <v>125</v>
      </c>
      <c r="I33" s="1">
        <f t="shared" ca="1" si="5"/>
        <v>0</v>
      </c>
      <c r="J33" t="str">
        <f t="shared" ca="1" si="1"/>
        <v/>
      </c>
      <c r="L33" s="3">
        <v>1E-4</v>
      </c>
      <c r="M33">
        <v>0.01</v>
      </c>
      <c r="N33" t="s">
        <v>125</v>
      </c>
      <c r="O33" s="1">
        <f t="shared" ca="1" si="4"/>
        <v>0</v>
      </c>
      <c r="P33" t="str">
        <f t="shared" ca="1" si="2"/>
        <v/>
      </c>
    </row>
    <row r="34" spans="1:16" x14ac:dyDescent="0.3">
      <c r="A34">
        <v>0</v>
      </c>
      <c r="B34" t="s">
        <v>109</v>
      </c>
      <c r="C34">
        <v>4</v>
      </c>
      <c r="D34">
        <v>12</v>
      </c>
      <c r="E34">
        <f t="shared" si="3"/>
        <v>0.17647058823529413</v>
      </c>
      <c r="F34" s="8">
        <v>1E-4</v>
      </c>
      <c r="G34">
        <v>0.05</v>
      </c>
      <c r="H34" t="s">
        <v>35</v>
      </c>
      <c r="I34" s="1">
        <f t="shared" ca="1" si="5"/>
        <v>3</v>
      </c>
      <c r="J34">
        <f t="shared" ref="J34:J65" ca="1" si="6">IF(I34=0,"",
IF(C34&lt;=3,0,
IF(C34=4,-20,
IF(C34=5,-10,
IF(C34=6,-5,
"없음")))))</f>
        <v>-20</v>
      </c>
      <c r="L34" s="3">
        <v>1E-4</v>
      </c>
      <c r="M34">
        <v>0.01</v>
      </c>
      <c r="N34" t="s">
        <v>35</v>
      </c>
      <c r="O34" s="1">
        <f t="shared" ca="1" si="4"/>
        <v>3</v>
      </c>
      <c r="P34">
        <f t="shared" ref="P34:P65" ca="1" si="7">IF(O34=0,"",
IF(C34&lt;=3,0,
IF(C34=4,-20,
IF(C34=5,-10,
IF(C34=6,-5,
"없음")))))</f>
        <v>-20</v>
      </c>
    </row>
    <row r="35" spans="1:16" x14ac:dyDescent="0.3">
      <c r="A35">
        <v>0</v>
      </c>
      <c r="B35" t="s">
        <v>109</v>
      </c>
      <c r="C35">
        <v>5</v>
      </c>
      <c r="D35">
        <v>12</v>
      </c>
      <c r="E35">
        <f t="shared" si="3"/>
        <v>0.18181818181818182</v>
      </c>
      <c r="F35" s="8">
        <v>1E-4</v>
      </c>
      <c r="G35">
        <v>0.05</v>
      </c>
      <c r="H35" t="s">
        <v>35</v>
      </c>
      <c r="I35" s="1">
        <f t="shared" ca="1" si="5"/>
        <v>3</v>
      </c>
      <c r="J35">
        <f t="shared" ca="1" si="6"/>
        <v>-10</v>
      </c>
      <c r="L35" s="3">
        <v>1E-4</v>
      </c>
      <c r="M35">
        <v>0.01</v>
      </c>
      <c r="N35" t="s">
        <v>35</v>
      </c>
      <c r="O35" s="1">
        <f t="shared" ca="1" si="4"/>
        <v>3</v>
      </c>
      <c r="P35">
        <f t="shared" ca="1" si="7"/>
        <v>-10</v>
      </c>
    </row>
    <row r="36" spans="1:16" x14ac:dyDescent="0.3">
      <c r="A36">
        <v>0</v>
      </c>
      <c r="B36" t="s">
        <v>109</v>
      </c>
      <c r="C36">
        <v>6</v>
      </c>
      <c r="D36">
        <v>12</v>
      </c>
      <c r="E36">
        <f t="shared" si="3"/>
        <v>0.1875</v>
      </c>
      <c r="F36" s="8">
        <v>1E-4</v>
      </c>
      <c r="G36">
        <v>0.05</v>
      </c>
      <c r="H36" t="s">
        <v>35</v>
      </c>
      <c r="I36" s="1">
        <f t="shared" ca="1" si="5"/>
        <v>3</v>
      </c>
      <c r="J36">
        <f t="shared" ca="1" si="6"/>
        <v>-5</v>
      </c>
      <c r="L36" s="3">
        <v>1E-4</v>
      </c>
      <c r="M36">
        <v>0.01</v>
      </c>
      <c r="N36" t="s">
        <v>35</v>
      </c>
      <c r="O36" s="1">
        <f t="shared" ca="1" si="4"/>
        <v>3</v>
      </c>
      <c r="P36">
        <f t="shared" ca="1" si="7"/>
        <v>-5</v>
      </c>
    </row>
    <row r="37" spans="1:16" x14ac:dyDescent="0.3">
      <c r="A37">
        <v>0</v>
      </c>
      <c r="B37" t="s">
        <v>110</v>
      </c>
      <c r="C37">
        <v>0</v>
      </c>
      <c r="D37">
        <v>12</v>
      </c>
      <c r="E37">
        <f t="shared" si="3"/>
        <v>0.17647058823529413</v>
      </c>
      <c r="F37" s="8">
        <v>1E-4</v>
      </c>
      <c r="G37">
        <v>0.01</v>
      </c>
      <c r="H37" t="s">
        <v>125</v>
      </c>
      <c r="I37" s="1">
        <f t="shared" ca="1" si="5"/>
        <v>0</v>
      </c>
      <c r="J37" t="str">
        <f t="shared" ca="1" si="6"/>
        <v/>
      </c>
      <c r="L37" s="3">
        <v>1E-4</v>
      </c>
      <c r="M37">
        <v>0.01</v>
      </c>
      <c r="N37" t="s">
        <v>125</v>
      </c>
      <c r="O37" s="1">
        <f t="shared" ca="1" si="4"/>
        <v>0</v>
      </c>
      <c r="P37" t="str">
        <f t="shared" ca="1" si="7"/>
        <v/>
      </c>
    </row>
    <row r="38" spans="1:16" x14ac:dyDescent="0.3">
      <c r="A38">
        <v>0</v>
      </c>
      <c r="B38" t="s">
        <v>110</v>
      </c>
      <c r="C38">
        <v>1</v>
      </c>
      <c r="D38">
        <v>12</v>
      </c>
      <c r="E38">
        <f t="shared" si="3"/>
        <v>0.17647058823529413</v>
      </c>
      <c r="F38" s="8">
        <v>1E-4</v>
      </c>
      <c r="G38">
        <v>0.02</v>
      </c>
      <c r="H38" t="s">
        <v>125</v>
      </c>
      <c r="I38" s="1">
        <f t="shared" ca="1" si="5"/>
        <v>0</v>
      </c>
      <c r="J38" t="str">
        <f t="shared" ca="1" si="6"/>
        <v/>
      </c>
      <c r="L38" s="3">
        <v>1E-4</v>
      </c>
      <c r="M38">
        <v>0.01</v>
      </c>
      <c r="N38" t="s">
        <v>125</v>
      </c>
      <c r="O38" s="1">
        <f t="shared" ca="1" si="4"/>
        <v>0</v>
      </c>
      <c r="P38" t="str">
        <f t="shared" ca="1" si="7"/>
        <v/>
      </c>
    </row>
    <row r="39" spans="1:16" x14ac:dyDescent="0.3">
      <c r="A39">
        <v>0</v>
      </c>
      <c r="B39" t="s">
        <v>110</v>
      </c>
      <c r="C39">
        <v>2</v>
      </c>
      <c r="D39">
        <v>12</v>
      </c>
      <c r="E39">
        <f t="shared" si="3"/>
        <v>0.17647058823529413</v>
      </c>
      <c r="F39" s="8">
        <v>1E-4</v>
      </c>
      <c r="G39">
        <v>0.03</v>
      </c>
      <c r="H39" t="s">
        <v>125</v>
      </c>
      <c r="I39" s="1">
        <f t="shared" ca="1" si="5"/>
        <v>0</v>
      </c>
      <c r="J39" t="str">
        <f t="shared" ca="1" si="6"/>
        <v/>
      </c>
      <c r="L39" s="3">
        <v>1E-4</v>
      </c>
      <c r="M39">
        <v>0.01</v>
      </c>
      <c r="N39" t="s">
        <v>125</v>
      </c>
      <c r="O39" s="1">
        <f t="shared" ca="1" si="4"/>
        <v>0</v>
      </c>
      <c r="P39" t="str">
        <f t="shared" ca="1" si="7"/>
        <v/>
      </c>
    </row>
    <row r="40" spans="1:16" x14ac:dyDescent="0.3">
      <c r="A40">
        <v>0</v>
      </c>
      <c r="B40" t="s">
        <v>110</v>
      </c>
      <c r="C40">
        <v>3</v>
      </c>
      <c r="D40">
        <v>12</v>
      </c>
      <c r="E40">
        <f t="shared" si="3"/>
        <v>0.17647058823529413</v>
      </c>
      <c r="F40" s="8">
        <v>1E-4</v>
      </c>
      <c r="G40">
        <v>0.04</v>
      </c>
      <c r="H40" t="s">
        <v>125</v>
      </c>
      <c r="I40" s="1">
        <f t="shared" ca="1" si="5"/>
        <v>0</v>
      </c>
      <c r="J40" t="str">
        <f t="shared" ca="1" si="6"/>
        <v/>
      </c>
      <c r="L40" s="3">
        <v>1E-4</v>
      </c>
      <c r="M40">
        <v>0.01</v>
      </c>
      <c r="N40" t="s">
        <v>125</v>
      </c>
      <c r="O40" s="1">
        <f t="shared" ca="1" si="4"/>
        <v>0</v>
      </c>
      <c r="P40" t="str">
        <f t="shared" ca="1" si="7"/>
        <v/>
      </c>
    </row>
    <row r="41" spans="1:16" x14ac:dyDescent="0.3">
      <c r="A41">
        <v>0</v>
      </c>
      <c r="B41" t="s">
        <v>110</v>
      </c>
      <c r="C41">
        <v>4</v>
      </c>
      <c r="D41">
        <v>12</v>
      </c>
      <c r="E41">
        <f t="shared" si="3"/>
        <v>0.17647058823529413</v>
      </c>
      <c r="F41" s="8">
        <v>1E-4</v>
      </c>
      <c r="G41">
        <v>0.05</v>
      </c>
      <c r="H41" t="s">
        <v>35</v>
      </c>
      <c r="I41" s="1">
        <f t="shared" ca="1" si="5"/>
        <v>3</v>
      </c>
      <c r="J41">
        <f t="shared" ca="1" si="6"/>
        <v>-20</v>
      </c>
      <c r="L41" s="3">
        <v>1E-4</v>
      </c>
      <c r="M41">
        <v>0.01</v>
      </c>
      <c r="N41" t="s">
        <v>35</v>
      </c>
      <c r="O41" s="1">
        <f t="shared" ca="1" si="4"/>
        <v>3</v>
      </c>
      <c r="P41">
        <f t="shared" ca="1" si="7"/>
        <v>-20</v>
      </c>
    </row>
    <row r="42" spans="1:16" x14ac:dyDescent="0.3">
      <c r="A42">
        <v>0</v>
      </c>
      <c r="B42" t="s">
        <v>110</v>
      </c>
      <c r="C42">
        <v>5</v>
      </c>
      <c r="D42">
        <v>12</v>
      </c>
      <c r="E42">
        <f t="shared" si="3"/>
        <v>0.18181818181818182</v>
      </c>
      <c r="F42" s="8">
        <v>1E-4</v>
      </c>
      <c r="G42">
        <v>0.05</v>
      </c>
      <c r="H42" t="s">
        <v>35</v>
      </c>
      <c r="I42" s="1">
        <f t="shared" ca="1" si="5"/>
        <v>3</v>
      </c>
      <c r="J42">
        <f t="shared" ca="1" si="6"/>
        <v>-10</v>
      </c>
      <c r="L42" s="3">
        <v>1E-4</v>
      </c>
      <c r="M42">
        <v>0.01</v>
      </c>
      <c r="N42" t="s">
        <v>35</v>
      </c>
      <c r="O42" s="1">
        <f t="shared" ca="1" si="4"/>
        <v>3</v>
      </c>
      <c r="P42">
        <f t="shared" ca="1" si="7"/>
        <v>-10</v>
      </c>
    </row>
    <row r="43" spans="1:16" x14ac:dyDescent="0.3">
      <c r="A43">
        <v>0</v>
      </c>
      <c r="B43" t="s">
        <v>110</v>
      </c>
      <c r="C43">
        <v>6</v>
      </c>
      <c r="D43">
        <v>12</v>
      </c>
      <c r="E43">
        <f t="shared" si="3"/>
        <v>0.1875</v>
      </c>
      <c r="F43" s="8">
        <v>1E-4</v>
      </c>
      <c r="G43">
        <v>0.05</v>
      </c>
      <c r="H43" t="s">
        <v>35</v>
      </c>
      <c r="I43" s="1">
        <f t="shared" ca="1" si="5"/>
        <v>3</v>
      </c>
      <c r="J43">
        <f t="shared" ca="1" si="6"/>
        <v>-5</v>
      </c>
      <c r="L43" s="3">
        <v>1E-4</v>
      </c>
      <c r="M43">
        <v>0.01</v>
      </c>
      <c r="N43" t="s">
        <v>35</v>
      </c>
      <c r="O43" s="1">
        <f t="shared" ca="1" si="4"/>
        <v>3</v>
      </c>
      <c r="P43">
        <f t="shared" ca="1" si="7"/>
        <v>-5</v>
      </c>
    </row>
    <row r="44" spans="1:16" x14ac:dyDescent="0.3">
      <c r="A44">
        <v>1</v>
      </c>
      <c r="B44" t="s">
        <v>111</v>
      </c>
      <c r="C44">
        <v>0</v>
      </c>
      <c r="D44">
        <v>10</v>
      </c>
      <c r="E44">
        <f t="shared" si="3"/>
        <v>0.17857142857142858</v>
      </c>
      <c r="F44" s="8">
        <v>1E-4</v>
      </c>
      <c r="G44">
        <v>0.01</v>
      </c>
      <c r="H44" t="s">
        <v>125</v>
      </c>
      <c r="I44" s="1">
        <f t="shared" ca="1" si="5"/>
        <v>0</v>
      </c>
      <c r="J44" t="str">
        <f t="shared" ca="1" si="6"/>
        <v/>
      </c>
      <c r="L44" s="3">
        <v>1E-4</v>
      </c>
      <c r="M44">
        <v>0.01</v>
      </c>
      <c r="N44" t="s">
        <v>125</v>
      </c>
      <c r="O44" s="1">
        <f t="shared" ca="1" si="4"/>
        <v>0</v>
      </c>
      <c r="P44" t="str">
        <f t="shared" ca="1" si="7"/>
        <v/>
      </c>
    </row>
    <row r="45" spans="1:16" x14ac:dyDescent="0.3">
      <c r="A45">
        <v>1</v>
      </c>
      <c r="B45" t="s">
        <v>111</v>
      </c>
      <c r="C45">
        <v>1</v>
      </c>
      <c r="D45">
        <v>10</v>
      </c>
      <c r="E45">
        <f t="shared" si="3"/>
        <v>0.17857142857142858</v>
      </c>
      <c r="F45" s="8">
        <v>1E-4</v>
      </c>
      <c r="G45">
        <v>0.02</v>
      </c>
      <c r="H45" t="s">
        <v>125</v>
      </c>
      <c r="I45" s="1">
        <f t="shared" ca="1" si="5"/>
        <v>0</v>
      </c>
      <c r="J45" t="str">
        <f t="shared" ca="1" si="6"/>
        <v/>
      </c>
      <c r="L45" s="3">
        <v>1E-4</v>
      </c>
      <c r="M45">
        <v>0.01</v>
      </c>
      <c r="N45" t="s">
        <v>125</v>
      </c>
      <c r="O45" s="1">
        <f t="shared" ca="1" si="4"/>
        <v>0</v>
      </c>
      <c r="P45" t="str">
        <f t="shared" ca="1" si="7"/>
        <v/>
      </c>
    </row>
    <row r="46" spans="1:16" x14ac:dyDescent="0.3">
      <c r="A46">
        <v>1</v>
      </c>
      <c r="B46" t="s">
        <v>111</v>
      </c>
      <c r="C46">
        <v>2</v>
      </c>
      <c r="D46">
        <v>10</v>
      </c>
      <c r="E46">
        <f t="shared" si="3"/>
        <v>0.17857142857142858</v>
      </c>
      <c r="F46" s="8">
        <v>1E-4</v>
      </c>
      <c r="G46">
        <v>0.03</v>
      </c>
      <c r="H46" t="s">
        <v>125</v>
      </c>
      <c r="I46" s="1">
        <f t="shared" ca="1" si="5"/>
        <v>0</v>
      </c>
      <c r="J46" t="str">
        <f t="shared" ca="1" si="6"/>
        <v/>
      </c>
      <c r="L46" s="3">
        <v>1E-4</v>
      </c>
      <c r="M46">
        <v>0.01</v>
      </c>
      <c r="N46" t="s">
        <v>125</v>
      </c>
      <c r="O46" s="1">
        <f t="shared" ca="1" si="4"/>
        <v>0</v>
      </c>
      <c r="P46" t="str">
        <f t="shared" ca="1" si="7"/>
        <v/>
      </c>
    </row>
    <row r="47" spans="1:16" x14ac:dyDescent="0.3">
      <c r="A47">
        <v>1</v>
      </c>
      <c r="B47" t="s">
        <v>111</v>
      </c>
      <c r="C47">
        <v>3</v>
      </c>
      <c r="D47">
        <v>10</v>
      </c>
      <c r="E47">
        <f t="shared" si="3"/>
        <v>0.17857142857142858</v>
      </c>
      <c r="F47" s="8">
        <v>1E-4</v>
      </c>
      <c r="G47">
        <v>0.04</v>
      </c>
      <c r="H47" t="s">
        <v>125</v>
      </c>
      <c r="I47" s="1">
        <f t="shared" ca="1" si="5"/>
        <v>0</v>
      </c>
      <c r="J47" t="str">
        <f t="shared" ca="1" si="6"/>
        <v/>
      </c>
      <c r="L47" s="3">
        <v>1E-4</v>
      </c>
      <c r="M47">
        <v>0.01</v>
      </c>
      <c r="N47" t="s">
        <v>125</v>
      </c>
      <c r="O47" s="1">
        <f t="shared" ca="1" si="4"/>
        <v>0</v>
      </c>
      <c r="P47" t="str">
        <f t="shared" ca="1" si="7"/>
        <v/>
      </c>
    </row>
    <row r="48" spans="1:16" x14ac:dyDescent="0.3">
      <c r="A48">
        <v>1</v>
      </c>
      <c r="B48" t="s">
        <v>111</v>
      </c>
      <c r="C48">
        <v>4</v>
      </c>
      <c r="D48">
        <v>10</v>
      </c>
      <c r="E48">
        <f t="shared" si="3"/>
        <v>0.17857142857142858</v>
      </c>
      <c r="F48" s="8">
        <v>1E-4</v>
      </c>
      <c r="G48">
        <v>0.05</v>
      </c>
      <c r="H48" t="s">
        <v>35</v>
      </c>
      <c r="I48" s="1">
        <f t="shared" ca="1" si="5"/>
        <v>3</v>
      </c>
      <c r="J48">
        <f t="shared" ca="1" si="6"/>
        <v>-20</v>
      </c>
      <c r="L48" s="3">
        <v>1E-4</v>
      </c>
      <c r="M48">
        <v>0.01</v>
      </c>
      <c r="N48" t="s">
        <v>35</v>
      </c>
      <c r="O48" s="1">
        <f t="shared" ca="1" si="4"/>
        <v>3</v>
      </c>
      <c r="P48">
        <f t="shared" ca="1" si="7"/>
        <v>-20</v>
      </c>
    </row>
    <row r="49" spans="1:16" x14ac:dyDescent="0.3">
      <c r="A49">
        <v>1</v>
      </c>
      <c r="B49" t="s">
        <v>111</v>
      </c>
      <c r="C49">
        <v>5</v>
      </c>
      <c r="D49">
        <v>8</v>
      </c>
      <c r="E49">
        <f t="shared" si="3"/>
        <v>0.14814814814814814</v>
      </c>
      <c r="F49" s="8">
        <v>1E-4</v>
      </c>
      <c r="G49">
        <v>0.05</v>
      </c>
      <c r="H49" t="s">
        <v>35</v>
      </c>
      <c r="I49" s="1">
        <f t="shared" ca="1" si="5"/>
        <v>3</v>
      </c>
      <c r="J49">
        <f t="shared" ca="1" si="6"/>
        <v>-10</v>
      </c>
      <c r="L49" s="3">
        <v>1E-4</v>
      </c>
      <c r="M49">
        <v>0.01</v>
      </c>
      <c r="N49" t="s">
        <v>35</v>
      </c>
      <c r="O49" s="1">
        <f t="shared" ca="1" si="4"/>
        <v>3</v>
      </c>
      <c r="P49">
        <f t="shared" ca="1" si="7"/>
        <v>-10</v>
      </c>
    </row>
    <row r="50" spans="1:16" x14ac:dyDescent="0.3">
      <c r="A50">
        <v>1</v>
      </c>
      <c r="B50" t="s">
        <v>111</v>
      </c>
      <c r="C50">
        <v>6</v>
      </c>
      <c r="D50">
        <v>6</v>
      </c>
      <c r="E50">
        <f t="shared" si="3"/>
        <v>0.11538461538461539</v>
      </c>
      <c r="F50" s="8">
        <v>1E-4</v>
      </c>
      <c r="G50">
        <v>0.05</v>
      </c>
      <c r="H50" t="s">
        <v>35</v>
      </c>
      <c r="I50" s="1">
        <f t="shared" ca="1" si="5"/>
        <v>3</v>
      </c>
      <c r="J50">
        <f t="shared" ca="1" si="6"/>
        <v>-5</v>
      </c>
      <c r="L50" s="3">
        <v>1E-4</v>
      </c>
      <c r="M50">
        <v>0.01</v>
      </c>
      <c r="N50" t="s">
        <v>35</v>
      </c>
      <c r="O50" s="1">
        <f t="shared" ca="1" si="4"/>
        <v>3</v>
      </c>
      <c r="P50">
        <f t="shared" ca="1" si="7"/>
        <v>-5</v>
      </c>
    </row>
    <row r="51" spans="1:16" x14ac:dyDescent="0.3">
      <c r="A51">
        <v>1</v>
      </c>
      <c r="B51" t="s">
        <v>112</v>
      </c>
      <c r="C51">
        <v>0</v>
      </c>
      <c r="D51">
        <v>10</v>
      </c>
      <c r="E51">
        <f t="shared" si="3"/>
        <v>0.17857142857142858</v>
      </c>
      <c r="F51" s="8">
        <v>50</v>
      </c>
      <c r="G51">
        <v>75</v>
      </c>
      <c r="H51" t="s">
        <v>125</v>
      </c>
      <c r="I51" s="1">
        <f t="shared" ca="1" si="5"/>
        <v>0</v>
      </c>
      <c r="J51" t="str">
        <f t="shared" ca="1" si="6"/>
        <v/>
      </c>
      <c r="L51" s="3">
        <v>1.0081490799999999</v>
      </c>
      <c r="M51">
        <v>1.05</v>
      </c>
      <c r="N51" t="s">
        <v>125</v>
      </c>
      <c r="O51" s="1">
        <f t="shared" ca="1" si="4"/>
        <v>0</v>
      </c>
      <c r="P51" t="str">
        <f t="shared" ca="1" si="7"/>
        <v/>
      </c>
    </row>
    <row r="52" spans="1:16" x14ac:dyDescent="0.3">
      <c r="A52">
        <v>1</v>
      </c>
      <c r="B52" t="s">
        <v>112</v>
      </c>
      <c r="C52">
        <v>1</v>
      </c>
      <c r="D52">
        <v>10</v>
      </c>
      <c r="E52">
        <f t="shared" si="3"/>
        <v>0.17857142857142858</v>
      </c>
      <c r="F52" s="8">
        <v>50</v>
      </c>
      <c r="G52">
        <v>120</v>
      </c>
      <c r="H52" t="s">
        <v>125</v>
      </c>
      <c r="I52" s="1">
        <f t="shared" ca="1" si="5"/>
        <v>0</v>
      </c>
      <c r="J52" t="str">
        <f t="shared" ca="1" si="6"/>
        <v/>
      </c>
      <c r="L52" s="3">
        <v>1.0081490799999999</v>
      </c>
      <c r="M52">
        <v>1.05</v>
      </c>
      <c r="N52" t="s">
        <v>125</v>
      </c>
      <c r="O52" s="1">
        <f t="shared" ca="1" si="4"/>
        <v>0</v>
      </c>
      <c r="P52" t="str">
        <f t="shared" ca="1" si="7"/>
        <v/>
      </c>
    </row>
    <row r="53" spans="1:16" x14ac:dyDescent="0.3">
      <c r="A53">
        <v>1</v>
      </c>
      <c r="B53" t="s">
        <v>112</v>
      </c>
      <c r="C53">
        <v>2</v>
      </c>
      <c r="D53">
        <v>10</v>
      </c>
      <c r="E53">
        <f t="shared" si="3"/>
        <v>0.17857142857142858</v>
      </c>
      <c r="F53" s="8">
        <v>50</v>
      </c>
      <c r="G53">
        <v>192</v>
      </c>
      <c r="H53" t="s">
        <v>125</v>
      </c>
      <c r="I53" s="1">
        <f t="shared" ca="1" si="5"/>
        <v>0</v>
      </c>
      <c r="J53" t="str">
        <f t="shared" ca="1" si="6"/>
        <v/>
      </c>
      <c r="L53" s="3">
        <v>1.0081490799999999</v>
      </c>
      <c r="M53">
        <v>1.05</v>
      </c>
      <c r="N53" t="s">
        <v>125</v>
      </c>
      <c r="O53" s="1">
        <f t="shared" ca="1" si="4"/>
        <v>0</v>
      </c>
      <c r="P53" t="str">
        <f t="shared" ca="1" si="7"/>
        <v/>
      </c>
    </row>
    <row r="54" spans="1:16" x14ac:dyDescent="0.3">
      <c r="A54">
        <v>1</v>
      </c>
      <c r="B54" t="s">
        <v>112</v>
      </c>
      <c r="C54">
        <v>3</v>
      </c>
      <c r="D54">
        <v>10</v>
      </c>
      <c r="E54">
        <f t="shared" si="3"/>
        <v>0.17857142857142858</v>
      </c>
      <c r="F54" s="8">
        <v>50</v>
      </c>
      <c r="G54">
        <v>307</v>
      </c>
      <c r="H54" t="s">
        <v>125</v>
      </c>
      <c r="I54" s="1">
        <f t="shared" ca="1" si="5"/>
        <v>0</v>
      </c>
      <c r="J54" t="str">
        <f t="shared" ca="1" si="6"/>
        <v/>
      </c>
      <c r="L54" s="3">
        <v>1.0081490799999999</v>
      </c>
      <c r="M54">
        <v>1.05</v>
      </c>
      <c r="N54" t="s">
        <v>125</v>
      </c>
      <c r="O54" s="1">
        <f t="shared" ca="1" si="4"/>
        <v>0</v>
      </c>
      <c r="P54" t="str">
        <f t="shared" ca="1" si="7"/>
        <v/>
      </c>
    </row>
    <row r="55" spans="1:16" x14ac:dyDescent="0.3">
      <c r="A55">
        <v>1</v>
      </c>
      <c r="B55" t="s">
        <v>112</v>
      </c>
      <c r="C55">
        <v>4</v>
      </c>
      <c r="D55">
        <v>10</v>
      </c>
      <c r="E55">
        <f t="shared" si="3"/>
        <v>0.17857142857142858</v>
      </c>
      <c r="F55" s="8">
        <v>50</v>
      </c>
      <c r="G55">
        <v>500</v>
      </c>
      <c r="H55" t="s">
        <v>35</v>
      </c>
      <c r="I55" s="1">
        <f t="shared" ca="1" si="5"/>
        <v>3</v>
      </c>
      <c r="J55">
        <f t="shared" ca="1" si="6"/>
        <v>-20</v>
      </c>
      <c r="L55" s="3">
        <v>1.0081490799999999</v>
      </c>
      <c r="M55">
        <v>1.05</v>
      </c>
      <c r="N55" t="s">
        <v>35</v>
      </c>
      <c r="O55" s="1">
        <f t="shared" ca="1" si="4"/>
        <v>3</v>
      </c>
      <c r="P55">
        <f t="shared" ca="1" si="7"/>
        <v>-20</v>
      </c>
    </row>
    <row r="56" spans="1:16" x14ac:dyDescent="0.3">
      <c r="A56">
        <v>1</v>
      </c>
      <c r="B56" t="s">
        <v>112</v>
      </c>
      <c r="C56">
        <v>5</v>
      </c>
      <c r="D56">
        <v>10</v>
      </c>
      <c r="E56">
        <f t="shared" si="3"/>
        <v>0.18518518518518517</v>
      </c>
      <c r="F56" s="8">
        <v>50</v>
      </c>
      <c r="G56">
        <v>500</v>
      </c>
      <c r="H56" t="s">
        <v>35</v>
      </c>
      <c r="I56" s="1">
        <f t="shared" ca="1" si="5"/>
        <v>3</v>
      </c>
      <c r="J56">
        <f t="shared" ca="1" si="6"/>
        <v>-10</v>
      </c>
      <c r="L56" s="3">
        <v>1.0081490799999999</v>
      </c>
      <c r="M56">
        <v>1.05</v>
      </c>
      <c r="N56" t="s">
        <v>35</v>
      </c>
      <c r="O56" s="1">
        <f t="shared" ca="1" si="4"/>
        <v>3</v>
      </c>
      <c r="P56">
        <f t="shared" ca="1" si="7"/>
        <v>-10</v>
      </c>
    </row>
    <row r="57" spans="1:16" x14ac:dyDescent="0.3">
      <c r="A57">
        <v>1</v>
      </c>
      <c r="B57" t="s">
        <v>112</v>
      </c>
      <c r="C57">
        <v>6</v>
      </c>
      <c r="D57">
        <v>10</v>
      </c>
      <c r="E57">
        <f t="shared" si="3"/>
        <v>0.19230769230769232</v>
      </c>
      <c r="F57" s="8">
        <v>50</v>
      </c>
      <c r="G57">
        <v>500</v>
      </c>
      <c r="H57" t="s">
        <v>35</v>
      </c>
      <c r="I57" s="1">
        <f t="shared" ca="1" si="5"/>
        <v>3</v>
      </c>
      <c r="J57">
        <f t="shared" ca="1" si="6"/>
        <v>-5</v>
      </c>
      <c r="L57" s="3">
        <v>1.0081490799999999</v>
      </c>
      <c r="M57">
        <v>1.05</v>
      </c>
      <c r="N57" t="s">
        <v>35</v>
      </c>
      <c r="O57" s="1">
        <f t="shared" ca="1" si="4"/>
        <v>3</v>
      </c>
      <c r="P57">
        <f t="shared" ca="1" si="7"/>
        <v>-5</v>
      </c>
    </row>
    <row r="58" spans="1:16" x14ac:dyDescent="0.3">
      <c r="A58">
        <v>1</v>
      </c>
      <c r="B58" t="s">
        <v>113</v>
      </c>
      <c r="C58">
        <v>0</v>
      </c>
      <c r="D58">
        <v>12</v>
      </c>
      <c r="E58">
        <f t="shared" si="3"/>
        <v>0.21428571428571427</v>
      </c>
      <c r="F58" s="8">
        <v>1E-4</v>
      </c>
      <c r="G58">
        <v>0.01</v>
      </c>
      <c r="H58" t="s">
        <v>125</v>
      </c>
      <c r="I58" s="1">
        <f t="shared" ref="I58:I78" ca="1" si="8">VLOOKUP(H58,OFFSET(INDIRECT("$A:$B"),0,MATCH(H$1&amp;"_Verify",INDIRECT("$1:$1"),0)-1),2,0)</f>
        <v>0</v>
      </c>
      <c r="J58" t="str">
        <f t="shared" ca="1" si="6"/>
        <v/>
      </c>
      <c r="L58" s="3">
        <v>1E-4</v>
      </c>
      <c r="M58">
        <v>0.01</v>
      </c>
      <c r="N58" t="s">
        <v>125</v>
      </c>
      <c r="O58" s="1">
        <f t="shared" ca="1" si="4"/>
        <v>0</v>
      </c>
      <c r="P58" t="str">
        <f t="shared" ca="1" si="7"/>
        <v/>
      </c>
    </row>
    <row r="59" spans="1:16" x14ac:dyDescent="0.3">
      <c r="A59">
        <v>1</v>
      </c>
      <c r="B59" t="s">
        <v>113</v>
      </c>
      <c r="C59">
        <v>1</v>
      </c>
      <c r="D59">
        <v>12</v>
      </c>
      <c r="E59">
        <f t="shared" si="3"/>
        <v>0.21428571428571427</v>
      </c>
      <c r="F59" s="8">
        <v>1E-4</v>
      </c>
      <c r="G59">
        <v>0.02</v>
      </c>
      <c r="H59" t="s">
        <v>125</v>
      </c>
      <c r="I59" s="1">
        <f t="shared" ca="1" si="8"/>
        <v>0</v>
      </c>
      <c r="J59" t="str">
        <f t="shared" ca="1" si="6"/>
        <v/>
      </c>
      <c r="L59" s="3">
        <v>1E-4</v>
      </c>
      <c r="M59">
        <v>0.01</v>
      </c>
      <c r="N59" t="s">
        <v>125</v>
      </c>
      <c r="O59" s="1">
        <f t="shared" ca="1" si="4"/>
        <v>0</v>
      </c>
      <c r="P59" t="str">
        <f t="shared" ca="1" si="7"/>
        <v/>
      </c>
    </row>
    <row r="60" spans="1:16" x14ac:dyDescent="0.3">
      <c r="A60">
        <v>1</v>
      </c>
      <c r="B60" t="s">
        <v>113</v>
      </c>
      <c r="C60">
        <v>2</v>
      </c>
      <c r="D60">
        <v>12</v>
      </c>
      <c r="E60">
        <f t="shared" si="3"/>
        <v>0.21428571428571427</v>
      </c>
      <c r="F60" s="8">
        <v>1E-4</v>
      </c>
      <c r="G60">
        <v>0.03</v>
      </c>
      <c r="H60" t="s">
        <v>125</v>
      </c>
      <c r="I60" s="1">
        <f t="shared" ca="1" si="8"/>
        <v>0</v>
      </c>
      <c r="J60" t="str">
        <f t="shared" ca="1" si="6"/>
        <v/>
      </c>
      <c r="L60" s="3">
        <v>1E-4</v>
      </c>
      <c r="M60">
        <v>0.01</v>
      </c>
      <c r="N60" t="s">
        <v>125</v>
      </c>
      <c r="O60" s="1">
        <f t="shared" ca="1" si="4"/>
        <v>0</v>
      </c>
      <c r="P60" t="str">
        <f t="shared" ca="1" si="7"/>
        <v/>
      </c>
    </row>
    <row r="61" spans="1:16" x14ac:dyDescent="0.3">
      <c r="A61">
        <v>1</v>
      </c>
      <c r="B61" t="s">
        <v>113</v>
      </c>
      <c r="C61">
        <v>3</v>
      </c>
      <c r="D61">
        <v>12</v>
      </c>
      <c r="E61">
        <f t="shared" si="3"/>
        <v>0.21428571428571427</v>
      </c>
      <c r="F61" s="8">
        <v>1E-4</v>
      </c>
      <c r="G61">
        <v>0.04</v>
      </c>
      <c r="H61" t="s">
        <v>125</v>
      </c>
      <c r="I61" s="1">
        <f t="shared" ca="1" si="8"/>
        <v>0</v>
      </c>
      <c r="J61" t="str">
        <f t="shared" ca="1" si="6"/>
        <v/>
      </c>
      <c r="L61" s="3">
        <v>1E-4</v>
      </c>
      <c r="M61">
        <v>0.01</v>
      </c>
      <c r="N61" t="s">
        <v>125</v>
      </c>
      <c r="O61" s="1">
        <f t="shared" ca="1" si="4"/>
        <v>0</v>
      </c>
      <c r="P61" t="str">
        <f t="shared" ca="1" si="7"/>
        <v/>
      </c>
    </row>
    <row r="62" spans="1:16" x14ac:dyDescent="0.3">
      <c r="A62">
        <v>1</v>
      </c>
      <c r="B62" t="s">
        <v>113</v>
      </c>
      <c r="C62">
        <v>4</v>
      </c>
      <c r="D62">
        <v>12</v>
      </c>
      <c r="E62">
        <f t="shared" si="3"/>
        <v>0.21428571428571427</v>
      </c>
      <c r="F62" s="8">
        <v>1E-4</v>
      </c>
      <c r="G62">
        <v>0.05</v>
      </c>
      <c r="H62" t="s">
        <v>35</v>
      </c>
      <c r="I62" s="1">
        <f t="shared" ca="1" si="8"/>
        <v>3</v>
      </c>
      <c r="J62">
        <f t="shared" ca="1" si="6"/>
        <v>-20</v>
      </c>
      <c r="L62" s="3">
        <v>1E-4</v>
      </c>
      <c r="M62">
        <v>0.01</v>
      </c>
      <c r="N62" t="s">
        <v>35</v>
      </c>
      <c r="O62" s="1">
        <f t="shared" ca="1" si="4"/>
        <v>3</v>
      </c>
      <c r="P62">
        <f t="shared" ca="1" si="7"/>
        <v>-20</v>
      </c>
    </row>
    <row r="63" spans="1:16" x14ac:dyDescent="0.3">
      <c r="A63">
        <v>1</v>
      </c>
      <c r="B63" t="s">
        <v>113</v>
      </c>
      <c r="C63">
        <v>5</v>
      </c>
      <c r="D63">
        <v>12</v>
      </c>
      <c r="E63">
        <f t="shared" si="3"/>
        <v>0.22222222222222221</v>
      </c>
      <c r="F63" s="8">
        <v>1E-4</v>
      </c>
      <c r="G63">
        <v>0.05</v>
      </c>
      <c r="H63" t="s">
        <v>35</v>
      </c>
      <c r="I63" s="1">
        <f t="shared" ca="1" si="8"/>
        <v>3</v>
      </c>
      <c r="J63">
        <f t="shared" ca="1" si="6"/>
        <v>-10</v>
      </c>
      <c r="L63" s="3">
        <v>1E-4</v>
      </c>
      <c r="M63">
        <v>0.01</v>
      </c>
      <c r="N63" t="s">
        <v>35</v>
      </c>
      <c r="O63" s="1">
        <f t="shared" ca="1" si="4"/>
        <v>3</v>
      </c>
      <c r="P63">
        <f t="shared" ca="1" si="7"/>
        <v>-10</v>
      </c>
    </row>
    <row r="64" spans="1:16" x14ac:dyDescent="0.3">
      <c r="A64">
        <v>1</v>
      </c>
      <c r="B64" t="s">
        <v>113</v>
      </c>
      <c r="C64">
        <v>6</v>
      </c>
      <c r="D64">
        <v>12</v>
      </c>
      <c r="E64">
        <f t="shared" si="3"/>
        <v>0.23076923076923078</v>
      </c>
      <c r="F64" s="8">
        <v>1E-4</v>
      </c>
      <c r="G64">
        <v>0.05</v>
      </c>
      <c r="H64" t="s">
        <v>35</v>
      </c>
      <c r="I64" s="1">
        <f t="shared" ca="1" si="8"/>
        <v>3</v>
      </c>
      <c r="J64">
        <f t="shared" ca="1" si="6"/>
        <v>-5</v>
      </c>
      <c r="L64" s="3">
        <v>1E-4</v>
      </c>
      <c r="M64">
        <v>0.01</v>
      </c>
      <c r="N64" t="s">
        <v>35</v>
      </c>
      <c r="O64" s="1">
        <f t="shared" ca="1" si="4"/>
        <v>3</v>
      </c>
      <c r="P64">
        <f t="shared" ca="1" si="7"/>
        <v>-5</v>
      </c>
    </row>
    <row r="65" spans="1:16" x14ac:dyDescent="0.3">
      <c r="A65">
        <v>1</v>
      </c>
      <c r="B65" t="s">
        <v>114</v>
      </c>
      <c r="C65">
        <v>0</v>
      </c>
      <c r="D65">
        <v>12</v>
      </c>
      <c r="E65">
        <f t="shared" si="3"/>
        <v>0.21428571428571427</v>
      </c>
      <c r="F65" s="8">
        <v>1E-4</v>
      </c>
      <c r="G65">
        <v>0.01</v>
      </c>
      <c r="H65" t="s">
        <v>125</v>
      </c>
      <c r="I65" s="1">
        <f t="shared" ca="1" si="8"/>
        <v>0</v>
      </c>
      <c r="J65" t="str">
        <f t="shared" ca="1" si="6"/>
        <v/>
      </c>
      <c r="L65" s="3">
        <v>1E-4</v>
      </c>
      <c r="M65">
        <v>0.01</v>
      </c>
      <c r="N65" t="s">
        <v>125</v>
      </c>
      <c r="O65" s="1">
        <f t="shared" ca="1" si="4"/>
        <v>0</v>
      </c>
      <c r="P65" t="str">
        <f t="shared" ca="1" si="7"/>
        <v/>
      </c>
    </row>
    <row r="66" spans="1:16" x14ac:dyDescent="0.3">
      <c r="A66">
        <v>1</v>
      </c>
      <c r="B66" t="s">
        <v>114</v>
      </c>
      <c r="C66">
        <v>1</v>
      </c>
      <c r="D66">
        <v>12</v>
      </c>
      <c r="E66">
        <f t="shared" si="3"/>
        <v>0.21428571428571427</v>
      </c>
      <c r="F66" s="8">
        <v>1E-4</v>
      </c>
      <c r="G66">
        <v>0.02</v>
      </c>
      <c r="H66" t="s">
        <v>125</v>
      </c>
      <c r="I66" s="1">
        <f t="shared" ca="1" si="8"/>
        <v>0</v>
      </c>
      <c r="J66" t="str">
        <f t="shared" ref="J66:J78" ca="1" si="9">IF(I66=0,"",
IF(C66&lt;=3,0,
IF(C66=4,-20,
IF(C66=5,-10,
IF(C66=6,-5,
"없음")))))</f>
        <v/>
      </c>
      <c r="L66" s="3">
        <v>1E-4</v>
      </c>
      <c r="M66">
        <v>0.01</v>
      </c>
      <c r="N66" t="s">
        <v>125</v>
      </c>
      <c r="O66" s="1">
        <f t="shared" ca="1" si="4"/>
        <v>0</v>
      </c>
      <c r="P66" t="str">
        <f t="shared" ref="P66:P78" ca="1" si="10">IF(O66=0,"",
IF(C66&lt;=3,0,
IF(C66=4,-20,
IF(C66=5,-10,
IF(C66=6,-5,
"없음")))))</f>
        <v/>
      </c>
    </row>
    <row r="67" spans="1:16" x14ac:dyDescent="0.3">
      <c r="A67">
        <v>1</v>
      </c>
      <c r="B67" t="s">
        <v>114</v>
      </c>
      <c r="C67">
        <v>2</v>
      </c>
      <c r="D67">
        <v>12</v>
      </c>
      <c r="E67">
        <f t="shared" ref="E67:E78" si="11">D67/SUMIFS(D:D,A:A,A67,C:C,C67)</f>
        <v>0.21428571428571427</v>
      </c>
      <c r="F67" s="8">
        <v>1E-4</v>
      </c>
      <c r="G67">
        <v>0.03</v>
      </c>
      <c r="H67" t="s">
        <v>125</v>
      </c>
      <c r="I67" s="1">
        <f t="shared" ca="1" si="8"/>
        <v>0</v>
      </c>
      <c r="J67" t="str">
        <f t="shared" ca="1" si="9"/>
        <v/>
      </c>
      <c r="L67" s="3">
        <v>1E-4</v>
      </c>
      <c r="M67">
        <v>0.01</v>
      </c>
      <c r="N67" t="s">
        <v>125</v>
      </c>
      <c r="O67" s="1">
        <f t="shared" ref="O67:O78" ca="1" si="12">VLOOKUP(N67,OFFSET(INDIRECT("$A:$B"),0,MATCH(SUBSTITUTE(N$1,"amplify","")&amp;"_Verify",INDIRECT("$1:$1"),0)-1),2,0)</f>
        <v>0</v>
      </c>
      <c r="P67" t="str">
        <f t="shared" ca="1" si="10"/>
        <v/>
      </c>
    </row>
    <row r="68" spans="1:16" x14ac:dyDescent="0.3">
      <c r="A68">
        <v>1</v>
      </c>
      <c r="B68" t="s">
        <v>114</v>
      </c>
      <c r="C68">
        <v>3</v>
      </c>
      <c r="D68">
        <v>12</v>
      </c>
      <c r="E68">
        <f t="shared" si="11"/>
        <v>0.21428571428571427</v>
      </c>
      <c r="F68" s="8">
        <v>1E-4</v>
      </c>
      <c r="G68">
        <v>0.04</v>
      </c>
      <c r="H68" t="s">
        <v>125</v>
      </c>
      <c r="I68" s="1">
        <f t="shared" ca="1" si="8"/>
        <v>0</v>
      </c>
      <c r="J68" t="str">
        <f t="shared" ca="1" si="9"/>
        <v/>
      </c>
      <c r="L68" s="3">
        <v>1E-4</v>
      </c>
      <c r="M68">
        <v>0.01</v>
      </c>
      <c r="N68" t="s">
        <v>125</v>
      </c>
      <c r="O68" s="1">
        <f t="shared" ca="1" si="12"/>
        <v>0</v>
      </c>
      <c r="P68" t="str">
        <f t="shared" ca="1" si="10"/>
        <v/>
      </c>
    </row>
    <row r="69" spans="1:16" x14ac:dyDescent="0.3">
      <c r="A69">
        <v>1</v>
      </c>
      <c r="B69" t="s">
        <v>114</v>
      </c>
      <c r="C69">
        <v>4</v>
      </c>
      <c r="D69">
        <v>12</v>
      </c>
      <c r="E69">
        <f t="shared" si="11"/>
        <v>0.21428571428571427</v>
      </c>
      <c r="F69" s="8">
        <v>1E-4</v>
      </c>
      <c r="G69">
        <v>0.05</v>
      </c>
      <c r="H69" t="s">
        <v>35</v>
      </c>
      <c r="I69" s="1">
        <f t="shared" ca="1" si="8"/>
        <v>3</v>
      </c>
      <c r="J69">
        <f t="shared" ca="1" si="9"/>
        <v>-20</v>
      </c>
      <c r="L69" s="3">
        <v>1E-4</v>
      </c>
      <c r="M69">
        <v>0.01</v>
      </c>
      <c r="N69" t="s">
        <v>35</v>
      </c>
      <c r="O69" s="1">
        <f t="shared" ca="1" si="12"/>
        <v>3</v>
      </c>
      <c r="P69">
        <f t="shared" ca="1" si="10"/>
        <v>-20</v>
      </c>
    </row>
    <row r="70" spans="1:16" x14ac:dyDescent="0.3">
      <c r="A70">
        <v>1</v>
      </c>
      <c r="B70" t="s">
        <v>114</v>
      </c>
      <c r="C70">
        <v>5</v>
      </c>
      <c r="D70">
        <v>12</v>
      </c>
      <c r="E70">
        <f t="shared" si="11"/>
        <v>0.22222222222222221</v>
      </c>
      <c r="F70" s="8">
        <v>1E-4</v>
      </c>
      <c r="G70">
        <v>0.05</v>
      </c>
      <c r="H70" t="s">
        <v>35</v>
      </c>
      <c r="I70" s="1">
        <f t="shared" ca="1" si="8"/>
        <v>3</v>
      </c>
      <c r="J70">
        <f t="shared" ca="1" si="9"/>
        <v>-10</v>
      </c>
      <c r="L70" s="3">
        <v>1E-4</v>
      </c>
      <c r="M70">
        <v>0.01</v>
      </c>
      <c r="N70" t="s">
        <v>35</v>
      </c>
      <c r="O70" s="1">
        <f t="shared" ca="1" si="12"/>
        <v>3</v>
      </c>
      <c r="P70">
        <f t="shared" ca="1" si="10"/>
        <v>-10</v>
      </c>
    </row>
    <row r="71" spans="1:16" x14ac:dyDescent="0.3">
      <c r="A71">
        <v>1</v>
      </c>
      <c r="B71" t="s">
        <v>114</v>
      </c>
      <c r="C71">
        <v>6</v>
      </c>
      <c r="D71">
        <v>12</v>
      </c>
      <c r="E71">
        <f t="shared" si="11"/>
        <v>0.23076923076923078</v>
      </c>
      <c r="F71" s="8">
        <v>1E-4</v>
      </c>
      <c r="G71">
        <v>0.05</v>
      </c>
      <c r="H71" t="s">
        <v>35</v>
      </c>
      <c r="I71" s="1">
        <f t="shared" ca="1" si="8"/>
        <v>3</v>
      </c>
      <c r="J71">
        <f t="shared" ca="1" si="9"/>
        <v>-5</v>
      </c>
      <c r="L71" s="3">
        <v>1E-4</v>
      </c>
      <c r="M71">
        <v>0.01</v>
      </c>
      <c r="N71" t="s">
        <v>35</v>
      </c>
      <c r="O71" s="1">
        <f t="shared" ca="1" si="12"/>
        <v>3</v>
      </c>
      <c r="P71">
        <f t="shared" ca="1" si="10"/>
        <v>-5</v>
      </c>
    </row>
    <row r="72" spans="1:16" x14ac:dyDescent="0.3">
      <c r="A72">
        <v>1</v>
      </c>
      <c r="B72" t="s">
        <v>115</v>
      </c>
      <c r="C72">
        <v>0</v>
      </c>
      <c r="D72">
        <v>12</v>
      </c>
      <c r="E72">
        <f t="shared" si="11"/>
        <v>0.21428571428571427</v>
      </c>
      <c r="F72" s="8">
        <v>1E-4</v>
      </c>
      <c r="G72">
        <v>0.01</v>
      </c>
      <c r="H72" t="s">
        <v>125</v>
      </c>
      <c r="I72" s="1">
        <f t="shared" ca="1" si="8"/>
        <v>0</v>
      </c>
      <c r="J72" t="str">
        <f t="shared" ca="1" si="9"/>
        <v/>
      </c>
      <c r="L72" s="3">
        <v>1E-4</v>
      </c>
      <c r="M72">
        <v>0.01</v>
      </c>
      <c r="N72" t="s">
        <v>125</v>
      </c>
      <c r="O72" s="1">
        <f t="shared" ca="1" si="12"/>
        <v>0</v>
      </c>
      <c r="P72" t="str">
        <f t="shared" ca="1" si="10"/>
        <v/>
      </c>
    </row>
    <row r="73" spans="1:16" x14ac:dyDescent="0.3">
      <c r="A73">
        <v>1</v>
      </c>
      <c r="B73" t="s">
        <v>115</v>
      </c>
      <c r="C73">
        <v>1</v>
      </c>
      <c r="D73">
        <v>12</v>
      </c>
      <c r="E73">
        <f t="shared" si="11"/>
        <v>0.21428571428571427</v>
      </c>
      <c r="F73" s="8">
        <v>1E-4</v>
      </c>
      <c r="G73">
        <v>0.02</v>
      </c>
      <c r="H73" t="s">
        <v>125</v>
      </c>
      <c r="I73" s="1">
        <f t="shared" ca="1" si="8"/>
        <v>0</v>
      </c>
      <c r="J73" t="str">
        <f t="shared" ca="1" si="9"/>
        <v/>
      </c>
      <c r="L73" s="3">
        <v>1E-4</v>
      </c>
      <c r="M73">
        <v>0.01</v>
      </c>
      <c r="N73" t="s">
        <v>125</v>
      </c>
      <c r="O73" s="1">
        <f t="shared" ca="1" si="12"/>
        <v>0</v>
      </c>
      <c r="P73" t="str">
        <f t="shared" ca="1" si="10"/>
        <v/>
      </c>
    </row>
    <row r="74" spans="1:16" x14ac:dyDescent="0.3">
      <c r="A74">
        <v>1</v>
      </c>
      <c r="B74" t="s">
        <v>115</v>
      </c>
      <c r="C74">
        <v>2</v>
      </c>
      <c r="D74">
        <v>12</v>
      </c>
      <c r="E74">
        <f t="shared" si="11"/>
        <v>0.21428571428571427</v>
      </c>
      <c r="F74" s="8">
        <v>1E-4</v>
      </c>
      <c r="G74">
        <v>0.03</v>
      </c>
      <c r="H74" t="s">
        <v>125</v>
      </c>
      <c r="I74" s="1">
        <f t="shared" ca="1" si="8"/>
        <v>0</v>
      </c>
      <c r="J74" t="str">
        <f t="shared" ca="1" si="9"/>
        <v/>
      </c>
      <c r="L74" s="3">
        <v>1E-4</v>
      </c>
      <c r="M74">
        <v>0.01</v>
      </c>
      <c r="N74" t="s">
        <v>125</v>
      </c>
      <c r="O74" s="1">
        <f t="shared" ca="1" si="12"/>
        <v>0</v>
      </c>
      <c r="P74" t="str">
        <f t="shared" ca="1" si="10"/>
        <v/>
      </c>
    </row>
    <row r="75" spans="1:16" x14ac:dyDescent="0.3">
      <c r="A75">
        <v>1</v>
      </c>
      <c r="B75" t="s">
        <v>115</v>
      </c>
      <c r="C75">
        <v>3</v>
      </c>
      <c r="D75">
        <v>12</v>
      </c>
      <c r="E75">
        <f t="shared" si="11"/>
        <v>0.21428571428571427</v>
      </c>
      <c r="F75" s="8">
        <v>1E-4</v>
      </c>
      <c r="G75">
        <v>0.04</v>
      </c>
      <c r="H75" t="s">
        <v>125</v>
      </c>
      <c r="I75" s="1">
        <f t="shared" ca="1" si="8"/>
        <v>0</v>
      </c>
      <c r="J75" t="str">
        <f t="shared" ca="1" si="9"/>
        <v/>
      </c>
      <c r="L75" s="3">
        <v>1E-4</v>
      </c>
      <c r="M75">
        <v>0.01</v>
      </c>
      <c r="N75" t="s">
        <v>125</v>
      </c>
      <c r="O75" s="1">
        <f t="shared" ca="1" si="12"/>
        <v>0</v>
      </c>
      <c r="P75" t="str">
        <f t="shared" ca="1" si="10"/>
        <v/>
      </c>
    </row>
    <row r="76" spans="1:16" x14ac:dyDescent="0.3">
      <c r="A76">
        <v>1</v>
      </c>
      <c r="B76" t="s">
        <v>115</v>
      </c>
      <c r="C76">
        <v>4</v>
      </c>
      <c r="D76">
        <v>12</v>
      </c>
      <c r="E76">
        <f t="shared" si="11"/>
        <v>0.21428571428571427</v>
      </c>
      <c r="F76" s="8">
        <v>1E-4</v>
      </c>
      <c r="G76">
        <v>0.05</v>
      </c>
      <c r="H76" t="s">
        <v>35</v>
      </c>
      <c r="I76" s="1">
        <f t="shared" ca="1" si="8"/>
        <v>3</v>
      </c>
      <c r="J76">
        <f t="shared" ca="1" si="9"/>
        <v>-20</v>
      </c>
      <c r="L76" s="3">
        <v>1E-4</v>
      </c>
      <c r="M76">
        <v>0.01</v>
      </c>
      <c r="N76" t="s">
        <v>35</v>
      </c>
      <c r="O76" s="1">
        <f t="shared" ca="1" si="12"/>
        <v>3</v>
      </c>
      <c r="P76">
        <f t="shared" ca="1" si="10"/>
        <v>-20</v>
      </c>
    </row>
    <row r="77" spans="1:16" x14ac:dyDescent="0.3">
      <c r="A77">
        <v>1</v>
      </c>
      <c r="B77" t="s">
        <v>115</v>
      </c>
      <c r="C77">
        <v>5</v>
      </c>
      <c r="D77">
        <v>12</v>
      </c>
      <c r="E77">
        <f t="shared" si="11"/>
        <v>0.22222222222222221</v>
      </c>
      <c r="F77" s="8">
        <v>1E-4</v>
      </c>
      <c r="G77">
        <v>0.05</v>
      </c>
      <c r="H77" t="s">
        <v>35</v>
      </c>
      <c r="I77" s="1">
        <f t="shared" ca="1" si="8"/>
        <v>3</v>
      </c>
      <c r="J77">
        <f t="shared" ca="1" si="9"/>
        <v>-10</v>
      </c>
      <c r="L77" s="3">
        <v>1E-4</v>
      </c>
      <c r="M77">
        <v>0.01</v>
      </c>
      <c r="N77" t="s">
        <v>35</v>
      </c>
      <c r="O77" s="1">
        <f t="shared" ca="1" si="12"/>
        <v>3</v>
      </c>
      <c r="P77">
        <f t="shared" ca="1" si="10"/>
        <v>-10</v>
      </c>
    </row>
    <row r="78" spans="1:16" x14ac:dyDescent="0.3">
      <c r="A78">
        <v>1</v>
      </c>
      <c r="B78" t="s">
        <v>115</v>
      </c>
      <c r="C78">
        <v>6</v>
      </c>
      <c r="D78">
        <v>12</v>
      </c>
      <c r="E78">
        <f t="shared" si="11"/>
        <v>0.23076923076923078</v>
      </c>
      <c r="F78" s="8">
        <v>1E-4</v>
      </c>
      <c r="G78">
        <v>0.05</v>
      </c>
      <c r="H78" t="s">
        <v>35</v>
      </c>
      <c r="I78" s="1">
        <f t="shared" ca="1" si="8"/>
        <v>3</v>
      </c>
      <c r="J78">
        <f t="shared" ca="1" si="9"/>
        <v>-5</v>
      </c>
      <c r="L78" s="3">
        <v>1E-4</v>
      </c>
      <c r="M78">
        <v>0.01</v>
      </c>
      <c r="N78" t="s">
        <v>35</v>
      </c>
      <c r="O78" s="1">
        <f t="shared" ca="1" si="12"/>
        <v>3</v>
      </c>
      <c r="P78">
        <f t="shared" ca="1" si="10"/>
        <v>-5</v>
      </c>
    </row>
  </sheetData>
  <phoneticPr fontId="1" type="noConversion"/>
  <dataValidations count="3">
    <dataValidation type="list" allowBlank="1" showInputMessage="1" showErrorMessage="1" sqref="H2:H78" xr:uid="{A65E98AA-2783-4D67-8DC2-8AC3346CD798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N2:N78" xr:uid="{CF832E8A-1AA8-49BB-8358-6B05BF9A42FD}">
      <formula1>OFFSET(INDIRECT("$A$1"),1,MATCH(SUBSTITUTE(N$1,"amplify","")&amp;"_Verify",INDIRECT("$1:$1"),0)-1,COUNTA(OFFSET(INDIRECT("$A:$A"),0,MATCH(SUBSTITUTE(N$1,"amplify","")&amp;"_Verify",INDIRECT("$1:$1"),0)-1))-1,1)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W148"/>
  <sheetViews>
    <sheetView workbookViewId="0">
      <pane ySplit="1" topLeftCell="A2" activePane="bottomLeft" state="frozen"/>
      <selection pane="bottomLeft" activeCell="A2" sqref="A2"/>
    </sheetView>
    <sheetView tabSelected="1" workbookViewId="1"/>
  </sheetViews>
  <sheetFormatPr defaultRowHeight="16.5" outlineLevelCol="1" x14ac:dyDescent="0.3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2" width="9" hidden="1" customWidth="1" outlineLevel="1"/>
    <col min="23" max="23" width="9" collapsed="1"/>
  </cols>
  <sheetData>
    <row r="1" spans="1:22" ht="27" customHeight="1" x14ac:dyDescent="0.3">
      <c r="A1" t="s">
        <v>67</v>
      </c>
      <c r="B1" t="s">
        <v>6</v>
      </c>
      <c r="C1" t="s">
        <v>162</v>
      </c>
      <c r="D1" t="s">
        <v>161</v>
      </c>
      <c r="E1" s="5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s="5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178</v>
      </c>
      <c r="T1" t="s">
        <v>165</v>
      </c>
      <c r="U1" t="s">
        <v>166</v>
      </c>
      <c r="V1" t="s">
        <v>164</v>
      </c>
    </row>
    <row r="2" spans="1:22" x14ac:dyDescent="0.3">
      <c r="A2">
        <v>0</v>
      </c>
      <c r="B2">
        <v>0</v>
      </c>
      <c r="C2">
        <f>IF(B2=0,0,
IF(B2&lt;=3,1,
IF(B2&lt;=10,0.99,
IF(B2&lt;=20,0.9,
IF(B2&lt;=30,0.8,"이상")))))</f>
        <v>0</v>
      </c>
      <c r="D2">
        <f t="shared" ref="D2:D33" ca="1" si="0">OFFSET(E2,0,A2)</f>
        <v>0</v>
      </c>
      <c r="E2" s="5">
        <f>IF(L2=0,0,E1+L2)</f>
        <v>0</v>
      </c>
      <c r="F2">
        <f t="shared" ref="F2:F65" si="1">IF(M2=0,0,F1+M2)</f>
        <v>0</v>
      </c>
      <c r="G2">
        <f t="shared" ref="G2:G65" si="2">IF(N2=0,0,G1+N2)</f>
        <v>0</v>
      </c>
      <c r="H2">
        <f t="shared" ref="H2:H65" si="3">IF(O2=0,0,H1+O2)</f>
        <v>0</v>
      </c>
      <c r="I2">
        <f t="shared" ref="I2:I65" si="4">IF(P2=0,0,I1+P2)</f>
        <v>0</v>
      </c>
      <c r="J2">
        <f t="shared" ref="J2:J65" si="5">IF(Q2=0,0,J1+Q2)</f>
        <v>0</v>
      </c>
      <c r="K2">
        <f t="shared" ref="K2:K65" si="6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</row>
    <row r="3" spans="1:22" x14ac:dyDescent="0.3">
      <c r="A3">
        <v>0</v>
      </c>
      <c r="B3">
        <v>1</v>
      </c>
      <c r="C3">
        <f t="shared" ref="C3:C66" si="7">IF(B3=0,0,
IF(B3&lt;=3,1,
IF(B3&lt;=10,0.99,
IF(B3&lt;=20,0.9,
IF(B3&lt;=30,0.8,"이상")))))</f>
        <v>1</v>
      </c>
      <c r="D3">
        <f t="shared" ca="1" si="0"/>
        <v>1</v>
      </c>
      <c r="E3" s="5">
        <f t="shared" ref="E3:E66" si="8">IF(L3=0,0,E2+L3)</f>
        <v>1</v>
      </c>
      <c r="F3">
        <f t="shared" si="1"/>
        <v>1</v>
      </c>
      <c r="G3">
        <f t="shared" si="2"/>
        <v>1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1.1000000000000001</v>
      </c>
      <c r="V3">
        <f t="shared" ref="V3:V7" si="9">V2*$S$3</f>
        <v>1.1000000000000001</v>
      </c>
    </row>
    <row r="4" spans="1:22" x14ac:dyDescent="0.3">
      <c r="A4">
        <v>0</v>
      </c>
      <c r="B4">
        <v>2</v>
      </c>
      <c r="C4">
        <f t="shared" si="7"/>
        <v>1</v>
      </c>
      <c r="D4">
        <f t="shared" ca="1" si="0"/>
        <v>2.08</v>
      </c>
      <c r="E4" s="5">
        <f t="shared" si="8"/>
        <v>2.08</v>
      </c>
      <c r="F4">
        <f t="shared" si="1"/>
        <v>2</v>
      </c>
      <c r="G4">
        <f t="shared" si="2"/>
        <v>2</v>
      </c>
      <c r="H4">
        <f t="shared" si="3"/>
        <v>2</v>
      </c>
      <c r="I4">
        <f t="shared" si="4"/>
        <v>2</v>
      </c>
      <c r="J4">
        <f t="shared" si="5"/>
        <v>2</v>
      </c>
      <c r="K4">
        <f t="shared" si="6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1.2100000000000002</v>
      </c>
      <c r="V4">
        <f t="shared" si="9"/>
        <v>1.2100000000000002</v>
      </c>
    </row>
    <row r="5" spans="1:22" x14ac:dyDescent="0.3">
      <c r="A5">
        <v>0</v>
      </c>
      <c r="B5">
        <v>3</v>
      </c>
      <c r="C5">
        <f t="shared" si="7"/>
        <v>1</v>
      </c>
      <c r="D5">
        <f t="shared" ca="1" si="0"/>
        <v>3.2464000000000004</v>
      </c>
      <c r="E5" s="5">
        <f t="shared" si="8"/>
        <v>3.2464000000000004</v>
      </c>
      <c r="F5">
        <f t="shared" si="1"/>
        <v>3</v>
      </c>
      <c r="G5">
        <f t="shared" si="2"/>
        <v>3</v>
      </c>
      <c r="H5">
        <f t="shared" si="3"/>
        <v>3</v>
      </c>
      <c r="I5">
        <f t="shared" si="4"/>
        <v>3</v>
      </c>
      <c r="J5">
        <f t="shared" si="5"/>
        <v>3</v>
      </c>
      <c r="K5">
        <f t="shared" si="6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1.3310000000000004</v>
      </c>
      <c r="V5">
        <f t="shared" si="9"/>
        <v>1.3310000000000004</v>
      </c>
    </row>
    <row r="6" spans="1:22" x14ac:dyDescent="0.3">
      <c r="A6">
        <v>0</v>
      </c>
      <c r="B6">
        <v>4</v>
      </c>
      <c r="C6">
        <f t="shared" si="7"/>
        <v>0.99</v>
      </c>
      <c r="D6">
        <f t="shared" ca="1" si="0"/>
        <v>4.5061120000000008</v>
      </c>
      <c r="E6" s="5">
        <f t="shared" si="8"/>
        <v>4.5061120000000008</v>
      </c>
      <c r="F6">
        <f t="shared" si="1"/>
        <v>4</v>
      </c>
      <c r="G6">
        <f t="shared" si="2"/>
        <v>4</v>
      </c>
      <c r="H6">
        <f t="shared" si="3"/>
        <v>4</v>
      </c>
      <c r="I6">
        <f t="shared" si="4"/>
        <v>4</v>
      </c>
      <c r="J6">
        <f t="shared" si="5"/>
        <v>4</v>
      </c>
      <c r="K6">
        <f t="shared" si="6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1.4641000000000006</v>
      </c>
      <c r="V6">
        <f t="shared" si="9"/>
        <v>1.4641000000000006</v>
      </c>
    </row>
    <row r="7" spans="1:22" x14ac:dyDescent="0.3">
      <c r="A7">
        <v>0</v>
      </c>
      <c r="B7">
        <v>5</v>
      </c>
      <c r="C7">
        <f t="shared" si="7"/>
        <v>0.99</v>
      </c>
      <c r="D7">
        <f t="shared" ca="1" si="0"/>
        <v>6.0177664000000011</v>
      </c>
      <c r="E7" s="5">
        <f t="shared" si="8"/>
        <v>6.0177664000000011</v>
      </c>
      <c r="F7">
        <f t="shared" si="1"/>
        <v>5</v>
      </c>
      <c r="G7">
        <f t="shared" si="2"/>
        <v>5</v>
      </c>
      <c r="H7">
        <f t="shared" si="3"/>
        <v>5</v>
      </c>
      <c r="I7">
        <f t="shared" si="4"/>
        <v>5</v>
      </c>
      <c r="J7">
        <f t="shared" si="5"/>
        <v>5</v>
      </c>
      <c r="K7">
        <f t="shared" si="6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1.6105100000000008</v>
      </c>
      <c r="T7">
        <f ca="1">C7*D7</f>
        <v>5.9575887360000008</v>
      </c>
      <c r="V7">
        <f t="shared" si="9"/>
        <v>1.6105100000000008</v>
      </c>
    </row>
    <row r="8" spans="1:22" x14ac:dyDescent="0.3">
      <c r="A8">
        <v>1</v>
      </c>
      <c r="B8">
        <v>0</v>
      </c>
      <c r="C8">
        <f t="shared" si="7"/>
        <v>0</v>
      </c>
      <c r="D8">
        <f t="shared" ca="1" si="0"/>
        <v>0</v>
      </c>
      <c r="E8" s="5">
        <f t="shared" si="8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1.4641000000000006</v>
      </c>
    </row>
    <row r="9" spans="1:22" x14ac:dyDescent="0.3">
      <c r="A9">
        <v>1</v>
      </c>
      <c r="B9">
        <v>1</v>
      </c>
      <c r="C9">
        <f t="shared" si="7"/>
        <v>1</v>
      </c>
      <c r="D9">
        <f t="shared" ca="1" si="0"/>
        <v>1.4</v>
      </c>
      <c r="E9" s="5">
        <f t="shared" si="8"/>
        <v>3.5</v>
      </c>
      <c r="F9">
        <f t="shared" si="1"/>
        <v>1.4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1.1000000000000001</v>
      </c>
      <c r="U9">
        <v>1</v>
      </c>
      <c r="V9">
        <f>V7</f>
        <v>1.6105100000000008</v>
      </c>
    </row>
    <row r="10" spans="1:22" x14ac:dyDescent="0.3">
      <c r="A10">
        <v>1</v>
      </c>
      <c r="B10">
        <v>2</v>
      </c>
      <c r="C10">
        <f t="shared" si="7"/>
        <v>1</v>
      </c>
      <c r="D10">
        <f t="shared" ca="1" si="0"/>
        <v>2.9119999999999999</v>
      </c>
      <c r="E10" s="5">
        <f t="shared" si="8"/>
        <v>7.2800000000000011</v>
      </c>
      <c r="F10">
        <f t="shared" si="1"/>
        <v>2.9119999999999999</v>
      </c>
      <c r="G10">
        <f t="shared" si="2"/>
        <v>2</v>
      </c>
      <c r="H10">
        <f t="shared" si="3"/>
        <v>2</v>
      </c>
      <c r="I10">
        <f t="shared" si="4"/>
        <v>2</v>
      </c>
      <c r="J10">
        <f t="shared" si="5"/>
        <v>2</v>
      </c>
      <c r="K10">
        <f t="shared" si="6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1.2100000000000002</v>
      </c>
      <c r="V10">
        <f>V9*$S$9</f>
        <v>1.7715610000000011</v>
      </c>
    </row>
    <row r="11" spans="1:22" x14ac:dyDescent="0.3">
      <c r="A11">
        <v>1</v>
      </c>
      <c r="B11">
        <v>3</v>
      </c>
      <c r="C11">
        <f t="shared" si="7"/>
        <v>1</v>
      </c>
      <c r="D11">
        <f t="shared" ca="1" si="0"/>
        <v>4.5449599999999997</v>
      </c>
      <c r="E11" s="5">
        <f t="shared" si="8"/>
        <v>11.362400000000001</v>
      </c>
      <c r="F11">
        <f t="shared" si="1"/>
        <v>4.5449599999999997</v>
      </c>
      <c r="G11">
        <f t="shared" si="2"/>
        <v>3</v>
      </c>
      <c r="H11">
        <f t="shared" si="3"/>
        <v>3</v>
      </c>
      <c r="I11">
        <f t="shared" si="4"/>
        <v>3</v>
      </c>
      <c r="J11">
        <f t="shared" si="5"/>
        <v>3</v>
      </c>
      <c r="K11">
        <f t="shared" si="6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1.3310000000000004</v>
      </c>
      <c r="V11">
        <f t="shared" ref="V11:V18" si="10">V10*$S$9</f>
        <v>1.9487171000000014</v>
      </c>
    </row>
    <row r="12" spans="1:22" x14ac:dyDescent="0.3">
      <c r="A12">
        <v>1</v>
      </c>
      <c r="B12">
        <v>4</v>
      </c>
      <c r="C12">
        <f t="shared" si="7"/>
        <v>0.99</v>
      </c>
      <c r="D12">
        <f t="shared" ca="1" si="0"/>
        <v>6.3085567999999999</v>
      </c>
      <c r="E12" s="5">
        <f t="shared" si="8"/>
        <v>15.771392000000002</v>
      </c>
      <c r="F12">
        <f t="shared" si="1"/>
        <v>6.3085567999999999</v>
      </c>
      <c r="G12">
        <f t="shared" si="2"/>
        <v>4</v>
      </c>
      <c r="H12">
        <f t="shared" si="3"/>
        <v>4</v>
      </c>
      <c r="I12">
        <f t="shared" si="4"/>
        <v>4</v>
      </c>
      <c r="J12">
        <f t="shared" si="5"/>
        <v>4</v>
      </c>
      <c r="K12">
        <f t="shared" si="6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1.4641000000000006</v>
      </c>
      <c r="V12">
        <f t="shared" si="10"/>
        <v>2.1435888100000016</v>
      </c>
    </row>
    <row r="13" spans="1:22" x14ac:dyDescent="0.3">
      <c r="A13">
        <v>1</v>
      </c>
      <c r="B13">
        <v>5</v>
      </c>
      <c r="C13">
        <f t="shared" si="7"/>
        <v>0.99</v>
      </c>
      <c r="D13">
        <f t="shared" ca="1" si="0"/>
        <v>8.4248729600000001</v>
      </c>
      <c r="E13" s="5">
        <f t="shared" si="8"/>
        <v>21.062182400000005</v>
      </c>
      <c r="F13">
        <f t="shared" si="1"/>
        <v>8.4248729600000001</v>
      </c>
      <c r="G13">
        <f t="shared" si="2"/>
        <v>5</v>
      </c>
      <c r="H13">
        <f t="shared" si="3"/>
        <v>5</v>
      </c>
      <c r="I13">
        <f t="shared" si="4"/>
        <v>5</v>
      </c>
      <c r="J13">
        <f t="shared" si="5"/>
        <v>5</v>
      </c>
      <c r="K13">
        <f t="shared" si="6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1.6105100000000008</v>
      </c>
      <c r="V13">
        <f t="shared" si="10"/>
        <v>2.3579476910000019</v>
      </c>
    </row>
    <row r="14" spans="1:22" x14ac:dyDescent="0.3">
      <c r="A14">
        <v>1</v>
      </c>
      <c r="B14">
        <v>6</v>
      </c>
      <c r="C14">
        <f t="shared" si="7"/>
        <v>0.99</v>
      </c>
      <c r="D14">
        <f t="shared" ca="1" si="0"/>
        <v>10.710494412800001</v>
      </c>
      <c r="E14" s="5">
        <f t="shared" si="8"/>
        <v>26.776236032000007</v>
      </c>
      <c r="F14">
        <f t="shared" si="1"/>
        <v>10.710494412800001</v>
      </c>
      <c r="G14">
        <f t="shared" si="2"/>
        <v>6</v>
      </c>
      <c r="H14">
        <f t="shared" si="3"/>
        <v>6</v>
      </c>
      <c r="I14">
        <f t="shared" si="4"/>
        <v>6</v>
      </c>
      <c r="J14">
        <f t="shared" si="5"/>
        <v>6</v>
      </c>
      <c r="K14">
        <f t="shared" si="6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1.7715610000000011</v>
      </c>
      <c r="V14">
        <f t="shared" si="10"/>
        <v>2.5937424601000023</v>
      </c>
    </row>
    <row r="15" spans="1:22" x14ac:dyDescent="0.3">
      <c r="A15">
        <v>1</v>
      </c>
      <c r="B15">
        <v>7</v>
      </c>
      <c r="C15">
        <f t="shared" si="7"/>
        <v>0.99</v>
      </c>
      <c r="D15">
        <f t="shared" ca="1" si="0"/>
        <v>13.178965581824002</v>
      </c>
      <c r="E15" s="5">
        <f t="shared" si="8"/>
        <v>32.947413954560012</v>
      </c>
      <c r="F15">
        <f t="shared" si="1"/>
        <v>13.178965581824002</v>
      </c>
      <c r="G15">
        <f t="shared" si="2"/>
        <v>7</v>
      </c>
      <c r="H15">
        <f t="shared" si="3"/>
        <v>7</v>
      </c>
      <c r="I15">
        <f t="shared" si="4"/>
        <v>7</v>
      </c>
      <c r="J15">
        <f t="shared" si="5"/>
        <v>7</v>
      </c>
      <c r="K15">
        <f t="shared" si="6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1.9487171000000014</v>
      </c>
      <c r="V15">
        <f t="shared" si="10"/>
        <v>2.8531167061100029</v>
      </c>
    </row>
    <row r="16" spans="1:22" x14ac:dyDescent="0.3">
      <c r="A16">
        <v>1</v>
      </c>
      <c r="B16">
        <v>8</v>
      </c>
      <c r="C16">
        <f t="shared" si="7"/>
        <v>0.99</v>
      </c>
      <c r="D16">
        <f t="shared" ca="1" si="0"/>
        <v>15.844914444369923</v>
      </c>
      <c r="E16" s="5">
        <f t="shared" si="8"/>
        <v>39.612286110924813</v>
      </c>
      <c r="F16">
        <f t="shared" si="1"/>
        <v>15.844914444369923</v>
      </c>
      <c r="G16">
        <f t="shared" si="2"/>
        <v>8.0663795450183677</v>
      </c>
      <c r="H16">
        <f t="shared" si="3"/>
        <v>8</v>
      </c>
      <c r="I16">
        <f t="shared" si="4"/>
        <v>8</v>
      </c>
      <c r="J16">
        <f t="shared" si="5"/>
        <v>8</v>
      </c>
      <c r="K16">
        <f t="shared" si="6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2.1435888100000016</v>
      </c>
      <c r="V16">
        <f t="shared" si="10"/>
        <v>3.1384283767210035</v>
      </c>
    </row>
    <row r="17" spans="1:22" x14ac:dyDescent="0.3">
      <c r="A17">
        <v>1</v>
      </c>
      <c r="B17">
        <v>9</v>
      </c>
      <c r="C17">
        <f t="shared" si="7"/>
        <v>0.99</v>
      </c>
      <c r="D17">
        <f t="shared" ca="1" si="0"/>
        <v>18.724139215919518</v>
      </c>
      <c r="E17" s="5">
        <f t="shared" si="8"/>
        <v>46.810348039798804</v>
      </c>
      <c r="F17">
        <f t="shared" si="1"/>
        <v>18.724139215919518</v>
      </c>
      <c r="G17">
        <f t="shared" si="2"/>
        <v>9.218069453638206</v>
      </c>
      <c r="H17">
        <f t="shared" si="3"/>
        <v>9</v>
      </c>
      <c r="I17">
        <f t="shared" si="4"/>
        <v>9</v>
      </c>
      <c r="J17">
        <f t="shared" si="5"/>
        <v>9</v>
      </c>
      <c r="K17">
        <f t="shared" si="6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2.3579476910000019</v>
      </c>
      <c r="V17">
        <f t="shared" si="10"/>
        <v>3.4522712143931042</v>
      </c>
    </row>
    <row r="18" spans="1:22" x14ac:dyDescent="0.3">
      <c r="A18">
        <v>1</v>
      </c>
      <c r="B18">
        <v>10</v>
      </c>
      <c r="C18">
        <f t="shared" si="7"/>
        <v>0.99</v>
      </c>
      <c r="D18">
        <f t="shared" ca="1" si="0"/>
        <v>22.467131418933992</v>
      </c>
      <c r="E18" s="5">
        <f t="shared" si="8"/>
        <v>56.167828547334992</v>
      </c>
      <c r="F18">
        <f t="shared" si="1"/>
        <v>22.467131418933992</v>
      </c>
      <c r="G18">
        <f t="shared" si="2"/>
        <v>10.715266334843996</v>
      </c>
      <c r="H18">
        <f t="shared" si="3"/>
        <v>10</v>
      </c>
      <c r="I18">
        <f t="shared" si="4"/>
        <v>10</v>
      </c>
      <c r="J18">
        <f t="shared" si="5"/>
        <v>10</v>
      </c>
      <c r="K18">
        <f t="shared" si="6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2.5937424601000023</v>
      </c>
      <c r="T18">
        <f ca="1">C18*D18</f>
        <v>22.242460104744652</v>
      </c>
      <c r="V18">
        <f t="shared" si="10"/>
        <v>3.7974983358324148</v>
      </c>
    </row>
    <row r="19" spans="1:22" x14ac:dyDescent="0.3">
      <c r="A19">
        <v>2</v>
      </c>
      <c r="B19">
        <v>0</v>
      </c>
      <c r="C19">
        <f t="shared" si="7"/>
        <v>0</v>
      </c>
      <c r="D19">
        <f t="shared" ca="1" si="0"/>
        <v>0</v>
      </c>
      <c r="E19" s="5">
        <f t="shared" si="8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1">V20/$S$20</f>
        <v>2.5937424601000023</v>
      </c>
    </row>
    <row r="20" spans="1:22" x14ac:dyDescent="0.3">
      <c r="A20">
        <v>2</v>
      </c>
      <c r="B20">
        <v>1</v>
      </c>
      <c r="C20">
        <f t="shared" si="7"/>
        <v>1</v>
      </c>
      <c r="D20">
        <f t="shared" ca="1" si="0"/>
        <v>1.96</v>
      </c>
      <c r="E20" s="5">
        <f t="shared" si="8"/>
        <v>12.249999999999998</v>
      </c>
      <c r="F20">
        <f t="shared" si="1"/>
        <v>4.8999999999999995</v>
      </c>
      <c r="G20">
        <f t="shared" si="2"/>
        <v>1.96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1"/>
        <v>2.8531167061100029</v>
      </c>
    </row>
    <row r="21" spans="1:22" x14ac:dyDescent="0.3">
      <c r="A21">
        <v>2</v>
      </c>
      <c r="B21">
        <v>2</v>
      </c>
      <c r="C21">
        <f t="shared" si="7"/>
        <v>1</v>
      </c>
      <c r="D21">
        <f t="shared" ca="1" si="0"/>
        <v>4.0768000000000004</v>
      </c>
      <c r="E21" s="5">
        <f t="shared" si="8"/>
        <v>25.479999999999997</v>
      </c>
      <c r="F21">
        <f t="shared" si="1"/>
        <v>10.192</v>
      </c>
      <c r="G21">
        <f t="shared" si="2"/>
        <v>4.0768000000000004</v>
      </c>
      <c r="H21">
        <f t="shared" si="3"/>
        <v>2</v>
      </c>
      <c r="I21">
        <f t="shared" si="4"/>
        <v>2</v>
      </c>
      <c r="J21">
        <f t="shared" si="5"/>
        <v>2</v>
      </c>
      <c r="K21">
        <f t="shared" si="6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3.1384283767210035</v>
      </c>
    </row>
    <row r="22" spans="1:22" x14ac:dyDescent="0.3">
      <c r="A22">
        <v>2</v>
      </c>
      <c r="B22">
        <v>3</v>
      </c>
      <c r="C22">
        <f t="shared" si="7"/>
        <v>1</v>
      </c>
      <c r="D22">
        <f t="shared" ca="1" si="0"/>
        <v>6.3629440000000006</v>
      </c>
      <c r="E22" s="5">
        <f t="shared" si="8"/>
        <v>39.7684</v>
      </c>
      <c r="F22">
        <f t="shared" si="1"/>
        <v>15.907360000000001</v>
      </c>
      <c r="G22">
        <f t="shared" si="2"/>
        <v>6.3629440000000006</v>
      </c>
      <c r="H22">
        <f t="shared" si="3"/>
        <v>3</v>
      </c>
      <c r="I22">
        <f t="shared" si="4"/>
        <v>3</v>
      </c>
      <c r="J22">
        <f t="shared" si="5"/>
        <v>3</v>
      </c>
      <c r="K22">
        <f t="shared" si="6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3.4522712143931042</v>
      </c>
    </row>
    <row r="23" spans="1:22" x14ac:dyDescent="0.3">
      <c r="A23">
        <v>2</v>
      </c>
      <c r="B23">
        <v>4</v>
      </c>
      <c r="C23">
        <f t="shared" si="7"/>
        <v>0.99</v>
      </c>
      <c r="D23">
        <f t="shared" ca="1" si="0"/>
        <v>8.8319795200000009</v>
      </c>
      <c r="E23" s="5">
        <f t="shared" si="8"/>
        <v>55.199871999999999</v>
      </c>
      <c r="F23">
        <f t="shared" si="1"/>
        <v>22.079948800000004</v>
      </c>
      <c r="G23">
        <f t="shared" si="2"/>
        <v>8.8319795200000009</v>
      </c>
      <c r="H23">
        <f t="shared" si="3"/>
        <v>4</v>
      </c>
      <c r="I23">
        <f t="shared" si="4"/>
        <v>4</v>
      </c>
      <c r="J23">
        <f t="shared" si="5"/>
        <v>4</v>
      </c>
      <c r="K23">
        <f t="shared" si="6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3.7974983358324148</v>
      </c>
    </row>
    <row r="24" spans="1:22" x14ac:dyDescent="0.3">
      <c r="A24">
        <v>2</v>
      </c>
      <c r="B24">
        <v>5</v>
      </c>
      <c r="C24">
        <f t="shared" si="7"/>
        <v>0.99</v>
      </c>
      <c r="D24">
        <f t="shared" ca="1" si="0"/>
        <v>11.794822144000001</v>
      </c>
      <c r="E24" s="5">
        <f t="shared" si="8"/>
        <v>73.717638399999998</v>
      </c>
      <c r="F24">
        <f t="shared" si="1"/>
        <v>29.487055360000006</v>
      </c>
      <c r="G24">
        <f t="shared" si="2"/>
        <v>11.794822144000001</v>
      </c>
      <c r="H24">
        <f t="shared" si="3"/>
        <v>5.1851370496000007</v>
      </c>
      <c r="I24">
        <f t="shared" si="4"/>
        <v>5</v>
      </c>
      <c r="J24">
        <f t="shared" si="5"/>
        <v>5</v>
      </c>
      <c r="K24">
        <f t="shared" si="6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2">V23*$S$20</f>
        <v>4.1772481694156562</v>
      </c>
    </row>
    <row r="25" spans="1:22" x14ac:dyDescent="0.3">
      <c r="A25">
        <v>2</v>
      </c>
      <c r="B25">
        <v>6</v>
      </c>
      <c r="C25">
        <f t="shared" si="7"/>
        <v>0.99</v>
      </c>
      <c r="D25">
        <f t="shared" ca="1" si="0"/>
        <v>14.994692177920003</v>
      </c>
      <c r="E25" s="5">
        <f t="shared" si="8"/>
        <v>93.716826112000007</v>
      </c>
      <c r="F25">
        <f t="shared" si="1"/>
        <v>37.48673044480001</v>
      </c>
      <c r="G25">
        <f t="shared" si="2"/>
        <v>14.994692177920003</v>
      </c>
      <c r="H25">
        <f t="shared" si="3"/>
        <v>6.4650850631680008</v>
      </c>
      <c r="I25">
        <f t="shared" si="4"/>
        <v>6</v>
      </c>
      <c r="J25">
        <f t="shared" si="5"/>
        <v>6</v>
      </c>
      <c r="K25">
        <f t="shared" si="6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2"/>
        <v>4.594972986357222</v>
      </c>
    </row>
    <row r="26" spans="1:22" x14ac:dyDescent="0.3">
      <c r="A26">
        <v>2</v>
      </c>
      <c r="B26">
        <v>7</v>
      </c>
      <c r="C26">
        <f t="shared" si="7"/>
        <v>0.99</v>
      </c>
      <c r="D26">
        <f t="shared" ca="1" si="0"/>
        <v>18.450551814553606</v>
      </c>
      <c r="E26" s="5">
        <f t="shared" si="8"/>
        <v>115.31594884096002</v>
      </c>
      <c r="F26">
        <f t="shared" si="1"/>
        <v>46.126379536384015</v>
      </c>
      <c r="G26">
        <f t="shared" si="2"/>
        <v>18.450551814553606</v>
      </c>
      <c r="H26">
        <f t="shared" si="3"/>
        <v>7.8474289178214418</v>
      </c>
      <c r="I26">
        <f t="shared" si="4"/>
        <v>7</v>
      </c>
      <c r="J26">
        <f t="shared" si="5"/>
        <v>7</v>
      </c>
      <c r="K26">
        <f t="shared" si="6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2"/>
        <v>5.0544702849929442</v>
      </c>
    </row>
    <row r="27" spans="1:22" x14ac:dyDescent="0.3">
      <c r="A27">
        <v>2</v>
      </c>
      <c r="B27">
        <v>8</v>
      </c>
      <c r="C27">
        <f t="shared" si="7"/>
        <v>0.99</v>
      </c>
      <c r="D27">
        <f t="shared" ca="1" si="0"/>
        <v>22.182880222117895</v>
      </c>
      <c r="E27" s="5">
        <f t="shared" si="8"/>
        <v>138.64300138823683</v>
      </c>
      <c r="F27">
        <f t="shared" si="1"/>
        <v>55.45720055529474</v>
      </c>
      <c r="G27">
        <f t="shared" si="2"/>
        <v>22.182880222117895</v>
      </c>
      <c r="H27">
        <f t="shared" si="3"/>
        <v>9.3403602808471575</v>
      </c>
      <c r="I27">
        <f t="shared" si="4"/>
        <v>8</v>
      </c>
      <c r="J27">
        <f t="shared" si="5"/>
        <v>8</v>
      </c>
      <c r="K27">
        <f t="shared" si="6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2"/>
        <v>5.5599173134922388</v>
      </c>
    </row>
    <row r="28" spans="1:22" x14ac:dyDescent="0.3">
      <c r="A28">
        <v>2</v>
      </c>
      <c r="B28">
        <v>9</v>
      </c>
      <c r="C28">
        <f t="shared" si="7"/>
        <v>0.99</v>
      </c>
      <c r="D28">
        <f t="shared" ca="1" si="0"/>
        <v>26.213794902287329</v>
      </c>
      <c r="E28" s="5">
        <f t="shared" si="8"/>
        <v>163.8362181392958</v>
      </c>
      <c r="F28">
        <f t="shared" si="1"/>
        <v>65.534487255718318</v>
      </c>
      <c r="G28">
        <f t="shared" si="2"/>
        <v>26.213794902287329</v>
      </c>
      <c r="H28">
        <f t="shared" si="3"/>
        <v>10.952726152914931</v>
      </c>
      <c r="I28">
        <f t="shared" si="4"/>
        <v>9</v>
      </c>
      <c r="J28">
        <f t="shared" si="5"/>
        <v>9</v>
      </c>
      <c r="K28">
        <f t="shared" si="6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2"/>
        <v>6.1159090448414632</v>
      </c>
    </row>
    <row r="29" spans="1:22" x14ac:dyDescent="0.3">
      <c r="A29">
        <v>2</v>
      </c>
      <c r="B29">
        <v>10</v>
      </c>
      <c r="C29">
        <f t="shared" si="7"/>
        <v>0.99</v>
      </c>
      <c r="D29">
        <f t="shared" ca="1" si="0"/>
        <v>31.453983986507595</v>
      </c>
      <c r="E29" s="5">
        <f t="shared" si="8"/>
        <v>196.58739991567245</v>
      </c>
      <c r="F29">
        <f t="shared" si="1"/>
        <v>78.63495996626898</v>
      </c>
      <c r="G29">
        <f t="shared" si="2"/>
        <v>31.453983986507595</v>
      </c>
      <c r="H29">
        <f t="shared" si="3"/>
        <v>13.048801786603036</v>
      </c>
      <c r="I29">
        <f t="shared" si="4"/>
        <v>10</v>
      </c>
      <c r="J29">
        <f t="shared" si="5"/>
        <v>10</v>
      </c>
      <c r="K29">
        <f t="shared" si="6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2"/>
        <v>6.72749994932561</v>
      </c>
    </row>
    <row r="30" spans="1:22" x14ac:dyDescent="0.3">
      <c r="A30">
        <v>2</v>
      </c>
      <c r="B30">
        <v>11</v>
      </c>
      <c r="C30">
        <f t="shared" si="7"/>
        <v>0.9</v>
      </c>
      <c r="D30">
        <f t="shared" ca="1" si="0"/>
        <v>37.113388197465483</v>
      </c>
      <c r="E30" s="5">
        <f t="shared" si="8"/>
        <v>231.95867623415921</v>
      </c>
      <c r="F30">
        <f t="shared" si="1"/>
        <v>92.783470493663685</v>
      </c>
      <c r="G30">
        <f t="shared" si="2"/>
        <v>37.113388197465483</v>
      </c>
      <c r="H30">
        <f t="shared" si="3"/>
        <v>15.31256347098619</v>
      </c>
      <c r="I30">
        <f t="shared" si="4"/>
        <v>11</v>
      </c>
      <c r="J30">
        <f t="shared" si="5"/>
        <v>11</v>
      </c>
      <c r="K30">
        <f t="shared" si="6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2"/>
        <v>7.4002499442581717</v>
      </c>
    </row>
    <row r="31" spans="1:22" x14ac:dyDescent="0.3">
      <c r="A31">
        <v>2</v>
      </c>
      <c r="B31">
        <v>12</v>
      </c>
      <c r="C31">
        <f t="shared" si="7"/>
        <v>0.9</v>
      </c>
      <c r="D31">
        <f t="shared" ca="1" si="0"/>
        <v>43.225544745299999</v>
      </c>
      <c r="E31" s="5">
        <f t="shared" si="8"/>
        <v>270.15965465812496</v>
      </c>
      <c r="F31">
        <f t="shared" si="1"/>
        <v>108.06386186324997</v>
      </c>
      <c r="G31">
        <f t="shared" si="2"/>
        <v>43.225544745299999</v>
      </c>
      <c r="H31">
        <f t="shared" si="3"/>
        <v>17.757426090119996</v>
      </c>
      <c r="I31">
        <f t="shared" si="4"/>
        <v>12</v>
      </c>
      <c r="J31">
        <f t="shared" si="5"/>
        <v>12</v>
      </c>
      <c r="K31">
        <f t="shared" si="6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2"/>
        <v>8.140274938683989</v>
      </c>
    </row>
    <row r="32" spans="1:22" x14ac:dyDescent="0.3">
      <c r="A32">
        <v>2</v>
      </c>
      <c r="B32">
        <v>13</v>
      </c>
      <c r="C32">
        <f t="shared" si="7"/>
        <v>0.9</v>
      </c>
      <c r="D32">
        <f t="shared" ca="1" si="0"/>
        <v>49.826673816961275</v>
      </c>
      <c r="E32" s="5">
        <f t="shared" si="8"/>
        <v>311.41671135600797</v>
      </c>
      <c r="F32">
        <f t="shared" si="1"/>
        <v>124.56668454240317</v>
      </c>
      <c r="G32">
        <f t="shared" si="2"/>
        <v>49.826673816961275</v>
      </c>
      <c r="H32">
        <f t="shared" si="3"/>
        <v>20.397877718784507</v>
      </c>
      <c r="I32">
        <f t="shared" si="4"/>
        <v>13.056180651465805</v>
      </c>
      <c r="J32">
        <f t="shared" si="5"/>
        <v>13.056180651465805</v>
      </c>
      <c r="K32">
        <f t="shared" si="6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2"/>
        <v>8.9543024325523888</v>
      </c>
    </row>
    <row r="33" spans="1:22" x14ac:dyDescent="0.3">
      <c r="A33">
        <v>2</v>
      </c>
      <c r="B33">
        <v>14</v>
      </c>
      <c r="C33">
        <f t="shared" si="7"/>
        <v>0.9</v>
      </c>
      <c r="D33">
        <f t="shared" ca="1" si="0"/>
        <v>56.955893214355456</v>
      </c>
      <c r="E33" s="5">
        <f t="shared" si="8"/>
        <v>355.9743325897216</v>
      </c>
      <c r="F33">
        <f t="shared" si="1"/>
        <v>142.38973303588861</v>
      </c>
      <c r="G33">
        <f t="shared" si="2"/>
        <v>56.955893214355456</v>
      </c>
      <c r="H33">
        <f t="shared" si="3"/>
        <v>23.249565477742181</v>
      </c>
      <c r="I33">
        <f t="shared" si="4"/>
        <v>14.196855755048874</v>
      </c>
      <c r="J33">
        <f t="shared" si="5"/>
        <v>14.196855755048874</v>
      </c>
      <c r="K33">
        <f t="shared" si="6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2"/>
        <v>9.849732675807628</v>
      </c>
    </row>
    <row r="34" spans="1:22" x14ac:dyDescent="0.3">
      <c r="A34">
        <v>2</v>
      </c>
      <c r="B34">
        <v>15</v>
      </c>
      <c r="C34">
        <f t="shared" si="7"/>
        <v>0.9</v>
      </c>
      <c r="D34">
        <f t="shared" ref="D34:D65" ca="1" si="13">OFFSET(E34,0,A34)</f>
        <v>68.36264425018615</v>
      </c>
      <c r="E34" s="5">
        <f t="shared" si="8"/>
        <v>427.26652656366343</v>
      </c>
      <c r="F34">
        <f t="shared" si="1"/>
        <v>170.90661062546533</v>
      </c>
      <c r="G34">
        <f t="shared" si="2"/>
        <v>68.36264425018615</v>
      </c>
      <c r="H34">
        <f t="shared" si="3"/>
        <v>27.812265892074457</v>
      </c>
      <c r="I34">
        <f t="shared" si="4"/>
        <v>16.021935920781786</v>
      </c>
      <c r="J34">
        <f t="shared" si="5"/>
        <v>16.021935920781786</v>
      </c>
      <c r="K34">
        <f t="shared" si="6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2"/>
        <v>10.834705943388391</v>
      </c>
    </row>
    <row r="35" spans="1:22" x14ac:dyDescent="0.3">
      <c r="A35">
        <v>3</v>
      </c>
      <c r="B35">
        <v>0</v>
      </c>
      <c r="C35">
        <f t="shared" si="7"/>
        <v>0</v>
      </c>
      <c r="D35">
        <f t="shared" ca="1" si="13"/>
        <v>0</v>
      </c>
      <c r="E35" s="5">
        <f t="shared" si="8"/>
        <v>0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4">V36/$S$36</f>
        <v>6.1159090448414624</v>
      </c>
    </row>
    <row r="36" spans="1:22" x14ac:dyDescent="0.3">
      <c r="A36">
        <v>3</v>
      </c>
      <c r="B36">
        <v>1</v>
      </c>
      <c r="C36">
        <f t="shared" si="7"/>
        <v>1</v>
      </c>
      <c r="D36">
        <f t="shared" ca="1" si="13"/>
        <v>2.7439999999999998</v>
      </c>
      <c r="E36" s="5">
        <f t="shared" si="8"/>
        <v>42.874999999999993</v>
      </c>
      <c r="F36">
        <f t="shared" si="1"/>
        <v>17.149999999999999</v>
      </c>
      <c r="G36">
        <f t="shared" si="2"/>
        <v>6.8599999999999994</v>
      </c>
      <c r="H36">
        <f t="shared" si="3"/>
        <v>2.7439999999999998</v>
      </c>
      <c r="I36">
        <f t="shared" si="4"/>
        <v>1.0975999999999999</v>
      </c>
      <c r="J36">
        <f t="shared" si="5"/>
        <v>1.0975999999999999</v>
      </c>
      <c r="K36">
        <f t="shared" si="6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1.1000000000000001</v>
      </c>
      <c r="V36">
        <f t="shared" si="14"/>
        <v>6.7274999493256091</v>
      </c>
    </row>
    <row r="37" spans="1:22" x14ac:dyDescent="0.3">
      <c r="A37">
        <v>3</v>
      </c>
      <c r="B37">
        <v>2</v>
      </c>
      <c r="C37">
        <f t="shared" si="7"/>
        <v>1</v>
      </c>
      <c r="D37">
        <f t="shared" ca="1" si="13"/>
        <v>5.7075199999999997</v>
      </c>
      <c r="E37" s="5">
        <f t="shared" si="8"/>
        <v>89.179999999999993</v>
      </c>
      <c r="F37">
        <f t="shared" si="1"/>
        <v>35.671999999999997</v>
      </c>
      <c r="G37">
        <f t="shared" si="2"/>
        <v>14.268800000000001</v>
      </c>
      <c r="H37">
        <f t="shared" si="3"/>
        <v>5.7075199999999997</v>
      </c>
      <c r="I37">
        <f t="shared" si="4"/>
        <v>2.2830079999999997</v>
      </c>
      <c r="J37">
        <f t="shared" si="5"/>
        <v>2.2830079999999997</v>
      </c>
      <c r="K37">
        <f t="shared" si="6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1.2100000000000002</v>
      </c>
      <c r="V37">
        <f t="shared" si="14"/>
        <v>7.4002499442581708</v>
      </c>
    </row>
    <row r="38" spans="1:22" x14ac:dyDescent="0.3">
      <c r="A38">
        <v>3</v>
      </c>
      <c r="B38">
        <v>3</v>
      </c>
      <c r="C38">
        <f t="shared" si="7"/>
        <v>1</v>
      </c>
      <c r="D38">
        <f t="shared" ca="1" si="13"/>
        <v>8.9081215999999994</v>
      </c>
      <c r="E38" s="5">
        <f t="shared" si="8"/>
        <v>139.18939999999998</v>
      </c>
      <c r="F38">
        <f t="shared" si="1"/>
        <v>55.675759999999997</v>
      </c>
      <c r="G38">
        <f t="shared" si="2"/>
        <v>22.270304000000003</v>
      </c>
      <c r="H38">
        <f t="shared" si="3"/>
        <v>8.9081215999999994</v>
      </c>
      <c r="I38">
        <f t="shared" si="4"/>
        <v>3.5632486399999999</v>
      </c>
      <c r="J38">
        <f t="shared" si="5"/>
        <v>3.5632486399999999</v>
      </c>
      <c r="K38">
        <f t="shared" si="6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1.3310000000000004</v>
      </c>
      <c r="V38">
        <f t="shared" si="14"/>
        <v>8.140274938683989</v>
      </c>
    </row>
    <row r="39" spans="1:22" x14ac:dyDescent="0.3">
      <c r="A39">
        <v>3</v>
      </c>
      <c r="B39">
        <v>4</v>
      </c>
      <c r="C39">
        <f t="shared" si="7"/>
        <v>0.99</v>
      </c>
      <c r="D39">
        <f t="shared" ca="1" si="13"/>
        <v>12.364771328</v>
      </c>
      <c r="E39" s="5">
        <f t="shared" si="8"/>
        <v>193.19955199999998</v>
      </c>
      <c r="F39">
        <f t="shared" si="1"/>
        <v>77.279820799999996</v>
      </c>
      <c r="G39">
        <f t="shared" si="2"/>
        <v>30.911928320000005</v>
      </c>
      <c r="H39">
        <f t="shared" si="3"/>
        <v>12.364771328</v>
      </c>
      <c r="I39">
        <f t="shared" si="4"/>
        <v>4.9459085312000006</v>
      </c>
      <c r="J39">
        <f t="shared" si="5"/>
        <v>4.9459085312000006</v>
      </c>
      <c r="K39">
        <f t="shared" si="6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1.4641000000000006</v>
      </c>
      <c r="V39">
        <f t="shared" si="14"/>
        <v>8.9543024325523888</v>
      </c>
    </row>
    <row r="40" spans="1:22" x14ac:dyDescent="0.3">
      <c r="A40">
        <v>3</v>
      </c>
      <c r="B40">
        <v>5</v>
      </c>
      <c r="C40">
        <f t="shared" si="7"/>
        <v>0.99</v>
      </c>
      <c r="D40">
        <f t="shared" ca="1" si="13"/>
        <v>16.512751001600002</v>
      </c>
      <c r="E40" s="5">
        <f t="shared" si="8"/>
        <v>258.01173440000002</v>
      </c>
      <c r="F40">
        <f t="shared" si="1"/>
        <v>103.20469376</v>
      </c>
      <c r="G40">
        <f t="shared" si="2"/>
        <v>41.281877504000008</v>
      </c>
      <c r="H40">
        <f t="shared" si="3"/>
        <v>16.512751001600002</v>
      </c>
      <c r="I40">
        <f t="shared" si="4"/>
        <v>6.6051004006400014</v>
      </c>
      <c r="J40">
        <f t="shared" si="5"/>
        <v>6.6051004006400014</v>
      </c>
      <c r="K40">
        <f t="shared" si="6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1.6105100000000008</v>
      </c>
      <c r="V40">
        <f>V41/$S$36</f>
        <v>9.849732675807628</v>
      </c>
    </row>
    <row r="41" spans="1:22" x14ac:dyDescent="0.3">
      <c r="A41">
        <v>3</v>
      </c>
      <c r="B41">
        <v>6</v>
      </c>
      <c r="C41">
        <f t="shared" si="7"/>
        <v>0.99</v>
      </c>
      <c r="D41">
        <f t="shared" ca="1" si="13"/>
        <v>20.992569049088004</v>
      </c>
      <c r="E41" s="5">
        <f t="shared" si="8"/>
        <v>328.00889139200001</v>
      </c>
      <c r="F41">
        <f t="shared" si="1"/>
        <v>131.20355655680001</v>
      </c>
      <c r="G41">
        <f t="shared" si="2"/>
        <v>52.481422622720011</v>
      </c>
      <c r="H41">
        <f t="shared" si="3"/>
        <v>20.992569049088004</v>
      </c>
      <c r="I41">
        <f t="shared" si="4"/>
        <v>8.3970276196352014</v>
      </c>
      <c r="J41">
        <f t="shared" si="5"/>
        <v>8.3970276196352014</v>
      </c>
      <c r="K41">
        <f t="shared" si="6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1.7715610000000011</v>
      </c>
      <c r="U41">
        <v>1</v>
      </c>
      <c r="V41">
        <f>V34</f>
        <v>10.834705943388391</v>
      </c>
    </row>
    <row r="42" spans="1:22" x14ac:dyDescent="0.3">
      <c r="A42">
        <v>3</v>
      </c>
      <c r="B42">
        <v>7</v>
      </c>
      <c r="C42">
        <f t="shared" si="7"/>
        <v>0.99</v>
      </c>
      <c r="D42">
        <f t="shared" ca="1" si="13"/>
        <v>25.830772540375047</v>
      </c>
      <c r="E42" s="5">
        <f t="shared" si="8"/>
        <v>403.60582094336002</v>
      </c>
      <c r="F42">
        <f t="shared" si="1"/>
        <v>161.44232837734401</v>
      </c>
      <c r="G42">
        <f t="shared" si="2"/>
        <v>64.576931350937613</v>
      </c>
      <c r="H42">
        <f t="shared" si="3"/>
        <v>25.830772540375047</v>
      </c>
      <c r="I42">
        <f t="shared" si="4"/>
        <v>10.332309016150019</v>
      </c>
      <c r="J42">
        <f t="shared" si="5"/>
        <v>10.332309016150019</v>
      </c>
      <c r="K42">
        <f t="shared" si="6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1.9487171000000014</v>
      </c>
      <c r="V42">
        <f>V41*$S$36</f>
        <v>11.918176537727231</v>
      </c>
    </row>
    <row r="43" spans="1:22" x14ac:dyDescent="0.3">
      <c r="A43">
        <v>3</v>
      </c>
      <c r="B43">
        <v>8</v>
      </c>
      <c r="C43">
        <f t="shared" si="7"/>
        <v>0.99</v>
      </c>
      <c r="D43">
        <f t="shared" ca="1" si="13"/>
        <v>31.056032310965051</v>
      </c>
      <c r="E43" s="5">
        <f t="shared" si="8"/>
        <v>485.25050485882883</v>
      </c>
      <c r="F43">
        <f t="shared" si="1"/>
        <v>194.10020194353154</v>
      </c>
      <c r="G43">
        <f t="shared" si="2"/>
        <v>77.640080777412635</v>
      </c>
      <c r="H43">
        <f t="shared" si="3"/>
        <v>31.056032310965051</v>
      </c>
      <c r="I43">
        <f t="shared" si="4"/>
        <v>12.42241292438602</v>
      </c>
      <c r="J43">
        <f t="shared" si="5"/>
        <v>12.42241292438602</v>
      </c>
      <c r="K43">
        <f t="shared" si="6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2.1435888100000016</v>
      </c>
      <c r="V43">
        <f t="shared" ref="V43:V55" si="15">V42*$S$36</f>
        <v>13.109994191499954</v>
      </c>
    </row>
    <row r="44" spans="1:22" x14ac:dyDescent="0.3">
      <c r="A44">
        <v>3</v>
      </c>
      <c r="B44">
        <v>9</v>
      </c>
      <c r="C44">
        <f t="shared" si="7"/>
        <v>0.99</v>
      </c>
      <c r="D44">
        <f t="shared" ca="1" si="13"/>
        <v>36.699312863202259</v>
      </c>
      <c r="E44" s="5">
        <f t="shared" si="8"/>
        <v>573.42676348753514</v>
      </c>
      <c r="F44">
        <f t="shared" si="1"/>
        <v>229.37070539501408</v>
      </c>
      <c r="G44">
        <f t="shared" si="2"/>
        <v>91.748282158005651</v>
      </c>
      <c r="H44">
        <f t="shared" si="3"/>
        <v>36.699312863202259</v>
      </c>
      <c r="I44">
        <f t="shared" si="4"/>
        <v>14.679725145280901</v>
      </c>
      <c r="J44">
        <f t="shared" si="5"/>
        <v>14.679725145280901</v>
      </c>
      <c r="K44">
        <f t="shared" si="6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2.3579476910000019</v>
      </c>
      <c r="V44">
        <f t="shared" si="15"/>
        <v>14.420993610649951</v>
      </c>
    </row>
    <row r="45" spans="1:22" x14ac:dyDescent="0.3">
      <c r="A45">
        <v>3</v>
      </c>
      <c r="B45">
        <v>10</v>
      </c>
      <c r="C45">
        <f t="shared" si="7"/>
        <v>0.99</v>
      </c>
      <c r="D45">
        <f t="shared" ca="1" si="13"/>
        <v>44.03557758111063</v>
      </c>
      <c r="E45" s="5">
        <f t="shared" si="8"/>
        <v>688.05589970485335</v>
      </c>
      <c r="F45">
        <f t="shared" si="1"/>
        <v>275.22235988194137</v>
      </c>
      <c r="G45">
        <f t="shared" si="2"/>
        <v>110.08894395277657</v>
      </c>
      <c r="H45">
        <f t="shared" si="3"/>
        <v>44.03557758111063</v>
      </c>
      <c r="I45">
        <f t="shared" si="4"/>
        <v>17.614231032444248</v>
      </c>
      <c r="J45">
        <f t="shared" si="5"/>
        <v>17.614231032444248</v>
      </c>
      <c r="K45">
        <f t="shared" si="6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2.5937424601000023</v>
      </c>
      <c r="V45">
        <f t="shared" si="15"/>
        <v>15.863092971714948</v>
      </c>
    </row>
    <row r="46" spans="1:22" x14ac:dyDescent="0.3">
      <c r="A46">
        <v>3</v>
      </c>
      <c r="B46">
        <v>11</v>
      </c>
      <c r="C46">
        <f t="shared" si="7"/>
        <v>0.9</v>
      </c>
      <c r="D46">
        <f t="shared" ca="1" si="13"/>
        <v>51.958743476451666</v>
      </c>
      <c r="E46" s="5">
        <f t="shared" si="8"/>
        <v>811.85536681955705</v>
      </c>
      <c r="F46">
        <f t="shared" si="1"/>
        <v>324.74214672782284</v>
      </c>
      <c r="G46">
        <f t="shared" si="2"/>
        <v>129.89685869112918</v>
      </c>
      <c r="H46">
        <f t="shared" si="3"/>
        <v>51.958743476451666</v>
      </c>
      <c r="I46">
        <f t="shared" si="4"/>
        <v>20.783497390580663</v>
      </c>
      <c r="J46">
        <f t="shared" si="5"/>
        <v>20.783497390580663</v>
      </c>
      <c r="K46">
        <f t="shared" si="6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2.8531167061100029</v>
      </c>
      <c r="V46">
        <f t="shared" si="15"/>
        <v>17.449402268886445</v>
      </c>
    </row>
    <row r="47" spans="1:22" x14ac:dyDescent="0.3">
      <c r="A47">
        <v>3</v>
      </c>
      <c r="B47">
        <v>12</v>
      </c>
      <c r="C47">
        <f t="shared" si="7"/>
        <v>0.9</v>
      </c>
      <c r="D47">
        <f t="shared" ca="1" si="13"/>
        <v>60.51576264341999</v>
      </c>
      <c r="E47" s="5">
        <f t="shared" si="8"/>
        <v>945.55879130343715</v>
      </c>
      <c r="F47">
        <f t="shared" si="1"/>
        <v>378.22351652137485</v>
      </c>
      <c r="G47">
        <f t="shared" si="2"/>
        <v>151.28940660855</v>
      </c>
      <c r="H47">
        <f t="shared" si="3"/>
        <v>60.51576264341999</v>
      </c>
      <c r="I47">
        <f t="shared" si="4"/>
        <v>24.206305057367992</v>
      </c>
      <c r="J47">
        <f t="shared" si="5"/>
        <v>24.206305057367992</v>
      </c>
      <c r="K47">
        <f t="shared" si="6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3.1384283767210035</v>
      </c>
      <c r="V47">
        <f t="shared" si="15"/>
        <v>19.194342495775089</v>
      </c>
    </row>
    <row r="48" spans="1:22" x14ac:dyDescent="0.3">
      <c r="A48">
        <v>3</v>
      </c>
      <c r="B48">
        <v>13</v>
      </c>
      <c r="C48">
        <f t="shared" si="7"/>
        <v>0.9</v>
      </c>
      <c r="D48">
        <f t="shared" ca="1" si="13"/>
        <v>69.757343343745774</v>
      </c>
      <c r="E48" s="5">
        <f t="shared" si="8"/>
        <v>1089.9584897460277</v>
      </c>
      <c r="F48">
        <f t="shared" si="1"/>
        <v>435.983395898411</v>
      </c>
      <c r="G48">
        <f t="shared" si="2"/>
        <v>174.39335835936447</v>
      </c>
      <c r="H48">
        <f t="shared" si="3"/>
        <v>69.757343343745774</v>
      </c>
      <c r="I48">
        <f t="shared" si="4"/>
        <v>27.902937337498308</v>
      </c>
      <c r="J48">
        <f t="shared" si="5"/>
        <v>27.902937337498308</v>
      </c>
      <c r="K48">
        <f t="shared" si="6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3.4522712143931042</v>
      </c>
      <c r="V48">
        <f t="shared" si="15"/>
        <v>21.113776745352599</v>
      </c>
    </row>
    <row r="49" spans="1:22" x14ac:dyDescent="0.3">
      <c r="A49">
        <v>3</v>
      </c>
      <c r="B49">
        <v>14</v>
      </c>
      <c r="C49">
        <f t="shared" si="7"/>
        <v>0.9</v>
      </c>
      <c r="D49">
        <f t="shared" ca="1" si="13"/>
        <v>79.738250500097621</v>
      </c>
      <c r="E49" s="5">
        <f t="shared" si="8"/>
        <v>1245.9101640640254</v>
      </c>
      <c r="F49">
        <f t="shared" si="1"/>
        <v>498.36406562561012</v>
      </c>
      <c r="G49">
        <f t="shared" si="2"/>
        <v>199.34562625024409</v>
      </c>
      <c r="H49">
        <f t="shared" si="3"/>
        <v>79.738250500097621</v>
      </c>
      <c r="I49">
        <f t="shared" si="4"/>
        <v>31.895300200039049</v>
      </c>
      <c r="J49">
        <f t="shared" si="5"/>
        <v>31.895300200039049</v>
      </c>
      <c r="K49">
        <f t="shared" si="6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3.7974983358324148</v>
      </c>
      <c r="V49">
        <f t="shared" si="15"/>
        <v>23.225154419887861</v>
      </c>
    </row>
    <row r="50" spans="1:22" x14ac:dyDescent="0.3">
      <c r="A50">
        <v>3</v>
      </c>
      <c r="B50">
        <v>15</v>
      </c>
      <c r="C50">
        <f t="shared" si="7"/>
        <v>0.9</v>
      </c>
      <c r="D50">
        <f t="shared" ca="1" si="13"/>
        <v>95.707701950260585</v>
      </c>
      <c r="E50" s="5">
        <f t="shared" si="8"/>
        <v>1495.4328429728216</v>
      </c>
      <c r="F50">
        <f t="shared" si="1"/>
        <v>598.17313718912874</v>
      </c>
      <c r="G50">
        <f t="shared" si="2"/>
        <v>239.26925487565151</v>
      </c>
      <c r="H50">
        <f t="shared" si="3"/>
        <v>95.707701950260585</v>
      </c>
      <c r="I50">
        <f t="shared" si="4"/>
        <v>38.283080780104235</v>
      </c>
      <c r="J50">
        <f t="shared" si="5"/>
        <v>38.283080780104235</v>
      </c>
      <c r="K50">
        <f t="shared" si="6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4.1772481694156562</v>
      </c>
      <c r="V50">
        <f t="shared" si="15"/>
        <v>25.547669861876649</v>
      </c>
    </row>
    <row r="51" spans="1:22" x14ac:dyDescent="0.3">
      <c r="A51">
        <v>3</v>
      </c>
      <c r="B51">
        <v>16</v>
      </c>
      <c r="C51">
        <f t="shared" si="7"/>
        <v>0.9</v>
      </c>
      <c r="D51">
        <f t="shared" ca="1" si="13"/>
        <v>112.95470951643659</v>
      </c>
      <c r="E51" s="5">
        <f t="shared" si="8"/>
        <v>1764.9173361943217</v>
      </c>
      <c r="F51">
        <f t="shared" si="1"/>
        <v>705.96693447772873</v>
      </c>
      <c r="G51">
        <f t="shared" si="2"/>
        <v>282.38677379109151</v>
      </c>
      <c r="H51">
        <f t="shared" si="3"/>
        <v>112.95470951643659</v>
      </c>
      <c r="I51">
        <f t="shared" si="4"/>
        <v>45.181883806574639</v>
      </c>
      <c r="J51">
        <f t="shared" si="5"/>
        <v>45.181883806574639</v>
      </c>
      <c r="K51">
        <f t="shared" si="6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4.594972986357222</v>
      </c>
      <c r="V51">
        <f t="shared" si="15"/>
        <v>28.102436848064315</v>
      </c>
    </row>
    <row r="52" spans="1:22" x14ac:dyDescent="0.3">
      <c r="A52">
        <v>3</v>
      </c>
      <c r="B52">
        <v>17</v>
      </c>
      <c r="C52">
        <f t="shared" si="7"/>
        <v>0.9</v>
      </c>
      <c r="D52">
        <f t="shared" ca="1" si="13"/>
        <v>131.58147768790667</v>
      </c>
      <c r="E52" s="5">
        <f t="shared" si="8"/>
        <v>2055.9605888735418</v>
      </c>
      <c r="F52">
        <f t="shared" si="1"/>
        <v>822.38423554941676</v>
      </c>
      <c r="G52">
        <f t="shared" si="2"/>
        <v>328.95369421976676</v>
      </c>
      <c r="H52">
        <f t="shared" si="3"/>
        <v>131.58147768790667</v>
      </c>
      <c r="I52">
        <f t="shared" si="4"/>
        <v>52.632591075162672</v>
      </c>
      <c r="J52">
        <f t="shared" si="5"/>
        <v>52.632591075162672</v>
      </c>
      <c r="K52">
        <f t="shared" si="6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5.0544702849929442</v>
      </c>
      <c r="V52">
        <f t="shared" si="15"/>
        <v>30.912680532870748</v>
      </c>
    </row>
    <row r="53" spans="1:22" x14ac:dyDescent="0.3">
      <c r="A53">
        <v>3</v>
      </c>
      <c r="B53">
        <v>18</v>
      </c>
      <c r="C53">
        <f t="shared" si="7"/>
        <v>0.9</v>
      </c>
      <c r="D53">
        <f t="shared" ca="1" si="13"/>
        <v>151.69838731309437</v>
      </c>
      <c r="E53" s="5">
        <f t="shared" si="8"/>
        <v>2370.2873017670995</v>
      </c>
      <c r="F53">
        <f t="shared" si="1"/>
        <v>948.11492070683983</v>
      </c>
      <c r="G53">
        <f t="shared" si="2"/>
        <v>379.24596828273599</v>
      </c>
      <c r="H53">
        <f t="shared" si="3"/>
        <v>151.69838731309437</v>
      </c>
      <c r="I53">
        <f t="shared" si="4"/>
        <v>60.679354925237753</v>
      </c>
      <c r="J53">
        <f t="shared" si="5"/>
        <v>60.679354925237753</v>
      </c>
      <c r="K53">
        <f t="shared" si="6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5.5599173134922388</v>
      </c>
      <c r="V53">
        <f t="shared" si="15"/>
        <v>34.003948586157826</v>
      </c>
    </row>
    <row r="54" spans="1:22" x14ac:dyDescent="0.3">
      <c r="A54">
        <v>3</v>
      </c>
      <c r="B54">
        <v>19</v>
      </c>
      <c r="C54">
        <f t="shared" si="7"/>
        <v>0.9</v>
      </c>
      <c r="D54">
        <f t="shared" ca="1" si="13"/>
        <v>173.4246497082971</v>
      </c>
      <c r="E54" s="5">
        <f t="shared" si="8"/>
        <v>2709.7601516921418</v>
      </c>
      <c r="F54">
        <f t="shared" si="1"/>
        <v>1083.9040606768567</v>
      </c>
      <c r="G54">
        <f t="shared" si="2"/>
        <v>433.56162427074275</v>
      </c>
      <c r="H54">
        <f t="shared" si="3"/>
        <v>173.4246497082971</v>
      </c>
      <c r="I54">
        <f t="shared" si="4"/>
        <v>69.369859883318838</v>
      </c>
      <c r="J54">
        <f t="shared" si="5"/>
        <v>69.369859883318838</v>
      </c>
      <c r="K54">
        <f t="shared" si="6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6.1159090448414632</v>
      </c>
      <c r="V54">
        <f t="shared" si="15"/>
        <v>37.404343444773609</v>
      </c>
    </row>
    <row r="55" spans="1:22" x14ac:dyDescent="0.3">
      <c r="A55">
        <v>3</v>
      </c>
      <c r="B55">
        <v>20</v>
      </c>
      <c r="C55">
        <f t="shared" si="7"/>
        <v>0.9</v>
      </c>
      <c r="D55">
        <f t="shared" ca="1" si="13"/>
        <v>210.35929578014171</v>
      </c>
      <c r="E55" s="5">
        <f t="shared" si="8"/>
        <v>3286.8639965647139</v>
      </c>
      <c r="F55">
        <f t="shared" si="1"/>
        <v>1314.7455986258856</v>
      </c>
      <c r="G55">
        <f t="shared" si="2"/>
        <v>525.89823945035425</v>
      </c>
      <c r="H55">
        <f t="shared" si="3"/>
        <v>210.35929578014171</v>
      </c>
      <c r="I55">
        <f t="shared" si="4"/>
        <v>84.143718312056677</v>
      </c>
      <c r="J55">
        <f t="shared" si="5"/>
        <v>84.143718312056677</v>
      </c>
      <c r="K55">
        <f t="shared" si="6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6.72749994932561</v>
      </c>
      <c r="T55">
        <f ca="1">C55*D55</f>
        <v>189.32336620212754</v>
      </c>
      <c r="V55">
        <f t="shared" si="15"/>
        <v>41.144777789250973</v>
      </c>
    </row>
    <row r="56" spans="1:22" x14ac:dyDescent="0.3">
      <c r="A56">
        <v>4</v>
      </c>
      <c r="B56">
        <v>0</v>
      </c>
      <c r="C56">
        <f t="shared" si="7"/>
        <v>0</v>
      </c>
      <c r="D56">
        <f t="shared" ca="1" si="13"/>
        <v>0</v>
      </c>
      <c r="E56" s="5">
        <f t="shared" si="8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6">V57/$S$57</f>
        <v>14.420993610649951</v>
      </c>
    </row>
    <row r="57" spans="1:22" x14ac:dyDescent="0.3">
      <c r="A57">
        <v>4</v>
      </c>
      <c r="B57">
        <v>1</v>
      </c>
      <c r="C57">
        <f t="shared" si="7"/>
        <v>1</v>
      </c>
      <c r="D57">
        <f t="shared" ca="1" si="13"/>
        <v>3.8415999999999997</v>
      </c>
      <c r="E57" s="5">
        <f t="shared" si="8"/>
        <v>150.0625</v>
      </c>
      <c r="F57">
        <f t="shared" si="1"/>
        <v>60.024999999999999</v>
      </c>
      <c r="G57">
        <f t="shared" si="2"/>
        <v>24.009999999999998</v>
      </c>
      <c r="H57">
        <f t="shared" si="3"/>
        <v>9.6039999999999992</v>
      </c>
      <c r="I57">
        <f t="shared" si="4"/>
        <v>3.8415999999999997</v>
      </c>
      <c r="J57">
        <f t="shared" si="5"/>
        <v>3.8415999999999997</v>
      </c>
      <c r="K57">
        <f t="shared" si="6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1.1000000000000001</v>
      </c>
      <c r="V57">
        <f t="shared" si="16"/>
        <v>15.863092971714948</v>
      </c>
    </row>
    <row r="58" spans="1:22" x14ac:dyDescent="0.3">
      <c r="A58">
        <v>4</v>
      </c>
      <c r="B58">
        <v>2</v>
      </c>
      <c r="C58">
        <f t="shared" si="7"/>
        <v>1</v>
      </c>
      <c r="D58">
        <f t="shared" ca="1" si="13"/>
        <v>7.9905279999999994</v>
      </c>
      <c r="E58" s="5">
        <f t="shared" si="8"/>
        <v>312.13</v>
      </c>
      <c r="F58">
        <f t="shared" si="1"/>
        <v>124.852</v>
      </c>
      <c r="G58">
        <f t="shared" si="2"/>
        <v>49.940799999999996</v>
      </c>
      <c r="H58">
        <f t="shared" si="3"/>
        <v>19.976320000000001</v>
      </c>
      <c r="I58">
        <f t="shared" si="4"/>
        <v>7.9905279999999994</v>
      </c>
      <c r="J58">
        <f t="shared" si="5"/>
        <v>7.9905279999999994</v>
      </c>
      <c r="K58">
        <f t="shared" si="6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1.2100000000000002</v>
      </c>
      <c r="V58">
        <f t="shared" si="16"/>
        <v>17.449402268886445</v>
      </c>
    </row>
    <row r="59" spans="1:22" x14ac:dyDescent="0.3">
      <c r="A59">
        <v>4</v>
      </c>
      <c r="B59">
        <v>3</v>
      </c>
      <c r="C59">
        <f t="shared" si="7"/>
        <v>1</v>
      </c>
      <c r="D59">
        <f t="shared" ca="1" si="13"/>
        <v>12.471370239999999</v>
      </c>
      <c r="E59" s="5">
        <f t="shared" si="8"/>
        <v>487.16290000000004</v>
      </c>
      <c r="F59">
        <f t="shared" si="1"/>
        <v>194.86516</v>
      </c>
      <c r="G59">
        <f t="shared" si="2"/>
        <v>77.946064000000007</v>
      </c>
      <c r="H59">
        <f t="shared" si="3"/>
        <v>31.178425600000004</v>
      </c>
      <c r="I59">
        <f t="shared" si="4"/>
        <v>12.471370239999999</v>
      </c>
      <c r="J59">
        <f t="shared" si="5"/>
        <v>12.471370239999999</v>
      </c>
      <c r="K59">
        <f t="shared" si="6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1.3310000000000004</v>
      </c>
      <c r="V59">
        <f t="shared" si="16"/>
        <v>19.194342495775089</v>
      </c>
    </row>
    <row r="60" spans="1:22" x14ac:dyDescent="0.3">
      <c r="A60">
        <v>4</v>
      </c>
      <c r="B60">
        <v>4</v>
      </c>
      <c r="C60">
        <f t="shared" si="7"/>
        <v>0.99</v>
      </c>
      <c r="D60">
        <f t="shared" ca="1" si="13"/>
        <v>17.3106798592</v>
      </c>
      <c r="E60" s="5">
        <f t="shared" si="8"/>
        <v>676.19843200000014</v>
      </c>
      <c r="F60">
        <f t="shared" si="1"/>
        <v>270.47937280000002</v>
      </c>
      <c r="G60">
        <f t="shared" si="2"/>
        <v>108.19174912000001</v>
      </c>
      <c r="H60">
        <f t="shared" si="3"/>
        <v>43.276699648000005</v>
      </c>
      <c r="I60">
        <f t="shared" si="4"/>
        <v>17.3106798592</v>
      </c>
      <c r="J60">
        <f t="shared" si="5"/>
        <v>17.3106798592</v>
      </c>
      <c r="K60">
        <f t="shared" si="6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1.4641000000000006</v>
      </c>
      <c r="V60">
        <f t="shared" si="16"/>
        <v>21.113776745352599</v>
      </c>
    </row>
    <row r="61" spans="1:22" x14ac:dyDescent="0.3">
      <c r="A61">
        <v>4</v>
      </c>
      <c r="B61">
        <v>5</v>
      </c>
      <c r="C61">
        <f t="shared" si="7"/>
        <v>0.99</v>
      </c>
      <c r="D61">
        <f t="shared" ca="1" si="13"/>
        <v>23.117851402240003</v>
      </c>
      <c r="E61" s="5">
        <f t="shared" si="8"/>
        <v>903.04107040000019</v>
      </c>
      <c r="F61">
        <f t="shared" si="1"/>
        <v>361.21642816000002</v>
      </c>
      <c r="G61">
        <f t="shared" si="2"/>
        <v>144.48657126400002</v>
      </c>
      <c r="H61">
        <f t="shared" si="3"/>
        <v>57.794628505600009</v>
      </c>
      <c r="I61">
        <f t="shared" si="4"/>
        <v>23.117851402240003</v>
      </c>
      <c r="J61">
        <f t="shared" si="5"/>
        <v>23.117851402240003</v>
      </c>
      <c r="K61">
        <f t="shared" si="6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1.6105100000000008</v>
      </c>
      <c r="V61">
        <f t="shared" si="16"/>
        <v>23.225154419887861</v>
      </c>
    </row>
    <row r="62" spans="1:22" x14ac:dyDescent="0.3">
      <c r="A62">
        <v>4</v>
      </c>
      <c r="B62">
        <v>6</v>
      </c>
      <c r="C62">
        <f t="shared" si="7"/>
        <v>0.99</v>
      </c>
      <c r="D62">
        <f t="shared" ca="1" si="13"/>
        <v>29.389596668723204</v>
      </c>
      <c r="E62" s="5">
        <f t="shared" si="8"/>
        <v>1148.0311198720003</v>
      </c>
      <c r="F62">
        <f t="shared" si="1"/>
        <v>459.21244794880005</v>
      </c>
      <c r="G62">
        <f t="shared" si="2"/>
        <v>183.68497917952004</v>
      </c>
      <c r="H62">
        <f t="shared" si="3"/>
        <v>73.473991671808008</v>
      </c>
      <c r="I62">
        <f t="shared" si="4"/>
        <v>29.389596668723204</v>
      </c>
      <c r="J62">
        <f t="shared" si="5"/>
        <v>29.389596668723204</v>
      </c>
      <c r="K62">
        <f t="shared" si="6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1.7715610000000011</v>
      </c>
      <c r="V62">
        <f t="shared" si="16"/>
        <v>25.547669861876649</v>
      </c>
    </row>
    <row r="63" spans="1:22" x14ac:dyDescent="0.3">
      <c r="A63">
        <v>4</v>
      </c>
      <c r="B63">
        <v>7</v>
      </c>
      <c r="C63">
        <f t="shared" si="7"/>
        <v>0.99</v>
      </c>
      <c r="D63">
        <f t="shared" ca="1" si="13"/>
        <v>36.163081556525064</v>
      </c>
      <c r="E63" s="5">
        <f t="shared" si="8"/>
        <v>1412.6203733017605</v>
      </c>
      <c r="F63">
        <f t="shared" si="1"/>
        <v>565.04814932070406</v>
      </c>
      <c r="G63">
        <f t="shared" si="2"/>
        <v>226.01925972828167</v>
      </c>
      <c r="H63">
        <f t="shared" si="3"/>
        <v>90.40770389131265</v>
      </c>
      <c r="I63">
        <f t="shared" si="4"/>
        <v>36.163081556525064</v>
      </c>
      <c r="J63">
        <f t="shared" si="5"/>
        <v>36.163081556525064</v>
      </c>
      <c r="K63">
        <f t="shared" si="6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1.9487171000000014</v>
      </c>
      <c r="V63">
        <f t="shared" si="16"/>
        <v>28.102436848064315</v>
      </c>
    </row>
    <row r="64" spans="1:22" x14ac:dyDescent="0.3">
      <c r="A64">
        <v>4</v>
      </c>
      <c r="B64">
        <v>8</v>
      </c>
      <c r="C64">
        <f t="shared" si="7"/>
        <v>0.99</v>
      </c>
      <c r="D64">
        <f t="shared" ca="1" si="13"/>
        <v>43.478445235351074</v>
      </c>
      <c r="E64" s="5">
        <f t="shared" si="8"/>
        <v>1698.3767670059015</v>
      </c>
      <c r="F64">
        <f t="shared" si="1"/>
        <v>679.35070680236049</v>
      </c>
      <c r="G64">
        <f t="shared" si="2"/>
        <v>271.74028272094421</v>
      </c>
      <c r="H64">
        <f t="shared" si="3"/>
        <v>108.69611308837767</v>
      </c>
      <c r="I64">
        <f t="shared" si="4"/>
        <v>43.478445235351074</v>
      </c>
      <c r="J64">
        <f t="shared" si="5"/>
        <v>43.478445235351074</v>
      </c>
      <c r="K64">
        <f t="shared" si="6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2.1435888100000016</v>
      </c>
      <c r="V64">
        <f t="shared" si="16"/>
        <v>30.912680532870748</v>
      </c>
    </row>
    <row r="65" spans="1:22" x14ac:dyDescent="0.3">
      <c r="A65">
        <v>4</v>
      </c>
      <c r="B65">
        <v>9</v>
      </c>
      <c r="C65">
        <f t="shared" si="7"/>
        <v>0.99</v>
      </c>
      <c r="D65">
        <f t="shared" ca="1" si="13"/>
        <v>51.379038008483164</v>
      </c>
      <c r="E65" s="5">
        <f t="shared" si="8"/>
        <v>2006.9936722063737</v>
      </c>
      <c r="F65">
        <f t="shared" si="1"/>
        <v>802.79746888254942</v>
      </c>
      <c r="G65">
        <f t="shared" si="2"/>
        <v>321.11898755301979</v>
      </c>
      <c r="H65">
        <f t="shared" si="3"/>
        <v>128.44759502120789</v>
      </c>
      <c r="I65">
        <f t="shared" si="4"/>
        <v>51.379038008483164</v>
      </c>
      <c r="J65">
        <f t="shared" si="5"/>
        <v>51.379038008483164</v>
      </c>
      <c r="K65">
        <f t="shared" si="6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2.3579476910000019</v>
      </c>
      <c r="V65">
        <f t="shared" si="16"/>
        <v>34.003948586157826</v>
      </c>
    </row>
    <row r="66" spans="1:22" x14ac:dyDescent="0.3">
      <c r="A66">
        <v>4</v>
      </c>
      <c r="B66">
        <v>10</v>
      </c>
      <c r="C66">
        <f t="shared" si="7"/>
        <v>0.99</v>
      </c>
      <c r="D66">
        <f t="shared" ref="D66:D97" ca="1" si="17">OFFSET(E66,0,A66)</f>
        <v>61.649808613554882</v>
      </c>
      <c r="E66" s="5">
        <f t="shared" si="8"/>
        <v>2408.1956489669878</v>
      </c>
      <c r="F66">
        <f t="shared" ref="F66:F129" si="18">IF(M66=0,0,F65+M66)</f>
        <v>963.278259586795</v>
      </c>
      <c r="G66">
        <f t="shared" ref="G66:G129" si="19">IF(N66=0,0,G65+N66)</f>
        <v>385.31130383471805</v>
      </c>
      <c r="H66">
        <f t="shared" ref="H66:H129" si="20">IF(O66=0,0,H65+O66)</f>
        <v>154.12452153388719</v>
      </c>
      <c r="I66">
        <f t="shared" ref="I66:I129" si="21">IF(P66=0,0,I65+P66)</f>
        <v>61.649808613554882</v>
      </c>
      <c r="J66">
        <f t="shared" ref="J66:J129" si="22">IF(Q66=0,0,J65+Q66)</f>
        <v>61.649808613554882</v>
      </c>
      <c r="K66">
        <f t="shared" ref="K66:K129" si="23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2.5937424601000023</v>
      </c>
      <c r="V66">
        <f>V67/$S$57</f>
        <v>37.404343444773609</v>
      </c>
    </row>
    <row r="67" spans="1:22" x14ac:dyDescent="0.3">
      <c r="A67">
        <v>4</v>
      </c>
      <c r="B67">
        <v>11</v>
      </c>
      <c r="C67">
        <f t="shared" ref="C67:C130" si="24">IF(B67=0,0,
IF(B67&lt;=3,1,
IF(B67&lt;=10,0.99,
IF(B67&lt;=20,0.9,
IF(B67&lt;=30,0.8,"이상")))))</f>
        <v>0.9</v>
      </c>
      <c r="D67">
        <f t="shared" ca="1" si="17"/>
        <v>72.742240867032336</v>
      </c>
      <c r="E67" s="5">
        <f t="shared" ref="E67:E130" si="25">IF(L67=0,0,E66+L67)</f>
        <v>2841.4937838684509</v>
      </c>
      <c r="F67">
        <f t="shared" si="18"/>
        <v>1136.5975135473802</v>
      </c>
      <c r="G67">
        <f t="shared" si="19"/>
        <v>454.63900541895214</v>
      </c>
      <c r="H67">
        <f t="shared" si="20"/>
        <v>181.85560216758083</v>
      </c>
      <c r="I67">
        <f t="shared" si="21"/>
        <v>72.742240867032336</v>
      </c>
      <c r="J67">
        <f t="shared" si="22"/>
        <v>72.742240867032336</v>
      </c>
      <c r="K67">
        <f t="shared" si="23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2.8531167061100029</v>
      </c>
      <c r="U67">
        <v>1</v>
      </c>
      <c r="V67">
        <f>V55</f>
        <v>41.144777789250973</v>
      </c>
    </row>
    <row r="68" spans="1:22" x14ac:dyDescent="0.3">
      <c r="A68">
        <v>4</v>
      </c>
      <c r="B68">
        <v>12</v>
      </c>
      <c r="C68">
        <f t="shared" si="24"/>
        <v>0.9</v>
      </c>
      <c r="D68">
        <f t="shared" ca="1" si="17"/>
        <v>84.722067700787989</v>
      </c>
      <c r="E68" s="5">
        <f t="shared" si="25"/>
        <v>3309.455769562031</v>
      </c>
      <c r="F68">
        <f t="shared" si="18"/>
        <v>1323.7823078248123</v>
      </c>
      <c r="G68">
        <f t="shared" si="19"/>
        <v>529.51292312992496</v>
      </c>
      <c r="H68">
        <f t="shared" si="20"/>
        <v>211.80516925196994</v>
      </c>
      <c r="I68">
        <f t="shared" si="21"/>
        <v>84.722067700787989</v>
      </c>
      <c r="J68">
        <f t="shared" si="22"/>
        <v>84.722067700787989</v>
      </c>
      <c r="K68">
        <f t="shared" si="23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3.1384283767210035</v>
      </c>
      <c r="V68">
        <f>V67*$S$57</f>
        <v>45.259255568176073</v>
      </c>
    </row>
    <row r="69" spans="1:22" x14ac:dyDescent="0.3">
      <c r="A69">
        <v>4</v>
      </c>
      <c r="B69">
        <v>13</v>
      </c>
      <c r="C69">
        <f t="shared" si="24"/>
        <v>0.9</v>
      </c>
      <c r="D69">
        <f t="shared" ca="1" si="17"/>
        <v>97.660280681244089</v>
      </c>
      <c r="E69" s="5">
        <f t="shared" si="25"/>
        <v>3814.8547141110976</v>
      </c>
      <c r="F69">
        <f t="shared" si="18"/>
        <v>1525.941885644439</v>
      </c>
      <c r="G69">
        <f t="shared" si="19"/>
        <v>610.37675425777559</v>
      </c>
      <c r="H69">
        <f t="shared" si="20"/>
        <v>244.1507017031102</v>
      </c>
      <c r="I69">
        <f t="shared" si="21"/>
        <v>97.660280681244089</v>
      </c>
      <c r="J69">
        <f t="shared" si="22"/>
        <v>97.660280681244089</v>
      </c>
      <c r="K69">
        <f t="shared" si="23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3.4522712143931042</v>
      </c>
      <c r="V69">
        <f t="shared" ref="V69:V86" si="26">V68*$S$57</f>
        <v>49.785181124993684</v>
      </c>
    </row>
    <row r="70" spans="1:22" x14ac:dyDescent="0.3">
      <c r="A70">
        <v>4</v>
      </c>
      <c r="B70">
        <v>14</v>
      </c>
      <c r="C70">
        <f t="shared" si="24"/>
        <v>0.9</v>
      </c>
      <c r="D70">
        <f t="shared" ca="1" si="17"/>
        <v>111.63355070013668</v>
      </c>
      <c r="E70" s="5">
        <f t="shared" si="25"/>
        <v>4360.6855742240896</v>
      </c>
      <c r="F70">
        <f t="shared" si="18"/>
        <v>1744.2742296896358</v>
      </c>
      <c r="G70">
        <f t="shared" si="19"/>
        <v>697.70969187585433</v>
      </c>
      <c r="H70">
        <f t="shared" si="20"/>
        <v>279.08387675034169</v>
      </c>
      <c r="I70">
        <f t="shared" si="21"/>
        <v>111.63355070013668</v>
      </c>
      <c r="J70">
        <f t="shared" si="22"/>
        <v>111.63355070013668</v>
      </c>
      <c r="K70">
        <f t="shared" si="23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3.7974983358324148</v>
      </c>
      <c r="V70">
        <f t="shared" si="26"/>
        <v>54.763699237493057</v>
      </c>
    </row>
    <row r="71" spans="1:22" x14ac:dyDescent="0.3">
      <c r="A71">
        <v>4</v>
      </c>
      <c r="B71">
        <v>15</v>
      </c>
      <c r="C71">
        <f t="shared" si="24"/>
        <v>0.9</v>
      </c>
      <c r="D71">
        <f t="shared" ca="1" si="17"/>
        <v>133.99078273036483</v>
      </c>
      <c r="E71" s="5">
        <f t="shared" si="25"/>
        <v>5234.0149504048768</v>
      </c>
      <c r="F71">
        <f t="shared" si="18"/>
        <v>2093.6059801619508</v>
      </c>
      <c r="G71">
        <f t="shared" si="19"/>
        <v>837.44239206478028</v>
      </c>
      <c r="H71">
        <f t="shared" si="20"/>
        <v>334.97695682591211</v>
      </c>
      <c r="I71">
        <f t="shared" si="21"/>
        <v>133.99078273036483</v>
      </c>
      <c r="J71">
        <f t="shared" si="22"/>
        <v>133.99078273036483</v>
      </c>
      <c r="K71">
        <f t="shared" si="23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4.1772481694156562</v>
      </c>
      <c r="V71">
        <f t="shared" si="26"/>
        <v>60.240069161242367</v>
      </c>
    </row>
    <row r="72" spans="1:22" x14ac:dyDescent="0.3">
      <c r="A72">
        <v>4</v>
      </c>
      <c r="B72">
        <v>16</v>
      </c>
      <c r="C72">
        <f t="shared" si="24"/>
        <v>0.9</v>
      </c>
      <c r="D72">
        <f t="shared" ca="1" si="17"/>
        <v>158.13659332301123</v>
      </c>
      <c r="E72" s="5">
        <f t="shared" si="25"/>
        <v>6177.2106766801271</v>
      </c>
      <c r="F72">
        <f t="shared" si="18"/>
        <v>2470.8842706720511</v>
      </c>
      <c r="G72">
        <f t="shared" si="19"/>
        <v>988.35370826882036</v>
      </c>
      <c r="H72">
        <f t="shared" si="20"/>
        <v>395.34148330752816</v>
      </c>
      <c r="I72">
        <f t="shared" si="21"/>
        <v>158.13659332301123</v>
      </c>
      <c r="J72">
        <f t="shared" si="22"/>
        <v>158.13659332301123</v>
      </c>
      <c r="K72">
        <f t="shared" si="23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4.594972986357222</v>
      </c>
      <c r="V72">
        <f t="shared" si="26"/>
        <v>66.26407607736661</v>
      </c>
    </row>
    <row r="73" spans="1:22" x14ac:dyDescent="0.3">
      <c r="A73">
        <v>4</v>
      </c>
      <c r="B73">
        <v>17</v>
      </c>
      <c r="C73">
        <f t="shared" si="24"/>
        <v>0.9</v>
      </c>
      <c r="D73">
        <f t="shared" ca="1" si="17"/>
        <v>184.21406876306935</v>
      </c>
      <c r="E73" s="5">
        <f t="shared" si="25"/>
        <v>7195.862061057398</v>
      </c>
      <c r="F73">
        <f t="shared" si="18"/>
        <v>2878.3448244229594</v>
      </c>
      <c r="G73">
        <f t="shared" si="19"/>
        <v>1151.3379297691836</v>
      </c>
      <c r="H73">
        <f t="shared" si="20"/>
        <v>460.53517190767349</v>
      </c>
      <c r="I73">
        <f t="shared" si="21"/>
        <v>184.21406876306935</v>
      </c>
      <c r="J73">
        <f t="shared" si="22"/>
        <v>184.21406876306935</v>
      </c>
      <c r="K73">
        <f t="shared" si="23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5.0544702849929442</v>
      </c>
      <c r="V73">
        <f t="shared" si="26"/>
        <v>72.890483685103277</v>
      </c>
    </row>
    <row r="74" spans="1:22" x14ac:dyDescent="0.3">
      <c r="A74">
        <v>4</v>
      </c>
      <c r="B74">
        <v>18</v>
      </c>
      <c r="C74">
        <f t="shared" si="24"/>
        <v>0.9</v>
      </c>
      <c r="D74">
        <f t="shared" ca="1" si="17"/>
        <v>212.37774223833213</v>
      </c>
      <c r="E74" s="5">
        <f t="shared" si="25"/>
        <v>8296.0055561848494</v>
      </c>
      <c r="F74">
        <f t="shared" si="18"/>
        <v>3318.4022224739401</v>
      </c>
      <c r="G74">
        <f t="shared" si="19"/>
        <v>1327.3608889895759</v>
      </c>
      <c r="H74">
        <f t="shared" si="20"/>
        <v>530.94435559583042</v>
      </c>
      <c r="I74">
        <f t="shared" si="21"/>
        <v>212.37774223833213</v>
      </c>
      <c r="J74">
        <f t="shared" si="22"/>
        <v>212.37774223833213</v>
      </c>
      <c r="K74">
        <f t="shared" si="23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5.5599173134922388</v>
      </c>
      <c r="V74">
        <f t="shared" si="26"/>
        <v>80.179532053613613</v>
      </c>
    </row>
    <row r="75" spans="1:22" x14ac:dyDescent="0.3">
      <c r="A75">
        <v>4</v>
      </c>
      <c r="B75">
        <v>19</v>
      </c>
      <c r="C75">
        <f t="shared" si="24"/>
        <v>0.9</v>
      </c>
      <c r="D75">
        <f t="shared" ca="1" si="17"/>
        <v>242.79450959161593</v>
      </c>
      <c r="E75" s="5">
        <f t="shared" si="25"/>
        <v>9484.1605309224979</v>
      </c>
      <c r="F75">
        <f t="shared" si="18"/>
        <v>3793.6642123689994</v>
      </c>
      <c r="G75">
        <f t="shared" si="19"/>
        <v>1517.4656849475996</v>
      </c>
      <c r="H75">
        <f t="shared" si="20"/>
        <v>606.98627397903988</v>
      </c>
      <c r="I75">
        <f t="shared" si="21"/>
        <v>242.79450959161593</v>
      </c>
      <c r="J75">
        <f t="shared" si="22"/>
        <v>242.79450959161593</v>
      </c>
      <c r="K75">
        <f t="shared" si="23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6.1159090448414632</v>
      </c>
      <c r="V75">
        <f t="shared" si="26"/>
        <v>88.197485258974979</v>
      </c>
    </row>
    <row r="76" spans="1:22" x14ac:dyDescent="0.3">
      <c r="A76">
        <v>4</v>
      </c>
      <c r="B76">
        <v>20</v>
      </c>
      <c r="C76">
        <f t="shared" si="24"/>
        <v>0.9</v>
      </c>
      <c r="D76">
        <f t="shared" ca="1" si="17"/>
        <v>294.50301409219838</v>
      </c>
      <c r="E76" s="5">
        <f t="shared" si="25"/>
        <v>11504.023987976499</v>
      </c>
      <c r="F76">
        <f t="shared" si="18"/>
        <v>4601.6095951906009</v>
      </c>
      <c r="G76">
        <f t="shared" si="19"/>
        <v>1840.6438380762399</v>
      </c>
      <c r="H76">
        <f t="shared" si="20"/>
        <v>736.25753523049605</v>
      </c>
      <c r="I76">
        <f t="shared" si="21"/>
        <v>294.50301409219838</v>
      </c>
      <c r="J76">
        <f t="shared" si="22"/>
        <v>294.50301409219838</v>
      </c>
      <c r="K76">
        <f t="shared" si="23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6.72749994932561</v>
      </c>
      <c r="V76">
        <f t="shared" si="26"/>
        <v>97.017233784872488</v>
      </c>
    </row>
    <row r="77" spans="1:22" x14ac:dyDescent="0.3">
      <c r="A77">
        <v>4</v>
      </c>
      <c r="B77">
        <v>21</v>
      </c>
      <c r="C77">
        <f t="shared" si="24"/>
        <v>0.8</v>
      </c>
      <c r="D77">
        <f t="shared" ca="1" si="17"/>
        <v>350.34819895282743</v>
      </c>
      <c r="E77" s="5">
        <f t="shared" si="25"/>
        <v>13685.476521594823</v>
      </c>
      <c r="F77">
        <f t="shared" si="18"/>
        <v>5474.1906086379304</v>
      </c>
      <c r="G77">
        <f t="shared" si="19"/>
        <v>2189.6762434551715</v>
      </c>
      <c r="H77">
        <f t="shared" si="20"/>
        <v>875.87049738206872</v>
      </c>
      <c r="I77">
        <f t="shared" si="21"/>
        <v>350.34819895282743</v>
      </c>
      <c r="J77">
        <f t="shared" si="22"/>
        <v>350.34819895282743</v>
      </c>
      <c r="K77">
        <f t="shared" si="23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7.4002499442581717</v>
      </c>
      <c r="V77">
        <f t="shared" si="26"/>
        <v>106.71895716335975</v>
      </c>
    </row>
    <row r="78" spans="1:22" x14ac:dyDescent="0.3">
      <c r="A78">
        <v>4</v>
      </c>
      <c r="B78">
        <v>22</v>
      </c>
      <c r="C78">
        <f t="shared" si="24"/>
        <v>0.8</v>
      </c>
      <c r="D78">
        <f t="shared" ca="1" si="17"/>
        <v>410.66099860230679</v>
      </c>
      <c r="E78" s="5">
        <f t="shared" si="25"/>
        <v>16041.445257902611</v>
      </c>
      <c r="F78">
        <f t="shared" si="18"/>
        <v>6416.5781031610459</v>
      </c>
      <c r="G78">
        <f t="shared" si="19"/>
        <v>2566.6312412644174</v>
      </c>
      <c r="H78">
        <f t="shared" si="20"/>
        <v>1026.6524965057672</v>
      </c>
      <c r="I78">
        <f t="shared" si="21"/>
        <v>410.66099860230679</v>
      </c>
      <c r="J78">
        <f t="shared" si="22"/>
        <v>410.66099860230679</v>
      </c>
      <c r="K78">
        <f t="shared" si="23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8.140274938683989</v>
      </c>
      <c r="V78">
        <f t="shared" si="26"/>
        <v>117.39085287969573</v>
      </c>
    </row>
    <row r="79" spans="1:22" x14ac:dyDescent="0.3">
      <c r="A79">
        <v>4</v>
      </c>
      <c r="B79">
        <v>23</v>
      </c>
      <c r="C79">
        <f t="shared" si="24"/>
        <v>0.8</v>
      </c>
      <c r="D79">
        <f t="shared" ca="1" si="17"/>
        <v>475.79882222374454</v>
      </c>
      <c r="E79" s="5">
        <f t="shared" si="25"/>
        <v>18585.891493115021</v>
      </c>
      <c r="F79">
        <f t="shared" si="18"/>
        <v>7434.356597246011</v>
      </c>
      <c r="G79">
        <f t="shared" si="19"/>
        <v>2973.7426388984031</v>
      </c>
      <c r="H79">
        <f t="shared" si="20"/>
        <v>1189.4970555593616</v>
      </c>
      <c r="I79">
        <f t="shared" si="21"/>
        <v>475.79882222374454</v>
      </c>
      <c r="J79">
        <f t="shared" si="22"/>
        <v>475.79882222374454</v>
      </c>
      <c r="K79">
        <f t="shared" si="23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8.9543024325523888</v>
      </c>
      <c r="V79">
        <f t="shared" si="26"/>
        <v>129.1299381676653</v>
      </c>
    </row>
    <row r="80" spans="1:22" x14ac:dyDescent="0.3">
      <c r="A80">
        <v>4</v>
      </c>
      <c r="B80">
        <v>24</v>
      </c>
      <c r="C80">
        <f t="shared" si="24"/>
        <v>0.8</v>
      </c>
      <c r="D80">
        <f t="shared" ca="1" si="17"/>
        <v>546.14767173489736</v>
      </c>
      <c r="E80" s="5">
        <f t="shared" si="25"/>
        <v>21333.893427144427</v>
      </c>
      <c r="F80">
        <f t="shared" si="18"/>
        <v>8533.5573708577722</v>
      </c>
      <c r="G80">
        <f t="shared" si="19"/>
        <v>3413.4229483431077</v>
      </c>
      <c r="H80">
        <f t="shared" si="20"/>
        <v>1365.3691793372434</v>
      </c>
      <c r="I80">
        <f t="shared" si="21"/>
        <v>546.14767173489736</v>
      </c>
      <c r="J80">
        <f t="shared" si="22"/>
        <v>546.14767173489736</v>
      </c>
      <c r="K80">
        <f t="shared" si="23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9.849732675807628</v>
      </c>
      <c r="V80">
        <f t="shared" si="26"/>
        <v>142.04293198443185</v>
      </c>
    </row>
    <row r="81" spans="1:22" x14ac:dyDescent="0.3">
      <c r="A81">
        <v>4</v>
      </c>
      <c r="B81">
        <v>25</v>
      </c>
      <c r="C81">
        <f t="shared" si="24"/>
        <v>0.8</v>
      </c>
      <c r="D81">
        <f t="shared" ca="1" si="17"/>
        <v>686.84537075720289</v>
      </c>
      <c r="E81" s="5">
        <f t="shared" si="25"/>
        <v>26829.897295203235</v>
      </c>
      <c r="F81">
        <f t="shared" si="18"/>
        <v>10731.958918081296</v>
      </c>
      <c r="G81">
        <f t="shared" si="19"/>
        <v>4292.7835672325173</v>
      </c>
      <c r="H81">
        <f t="shared" si="20"/>
        <v>1717.1134268930073</v>
      </c>
      <c r="I81">
        <f t="shared" si="21"/>
        <v>686.84537075720289</v>
      </c>
      <c r="J81">
        <f t="shared" si="22"/>
        <v>686.84537075720289</v>
      </c>
      <c r="K81">
        <f t="shared" si="23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10.834705943388391</v>
      </c>
      <c r="V81">
        <f t="shared" si="26"/>
        <v>156.24722518287504</v>
      </c>
    </row>
    <row r="82" spans="1:22" x14ac:dyDescent="0.3">
      <c r="A82">
        <v>4</v>
      </c>
      <c r="B82">
        <v>26</v>
      </c>
      <c r="C82">
        <f t="shared" si="24"/>
        <v>0.8</v>
      </c>
      <c r="D82">
        <f t="shared" ca="1" si="17"/>
        <v>838.79888570129287</v>
      </c>
      <c r="E82" s="5">
        <f t="shared" si="25"/>
        <v>32765.581472706748</v>
      </c>
      <c r="F82">
        <f t="shared" si="18"/>
        <v>13106.232589082701</v>
      </c>
      <c r="G82">
        <f t="shared" si="19"/>
        <v>5242.4930356330797</v>
      </c>
      <c r="H82">
        <f t="shared" si="20"/>
        <v>2096.9972142532324</v>
      </c>
      <c r="I82">
        <f t="shared" si="21"/>
        <v>838.79888570129287</v>
      </c>
      <c r="J82">
        <f t="shared" si="22"/>
        <v>838.79888570129287</v>
      </c>
      <c r="K82">
        <f t="shared" si="23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11.918176537727231</v>
      </c>
      <c r="V82">
        <f t="shared" si="26"/>
        <v>171.87194770116255</v>
      </c>
    </row>
    <row r="83" spans="1:22" x14ac:dyDescent="0.3">
      <c r="A83">
        <v>4</v>
      </c>
      <c r="B83">
        <v>27</v>
      </c>
      <c r="C83">
        <f t="shared" si="24"/>
        <v>0.8</v>
      </c>
      <c r="D83">
        <f t="shared" ca="1" si="17"/>
        <v>1002.90868184091</v>
      </c>
      <c r="E83" s="5">
        <f t="shared" si="25"/>
        <v>39176.120384410548</v>
      </c>
      <c r="F83">
        <f t="shared" si="18"/>
        <v>15670.44815376422</v>
      </c>
      <c r="G83">
        <f t="shared" si="19"/>
        <v>6268.1792615056875</v>
      </c>
      <c r="H83">
        <f t="shared" si="20"/>
        <v>2507.2717046022753</v>
      </c>
      <c r="I83">
        <f t="shared" si="21"/>
        <v>1002.90868184091</v>
      </c>
      <c r="J83">
        <f t="shared" si="22"/>
        <v>1002.90868184091</v>
      </c>
      <c r="K83">
        <f t="shared" si="23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13.109994191499954</v>
      </c>
      <c r="V83">
        <f t="shared" si="26"/>
        <v>189.05914247127882</v>
      </c>
    </row>
    <row r="84" spans="1:22" x14ac:dyDescent="0.3">
      <c r="A84">
        <v>4</v>
      </c>
      <c r="B84">
        <v>28</v>
      </c>
      <c r="C84">
        <f t="shared" si="24"/>
        <v>0.8</v>
      </c>
      <c r="D84">
        <f t="shared" ca="1" si="17"/>
        <v>1180.1472616716967</v>
      </c>
      <c r="E84" s="5">
        <f t="shared" si="25"/>
        <v>46099.502409050649</v>
      </c>
      <c r="F84">
        <f t="shared" si="18"/>
        <v>18439.800963620262</v>
      </c>
      <c r="G84">
        <f t="shared" si="19"/>
        <v>7375.9203854481038</v>
      </c>
      <c r="H84">
        <f t="shared" si="20"/>
        <v>2950.3681541792416</v>
      </c>
      <c r="I84">
        <f t="shared" si="21"/>
        <v>1180.1472616716967</v>
      </c>
      <c r="J84">
        <f t="shared" si="22"/>
        <v>1180.1472616716967</v>
      </c>
      <c r="K84">
        <f t="shared" si="23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14.420993610649951</v>
      </c>
      <c r="V84">
        <f t="shared" si="26"/>
        <v>207.96505671840671</v>
      </c>
    </row>
    <row r="85" spans="1:22" x14ac:dyDescent="0.3">
      <c r="A85">
        <v>4</v>
      </c>
      <c r="B85">
        <v>29</v>
      </c>
      <c r="C85">
        <f t="shared" si="24"/>
        <v>0.8</v>
      </c>
      <c r="D85">
        <f t="shared" ca="1" si="17"/>
        <v>1371.5649278889462</v>
      </c>
      <c r="E85" s="5">
        <f t="shared" si="25"/>
        <v>53576.754995661955</v>
      </c>
      <c r="F85">
        <f t="shared" si="18"/>
        <v>21430.701998264787</v>
      </c>
      <c r="G85">
        <f t="shared" si="19"/>
        <v>8572.2807993059141</v>
      </c>
      <c r="H85">
        <f t="shared" si="20"/>
        <v>3428.9123197223653</v>
      </c>
      <c r="I85">
        <f t="shared" si="21"/>
        <v>1371.5649278889462</v>
      </c>
      <c r="J85">
        <f t="shared" si="22"/>
        <v>1371.5649278889462</v>
      </c>
      <c r="K85">
        <f t="shared" si="23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15.863092971714948</v>
      </c>
      <c r="V85">
        <f t="shared" si="26"/>
        <v>228.76156239024741</v>
      </c>
    </row>
    <row r="86" spans="1:22" x14ac:dyDescent="0.3">
      <c r="A86">
        <v>4</v>
      </c>
      <c r="B86">
        <v>30</v>
      </c>
      <c r="C86">
        <f t="shared" si="24"/>
        <v>0.8</v>
      </c>
      <c r="D86">
        <f t="shared" ca="1" si="17"/>
        <v>1945.8179265406948</v>
      </c>
      <c r="E86" s="5">
        <f t="shared" si="25"/>
        <v>76008.512755495874</v>
      </c>
      <c r="F86">
        <f t="shared" si="18"/>
        <v>30403.405102198358</v>
      </c>
      <c r="G86">
        <f t="shared" si="19"/>
        <v>12161.362040879343</v>
      </c>
      <c r="H86">
        <f t="shared" si="20"/>
        <v>4864.5448163517367</v>
      </c>
      <c r="I86">
        <f t="shared" si="21"/>
        <v>1945.8179265406948</v>
      </c>
      <c r="J86">
        <f t="shared" si="22"/>
        <v>1945.8179265406948</v>
      </c>
      <c r="K86">
        <f t="shared" si="23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17.449402268886445</v>
      </c>
      <c r="V86">
        <f t="shared" si="26"/>
        <v>251.63771862927217</v>
      </c>
    </row>
    <row r="87" spans="1:22" x14ac:dyDescent="0.3">
      <c r="A87">
        <v>5</v>
      </c>
      <c r="B87">
        <v>0</v>
      </c>
      <c r="C87">
        <f t="shared" si="24"/>
        <v>0</v>
      </c>
      <c r="D87">
        <f t="shared" ca="1" si="17"/>
        <v>0</v>
      </c>
      <c r="E87" s="5">
        <f t="shared" si="25"/>
        <v>0</v>
      </c>
      <c r="F87">
        <f t="shared" si="18"/>
        <v>0</v>
      </c>
      <c r="G87">
        <f t="shared" si="19"/>
        <v>0</v>
      </c>
      <c r="H87">
        <f t="shared" si="20"/>
        <v>0</v>
      </c>
      <c r="I87">
        <f t="shared" si="21"/>
        <v>0</v>
      </c>
      <c r="J87">
        <f t="shared" si="22"/>
        <v>0</v>
      </c>
      <c r="K87">
        <f t="shared" si="23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19.023558478220203</v>
      </c>
    </row>
    <row r="88" spans="1:22" x14ac:dyDescent="0.3">
      <c r="A88">
        <v>5</v>
      </c>
      <c r="B88">
        <v>1</v>
      </c>
      <c r="C88">
        <f t="shared" si="24"/>
        <v>1</v>
      </c>
      <c r="D88">
        <f t="shared" ca="1" si="17"/>
        <v>3.8415999999999997</v>
      </c>
      <c r="E88" s="5">
        <f t="shared" si="25"/>
        <v>150.0625</v>
      </c>
      <c r="F88">
        <f t="shared" si="18"/>
        <v>60.024999999999999</v>
      </c>
      <c r="G88">
        <f t="shared" si="19"/>
        <v>24.009999999999998</v>
      </c>
      <c r="H88">
        <f t="shared" si="20"/>
        <v>9.6039999999999992</v>
      </c>
      <c r="I88">
        <f t="shared" si="21"/>
        <v>3.8415999999999997</v>
      </c>
      <c r="J88">
        <f t="shared" si="22"/>
        <v>3.8415999999999997</v>
      </c>
      <c r="K88">
        <f t="shared" si="23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1.1000000000000001</v>
      </c>
      <c r="V88">
        <f t="shared" ref="V88:V117" si="27">V87*$S$88</f>
        <v>20.925914326042225</v>
      </c>
    </row>
    <row r="89" spans="1:22" x14ac:dyDescent="0.3">
      <c r="A89">
        <v>5</v>
      </c>
      <c r="B89">
        <v>2</v>
      </c>
      <c r="C89">
        <f t="shared" si="24"/>
        <v>1</v>
      </c>
      <c r="D89">
        <f t="shared" ca="1" si="17"/>
        <v>7.9905279999999994</v>
      </c>
      <c r="E89" s="5">
        <f t="shared" si="25"/>
        <v>312.13</v>
      </c>
      <c r="F89">
        <f t="shared" si="18"/>
        <v>124.852</v>
      </c>
      <c r="G89">
        <f t="shared" si="19"/>
        <v>49.940799999999996</v>
      </c>
      <c r="H89">
        <f t="shared" si="20"/>
        <v>19.976320000000001</v>
      </c>
      <c r="I89">
        <f t="shared" si="21"/>
        <v>7.9905279999999994</v>
      </c>
      <c r="J89">
        <f t="shared" si="22"/>
        <v>7.9905279999999994</v>
      </c>
      <c r="K89">
        <f t="shared" si="23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1.2100000000000002</v>
      </c>
      <c r="V89">
        <f t="shared" si="27"/>
        <v>23.018505758646448</v>
      </c>
    </row>
    <row r="90" spans="1:22" x14ac:dyDescent="0.3">
      <c r="A90">
        <v>5</v>
      </c>
      <c r="B90">
        <v>3</v>
      </c>
      <c r="C90">
        <f t="shared" si="24"/>
        <v>1</v>
      </c>
      <c r="D90">
        <f t="shared" ca="1" si="17"/>
        <v>12.471370239999999</v>
      </c>
      <c r="E90" s="5">
        <f t="shared" si="25"/>
        <v>487.16290000000004</v>
      </c>
      <c r="F90">
        <f t="shared" si="18"/>
        <v>194.86516</v>
      </c>
      <c r="G90">
        <f t="shared" si="19"/>
        <v>77.946064000000007</v>
      </c>
      <c r="H90">
        <f t="shared" si="20"/>
        <v>31.178425600000004</v>
      </c>
      <c r="I90">
        <f t="shared" si="21"/>
        <v>12.471370239999999</v>
      </c>
      <c r="J90">
        <f t="shared" si="22"/>
        <v>12.471370239999999</v>
      </c>
      <c r="K90">
        <f t="shared" si="23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1.3310000000000004</v>
      </c>
      <c r="V90">
        <f t="shared" si="27"/>
        <v>25.320356334511096</v>
      </c>
    </row>
    <row r="91" spans="1:22" x14ac:dyDescent="0.3">
      <c r="A91">
        <v>5</v>
      </c>
      <c r="B91">
        <v>4</v>
      </c>
      <c r="C91">
        <f t="shared" si="24"/>
        <v>0.99</v>
      </c>
      <c r="D91">
        <f t="shared" ca="1" si="17"/>
        <v>17.3106798592</v>
      </c>
      <c r="E91" s="5">
        <f t="shared" si="25"/>
        <v>676.19843200000014</v>
      </c>
      <c r="F91">
        <f t="shared" si="18"/>
        <v>270.47937280000002</v>
      </c>
      <c r="G91">
        <f t="shared" si="19"/>
        <v>108.19174912000001</v>
      </c>
      <c r="H91">
        <f t="shared" si="20"/>
        <v>43.276699648000005</v>
      </c>
      <c r="I91">
        <f t="shared" si="21"/>
        <v>17.3106798592</v>
      </c>
      <c r="J91">
        <f t="shared" si="22"/>
        <v>17.3106798592</v>
      </c>
      <c r="K91">
        <f t="shared" si="23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1.4641000000000006</v>
      </c>
      <c r="V91">
        <f t="shared" si="27"/>
        <v>27.852391967962209</v>
      </c>
    </row>
    <row r="92" spans="1:22" x14ac:dyDescent="0.3">
      <c r="A92">
        <v>5</v>
      </c>
      <c r="B92">
        <v>5</v>
      </c>
      <c r="C92">
        <f t="shared" si="24"/>
        <v>0.99</v>
      </c>
      <c r="D92">
        <f t="shared" ca="1" si="17"/>
        <v>23.117851402240003</v>
      </c>
      <c r="E92" s="5">
        <f t="shared" si="25"/>
        <v>903.04107040000019</v>
      </c>
      <c r="F92">
        <f t="shared" si="18"/>
        <v>361.21642816000002</v>
      </c>
      <c r="G92">
        <f t="shared" si="19"/>
        <v>144.48657126400002</v>
      </c>
      <c r="H92">
        <f t="shared" si="20"/>
        <v>57.794628505600009</v>
      </c>
      <c r="I92">
        <f t="shared" si="21"/>
        <v>23.117851402240003</v>
      </c>
      <c r="J92">
        <f t="shared" si="22"/>
        <v>23.117851402240003</v>
      </c>
      <c r="K92">
        <f t="shared" si="23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1.6105100000000008</v>
      </c>
      <c r="V92">
        <f t="shared" si="27"/>
        <v>30.637631164758432</v>
      </c>
    </row>
    <row r="93" spans="1:22" x14ac:dyDescent="0.3">
      <c r="A93">
        <v>5</v>
      </c>
      <c r="B93">
        <v>6</v>
      </c>
      <c r="C93">
        <f t="shared" si="24"/>
        <v>0.99</v>
      </c>
      <c r="D93">
        <f t="shared" ca="1" si="17"/>
        <v>29.389596668723204</v>
      </c>
      <c r="E93" s="5">
        <f t="shared" si="25"/>
        <v>1148.0311198720003</v>
      </c>
      <c r="F93">
        <f t="shared" si="18"/>
        <v>459.21244794880005</v>
      </c>
      <c r="G93">
        <f t="shared" si="19"/>
        <v>183.68497917952004</v>
      </c>
      <c r="H93">
        <f t="shared" si="20"/>
        <v>73.473991671808008</v>
      </c>
      <c r="I93">
        <f t="shared" si="21"/>
        <v>29.389596668723204</v>
      </c>
      <c r="J93">
        <f t="shared" si="22"/>
        <v>29.389596668723204</v>
      </c>
      <c r="K93">
        <f t="shared" si="23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1.7715610000000011</v>
      </c>
      <c r="V93">
        <f t="shared" si="27"/>
        <v>33.701394281234279</v>
      </c>
    </row>
    <row r="94" spans="1:22" x14ac:dyDescent="0.3">
      <c r="A94">
        <v>5</v>
      </c>
      <c r="B94">
        <v>7</v>
      </c>
      <c r="C94">
        <f t="shared" si="24"/>
        <v>0.99</v>
      </c>
      <c r="D94">
        <f t="shared" ca="1" si="17"/>
        <v>36.163081556525064</v>
      </c>
      <c r="E94" s="5">
        <f t="shared" si="25"/>
        <v>1412.6203733017605</v>
      </c>
      <c r="F94">
        <f t="shared" si="18"/>
        <v>565.04814932070406</v>
      </c>
      <c r="G94">
        <f t="shared" si="19"/>
        <v>226.01925972828167</v>
      </c>
      <c r="H94">
        <f t="shared" si="20"/>
        <v>90.40770389131265</v>
      </c>
      <c r="I94">
        <f t="shared" si="21"/>
        <v>36.163081556525064</v>
      </c>
      <c r="J94">
        <f t="shared" si="22"/>
        <v>36.163081556525064</v>
      </c>
      <c r="K94">
        <f t="shared" si="23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1.9487171000000014</v>
      </c>
      <c r="V94">
        <f t="shared" si="27"/>
        <v>37.071533709357709</v>
      </c>
    </row>
    <row r="95" spans="1:22" x14ac:dyDescent="0.3">
      <c r="A95">
        <v>5</v>
      </c>
      <c r="B95">
        <v>8</v>
      </c>
      <c r="C95">
        <f t="shared" si="24"/>
        <v>0.99</v>
      </c>
      <c r="D95">
        <f t="shared" ca="1" si="17"/>
        <v>43.478445235351074</v>
      </c>
      <c r="E95" s="5">
        <f t="shared" si="25"/>
        <v>1698.3767670059015</v>
      </c>
      <c r="F95">
        <f t="shared" si="18"/>
        <v>679.35070680236049</v>
      </c>
      <c r="G95">
        <f t="shared" si="19"/>
        <v>271.74028272094421</v>
      </c>
      <c r="H95">
        <f t="shared" si="20"/>
        <v>108.69611308837767</v>
      </c>
      <c r="I95">
        <f t="shared" si="21"/>
        <v>43.478445235351074</v>
      </c>
      <c r="J95">
        <f t="shared" si="22"/>
        <v>43.478445235351074</v>
      </c>
      <c r="K95">
        <f t="shared" si="23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2.1435888100000016</v>
      </c>
      <c r="V95">
        <f t="shared" si="27"/>
        <v>40.77868708029348</v>
      </c>
    </row>
    <row r="96" spans="1:22" x14ac:dyDescent="0.3">
      <c r="A96">
        <v>5</v>
      </c>
      <c r="B96">
        <v>9</v>
      </c>
      <c r="C96">
        <f t="shared" si="24"/>
        <v>0.99</v>
      </c>
      <c r="D96">
        <f t="shared" ca="1" si="17"/>
        <v>51.379038008483164</v>
      </c>
      <c r="E96" s="5">
        <f t="shared" si="25"/>
        <v>2006.9936722063737</v>
      </c>
      <c r="F96">
        <f t="shared" si="18"/>
        <v>802.79746888254942</v>
      </c>
      <c r="G96">
        <f t="shared" si="19"/>
        <v>321.11898755301979</v>
      </c>
      <c r="H96">
        <f t="shared" si="20"/>
        <v>128.44759502120789</v>
      </c>
      <c r="I96">
        <f t="shared" si="21"/>
        <v>51.379038008483164</v>
      </c>
      <c r="J96">
        <f t="shared" si="22"/>
        <v>51.379038008483164</v>
      </c>
      <c r="K96">
        <f t="shared" si="23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2.3579476910000019</v>
      </c>
      <c r="V96">
        <f t="shared" si="27"/>
        <v>44.856555788322829</v>
      </c>
    </row>
    <row r="97" spans="1:22" x14ac:dyDescent="0.3">
      <c r="A97">
        <v>5</v>
      </c>
      <c r="B97">
        <v>10</v>
      </c>
      <c r="C97">
        <f t="shared" si="24"/>
        <v>0.99</v>
      </c>
      <c r="D97">
        <f t="shared" ca="1" si="17"/>
        <v>61.649808613554882</v>
      </c>
      <c r="E97" s="5">
        <f t="shared" si="25"/>
        <v>2408.1956489669878</v>
      </c>
      <c r="F97">
        <f t="shared" si="18"/>
        <v>963.278259586795</v>
      </c>
      <c r="G97">
        <f t="shared" si="19"/>
        <v>385.31130383471805</v>
      </c>
      <c r="H97">
        <f t="shared" si="20"/>
        <v>154.12452153388719</v>
      </c>
      <c r="I97">
        <f t="shared" si="21"/>
        <v>61.649808613554882</v>
      </c>
      <c r="J97">
        <f t="shared" si="22"/>
        <v>61.649808613554882</v>
      </c>
      <c r="K97">
        <f t="shared" si="23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2.5937424601000023</v>
      </c>
      <c r="V97">
        <f t="shared" si="27"/>
        <v>49.342211367155116</v>
      </c>
    </row>
    <row r="98" spans="1:22" x14ac:dyDescent="0.3">
      <c r="A98">
        <v>5</v>
      </c>
      <c r="B98">
        <v>11</v>
      </c>
      <c r="C98">
        <f t="shared" si="24"/>
        <v>0.9</v>
      </c>
      <c r="D98">
        <f t="shared" ref="D98:D129" ca="1" si="28">OFFSET(E98,0,A98)</f>
        <v>72.742240867032336</v>
      </c>
      <c r="E98" s="5">
        <f t="shared" si="25"/>
        <v>2841.4937838684509</v>
      </c>
      <c r="F98">
        <f t="shared" si="18"/>
        <v>1136.5975135473802</v>
      </c>
      <c r="G98">
        <f t="shared" si="19"/>
        <v>454.63900541895214</v>
      </c>
      <c r="H98">
        <f t="shared" si="20"/>
        <v>181.85560216758083</v>
      </c>
      <c r="I98">
        <f t="shared" si="21"/>
        <v>72.742240867032336</v>
      </c>
      <c r="J98">
        <f t="shared" si="22"/>
        <v>72.742240867032336</v>
      </c>
      <c r="K98">
        <f t="shared" si="23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2.8531167061100029</v>
      </c>
      <c r="V98">
        <f t="shared" si="27"/>
        <v>54.27643250387063</v>
      </c>
    </row>
    <row r="99" spans="1:22" x14ac:dyDescent="0.3">
      <c r="A99">
        <v>5</v>
      </c>
      <c r="B99">
        <v>12</v>
      </c>
      <c r="C99">
        <f t="shared" si="24"/>
        <v>0.9</v>
      </c>
      <c r="D99">
        <f t="shared" ca="1" si="28"/>
        <v>84.722067700787989</v>
      </c>
      <c r="E99" s="5">
        <f t="shared" si="25"/>
        <v>3309.455769562031</v>
      </c>
      <c r="F99">
        <f t="shared" si="18"/>
        <v>1323.7823078248123</v>
      </c>
      <c r="G99">
        <f t="shared" si="19"/>
        <v>529.51292312992496</v>
      </c>
      <c r="H99">
        <f t="shared" si="20"/>
        <v>211.80516925196994</v>
      </c>
      <c r="I99">
        <f t="shared" si="21"/>
        <v>84.722067700787989</v>
      </c>
      <c r="J99">
        <f t="shared" si="22"/>
        <v>84.722067700787989</v>
      </c>
      <c r="K99">
        <f t="shared" si="23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3.1384283767210035</v>
      </c>
      <c r="V99">
        <f t="shared" si="27"/>
        <v>59.704075754257701</v>
      </c>
    </row>
    <row r="100" spans="1:22" x14ac:dyDescent="0.3">
      <c r="A100">
        <v>5</v>
      </c>
      <c r="B100">
        <v>13</v>
      </c>
      <c r="C100">
        <f t="shared" si="24"/>
        <v>0.9</v>
      </c>
      <c r="D100">
        <f t="shared" ca="1" si="28"/>
        <v>97.660280681244089</v>
      </c>
      <c r="E100" s="5">
        <f t="shared" si="25"/>
        <v>3814.8547141110976</v>
      </c>
      <c r="F100">
        <f t="shared" si="18"/>
        <v>1525.941885644439</v>
      </c>
      <c r="G100">
        <f t="shared" si="19"/>
        <v>610.37675425777559</v>
      </c>
      <c r="H100">
        <f t="shared" si="20"/>
        <v>244.1507017031102</v>
      </c>
      <c r="I100">
        <f t="shared" si="21"/>
        <v>97.660280681244089</v>
      </c>
      <c r="J100">
        <f t="shared" si="22"/>
        <v>97.660280681244089</v>
      </c>
      <c r="K100">
        <f t="shared" si="23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3.4522712143931042</v>
      </c>
      <c r="V100">
        <f t="shared" si="27"/>
        <v>65.674483329683483</v>
      </c>
    </row>
    <row r="101" spans="1:22" x14ac:dyDescent="0.3">
      <c r="A101">
        <v>5</v>
      </c>
      <c r="B101">
        <v>14</v>
      </c>
      <c r="C101">
        <f t="shared" si="24"/>
        <v>0.9</v>
      </c>
      <c r="D101">
        <f t="shared" ca="1" si="28"/>
        <v>111.63355070013668</v>
      </c>
      <c r="E101" s="5">
        <f t="shared" si="25"/>
        <v>4360.6855742240896</v>
      </c>
      <c r="F101">
        <f t="shared" si="18"/>
        <v>1744.2742296896358</v>
      </c>
      <c r="G101">
        <f t="shared" si="19"/>
        <v>697.70969187585433</v>
      </c>
      <c r="H101">
        <f t="shared" si="20"/>
        <v>279.08387675034169</v>
      </c>
      <c r="I101">
        <f t="shared" si="21"/>
        <v>111.63355070013668</v>
      </c>
      <c r="J101">
        <f t="shared" si="22"/>
        <v>111.63355070013668</v>
      </c>
      <c r="K101">
        <f t="shared" si="23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3.7974983358324148</v>
      </c>
      <c r="V101">
        <f t="shared" si="27"/>
        <v>72.241931662651837</v>
      </c>
    </row>
    <row r="102" spans="1:22" x14ac:dyDescent="0.3">
      <c r="A102">
        <v>5</v>
      </c>
      <c r="B102">
        <v>15</v>
      </c>
      <c r="C102">
        <f t="shared" si="24"/>
        <v>0.9</v>
      </c>
      <c r="D102">
        <f t="shared" ca="1" si="28"/>
        <v>133.99078273036483</v>
      </c>
      <c r="E102" s="5">
        <f t="shared" si="25"/>
        <v>5234.0149504048768</v>
      </c>
      <c r="F102">
        <f t="shared" si="18"/>
        <v>2093.6059801619508</v>
      </c>
      <c r="G102">
        <f t="shared" si="19"/>
        <v>837.44239206478028</v>
      </c>
      <c r="H102">
        <f t="shared" si="20"/>
        <v>334.97695682591211</v>
      </c>
      <c r="I102">
        <f t="shared" si="21"/>
        <v>133.99078273036483</v>
      </c>
      <c r="J102">
        <f t="shared" si="22"/>
        <v>133.99078273036483</v>
      </c>
      <c r="K102">
        <f t="shared" si="23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4.1772481694156562</v>
      </c>
      <c r="V102">
        <f t="shared" si="27"/>
        <v>79.466124828917032</v>
      </c>
    </row>
    <row r="103" spans="1:22" x14ac:dyDescent="0.3">
      <c r="A103">
        <v>5</v>
      </c>
      <c r="B103">
        <v>16</v>
      </c>
      <c r="C103">
        <f t="shared" si="24"/>
        <v>0.9</v>
      </c>
      <c r="D103">
        <f t="shared" ca="1" si="28"/>
        <v>158.13659332301123</v>
      </c>
      <c r="E103" s="5">
        <f t="shared" si="25"/>
        <v>6177.2106766801271</v>
      </c>
      <c r="F103">
        <f t="shared" si="18"/>
        <v>2470.8842706720511</v>
      </c>
      <c r="G103">
        <f t="shared" si="19"/>
        <v>988.35370826882036</v>
      </c>
      <c r="H103">
        <f t="shared" si="20"/>
        <v>395.34148330752816</v>
      </c>
      <c r="I103">
        <f t="shared" si="21"/>
        <v>158.13659332301123</v>
      </c>
      <c r="J103">
        <f t="shared" si="22"/>
        <v>158.13659332301123</v>
      </c>
      <c r="K103">
        <f t="shared" si="23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4.594972986357222</v>
      </c>
      <c r="V103">
        <f t="shared" si="27"/>
        <v>87.412737311808741</v>
      </c>
    </row>
    <row r="104" spans="1:22" x14ac:dyDescent="0.3">
      <c r="A104">
        <v>5</v>
      </c>
      <c r="B104">
        <v>17</v>
      </c>
      <c r="C104">
        <f t="shared" si="24"/>
        <v>0.9</v>
      </c>
      <c r="D104">
        <f t="shared" ca="1" si="28"/>
        <v>184.21406876306935</v>
      </c>
      <c r="E104" s="5">
        <f t="shared" si="25"/>
        <v>7195.862061057398</v>
      </c>
      <c r="F104">
        <f t="shared" si="18"/>
        <v>2878.3448244229594</v>
      </c>
      <c r="G104">
        <f t="shared" si="19"/>
        <v>1151.3379297691836</v>
      </c>
      <c r="H104">
        <f t="shared" si="20"/>
        <v>460.53517190767349</v>
      </c>
      <c r="I104">
        <f t="shared" si="21"/>
        <v>184.21406876306935</v>
      </c>
      <c r="J104">
        <f t="shared" si="22"/>
        <v>184.21406876306935</v>
      </c>
      <c r="K104">
        <f t="shared" si="23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5.0544702849929442</v>
      </c>
      <c r="V104">
        <f t="shared" si="27"/>
        <v>96.154011042989623</v>
      </c>
    </row>
    <row r="105" spans="1:22" x14ac:dyDescent="0.3">
      <c r="A105">
        <v>5</v>
      </c>
      <c r="B105">
        <v>18</v>
      </c>
      <c r="C105">
        <f t="shared" si="24"/>
        <v>0.9</v>
      </c>
      <c r="D105">
        <f t="shared" ca="1" si="28"/>
        <v>212.37774223833213</v>
      </c>
      <c r="E105" s="5">
        <f t="shared" si="25"/>
        <v>8296.0055561848494</v>
      </c>
      <c r="F105">
        <f t="shared" si="18"/>
        <v>3318.4022224739401</v>
      </c>
      <c r="G105">
        <f t="shared" si="19"/>
        <v>1327.3608889895759</v>
      </c>
      <c r="H105">
        <f t="shared" si="20"/>
        <v>530.94435559583042</v>
      </c>
      <c r="I105">
        <f t="shared" si="21"/>
        <v>212.37774223833213</v>
      </c>
      <c r="J105">
        <f t="shared" si="22"/>
        <v>212.37774223833213</v>
      </c>
      <c r="K105">
        <f t="shared" si="23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5.5599173134922388</v>
      </c>
      <c r="V105">
        <f t="shared" si="27"/>
        <v>105.76941214728859</v>
      </c>
    </row>
    <row r="106" spans="1:22" x14ac:dyDescent="0.3">
      <c r="A106">
        <v>5</v>
      </c>
      <c r="B106">
        <v>19</v>
      </c>
      <c r="C106">
        <f t="shared" si="24"/>
        <v>0.9</v>
      </c>
      <c r="D106">
        <f t="shared" ca="1" si="28"/>
        <v>242.79450959161593</v>
      </c>
      <c r="E106" s="5">
        <f t="shared" si="25"/>
        <v>9484.1605309224979</v>
      </c>
      <c r="F106">
        <f t="shared" si="18"/>
        <v>3793.6642123689994</v>
      </c>
      <c r="G106">
        <f t="shared" si="19"/>
        <v>1517.4656849475996</v>
      </c>
      <c r="H106">
        <f t="shared" si="20"/>
        <v>606.98627397903988</v>
      </c>
      <c r="I106">
        <f t="shared" si="21"/>
        <v>242.79450959161593</v>
      </c>
      <c r="J106">
        <f t="shared" si="22"/>
        <v>242.79450959161593</v>
      </c>
      <c r="K106">
        <f t="shared" si="23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6.1159090448414632</v>
      </c>
      <c r="V106">
        <f t="shared" si="27"/>
        <v>116.34635336201745</v>
      </c>
    </row>
    <row r="107" spans="1:22" x14ac:dyDescent="0.3">
      <c r="A107">
        <v>5</v>
      </c>
      <c r="B107">
        <v>20</v>
      </c>
      <c r="C107">
        <f t="shared" si="24"/>
        <v>0.9</v>
      </c>
      <c r="D107">
        <f t="shared" ca="1" si="28"/>
        <v>294.50301409219838</v>
      </c>
      <c r="E107" s="5">
        <f t="shared" si="25"/>
        <v>11504.023987976499</v>
      </c>
      <c r="F107">
        <f t="shared" si="18"/>
        <v>4601.6095951906009</v>
      </c>
      <c r="G107">
        <f t="shared" si="19"/>
        <v>1840.6438380762399</v>
      </c>
      <c r="H107">
        <f t="shared" si="20"/>
        <v>736.25753523049605</v>
      </c>
      <c r="I107">
        <f t="shared" si="21"/>
        <v>294.50301409219838</v>
      </c>
      <c r="J107">
        <f t="shared" si="22"/>
        <v>294.50301409219838</v>
      </c>
      <c r="K107">
        <f t="shared" si="23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6.72749994932561</v>
      </c>
      <c r="V107">
        <f t="shared" si="27"/>
        <v>127.98098869821921</v>
      </c>
    </row>
    <row r="108" spans="1:22" x14ac:dyDescent="0.3">
      <c r="A108">
        <v>5</v>
      </c>
      <c r="B108">
        <v>21</v>
      </c>
      <c r="C108">
        <f t="shared" si="24"/>
        <v>0.8</v>
      </c>
      <c r="D108">
        <f t="shared" ca="1" si="28"/>
        <v>350.34819895282743</v>
      </c>
      <c r="E108" s="5">
        <f t="shared" si="25"/>
        <v>13685.476521594823</v>
      </c>
      <c r="F108">
        <f t="shared" si="18"/>
        <v>5474.1906086379304</v>
      </c>
      <c r="G108">
        <f t="shared" si="19"/>
        <v>2189.6762434551715</v>
      </c>
      <c r="H108">
        <f t="shared" si="20"/>
        <v>875.87049738206872</v>
      </c>
      <c r="I108">
        <f t="shared" si="21"/>
        <v>350.34819895282743</v>
      </c>
      <c r="J108">
        <f t="shared" si="22"/>
        <v>350.34819895282743</v>
      </c>
      <c r="K108">
        <f t="shared" si="23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7.4002499442581717</v>
      </c>
      <c r="V108">
        <f t="shared" si="27"/>
        <v>140.77908756804115</v>
      </c>
    </row>
    <row r="109" spans="1:22" x14ac:dyDescent="0.3">
      <c r="A109">
        <v>5</v>
      </c>
      <c r="B109">
        <v>22</v>
      </c>
      <c r="C109">
        <f t="shared" si="24"/>
        <v>0.8</v>
      </c>
      <c r="D109">
        <f t="shared" ca="1" si="28"/>
        <v>410.66099860230679</v>
      </c>
      <c r="E109" s="5">
        <f t="shared" si="25"/>
        <v>16041.445257902611</v>
      </c>
      <c r="F109">
        <f t="shared" si="18"/>
        <v>6416.5781031610459</v>
      </c>
      <c r="G109">
        <f t="shared" si="19"/>
        <v>2566.6312412644174</v>
      </c>
      <c r="H109">
        <f t="shared" si="20"/>
        <v>1026.6524965057672</v>
      </c>
      <c r="I109">
        <f t="shared" si="21"/>
        <v>410.66099860230679</v>
      </c>
      <c r="J109">
        <f t="shared" si="22"/>
        <v>410.66099860230679</v>
      </c>
      <c r="K109">
        <f t="shared" si="23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8.140274938683989</v>
      </c>
      <c r="V109">
        <f t="shared" si="27"/>
        <v>154.85699632484528</v>
      </c>
    </row>
    <row r="110" spans="1:22" x14ac:dyDescent="0.3">
      <c r="A110">
        <v>5</v>
      </c>
      <c r="B110">
        <v>23</v>
      </c>
      <c r="C110">
        <f t="shared" si="24"/>
        <v>0.8</v>
      </c>
      <c r="D110">
        <f t="shared" ca="1" si="28"/>
        <v>475.79882222374454</v>
      </c>
      <c r="E110" s="5">
        <f t="shared" si="25"/>
        <v>18585.891493115021</v>
      </c>
      <c r="F110">
        <f t="shared" si="18"/>
        <v>7434.356597246011</v>
      </c>
      <c r="G110">
        <f t="shared" si="19"/>
        <v>2973.7426388984031</v>
      </c>
      <c r="H110">
        <f t="shared" si="20"/>
        <v>1189.4970555593616</v>
      </c>
      <c r="I110">
        <f t="shared" si="21"/>
        <v>475.79882222374454</v>
      </c>
      <c r="J110">
        <f t="shared" si="22"/>
        <v>475.79882222374454</v>
      </c>
      <c r="K110">
        <f t="shared" si="23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8.9543024325523888</v>
      </c>
      <c r="V110">
        <f t="shared" si="27"/>
        <v>170.34269595732982</v>
      </c>
    </row>
    <row r="111" spans="1:22" x14ac:dyDescent="0.3">
      <c r="A111">
        <v>5</v>
      </c>
      <c r="B111">
        <v>24</v>
      </c>
      <c r="C111">
        <f t="shared" si="24"/>
        <v>0.8</v>
      </c>
      <c r="D111">
        <f t="shared" ca="1" si="28"/>
        <v>546.14767173489736</v>
      </c>
      <c r="E111" s="5">
        <f t="shared" si="25"/>
        <v>21333.893427144427</v>
      </c>
      <c r="F111">
        <f t="shared" si="18"/>
        <v>8533.5573708577722</v>
      </c>
      <c r="G111">
        <f t="shared" si="19"/>
        <v>3413.4229483431077</v>
      </c>
      <c r="H111">
        <f t="shared" si="20"/>
        <v>1365.3691793372434</v>
      </c>
      <c r="I111">
        <f t="shared" si="21"/>
        <v>546.14767173489736</v>
      </c>
      <c r="J111">
        <f t="shared" si="22"/>
        <v>546.14767173489736</v>
      </c>
      <c r="K111">
        <f t="shared" si="23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9.849732675807628</v>
      </c>
      <c r="V111">
        <f t="shared" si="27"/>
        <v>187.37696555306283</v>
      </c>
    </row>
    <row r="112" spans="1:22" x14ac:dyDescent="0.3">
      <c r="A112">
        <v>5</v>
      </c>
      <c r="B112">
        <v>25</v>
      </c>
      <c r="C112">
        <f t="shared" si="24"/>
        <v>0.8</v>
      </c>
      <c r="D112">
        <f t="shared" ca="1" si="28"/>
        <v>686.84537075720289</v>
      </c>
      <c r="E112" s="5">
        <f t="shared" si="25"/>
        <v>26829.897295203235</v>
      </c>
      <c r="F112">
        <f t="shared" si="18"/>
        <v>10731.958918081296</v>
      </c>
      <c r="G112">
        <f t="shared" si="19"/>
        <v>4292.7835672325173</v>
      </c>
      <c r="H112">
        <f t="shared" si="20"/>
        <v>1717.1134268930073</v>
      </c>
      <c r="I112">
        <f t="shared" si="21"/>
        <v>686.84537075720289</v>
      </c>
      <c r="J112">
        <f t="shared" si="22"/>
        <v>686.84537075720289</v>
      </c>
      <c r="K112">
        <f t="shared" si="23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10.834705943388391</v>
      </c>
      <c r="V112">
        <f t="shared" si="27"/>
        <v>206.11466210836912</v>
      </c>
    </row>
    <row r="113" spans="1:22" x14ac:dyDescent="0.3">
      <c r="A113">
        <v>5</v>
      </c>
      <c r="B113">
        <v>26</v>
      </c>
      <c r="C113">
        <f t="shared" si="24"/>
        <v>0.8</v>
      </c>
      <c r="D113">
        <f t="shared" ca="1" si="28"/>
        <v>838.79888570129287</v>
      </c>
      <c r="E113" s="5">
        <f t="shared" si="25"/>
        <v>32765.581472706748</v>
      </c>
      <c r="F113">
        <f t="shared" si="18"/>
        <v>13106.232589082701</v>
      </c>
      <c r="G113">
        <f t="shared" si="19"/>
        <v>5242.4930356330797</v>
      </c>
      <c r="H113">
        <f t="shared" si="20"/>
        <v>2096.9972142532324</v>
      </c>
      <c r="I113">
        <f t="shared" si="21"/>
        <v>838.79888570129287</v>
      </c>
      <c r="J113">
        <f t="shared" si="22"/>
        <v>838.79888570129287</v>
      </c>
      <c r="K113">
        <f t="shared" si="23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11.918176537727231</v>
      </c>
      <c r="V113">
        <f t="shared" si="27"/>
        <v>226.72612831920605</v>
      </c>
    </row>
    <row r="114" spans="1:22" x14ac:dyDescent="0.3">
      <c r="A114">
        <v>5</v>
      </c>
      <c r="B114">
        <v>27</v>
      </c>
      <c r="C114">
        <f t="shared" si="24"/>
        <v>0.8</v>
      </c>
      <c r="D114">
        <f t="shared" ca="1" si="28"/>
        <v>1002.90868184091</v>
      </c>
      <c r="E114" s="5">
        <f t="shared" si="25"/>
        <v>39176.120384410548</v>
      </c>
      <c r="F114">
        <f t="shared" si="18"/>
        <v>15670.44815376422</v>
      </c>
      <c r="G114">
        <f t="shared" si="19"/>
        <v>6268.1792615056875</v>
      </c>
      <c r="H114">
        <f t="shared" si="20"/>
        <v>2507.2717046022753</v>
      </c>
      <c r="I114">
        <f t="shared" si="21"/>
        <v>1002.90868184091</v>
      </c>
      <c r="J114">
        <f t="shared" si="22"/>
        <v>1002.90868184091</v>
      </c>
      <c r="K114">
        <f t="shared" si="23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13.109994191499954</v>
      </c>
      <c r="V114">
        <f t="shared" si="27"/>
        <v>249.39874115112667</v>
      </c>
    </row>
    <row r="115" spans="1:22" x14ac:dyDescent="0.3">
      <c r="A115">
        <v>5</v>
      </c>
      <c r="B115">
        <v>28</v>
      </c>
      <c r="C115">
        <f t="shared" si="24"/>
        <v>0.8</v>
      </c>
      <c r="D115">
        <f t="shared" ca="1" si="28"/>
        <v>1180.1472616716967</v>
      </c>
      <c r="E115" s="5">
        <f t="shared" si="25"/>
        <v>46099.502409050649</v>
      </c>
      <c r="F115">
        <f t="shared" si="18"/>
        <v>18439.800963620262</v>
      </c>
      <c r="G115">
        <f t="shared" si="19"/>
        <v>7375.9203854481038</v>
      </c>
      <c r="H115">
        <f t="shared" si="20"/>
        <v>2950.3681541792416</v>
      </c>
      <c r="I115">
        <f t="shared" si="21"/>
        <v>1180.1472616716967</v>
      </c>
      <c r="J115">
        <f t="shared" si="22"/>
        <v>1180.1472616716967</v>
      </c>
      <c r="K115">
        <f t="shared" si="23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14.420993610649951</v>
      </c>
      <c r="V115">
        <f t="shared" si="27"/>
        <v>274.33861526623934</v>
      </c>
    </row>
    <row r="116" spans="1:22" x14ac:dyDescent="0.3">
      <c r="A116">
        <v>5</v>
      </c>
      <c r="B116">
        <v>29</v>
      </c>
      <c r="C116">
        <f t="shared" si="24"/>
        <v>0.8</v>
      </c>
      <c r="D116">
        <f t="shared" ca="1" si="28"/>
        <v>1371.5649278889462</v>
      </c>
      <c r="E116" s="5">
        <f t="shared" si="25"/>
        <v>53576.754995661955</v>
      </c>
      <c r="F116">
        <f t="shared" si="18"/>
        <v>21430.701998264787</v>
      </c>
      <c r="G116">
        <f t="shared" si="19"/>
        <v>8572.2807993059141</v>
      </c>
      <c r="H116">
        <f t="shared" si="20"/>
        <v>3428.9123197223653</v>
      </c>
      <c r="I116">
        <f t="shared" si="21"/>
        <v>1371.5649278889462</v>
      </c>
      <c r="J116">
        <f t="shared" si="22"/>
        <v>1371.5649278889462</v>
      </c>
      <c r="K116">
        <f t="shared" si="23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15.863092971714948</v>
      </c>
      <c r="V116">
        <f t="shared" si="27"/>
        <v>301.7724767928633</v>
      </c>
    </row>
    <row r="117" spans="1:22" x14ac:dyDescent="0.3">
      <c r="A117">
        <v>5</v>
      </c>
      <c r="B117">
        <v>30</v>
      </c>
      <c r="C117">
        <f t="shared" si="24"/>
        <v>0.8</v>
      </c>
      <c r="D117">
        <f t="shared" ca="1" si="28"/>
        <v>1945.8179265406948</v>
      </c>
      <c r="E117" s="5">
        <f t="shared" si="25"/>
        <v>76008.512755495874</v>
      </c>
      <c r="F117">
        <f t="shared" si="18"/>
        <v>30403.405102198358</v>
      </c>
      <c r="G117">
        <f t="shared" si="19"/>
        <v>12161.362040879343</v>
      </c>
      <c r="H117">
        <f t="shared" si="20"/>
        <v>4864.5448163517367</v>
      </c>
      <c r="I117">
        <f t="shared" si="21"/>
        <v>1945.8179265406948</v>
      </c>
      <c r="J117">
        <f t="shared" si="22"/>
        <v>1945.8179265406948</v>
      </c>
      <c r="K117">
        <f t="shared" si="23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17.449402268886445</v>
      </c>
      <c r="V117">
        <f t="shared" si="27"/>
        <v>331.94972447214968</v>
      </c>
    </row>
    <row r="118" spans="1:22" x14ac:dyDescent="0.3">
      <c r="A118">
        <v>6</v>
      </c>
      <c r="B118">
        <v>0</v>
      </c>
      <c r="C118">
        <f t="shared" si="24"/>
        <v>0</v>
      </c>
      <c r="D118">
        <f t="shared" ca="1" si="28"/>
        <v>0</v>
      </c>
      <c r="E118" s="5">
        <f t="shared" si="25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>
        <f t="shared" si="21"/>
        <v>0</v>
      </c>
      <c r="J118">
        <f t="shared" si="22"/>
        <v>0</v>
      </c>
      <c r="K118">
        <f t="shared" si="23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9">V119/$S$119</f>
        <v>25.095065357147273</v>
      </c>
    </row>
    <row r="119" spans="1:22" x14ac:dyDescent="0.3">
      <c r="A119">
        <v>6</v>
      </c>
      <c r="B119">
        <v>1</v>
      </c>
      <c r="C119">
        <f t="shared" si="24"/>
        <v>1</v>
      </c>
      <c r="D119">
        <f t="shared" ca="1" si="28"/>
        <v>3.8415999999999997</v>
      </c>
      <c r="E119" s="5">
        <f t="shared" si="25"/>
        <v>150.0625</v>
      </c>
      <c r="F119">
        <f t="shared" si="18"/>
        <v>60.024999999999999</v>
      </c>
      <c r="G119">
        <f t="shared" si="19"/>
        <v>24.009999999999998</v>
      </c>
      <c r="H119">
        <f t="shared" si="20"/>
        <v>9.6039999999999992</v>
      </c>
      <c r="I119">
        <f t="shared" si="21"/>
        <v>3.8415999999999997</v>
      </c>
      <c r="J119">
        <f t="shared" si="22"/>
        <v>3.8415999999999997</v>
      </c>
      <c r="K119">
        <f t="shared" si="23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1.1000000000000001</v>
      </c>
      <c r="V119">
        <f t="shared" si="29"/>
        <v>27.604571892862005</v>
      </c>
    </row>
    <row r="120" spans="1:22" x14ac:dyDescent="0.3">
      <c r="A120">
        <v>6</v>
      </c>
      <c r="B120">
        <v>2</v>
      </c>
      <c r="C120">
        <f t="shared" si="24"/>
        <v>1</v>
      </c>
      <c r="D120">
        <f t="shared" ca="1" si="28"/>
        <v>7.9905279999999994</v>
      </c>
      <c r="E120" s="5">
        <f t="shared" si="25"/>
        <v>312.13</v>
      </c>
      <c r="F120">
        <f t="shared" si="18"/>
        <v>124.852</v>
      </c>
      <c r="G120">
        <f t="shared" si="19"/>
        <v>49.940799999999996</v>
      </c>
      <c r="H120">
        <f t="shared" si="20"/>
        <v>19.976320000000001</v>
      </c>
      <c r="I120">
        <f t="shared" si="21"/>
        <v>7.9905279999999994</v>
      </c>
      <c r="J120">
        <f t="shared" si="22"/>
        <v>7.9905279999999994</v>
      </c>
      <c r="K120">
        <f t="shared" si="23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1.2100000000000002</v>
      </c>
      <c r="V120">
        <f t="shared" si="29"/>
        <v>30.365029082148208</v>
      </c>
    </row>
    <row r="121" spans="1:22" x14ac:dyDescent="0.3">
      <c r="A121">
        <v>6</v>
      </c>
      <c r="B121">
        <v>3</v>
      </c>
      <c r="C121">
        <f t="shared" si="24"/>
        <v>1</v>
      </c>
      <c r="D121">
        <f t="shared" ca="1" si="28"/>
        <v>12.471370239999999</v>
      </c>
      <c r="E121" s="5">
        <f t="shared" si="25"/>
        <v>487.16290000000004</v>
      </c>
      <c r="F121">
        <f t="shared" si="18"/>
        <v>194.86516</v>
      </c>
      <c r="G121">
        <f t="shared" si="19"/>
        <v>77.946064000000007</v>
      </c>
      <c r="H121">
        <f t="shared" si="20"/>
        <v>31.178425600000004</v>
      </c>
      <c r="I121">
        <f t="shared" si="21"/>
        <v>12.471370239999999</v>
      </c>
      <c r="J121">
        <f t="shared" si="22"/>
        <v>12.471370239999999</v>
      </c>
      <c r="K121">
        <f t="shared" si="23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1.3310000000000004</v>
      </c>
      <c r="V121">
        <f t="shared" si="29"/>
        <v>33.401531990363033</v>
      </c>
    </row>
    <row r="122" spans="1:22" x14ac:dyDescent="0.3">
      <c r="A122">
        <v>6</v>
      </c>
      <c r="B122">
        <v>4</v>
      </c>
      <c r="C122">
        <f t="shared" si="24"/>
        <v>0.99</v>
      </c>
      <c r="D122">
        <f t="shared" ca="1" si="28"/>
        <v>17.3106798592</v>
      </c>
      <c r="E122" s="5">
        <f t="shared" si="25"/>
        <v>676.19843200000014</v>
      </c>
      <c r="F122">
        <f t="shared" si="18"/>
        <v>270.47937280000002</v>
      </c>
      <c r="G122">
        <f t="shared" si="19"/>
        <v>108.19174912000001</v>
      </c>
      <c r="H122">
        <f t="shared" si="20"/>
        <v>43.276699648000005</v>
      </c>
      <c r="I122">
        <f t="shared" si="21"/>
        <v>17.3106798592</v>
      </c>
      <c r="J122">
        <f t="shared" si="22"/>
        <v>17.3106798592</v>
      </c>
      <c r="K122">
        <f t="shared" si="23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1.4641000000000006</v>
      </c>
      <c r="V122">
        <f t="shared" si="29"/>
        <v>36.741685189399341</v>
      </c>
    </row>
    <row r="123" spans="1:22" x14ac:dyDescent="0.3">
      <c r="A123">
        <v>6</v>
      </c>
      <c r="B123">
        <v>5</v>
      </c>
      <c r="C123">
        <f t="shared" si="24"/>
        <v>0.99</v>
      </c>
      <c r="D123">
        <f t="shared" ca="1" si="28"/>
        <v>23.117851402240003</v>
      </c>
      <c r="E123" s="5">
        <f t="shared" si="25"/>
        <v>903.04107040000019</v>
      </c>
      <c r="F123">
        <f t="shared" si="18"/>
        <v>361.21642816000002</v>
      </c>
      <c r="G123">
        <f t="shared" si="19"/>
        <v>144.48657126400002</v>
      </c>
      <c r="H123">
        <f t="shared" si="20"/>
        <v>57.794628505600009</v>
      </c>
      <c r="I123">
        <f t="shared" si="21"/>
        <v>23.117851402240003</v>
      </c>
      <c r="J123">
        <f t="shared" si="22"/>
        <v>23.117851402240003</v>
      </c>
      <c r="K123">
        <f t="shared" si="23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1.6105100000000008</v>
      </c>
      <c r="V123">
        <f t="shared" si="29"/>
        <v>40.415853708339277</v>
      </c>
    </row>
    <row r="124" spans="1:22" x14ac:dyDescent="0.3">
      <c r="A124">
        <v>6</v>
      </c>
      <c r="B124">
        <v>6</v>
      </c>
      <c r="C124">
        <f t="shared" si="24"/>
        <v>0.99</v>
      </c>
      <c r="D124">
        <f t="shared" ca="1" si="28"/>
        <v>29.389596668723204</v>
      </c>
      <c r="E124" s="5">
        <f t="shared" si="25"/>
        <v>1148.0311198720003</v>
      </c>
      <c r="F124">
        <f t="shared" si="18"/>
        <v>459.21244794880005</v>
      </c>
      <c r="G124">
        <f t="shared" si="19"/>
        <v>183.68497917952004</v>
      </c>
      <c r="H124">
        <f t="shared" si="20"/>
        <v>73.473991671808008</v>
      </c>
      <c r="I124">
        <f t="shared" si="21"/>
        <v>29.389596668723204</v>
      </c>
      <c r="J124">
        <f t="shared" si="22"/>
        <v>29.389596668723204</v>
      </c>
      <c r="K124">
        <f t="shared" si="23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1.7715610000000011</v>
      </c>
      <c r="V124">
        <f t="shared" si="29"/>
        <v>44.457439079173206</v>
      </c>
    </row>
    <row r="125" spans="1:22" x14ac:dyDescent="0.3">
      <c r="A125">
        <v>6</v>
      </c>
      <c r="B125">
        <v>7</v>
      </c>
      <c r="C125">
        <f t="shared" si="24"/>
        <v>0.99</v>
      </c>
      <c r="D125">
        <f t="shared" ca="1" si="28"/>
        <v>36.163081556525064</v>
      </c>
      <c r="E125" s="5">
        <f t="shared" si="25"/>
        <v>1412.6203733017605</v>
      </c>
      <c r="F125">
        <f t="shared" si="18"/>
        <v>565.04814932070406</v>
      </c>
      <c r="G125">
        <f t="shared" si="19"/>
        <v>226.01925972828167</v>
      </c>
      <c r="H125">
        <f t="shared" si="20"/>
        <v>90.40770389131265</v>
      </c>
      <c r="I125">
        <f t="shared" si="21"/>
        <v>36.163081556525064</v>
      </c>
      <c r="J125">
        <f t="shared" si="22"/>
        <v>36.163081556525064</v>
      </c>
      <c r="K125">
        <f t="shared" si="23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1.9487171000000014</v>
      </c>
      <c r="V125">
        <f t="shared" si="29"/>
        <v>48.903182987090531</v>
      </c>
    </row>
    <row r="126" spans="1:22" x14ac:dyDescent="0.3">
      <c r="A126">
        <v>6</v>
      </c>
      <c r="B126">
        <v>8</v>
      </c>
      <c r="C126">
        <f t="shared" si="24"/>
        <v>0.99</v>
      </c>
      <c r="D126">
        <f t="shared" ca="1" si="28"/>
        <v>43.478445235351074</v>
      </c>
      <c r="E126" s="5">
        <f t="shared" si="25"/>
        <v>1698.3767670059015</v>
      </c>
      <c r="F126">
        <f t="shared" si="18"/>
        <v>679.35070680236049</v>
      </c>
      <c r="G126">
        <f t="shared" si="19"/>
        <v>271.74028272094421</v>
      </c>
      <c r="H126">
        <f t="shared" si="20"/>
        <v>108.69611308837767</v>
      </c>
      <c r="I126">
        <f t="shared" si="21"/>
        <v>43.478445235351074</v>
      </c>
      <c r="J126">
        <f t="shared" si="22"/>
        <v>43.478445235351074</v>
      </c>
      <c r="K126">
        <f t="shared" si="23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2.1435888100000016</v>
      </c>
      <c r="V126">
        <f t="shared" si="29"/>
        <v>53.793501285799586</v>
      </c>
    </row>
    <row r="127" spans="1:22" x14ac:dyDescent="0.3">
      <c r="A127">
        <v>6</v>
      </c>
      <c r="B127">
        <v>9</v>
      </c>
      <c r="C127">
        <f t="shared" si="24"/>
        <v>0.99</v>
      </c>
      <c r="D127">
        <f t="shared" ca="1" si="28"/>
        <v>51.379038008483164</v>
      </c>
      <c r="E127" s="5">
        <f t="shared" si="25"/>
        <v>2006.9936722063737</v>
      </c>
      <c r="F127">
        <f t="shared" si="18"/>
        <v>802.79746888254942</v>
      </c>
      <c r="G127">
        <f t="shared" si="19"/>
        <v>321.11898755301979</v>
      </c>
      <c r="H127">
        <f t="shared" si="20"/>
        <v>128.44759502120789</v>
      </c>
      <c r="I127">
        <f t="shared" si="21"/>
        <v>51.379038008483164</v>
      </c>
      <c r="J127">
        <f t="shared" si="22"/>
        <v>51.379038008483164</v>
      </c>
      <c r="K127">
        <f t="shared" si="23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2.3579476910000019</v>
      </c>
      <c r="V127">
        <f t="shared" si="29"/>
        <v>59.172851414379551</v>
      </c>
    </row>
    <row r="128" spans="1:22" x14ac:dyDescent="0.3">
      <c r="A128">
        <v>6</v>
      </c>
      <c r="B128">
        <v>10</v>
      </c>
      <c r="C128">
        <f t="shared" si="24"/>
        <v>0.99</v>
      </c>
      <c r="D128">
        <f t="shared" ca="1" si="28"/>
        <v>61.649808613554882</v>
      </c>
      <c r="E128" s="5">
        <f t="shared" si="25"/>
        <v>2408.1956489669878</v>
      </c>
      <c r="F128">
        <f t="shared" si="18"/>
        <v>963.278259586795</v>
      </c>
      <c r="G128">
        <f t="shared" si="19"/>
        <v>385.31130383471805</v>
      </c>
      <c r="H128">
        <f t="shared" si="20"/>
        <v>154.12452153388719</v>
      </c>
      <c r="I128">
        <f t="shared" si="21"/>
        <v>61.649808613554882</v>
      </c>
      <c r="J128">
        <f t="shared" si="22"/>
        <v>61.649808613554882</v>
      </c>
      <c r="K128">
        <f t="shared" si="23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2.5937424601000023</v>
      </c>
      <c r="V128">
        <f t="shared" si="29"/>
        <v>65.090136555817509</v>
      </c>
    </row>
    <row r="129" spans="1:22" x14ac:dyDescent="0.3">
      <c r="A129">
        <v>6</v>
      </c>
      <c r="B129">
        <v>11</v>
      </c>
      <c r="C129">
        <f t="shared" si="24"/>
        <v>0.9</v>
      </c>
      <c r="D129">
        <f t="shared" ca="1" si="28"/>
        <v>72.742240867032336</v>
      </c>
      <c r="E129" s="5">
        <f t="shared" si="25"/>
        <v>2841.4937838684509</v>
      </c>
      <c r="F129">
        <f t="shared" si="18"/>
        <v>1136.5975135473802</v>
      </c>
      <c r="G129">
        <f t="shared" si="19"/>
        <v>454.63900541895214</v>
      </c>
      <c r="H129">
        <f t="shared" si="20"/>
        <v>181.85560216758083</v>
      </c>
      <c r="I129">
        <f t="shared" si="21"/>
        <v>72.742240867032336</v>
      </c>
      <c r="J129">
        <f t="shared" si="22"/>
        <v>72.742240867032336</v>
      </c>
      <c r="K129">
        <f t="shared" si="23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2.8531167061100029</v>
      </c>
      <c r="V129">
        <f t="shared" si="29"/>
        <v>71.599150211399262</v>
      </c>
    </row>
    <row r="130" spans="1:22" x14ac:dyDescent="0.3">
      <c r="A130">
        <v>6</v>
      </c>
      <c r="B130">
        <v>12</v>
      </c>
      <c r="C130">
        <f t="shared" si="24"/>
        <v>0.9</v>
      </c>
      <c r="D130">
        <f t="shared" ref="D130:D148" ca="1" si="30">OFFSET(E130,0,A130)</f>
        <v>84.722067700787989</v>
      </c>
      <c r="E130" s="5">
        <f t="shared" si="25"/>
        <v>3309.455769562031</v>
      </c>
      <c r="F130">
        <f t="shared" ref="F130:F148" si="31">IF(M130=0,0,F129+M130)</f>
        <v>1323.7823078248123</v>
      </c>
      <c r="G130">
        <f t="shared" ref="G130:G148" si="32">IF(N130=0,0,G129+N130)</f>
        <v>529.51292312992496</v>
      </c>
      <c r="H130">
        <f t="shared" ref="H130:H148" si="33">IF(O130=0,0,H129+O130)</f>
        <v>211.80516925196994</v>
      </c>
      <c r="I130">
        <f t="shared" ref="I130:I148" si="34">IF(P130=0,0,I129+P130)</f>
        <v>84.722067700787989</v>
      </c>
      <c r="J130">
        <f t="shared" ref="J130:J148" si="35">IF(Q130=0,0,J129+Q130)</f>
        <v>84.722067700787989</v>
      </c>
      <c r="K130">
        <f t="shared" ref="K130:K148" si="36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3.1384283767210035</v>
      </c>
      <c r="V130">
        <f t="shared" si="29"/>
        <v>78.7590652325392</v>
      </c>
    </row>
    <row r="131" spans="1:22" x14ac:dyDescent="0.3">
      <c r="A131">
        <v>6</v>
      </c>
      <c r="B131">
        <v>13</v>
      </c>
      <c r="C131">
        <f t="shared" ref="C131:C148" si="37">IF(B131=0,0,
IF(B131&lt;=3,1,
IF(B131&lt;=10,0.99,
IF(B131&lt;=20,0.9,
IF(B131&lt;=30,0.8,"이상")))))</f>
        <v>0.9</v>
      </c>
      <c r="D131">
        <f t="shared" ca="1" si="30"/>
        <v>97.660280681244089</v>
      </c>
      <c r="E131" s="5">
        <f t="shared" ref="E131:E148" si="38">IF(L131=0,0,E130+L131)</f>
        <v>3814.8547141110976</v>
      </c>
      <c r="F131">
        <f t="shared" si="31"/>
        <v>1525.941885644439</v>
      </c>
      <c r="G131">
        <f t="shared" si="32"/>
        <v>610.37675425777559</v>
      </c>
      <c r="H131">
        <f t="shared" si="33"/>
        <v>244.1507017031102</v>
      </c>
      <c r="I131">
        <f t="shared" si="34"/>
        <v>97.660280681244089</v>
      </c>
      <c r="J131">
        <f t="shared" si="35"/>
        <v>97.660280681244089</v>
      </c>
      <c r="K131">
        <f t="shared" si="36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3.4522712143931042</v>
      </c>
      <c r="V131">
        <f t="shared" si="29"/>
        <v>86.634971755793131</v>
      </c>
    </row>
    <row r="132" spans="1:22" x14ac:dyDescent="0.3">
      <c r="A132">
        <v>6</v>
      </c>
      <c r="B132">
        <v>14</v>
      </c>
      <c r="C132">
        <f t="shared" si="37"/>
        <v>0.9</v>
      </c>
      <c r="D132">
        <f t="shared" ca="1" si="30"/>
        <v>111.63355070013668</v>
      </c>
      <c r="E132" s="5">
        <f t="shared" si="38"/>
        <v>4360.6855742240896</v>
      </c>
      <c r="F132">
        <f t="shared" si="31"/>
        <v>1744.2742296896358</v>
      </c>
      <c r="G132">
        <f t="shared" si="32"/>
        <v>697.70969187585433</v>
      </c>
      <c r="H132">
        <f t="shared" si="33"/>
        <v>279.08387675034169</v>
      </c>
      <c r="I132">
        <f t="shared" si="34"/>
        <v>111.63355070013668</v>
      </c>
      <c r="J132">
        <f t="shared" si="35"/>
        <v>111.63355070013668</v>
      </c>
      <c r="K132">
        <f t="shared" si="36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3.7974983358324148</v>
      </c>
      <c r="V132">
        <f t="shared" si="29"/>
        <v>95.298468931372454</v>
      </c>
    </row>
    <row r="133" spans="1:22" x14ac:dyDescent="0.3">
      <c r="A133">
        <v>6</v>
      </c>
      <c r="B133">
        <v>15</v>
      </c>
      <c r="C133">
        <f t="shared" si="37"/>
        <v>0.9</v>
      </c>
      <c r="D133">
        <f t="shared" ca="1" si="30"/>
        <v>133.99078273036483</v>
      </c>
      <c r="E133" s="5">
        <f t="shared" si="38"/>
        <v>5234.0149504048768</v>
      </c>
      <c r="F133">
        <f t="shared" si="31"/>
        <v>2093.6059801619508</v>
      </c>
      <c r="G133">
        <f t="shared" si="32"/>
        <v>837.44239206478028</v>
      </c>
      <c r="H133">
        <f t="shared" si="33"/>
        <v>334.97695682591211</v>
      </c>
      <c r="I133">
        <f t="shared" si="34"/>
        <v>133.99078273036483</v>
      </c>
      <c r="J133">
        <f t="shared" si="35"/>
        <v>133.99078273036483</v>
      </c>
      <c r="K133">
        <f t="shared" si="36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4.1772481694156562</v>
      </c>
      <c r="V133">
        <f t="shared" si="29"/>
        <v>104.82831582450972</v>
      </c>
    </row>
    <row r="134" spans="1:22" x14ac:dyDescent="0.3">
      <c r="A134">
        <v>6</v>
      </c>
      <c r="B134">
        <v>16</v>
      </c>
      <c r="C134">
        <f t="shared" si="37"/>
        <v>0.9</v>
      </c>
      <c r="D134">
        <f t="shared" ca="1" si="30"/>
        <v>158.13659332301123</v>
      </c>
      <c r="E134" s="5">
        <f t="shared" si="38"/>
        <v>6177.2106766801271</v>
      </c>
      <c r="F134">
        <f t="shared" si="31"/>
        <v>2470.8842706720511</v>
      </c>
      <c r="G134">
        <f t="shared" si="32"/>
        <v>988.35370826882036</v>
      </c>
      <c r="H134">
        <f t="shared" si="33"/>
        <v>395.34148330752816</v>
      </c>
      <c r="I134">
        <f t="shared" si="34"/>
        <v>158.13659332301123</v>
      </c>
      <c r="J134">
        <f t="shared" si="35"/>
        <v>158.13659332301123</v>
      </c>
      <c r="K134">
        <f t="shared" si="36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4.594972986357222</v>
      </c>
      <c r="V134">
        <f t="shared" si="29"/>
        <v>115.3111474069607</v>
      </c>
    </row>
    <row r="135" spans="1:22" x14ac:dyDescent="0.3">
      <c r="A135">
        <v>6</v>
      </c>
      <c r="B135">
        <v>17</v>
      </c>
      <c r="C135">
        <f t="shared" si="37"/>
        <v>0.9</v>
      </c>
      <c r="D135">
        <f t="shared" ca="1" si="30"/>
        <v>184.21406876306935</v>
      </c>
      <c r="E135" s="5">
        <f t="shared" si="38"/>
        <v>7195.862061057398</v>
      </c>
      <c r="F135">
        <f t="shared" si="31"/>
        <v>2878.3448244229594</v>
      </c>
      <c r="G135">
        <f t="shared" si="32"/>
        <v>1151.3379297691836</v>
      </c>
      <c r="H135">
        <f t="shared" si="33"/>
        <v>460.53517190767349</v>
      </c>
      <c r="I135">
        <f t="shared" si="34"/>
        <v>184.21406876306935</v>
      </c>
      <c r="J135">
        <f t="shared" si="35"/>
        <v>184.21406876306935</v>
      </c>
      <c r="K135">
        <f t="shared" si="36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5.0544702849929442</v>
      </c>
      <c r="V135">
        <f t="shared" si="29"/>
        <v>126.84226214765678</v>
      </c>
    </row>
    <row r="136" spans="1:22" x14ac:dyDescent="0.3">
      <c r="A136">
        <v>6</v>
      </c>
      <c r="B136">
        <v>18</v>
      </c>
      <c r="C136">
        <f t="shared" si="37"/>
        <v>0.9</v>
      </c>
      <c r="D136">
        <f t="shared" ca="1" si="30"/>
        <v>212.37774223833213</v>
      </c>
      <c r="E136" s="5">
        <f t="shared" si="38"/>
        <v>8296.0055561848494</v>
      </c>
      <c r="F136">
        <f t="shared" si="31"/>
        <v>3318.4022224739401</v>
      </c>
      <c r="G136">
        <f t="shared" si="32"/>
        <v>1327.3608889895759</v>
      </c>
      <c r="H136">
        <f t="shared" si="33"/>
        <v>530.94435559583042</v>
      </c>
      <c r="I136">
        <f t="shared" si="34"/>
        <v>212.37774223833213</v>
      </c>
      <c r="J136">
        <f t="shared" si="35"/>
        <v>212.37774223833213</v>
      </c>
      <c r="K136">
        <f t="shared" si="36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5.5599173134922388</v>
      </c>
      <c r="V136">
        <f t="shared" si="29"/>
        <v>139.52648836242247</v>
      </c>
    </row>
    <row r="137" spans="1:22" x14ac:dyDescent="0.3">
      <c r="A137">
        <v>6</v>
      </c>
      <c r="B137">
        <v>19</v>
      </c>
      <c r="C137">
        <f t="shared" si="37"/>
        <v>0.9</v>
      </c>
      <c r="D137">
        <f t="shared" ca="1" si="30"/>
        <v>242.79450959161593</v>
      </c>
      <c r="E137" s="5">
        <f t="shared" si="38"/>
        <v>9484.1605309224979</v>
      </c>
      <c r="F137">
        <f t="shared" si="31"/>
        <v>3793.6642123689994</v>
      </c>
      <c r="G137">
        <f t="shared" si="32"/>
        <v>1517.4656849475996</v>
      </c>
      <c r="H137">
        <f t="shared" si="33"/>
        <v>606.98627397903988</v>
      </c>
      <c r="I137">
        <f t="shared" si="34"/>
        <v>242.79450959161593</v>
      </c>
      <c r="J137">
        <f t="shared" si="35"/>
        <v>242.79450959161593</v>
      </c>
      <c r="K137">
        <f t="shared" si="36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6.1159090448414632</v>
      </c>
      <c r="V137">
        <f t="shared" si="29"/>
        <v>153.47913719866472</v>
      </c>
    </row>
    <row r="138" spans="1:22" x14ac:dyDescent="0.3">
      <c r="A138">
        <v>6</v>
      </c>
      <c r="B138">
        <v>20</v>
      </c>
      <c r="C138">
        <f t="shared" si="37"/>
        <v>0.9</v>
      </c>
      <c r="D138">
        <f t="shared" ca="1" si="30"/>
        <v>294.50301409219838</v>
      </c>
      <c r="E138" s="5">
        <f t="shared" si="38"/>
        <v>11504.023987976499</v>
      </c>
      <c r="F138">
        <f t="shared" si="31"/>
        <v>4601.6095951906009</v>
      </c>
      <c r="G138">
        <f t="shared" si="32"/>
        <v>1840.6438380762399</v>
      </c>
      <c r="H138">
        <f t="shared" si="33"/>
        <v>736.25753523049605</v>
      </c>
      <c r="I138">
        <f t="shared" si="34"/>
        <v>294.50301409219838</v>
      </c>
      <c r="J138">
        <f t="shared" si="35"/>
        <v>294.50301409219838</v>
      </c>
      <c r="K138">
        <f t="shared" si="36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6.72749994932561</v>
      </c>
      <c r="V138">
        <f t="shared" si="29"/>
        <v>168.8270509185312</v>
      </c>
    </row>
    <row r="139" spans="1:22" x14ac:dyDescent="0.3">
      <c r="A139">
        <v>6</v>
      </c>
      <c r="B139">
        <v>21</v>
      </c>
      <c r="C139">
        <f t="shared" si="37"/>
        <v>0.8</v>
      </c>
      <c r="D139">
        <f t="shared" ca="1" si="30"/>
        <v>350.34819895282743</v>
      </c>
      <c r="E139" s="5">
        <f t="shared" si="38"/>
        <v>13685.476521594823</v>
      </c>
      <c r="F139">
        <f t="shared" si="31"/>
        <v>5474.1906086379304</v>
      </c>
      <c r="G139">
        <f t="shared" si="32"/>
        <v>2189.6762434551715</v>
      </c>
      <c r="H139">
        <f t="shared" si="33"/>
        <v>875.87049738206872</v>
      </c>
      <c r="I139">
        <f t="shared" si="34"/>
        <v>350.34819895282743</v>
      </c>
      <c r="J139">
        <f t="shared" si="35"/>
        <v>350.34819895282743</v>
      </c>
      <c r="K139">
        <f t="shared" si="36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7.4002499442581717</v>
      </c>
      <c r="V139">
        <f t="shared" si="29"/>
        <v>185.70975601038433</v>
      </c>
    </row>
    <row r="140" spans="1:22" x14ac:dyDescent="0.3">
      <c r="A140">
        <v>6</v>
      </c>
      <c r="B140">
        <v>22</v>
      </c>
      <c r="C140">
        <f t="shared" si="37"/>
        <v>0.8</v>
      </c>
      <c r="D140">
        <f t="shared" ca="1" si="30"/>
        <v>410.66099860230679</v>
      </c>
      <c r="E140" s="5">
        <f t="shared" si="38"/>
        <v>16041.445257902611</v>
      </c>
      <c r="F140">
        <f t="shared" si="31"/>
        <v>6416.5781031610459</v>
      </c>
      <c r="G140">
        <f t="shared" si="32"/>
        <v>2566.6312412644174</v>
      </c>
      <c r="H140">
        <f t="shared" si="33"/>
        <v>1026.6524965057672</v>
      </c>
      <c r="I140">
        <f t="shared" si="34"/>
        <v>410.66099860230679</v>
      </c>
      <c r="J140">
        <f t="shared" si="35"/>
        <v>410.66099860230679</v>
      </c>
      <c r="K140">
        <f t="shared" si="36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8.140274938683989</v>
      </c>
      <c r="V140">
        <f t="shared" si="29"/>
        <v>204.28073161142277</v>
      </c>
    </row>
    <row r="141" spans="1:22" x14ac:dyDescent="0.3">
      <c r="A141">
        <v>6</v>
      </c>
      <c r="B141">
        <v>23</v>
      </c>
      <c r="C141">
        <f t="shared" si="37"/>
        <v>0.8</v>
      </c>
      <c r="D141">
        <f t="shared" ca="1" si="30"/>
        <v>475.79882222374454</v>
      </c>
      <c r="E141" s="5">
        <f t="shared" si="38"/>
        <v>18585.891493115021</v>
      </c>
      <c r="F141">
        <f t="shared" si="31"/>
        <v>7434.356597246011</v>
      </c>
      <c r="G141">
        <f t="shared" si="32"/>
        <v>2973.7426388984031</v>
      </c>
      <c r="H141">
        <f t="shared" si="33"/>
        <v>1189.4970555593616</v>
      </c>
      <c r="I141">
        <f t="shared" si="34"/>
        <v>475.79882222374454</v>
      </c>
      <c r="J141">
        <f t="shared" si="35"/>
        <v>475.79882222374454</v>
      </c>
      <c r="K141">
        <f t="shared" si="36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8.9543024325523888</v>
      </c>
      <c r="V141">
        <f t="shared" si="29"/>
        <v>224.70880477256506</v>
      </c>
    </row>
    <row r="142" spans="1:22" x14ac:dyDescent="0.3">
      <c r="A142">
        <v>6</v>
      </c>
      <c r="B142">
        <v>24</v>
      </c>
      <c r="C142">
        <f t="shared" si="37"/>
        <v>0.8</v>
      </c>
      <c r="D142">
        <f t="shared" ca="1" si="30"/>
        <v>546.14767173489736</v>
      </c>
      <c r="E142" s="5">
        <f t="shared" si="38"/>
        <v>21333.893427144427</v>
      </c>
      <c r="F142">
        <f t="shared" si="31"/>
        <v>8533.5573708577722</v>
      </c>
      <c r="G142">
        <f t="shared" si="32"/>
        <v>3413.4229483431077</v>
      </c>
      <c r="H142">
        <f t="shared" si="33"/>
        <v>1365.3691793372434</v>
      </c>
      <c r="I142">
        <f t="shared" si="34"/>
        <v>546.14767173489736</v>
      </c>
      <c r="J142">
        <f t="shared" si="35"/>
        <v>546.14767173489736</v>
      </c>
      <c r="K142">
        <f t="shared" si="36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9.849732675807628</v>
      </c>
      <c r="V142">
        <f t="shared" si="29"/>
        <v>247.17968524982157</v>
      </c>
    </row>
    <row r="143" spans="1:22" x14ac:dyDescent="0.3">
      <c r="A143">
        <v>6</v>
      </c>
      <c r="B143">
        <v>25</v>
      </c>
      <c r="C143">
        <f t="shared" si="37"/>
        <v>0.8</v>
      </c>
      <c r="D143">
        <f t="shared" ca="1" si="30"/>
        <v>686.84537075720289</v>
      </c>
      <c r="E143" s="5">
        <f t="shared" si="38"/>
        <v>26829.897295203235</v>
      </c>
      <c r="F143">
        <f t="shared" si="31"/>
        <v>10731.958918081296</v>
      </c>
      <c r="G143">
        <f t="shared" si="32"/>
        <v>4292.7835672325173</v>
      </c>
      <c r="H143">
        <f t="shared" si="33"/>
        <v>1717.1134268930073</v>
      </c>
      <c r="I143">
        <f t="shared" si="34"/>
        <v>686.84537075720289</v>
      </c>
      <c r="J143">
        <f t="shared" si="35"/>
        <v>686.84537075720289</v>
      </c>
      <c r="K143">
        <f t="shared" si="36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10.834705943388391</v>
      </c>
      <c r="V143">
        <f t="shared" si="29"/>
        <v>271.89765377480376</v>
      </c>
    </row>
    <row r="144" spans="1:22" x14ac:dyDescent="0.3">
      <c r="A144">
        <v>6</v>
      </c>
      <c r="B144">
        <v>26</v>
      </c>
      <c r="C144">
        <f t="shared" si="37"/>
        <v>0.8</v>
      </c>
      <c r="D144">
        <f t="shared" ca="1" si="30"/>
        <v>838.79888570129287</v>
      </c>
      <c r="E144" s="5">
        <f t="shared" si="38"/>
        <v>32765.581472706748</v>
      </c>
      <c r="F144">
        <f t="shared" si="31"/>
        <v>13106.232589082701</v>
      </c>
      <c r="G144">
        <f t="shared" si="32"/>
        <v>5242.4930356330797</v>
      </c>
      <c r="H144">
        <f t="shared" si="33"/>
        <v>2096.9972142532324</v>
      </c>
      <c r="I144">
        <f t="shared" si="34"/>
        <v>838.79888570129287</v>
      </c>
      <c r="J144">
        <f t="shared" si="35"/>
        <v>838.79888570129287</v>
      </c>
      <c r="K144">
        <f t="shared" si="36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11.918176537727231</v>
      </c>
      <c r="V144">
        <f t="shared" si="29"/>
        <v>299.08741915228416</v>
      </c>
    </row>
    <row r="145" spans="1:22" x14ac:dyDescent="0.3">
      <c r="A145">
        <v>6</v>
      </c>
      <c r="B145">
        <v>27</v>
      </c>
      <c r="C145">
        <f t="shared" si="37"/>
        <v>0.8</v>
      </c>
      <c r="D145">
        <f t="shared" ca="1" si="30"/>
        <v>1002.90868184091</v>
      </c>
      <c r="E145" s="5">
        <f t="shared" si="38"/>
        <v>39176.120384410548</v>
      </c>
      <c r="F145">
        <f t="shared" si="31"/>
        <v>15670.44815376422</v>
      </c>
      <c r="G145">
        <f t="shared" si="32"/>
        <v>6268.1792615056875</v>
      </c>
      <c r="H145">
        <f t="shared" si="33"/>
        <v>2507.2717046022753</v>
      </c>
      <c r="I145">
        <f t="shared" si="34"/>
        <v>1002.90868184091</v>
      </c>
      <c r="J145">
        <f t="shared" si="35"/>
        <v>1002.90868184091</v>
      </c>
      <c r="K145">
        <f t="shared" si="36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13.109994191499954</v>
      </c>
      <c r="V145">
        <f t="shared" si="29"/>
        <v>328.99616106751262</v>
      </c>
    </row>
    <row r="146" spans="1:22" x14ac:dyDescent="0.3">
      <c r="A146">
        <v>6</v>
      </c>
      <c r="B146">
        <v>28</v>
      </c>
      <c r="C146">
        <f t="shared" si="37"/>
        <v>0.8</v>
      </c>
      <c r="D146">
        <f t="shared" ca="1" si="30"/>
        <v>1180.1472616716967</v>
      </c>
      <c r="E146" s="5">
        <f t="shared" si="38"/>
        <v>46099.502409050649</v>
      </c>
      <c r="F146">
        <f t="shared" si="31"/>
        <v>18439.800963620262</v>
      </c>
      <c r="G146">
        <f t="shared" si="32"/>
        <v>7375.9203854481038</v>
      </c>
      <c r="H146">
        <f t="shared" si="33"/>
        <v>2950.3681541792416</v>
      </c>
      <c r="I146">
        <f t="shared" si="34"/>
        <v>1180.1472616716967</v>
      </c>
      <c r="J146">
        <f t="shared" si="35"/>
        <v>1180.1472616716967</v>
      </c>
      <c r="K146">
        <f t="shared" si="36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14.420993610649951</v>
      </c>
      <c r="V146">
        <f t="shared" si="29"/>
        <v>361.89577717426391</v>
      </c>
    </row>
    <row r="147" spans="1:22" x14ac:dyDescent="0.3">
      <c r="A147">
        <v>6</v>
      </c>
      <c r="B147">
        <v>29</v>
      </c>
      <c r="C147">
        <f t="shared" si="37"/>
        <v>0.8</v>
      </c>
      <c r="D147">
        <f t="shared" ca="1" si="30"/>
        <v>1371.5649278889462</v>
      </c>
      <c r="E147" s="5">
        <f t="shared" si="38"/>
        <v>53576.754995661955</v>
      </c>
      <c r="F147">
        <f t="shared" si="31"/>
        <v>21430.701998264787</v>
      </c>
      <c r="G147">
        <f t="shared" si="32"/>
        <v>8572.2807993059141</v>
      </c>
      <c r="H147">
        <f t="shared" si="33"/>
        <v>3428.9123197223653</v>
      </c>
      <c r="I147">
        <f t="shared" si="34"/>
        <v>1371.5649278889462</v>
      </c>
      <c r="J147">
        <f t="shared" si="35"/>
        <v>1371.5649278889462</v>
      </c>
      <c r="K147">
        <f t="shared" si="36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15.863092971714948</v>
      </c>
      <c r="V147">
        <f t="shared" si="29"/>
        <v>398.08535489169032</v>
      </c>
    </row>
    <row r="148" spans="1:22" x14ac:dyDescent="0.3">
      <c r="A148">
        <v>6</v>
      </c>
      <c r="B148">
        <v>30</v>
      </c>
      <c r="C148">
        <f t="shared" si="37"/>
        <v>0.8</v>
      </c>
      <c r="D148">
        <f t="shared" ca="1" si="30"/>
        <v>1945.8179265406948</v>
      </c>
      <c r="E148" s="5">
        <f t="shared" si="38"/>
        <v>76008.512755495874</v>
      </c>
      <c r="F148">
        <f t="shared" si="31"/>
        <v>30403.405102198358</v>
      </c>
      <c r="G148">
        <f t="shared" si="32"/>
        <v>12161.362040879343</v>
      </c>
      <c r="H148">
        <f t="shared" si="33"/>
        <v>4864.5448163517367</v>
      </c>
      <c r="I148">
        <f t="shared" si="34"/>
        <v>1945.8179265406948</v>
      </c>
      <c r="J148">
        <f t="shared" si="35"/>
        <v>1945.8179265406948</v>
      </c>
      <c r="K148">
        <f t="shared" si="36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17.449402268886445</v>
      </c>
      <c r="U148">
        <v>1</v>
      </c>
      <c r="V148">
        <f>[1]PowerLevelTable!$C$17/[1]PowerLevelTable!$C$2</f>
        <v>437.89389038085938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2020-04-17T13:10:29Z</dcterms:modified>
</cp:coreProperties>
</file>