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3B8F879-DE0D-4A06-87DC-C546BB3F196C}" xr6:coauthVersionLast="45" xr6:coauthVersionMax="45" xr10:uidLastSave="{00000000-0000-0000-0000-000000000000}"/>
  <bookViews>
    <workbookView xWindow="-120" yWindow="-120" windowWidth="29040" windowHeight="15840" activeTab="1" xr2:uid="{17418103-8DEE-4CF8-AD49-BF0346F49FD3}"/>
  </bookViews>
  <sheets>
    <sheet name="StageExpTable" sheetId="3" r:id="rId1"/>
    <sheet name="LevelPackTable" sheetId="1" r:id="rId2"/>
    <sheet name="LevelPackLevelTable" sheetId="2" r:id="rId3"/>
    <sheet name="ActorLevelPackTable" sheetId="4" r:id="rId4"/>
  </sheets>
  <externalReferences>
    <externalReference r:id="rId5"/>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6" i="1" l="1"/>
  <c r="J71" i="1" l="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AD5" i="1"/>
  <c r="AD4" i="1"/>
  <c r="AD3" i="1"/>
  <c r="AD2" i="1"/>
  <c r="AE2" i="1"/>
  <c r="AE3" i="1"/>
  <c r="AE4" i="1"/>
  <c r="AE5" i="1"/>
  <c r="Z8" i="1"/>
  <c r="Z7" i="1"/>
  <c r="Z5" i="1"/>
  <c r="Z4" i="1"/>
  <c r="Z3" i="1"/>
  <c r="Z2" i="1"/>
  <c r="P71" i="1" l="1"/>
  <c r="R71" i="1" s="1"/>
  <c r="O71" i="1"/>
  <c r="Q71" i="1" s="1"/>
  <c r="M71" i="1"/>
  <c r="N71" i="1" s="1"/>
  <c r="H71" i="1"/>
  <c r="F71" i="1"/>
  <c r="G71" i="1" s="1"/>
  <c r="F70" i="1" l="1"/>
  <c r="G70" i="1" s="1"/>
  <c r="H70" i="1"/>
  <c r="M70" i="1"/>
  <c r="N70" i="1" s="1"/>
  <c r="O70" i="1"/>
  <c r="P70" i="1"/>
  <c r="P69" i="1"/>
  <c r="O69" i="1"/>
  <c r="M69" i="1"/>
  <c r="N69" i="1" s="1"/>
  <c r="H69" i="1"/>
  <c r="F69" i="1"/>
  <c r="G69" i="1" s="1"/>
  <c r="P61" i="1"/>
  <c r="O61" i="1"/>
  <c r="M61" i="1"/>
  <c r="N61" i="1" s="1"/>
  <c r="H61" i="1"/>
  <c r="F61" i="1"/>
  <c r="P64" i="1"/>
  <c r="O64" i="1"/>
  <c r="M64" i="1"/>
  <c r="N64" i="1" s="1"/>
  <c r="H64" i="1"/>
  <c r="F64" i="1"/>
  <c r="H68" i="1"/>
  <c r="H67" i="1"/>
  <c r="H66" i="1"/>
  <c r="H65" i="1"/>
  <c r="H63" i="1"/>
  <c r="H62"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P32" i="1"/>
  <c r="O32" i="1"/>
  <c r="M32" i="1"/>
  <c r="N32" i="1" s="1"/>
  <c r="F32" i="1"/>
  <c r="G32" i="1" s="1"/>
  <c r="P30" i="1"/>
  <c r="O30" i="1"/>
  <c r="M30" i="1"/>
  <c r="N30" i="1" s="1"/>
  <c r="F30" i="1"/>
  <c r="G30" i="1" s="1"/>
  <c r="P28" i="1"/>
  <c r="O28" i="1"/>
  <c r="M28" i="1"/>
  <c r="N28" i="1" s="1"/>
  <c r="F28" i="1"/>
  <c r="G28" i="1" s="1"/>
  <c r="F29" i="1"/>
  <c r="M29" i="1"/>
  <c r="N29" i="1" s="1"/>
  <c r="O29" i="1"/>
  <c r="P29" i="1"/>
  <c r="G29" i="1" l="1"/>
  <c r="L29" i="1" s="1"/>
  <c r="Q61" i="1"/>
  <c r="Q32" i="1"/>
  <c r="R70" i="1"/>
  <c r="R28" i="1"/>
  <c r="R69" i="1"/>
  <c r="Q64" i="1"/>
  <c r="R61" i="1"/>
  <c r="R32" i="1"/>
  <c r="Q30" i="1"/>
  <c r="Q29" i="1"/>
  <c r="R64" i="1"/>
  <c r="Q70" i="1"/>
  <c r="R30" i="1"/>
  <c r="R29" i="1"/>
  <c r="Q28" i="1"/>
  <c r="Q69" i="1"/>
  <c r="G61" i="1"/>
  <c r="G64" i="1"/>
  <c r="P26" i="1"/>
  <c r="R26" i="1" s="1"/>
  <c r="O26" i="1"/>
  <c r="M26" i="1"/>
  <c r="N26" i="1" s="1"/>
  <c r="F26" i="1"/>
  <c r="G26" i="1" s="1"/>
  <c r="P25" i="1"/>
  <c r="R25" i="1" s="1"/>
  <c r="O25" i="1"/>
  <c r="M25" i="1"/>
  <c r="N25" i="1" s="1"/>
  <c r="F25" i="1"/>
  <c r="G25" i="1" s="1"/>
  <c r="Q25" i="1" l="1"/>
  <c r="Q26" i="1"/>
  <c r="L69" i="1"/>
  <c r="P24" i="1"/>
  <c r="R24" i="1" s="1"/>
  <c r="O24" i="1"/>
  <c r="M24" i="1"/>
  <c r="N24" i="1" s="1"/>
  <c r="F24" i="1"/>
  <c r="G24" i="1" s="1"/>
  <c r="P23" i="1"/>
  <c r="R23" i="1" s="1"/>
  <c r="O23" i="1"/>
  <c r="M23" i="1"/>
  <c r="N23" i="1" s="1"/>
  <c r="F23" i="1"/>
  <c r="P20" i="1"/>
  <c r="R20" i="1" s="1"/>
  <c r="O20" i="1"/>
  <c r="M20" i="1"/>
  <c r="N20" i="1" s="1"/>
  <c r="F20" i="1"/>
  <c r="G20" i="1" s="1"/>
  <c r="P19" i="1"/>
  <c r="R19" i="1" s="1"/>
  <c r="O19" i="1"/>
  <c r="M19" i="1"/>
  <c r="N19" i="1" s="1"/>
  <c r="F19" i="1"/>
  <c r="P22" i="1"/>
  <c r="R22" i="1" s="1"/>
  <c r="O22" i="1"/>
  <c r="M22" i="1"/>
  <c r="N22" i="1" s="1"/>
  <c r="F22" i="1"/>
  <c r="G22" i="1" s="1"/>
  <c r="G23" i="1" l="1"/>
  <c r="L23" i="1" s="1"/>
  <c r="Q22" i="1"/>
  <c r="Q23" i="1"/>
  <c r="Q20" i="1"/>
  <c r="Q19" i="1"/>
  <c r="Q24" i="1"/>
  <c r="G19" i="1"/>
  <c r="P18" i="1"/>
  <c r="R18" i="1" s="1"/>
  <c r="O18" i="1"/>
  <c r="M18" i="1"/>
  <c r="N18" i="1" s="1"/>
  <c r="F18" i="1"/>
  <c r="G18" i="1" s="1"/>
  <c r="Q18" i="1" l="1"/>
  <c r="L19" i="1"/>
  <c r="C5" i="4" l="1"/>
  <c r="C4" i="4"/>
  <c r="C3" i="4"/>
  <c r="C2" i="4"/>
  <c r="O68" i="1" l="1"/>
  <c r="O67" i="1"/>
  <c r="O66" i="1"/>
  <c r="O65" i="1"/>
  <c r="O63" i="1"/>
  <c r="O62" i="1"/>
  <c r="O60" i="1"/>
  <c r="O59" i="1"/>
  <c r="O58" i="1"/>
  <c r="O57" i="1"/>
  <c r="O56" i="1"/>
  <c r="O55" i="1"/>
  <c r="O54" i="1"/>
  <c r="O53" i="1"/>
  <c r="O52" i="1"/>
  <c r="O51" i="1"/>
  <c r="O50" i="1"/>
  <c r="O49" i="1"/>
  <c r="O48" i="1"/>
  <c r="O47" i="1"/>
  <c r="O46" i="1"/>
  <c r="O45" i="1"/>
  <c r="O44" i="1"/>
  <c r="O43" i="1"/>
  <c r="O42" i="1"/>
  <c r="O41" i="1"/>
  <c r="O40" i="1"/>
  <c r="O39" i="1"/>
  <c r="O38" i="1"/>
  <c r="O37" i="1"/>
  <c r="O36" i="1"/>
  <c r="O35" i="1"/>
  <c r="O33" i="1"/>
  <c r="O31" i="1"/>
  <c r="O27" i="1"/>
  <c r="O21" i="1"/>
  <c r="O17" i="1"/>
  <c r="O16" i="1"/>
  <c r="O15" i="1"/>
  <c r="O14" i="1"/>
  <c r="O13" i="1"/>
  <c r="O12" i="1"/>
  <c r="O11" i="1"/>
  <c r="O10" i="1"/>
  <c r="O9" i="1"/>
  <c r="O8" i="1"/>
  <c r="O7" i="1"/>
  <c r="O6" i="1"/>
  <c r="O5" i="1"/>
  <c r="O4" i="1"/>
  <c r="O3" i="1"/>
  <c r="O2" i="1"/>
  <c r="F68" i="1"/>
  <c r="F67" i="1"/>
  <c r="F66" i="1"/>
  <c r="F65" i="1"/>
  <c r="F63" i="1"/>
  <c r="F62" i="1"/>
  <c r="F60" i="1"/>
  <c r="G60" i="1" s="1"/>
  <c r="F59" i="1"/>
  <c r="G59" i="1" s="1"/>
  <c r="F58" i="1"/>
  <c r="G58" i="1" s="1"/>
  <c r="F57" i="1"/>
  <c r="F56" i="1"/>
  <c r="G56" i="1" s="1"/>
  <c r="F55" i="1"/>
  <c r="F54" i="1"/>
  <c r="G54" i="1" s="1"/>
  <c r="F53" i="1"/>
  <c r="F52" i="1"/>
  <c r="G52" i="1" s="1"/>
  <c r="F51" i="1"/>
  <c r="F50" i="1"/>
  <c r="G50" i="1" s="1"/>
  <c r="F49" i="1"/>
  <c r="F48" i="1"/>
  <c r="G48" i="1" s="1"/>
  <c r="F47" i="1"/>
  <c r="G47" i="1" s="1"/>
  <c r="F46" i="1"/>
  <c r="F45" i="1"/>
  <c r="G45" i="1" s="1"/>
  <c r="F44" i="1"/>
  <c r="F43" i="1"/>
  <c r="G43" i="1" s="1"/>
  <c r="F42" i="1"/>
  <c r="F41" i="1"/>
  <c r="F40" i="1"/>
  <c r="F39" i="1"/>
  <c r="F38" i="1"/>
  <c r="F37" i="1"/>
  <c r="F36" i="1"/>
  <c r="F35" i="1"/>
  <c r="F34" i="1"/>
  <c r="F33" i="1"/>
  <c r="F31" i="1"/>
  <c r="F27" i="1"/>
  <c r="F21" i="1"/>
  <c r="F17" i="1"/>
  <c r="F16" i="1"/>
  <c r="G16" i="1" s="1"/>
  <c r="F15" i="1"/>
  <c r="G15" i="1" s="1"/>
  <c r="F14" i="1"/>
  <c r="F13" i="1"/>
  <c r="G13" i="1" s="1"/>
  <c r="F12" i="1"/>
  <c r="G12" i="1" s="1"/>
  <c r="F11" i="1"/>
  <c r="F10" i="1"/>
  <c r="G10" i="1" s="1"/>
  <c r="F9" i="1"/>
  <c r="F8" i="1"/>
  <c r="G8" i="1" s="1"/>
  <c r="F7" i="1"/>
  <c r="F6" i="1"/>
  <c r="G6" i="1" s="1"/>
  <c r="F5" i="1"/>
  <c r="F4" i="1"/>
  <c r="F3" i="1"/>
  <c r="F2" i="1"/>
  <c r="G2" i="1" l="1"/>
  <c r="G42" i="1"/>
  <c r="L42" i="1" s="1"/>
  <c r="G14" i="1"/>
  <c r="L14" i="1" s="1"/>
  <c r="G63" i="1"/>
  <c r="L63" i="1" s="1"/>
  <c r="G5" i="1"/>
  <c r="L5" i="1" s="1"/>
  <c r="G11" i="1"/>
  <c r="L11" i="1" s="1"/>
  <c r="G17" i="1"/>
  <c r="L17" i="1" s="1"/>
  <c r="G35" i="1"/>
  <c r="L35" i="1" s="1"/>
  <c r="G41" i="1"/>
  <c r="L41" i="1" s="1"/>
  <c r="G53" i="1"/>
  <c r="L53" i="1" s="1"/>
  <c r="G67" i="1"/>
  <c r="G68" i="1"/>
  <c r="G7" i="1"/>
  <c r="L7" i="1" s="1"/>
  <c r="G27" i="1"/>
  <c r="L27" i="1" s="1"/>
  <c r="G37" i="1"/>
  <c r="L37" i="1" s="1"/>
  <c r="G49" i="1"/>
  <c r="L49" i="1" s="1"/>
  <c r="G55" i="1"/>
  <c r="L55" i="1" s="1"/>
  <c r="G62" i="1"/>
  <c r="G36" i="1"/>
  <c r="L36" i="1" s="1"/>
  <c r="G21" i="1"/>
  <c r="L21" i="1" s="1"/>
  <c r="G31" i="1"/>
  <c r="L31" i="1" s="1"/>
  <c r="G44" i="1"/>
  <c r="L44" i="1" s="1"/>
  <c r="K71" i="1"/>
  <c r="G3" i="1"/>
  <c r="K70" i="1"/>
  <c r="K32" i="1"/>
  <c r="K64" i="1"/>
  <c r="K69" i="1"/>
  <c r="K61" i="1"/>
  <c r="K30" i="1"/>
  <c r="G9" i="1"/>
  <c r="L9" i="1" s="1"/>
  <c r="G33" i="1"/>
  <c r="L33" i="1" s="1"/>
  <c r="G39" i="1"/>
  <c r="L39" i="1" s="1"/>
  <c r="G51" i="1"/>
  <c r="L51" i="1" s="1"/>
  <c r="G57" i="1"/>
  <c r="L57" i="1" s="1"/>
  <c r="G65" i="1"/>
  <c r="G38" i="1"/>
  <c r="L38" i="1" s="1"/>
  <c r="G4" i="1"/>
  <c r="L4" i="1" s="1"/>
  <c r="G34" i="1"/>
  <c r="L34" i="1" s="1"/>
  <c r="G40" i="1"/>
  <c r="L40" i="1" s="1"/>
  <c r="G46" i="1"/>
  <c r="L46" i="1" s="1"/>
  <c r="G66" i="1"/>
  <c r="Q44" i="1"/>
  <c r="Q6" i="1"/>
  <c r="Q12" i="1"/>
  <c r="Q21" i="1"/>
  <c r="Q37" i="1"/>
  <c r="Q43" i="1"/>
  <c r="Q49" i="1"/>
  <c r="Q55" i="1"/>
  <c r="Q62" i="1"/>
  <c r="Q27" i="1"/>
  <c r="Q56" i="1"/>
  <c r="Q63" i="1"/>
  <c r="Q8" i="1"/>
  <c r="Q14" i="1"/>
  <c r="Q31" i="1"/>
  <c r="Q39" i="1"/>
  <c r="Q45" i="1"/>
  <c r="Q51" i="1"/>
  <c r="Q57" i="1"/>
  <c r="Q65" i="1"/>
  <c r="Q13" i="1"/>
  <c r="Q50" i="1"/>
  <c r="Q9" i="1"/>
  <c r="O34" i="1"/>
  <c r="Q46" i="1"/>
  <c r="Q58" i="1"/>
  <c r="Q4" i="1"/>
  <c r="Q10" i="1"/>
  <c r="Q16" i="1"/>
  <c r="Q35" i="1"/>
  <c r="Q41" i="1"/>
  <c r="Q47" i="1"/>
  <c r="Q53" i="1"/>
  <c r="Q59" i="1"/>
  <c r="Q67" i="1"/>
  <c r="Q7" i="1"/>
  <c r="Q38" i="1"/>
  <c r="Q3" i="1"/>
  <c r="Q15" i="1"/>
  <c r="Q40" i="1"/>
  <c r="Q52" i="1"/>
  <c r="Q66" i="1"/>
  <c r="Q5" i="1"/>
  <c r="Q11" i="1"/>
  <c r="Q17" i="1"/>
  <c r="Q36" i="1"/>
  <c r="Q42" i="1"/>
  <c r="Q48" i="1"/>
  <c r="Q54" i="1"/>
  <c r="Q60" i="1"/>
  <c r="Q68" i="1"/>
  <c r="Q2" i="1"/>
  <c r="L59" i="1"/>
  <c r="L60" i="1"/>
  <c r="L48" i="1"/>
  <c r="L32" i="1"/>
  <c r="L28" i="1"/>
  <c r="L30" i="1"/>
  <c r="K29" i="1"/>
  <c r="K28" i="1"/>
  <c r="K26" i="1"/>
  <c r="K25" i="1"/>
  <c r="K24" i="1"/>
  <c r="K23" i="1"/>
  <c r="K22" i="1"/>
  <c r="K20" i="1"/>
  <c r="K19" i="1"/>
  <c r="L16" i="1"/>
  <c r="K18" i="1"/>
  <c r="L3" i="1"/>
  <c r="L10" i="1"/>
  <c r="L45" i="1"/>
  <c r="L52" i="1"/>
  <c r="L58" i="1"/>
  <c r="L12" i="1"/>
  <c r="L47" i="1"/>
  <c r="L13" i="1"/>
  <c r="L54" i="1"/>
  <c r="L8" i="1"/>
  <c r="L43" i="1"/>
  <c r="K4" i="1"/>
  <c r="Q33" i="1"/>
  <c r="L66" i="1" l="1"/>
  <c r="L65" i="1"/>
  <c r="L62" i="1"/>
  <c r="L68" i="1"/>
  <c r="L67" i="1"/>
  <c r="L71" i="1"/>
  <c r="L70" i="1"/>
  <c r="L61" i="1"/>
  <c r="L64" i="1"/>
  <c r="Q34" i="1"/>
  <c r="L24" i="1"/>
  <c r="L25" i="1"/>
  <c r="AF4" i="1" s="1"/>
  <c r="L26" i="1"/>
  <c r="L50" i="1"/>
  <c r="L22" i="1"/>
  <c r="L20" i="1"/>
  <c r="L2" i="1"/>
  <c r="L18" i="1"/>
  <c r="L6" i="1"/>
  <c r="AF2" i="1" s="1"/>
  <c r="L15" i="1"/>
  <c r="L56" i="1"/>
  <c r="AF5" i="1"/>
  <c r="E5" i="4"/>
  <c r="K5" i="1"/>
  <c r="E4" i="4"/>
  <c r="E3" i="4"/>
  <c r="E2" i="4"/>
  <c r="AF3" i="1" l="1"/>
  <c r="P68" i="1"/>
  <c r="R68" i="1" s="1"/>
  <c r="P67" i="1"/>
  <c r="R67" i="1" s="1"/>
  <c r="P66" i="1"/>
  <c r="R66" i="1" s="1"/>
  <c r="P65" i="1"/>
  <c r="R65" i="1" s="1"/>
  <c r="P63" i="1"/>
  <c r="R63" i="1" s="1"/>
  <c r="P62" i="1"/>
  <c r="R62" i="1" s="1"/>
  <c r="P60" i="1"/>
  <c r="R60" i="1" s="1"/>
  <c r="P59" i="1"/>
  <c r="R59" i="1" s="1"/>
  <c r="P58" i="1"/>
  <c r="R58" i="1" s="1"/>
  <c r="P57" i="1"/>
  <c r="R57" i="1" s="1"/>
  <c r="P56" i="1"/>
  <c r="R56" i="1" s="1"/>
  <c r="P55" i="1"/>
  <c r="R55" i="1" s="1"/>
  <c r="P54" i="1"/>
  <c r="R54" i="1" s="1"/>
  <c r="P53" i="1"/>
  <c r="R53" i="1" s="1"/>
  <c r="P52" i="1"/>
  <c r="R52" i="1" s="1"/>
  <c r="P51" i="1"/>
  <c r="R51" i="1" s="1"/>
  <c r="P50" i="1"/>
  <c r="R50" i="1" s="1"/>
  <c r="P49" i="1"/>
  <c r="R49" i="1" s="1"/>
  <c r="P48" i="1"/>
  <c r="R48" i="1" s="1"/>
  <c r="P47" i="1"/>
  <c r="R47" i="1" s="1"/>
  <c r="P46" i="1"/>
  <c r="R46" i="1" s="1"/>
  <c r="P45" i="1"/>
  <c r="R45" i="1" s="1"/>
  <c r="P44" i="1"/>
  <c r="R44" i="1" s="1"/>
  <c r="P43" i="1"/>
  <c r="R43" i="1" s="1"/>
  <c r="P42" i="1"/>
  <c r="R42" i="1" s="1"/>
  <c r="P41" i="1"/>
  <c r="R41" i="1" s="1"/>
  <c r="P40" i="1"/>
  <c r="R40" i="1" s="1"/>
  <c r="P39" i="1"/>
  <c r="R39" i="1" s="1"/>
  <c r="P38" i="1"/>
  <c r="R38" i="1" s="1"/>
  <c r="P37" i="1"/>
  <c r="R37" i="1" s="1"/>
  <c r="P36" i="1"/>
  <c r="R36" i="1" s="1"/>
  <c r="P35" i="1"/>
  <c r="R35" i="1" s="1"/>
  <c r="P33" i="1"/>
  <c r="P31" i="1"/>
  <c r="R31" i="1" s="1"/>
  <c r="P27" i="1"/>
  <c r="R27" i="1" s="1"/>
  <c r="P21" i="1"/>
  <c r="R21" i="1" s="1"/>
  <c r="P17" i="1"/>
  <c r="R17" i="1" s="1"/>
  <c r="P16" i="1"/>
  <c r="R16" i="1" s="1"/>
  <c r="P15" i="1"/>
  <c r="R15" i="1" s="1"/>
  <c r="P14" i="1"/>
  <c r="R14" i="1" s="1"/>
  <c r="P13" i="1"/>
  <c r="R13" i="1" s="1"/>
  <c r="P12" i="1"/>
  <c r="R12" i="1" s="1"/>
  <c r="P11" i="1"/>
  <c r="R11" i="1" s="1"/>
  <c r="P10" i="1"/>
  <c r="R10" i="1" s="1"/>
  <c r="P8" i="1"/>
  <c r="P7" i="1"/>
  <c r="R7" i="1" s="1"/>
  <c r="P6" i="1"/>
  <c r="P3" i="1"/>
  <c r="R3" i="1" s="1"/>
  <c r="P2" i="1"/>
  <c r="R2" i="1" s="1"/>
  <c r="M68" i="1"/>
  <c r="M67" i="1"/>
  <c r="M66" i="1"/>
  <c r="M65" i="1"/>
  <c r="M63" i="1"/>
  <c r="M62" i="1"/>
  <c r="M60" i="1"/>
  <c r="M59" i="1"/>
  <c r="M58" i="1"/>
  <c r="M57" i="1"/>
  <c r="M56" i="1"/>
  <c r="M55" i="1"/>
  <c r="M54" i="1"/>
  <c r="M53" i="1"/>
  <c r="M52" i="1"/>
  <c r="M51" i="1"/>
  <c r="M50" i="1"/>
  <c r="M49" i="1"/>
  <c r="M48" i="1"/>
  <c r="M47" i="1"/>
  <c r="M46" i="1"/>
  <c r="M45" i="1"/>
  <c r="M44" i="1"/>
  <c r="M43" i="1"/>
  <c r="M42" i="1"/>
  <c r="M41" i="1"/>
  <c r="M40" i="1"/>
  <c r="M39" i="1"/>
  <c r="M38" i="1"/>
  <c r="M37" i="1"/>
  <c r="M36" i="1"/>
  <c r="M35" i="1"/>
  <c r="M33" i="1"/>
  <c r="M34" i="1" s="1"/>
  <c r="M31" i="1"/>
  <c r="M27" i="1"/>
  <c r="M21" i="1"/>
  <c r="M17" i="1"/>
  <c r="M16" i="1"/>
  <c r="M15" i="1"/>
  <c r="M14" i="1"/>
  <c r="M13" i="1"/>
  <c r="M12" i="1"/>
  <c r="M11" i="1"/>
  <c r="M10" i="1"/>
  <c r="M8" i="1"/>
  <c r="M9" i="1" s="1"/>
  <c r="N9" i="1" s="1"/>
  <c r="M7" i="1"/>
  <c r="M6" i="1"/>
  <c r="M3" i="1"/>
  <c r="M2" i="1"/>
  <c r="K9" i="1"/>
  <c r="R6" i="1" l="1"/>
  <c r="P9" i="1"/>
  <c r="R9" i="1" s="1"/>
  <c r="R8" i="1"/>
  <c r="P34" i="1"/>
  <c r="R34" i="1" s="1"/>
  <c r="R33" i="1"/>
  <c r="M4" i="1"/>
  <c r="N4" i="1" s="1"/>
  <c r="P4" i="1"/>
  <c r="R4" i="1" s="1"/>
  <c r="N34" i="1"/>
  <c r="K34" i="1"/>
  <c r="P5" i="1" l="1"/>
  <c r="R5" i="1" s="1"/>
  <c r="M5" i="1"/>
  <c r="O30" i="3"/>
  <c r="O29" i="3"/>
  <c r="O28" i="3"/>
  <c r="O27" i="3"/>
  <c r="O26" i="3"/>
  <c r="O25" i="3"/>
  <c r="O24" i="3"/>
  <c r="O23" i="3"/>
  <c r="O21" i="3"/>
  <c r="O20" i="3"/>
  <c r="O19" i="3"/>
  <c r="O18" i="3"/>
  <c r="O17" i="3"/>
  <c r="O16" i="3"/>
  <c r="O15" i="3"/>
  <c r="O13" i="3"/>
  <c r="O12" i="3"/>
  <c r="O11" i="3"/>
  <c r="O10" i="3"/>
  <c r="O9" i="3"/>
  <c r="O8" i="3"/>
  <c r="O6" i="3"/>
  <c r="O5" i="3"/>
  <c r="O4" i="3"/>
  <c r="O3" i="3"/>
  <c r="O2" i="3"/>
  <c r="N5" i="1" l="1"/>
  <c r="D17" i="3"/>
  <c r="S23" i="3" l="1"/>
  <c r="S24" i="3" s="1"/>
  <c r="S25" i="3" s="1"/>
  <c r="S15" i="3"/>
  <c r="S16" i="3" s="1"/>
  <c r="S8" i="3"/>
  <c r="S9" i="3" s="1"/>
  <c r="S10" i="3" l="1"/>
  <c r="S26" i="3"/>
  <c r="S17" i="3"/>
  <c r="S11" i="3" l="1"/>
  <c r="S27" i="3"/>
  <c r="S18" i="3"/>
  <c r="S12" i="3" l="1"/>
  <c r="S28" i="3"/>
  <c r="S19" i="3"/>
  <c r="S13" i="3" l="1"/>
  <c r="S29" i="3"/>
  <c r="S20" i="3"/>
  <c r="S30" i="3" l="1"/>
  <c r="S21" i="3"/>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I51" i="3"/>
  <c r="S2" i="3" l="1"/>
  <c r="D2" i="3"/>
  <c r="D3" i="3"/>
  <c r="D4" i="3"/>
  <c r="D5" i="3"/>
  <c r="D6" i="3"/>
  <c r="D7" i="3"/>
  <c r="D8" i="3"/>
  <c r="D9" i="3"/>
  <c r="D10" i="3"/>
  <c r="D11" i="3"/>
  <c r="D12" i="3"/>
  <c r="D13" i="3"/>
  <c r="D14" i="3"/>
  <c r="D15" i="3"/>
  <c r="D16" i="3"/>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2" i="3"/>
  <c r="K2" i="3" s="1"/>
  <c r="S3" i="3" l="1"/>
  <c r="L2" i="3"/>
  <c r="S4" i="3" l="1"/>
  <c r="L3" i="3"/>
  <c r="S5" i="3" l="1"/>
  <c r="L4" i="3"/>
  <c r="S6" i="3" l="1"/>
  <c r="L5" i="3"/>
  <c r="L6" i="3" l="1"/>
  <c r="L7" i="3" l="1"/>
  <c r="L8" i="3" l="1"/>
  <c r="L9" i="3" l="1"/>
  <c r="L10" i="3" l="1"/>
  <c r="K68" i="1"/>
  <c r="K67" i="1"/>
  <c r="K66" i="1"/>
  <c r="K65" i="1"/>
  <c r="K63" i="1"/>
  <c r="K62" i="1"/>
  <c r="K60" i="1"/>
  <c r="K59" i="1"/>
  <c r="K58" i="1"/>
  <c r="K57" i="1"/>
  <c r="K56" i="1"/>
  <c r="K55" i="1"/>
  <c r="K54" i="1"/>
  <c r="K53" i="1"/>
  <c r="K52" i="1"/>
  <c r="K51" i="1"/>
  <c r="K50" i="1"/>
  <c r="K49" i="1"/>
  <c r="K48" i="1"/>
  <c r="AA4" i="1" s="1"/>
  <c r="K47" i="1"/>
  <c r="K46" i="1"/>
  <c r="K45" i="1"/>
  <c r="K44" i="1"/>
  <c r="K43" i="1"/>
  <c r="AA3" i="1" s="1"/>
  <c r="K42" i="1"/>
  <c r="K41" i="1"/>
  <c r="K40" i="1"/>
  <c r="K39" i="1"/>
  <c r="K38" i="1"/>
  <c r="K37" i="1"/>
  <c r="K36" i="1"/>
  <c r="K35" i="1"/>
  <c r="K33" i="1"/>
  <c r="K31" i="1"/>
  <c r="K27" i="1"/>
  <c r="K21" i="1"/>
  <c r="K17" i="1"/>
  <c r="K16" i="1"/>
  <c r="K15" i="1"/>
  <c r="K14" i="1"/>
  <c r="K13" i="1"/>
  <c r="K12" i="1"/>
  <c r="K11" i="1"/>
  <c r="K10" i="1"/>
  <c r="K8" i="1"/>
  <c r="K7" i="1"/>
  <c r="K6" i="1"/>
  <c r="AA2" i="1" s="1"/>
  <c r="K3" i="1"/>
  <c r="AA5" i="1" s="1"/>
  <c r="K2" i="1"/>
  <c r="AA8" i="1" s="1"/>
  <c r="AA7" i="1" l="1"/>
  <c r="AA6" i="1"/>
  <c r="L11" i="3"/>
  <c r="N41" i="1"/>
  <c r="N62" i="1"/>
  <c r="N63" i="1"/>
  <c r="N68" i="1"/>
  <c r="N67" i="1"/>
  <c r="N66" i="1"/>
  <c r="N65" i="1"/>
  <c r="N60" i="1"/>
  <c r="N58" i="1"/>
  <c r="N57" i="1"/>
  <c r="N56" i="1"/>
  <c r="N55" i="1"/>
  <c r="N54" i="1"/>
  <c r="N53" i="1"/>
  <c r="N52" i="1"/>
  <c r="N51" i="1"/>
  <c r="N50" i="1"/>
  <c r="N49" i="1"/>
  <c r="N48" i="1"/>
  <c r="N47" i="1"/>
  <c r="N46" i="1"/>
  <c r="N45" i="1"/>
  <c r="N44" i="1"/>
  <c r="N59" i="1"/>
  <c r="N43" i="1"/>
  <c r="N42" i="1"/>
  <c r="L12" i="3" l="1"/>
  <c r="N21" i="1"/>
  <c r="L13" i="3" l="1"/>
  <c r="N17" i="1"/>
  <c r="L14" i="3" l="1"/>
  <c r="L15" i="3" l="1"/>
  <c r="N39" i="1"/>
  <c r="N37" i="1"/>
  <c r="N36" i="1"/>
  <c r="N35" i="1"/>
  <c r="N33" i="1"/>
  <c r="N40" i="1"/>
  <c r="N38" i="1"/>
  <c r="L16" i="3" l="1"/>
  <c r="Z2" i="2"/>
  <c r="Y2" i="2"/>
  <c r="X2" i="2"/>
  <c r="S2" i="2"/>
  <c r="R2" i="2"/>
  <c r="Q2" i="2"/>
  <c r="D2" i="2"/>
  <c r="E2" i="2"/>
  <c r="L17" i="3" l="1"/>
  <c r="N31" i="1"/>
  <c r="N27" i="1"/>
  <c r="N16" i="1"/>
  <c r="N15" i="1"/>
  <c r="N14" i="1"/>
  <c r="N13" i="1"/>
  <c r="N12" i="1"/>
  <c r="N11" i="1"/>
  <c r="N10" i="1"/>
  <c r="N8" i="1"/>
  <c r="N7" i="1"/>
  <c r="N6" i="1"/>
  <c r="N3" i="1"/>
  <c r="N2" i="1"/>
  <c r="L18" i="3" l="1"/>
  <c r="F2" i="2"/>
  <c r="G2" i="2"/>
  <c r="C3" i="3"/>
  <c r="C4" i="3" s="1"/>
  <c r="C5" i="3" s="1"/>
  <c r="C6" i="3" s="1"/>
  <c r="C7" i="3" s="1"/>
  <c r="C8" i="3" s="1"/>
  <c r="C9" i="3" s="1"/>
  <c r="C10" i="3" s="1"/>
  <c r="C11" i="3" s="1"/>
  <c r="C12" i="3" s="1"/>
  <c r="C13" i="3" s="1"/>
  <c r="C14" i="3" s="1"/>
  <c r="C15" i="3" s="1"/>
  <c r="C16" i="3" s="1"/>
  <c r="L19" i="3" l="1"/>
  <c r="M19" i="3" s="1"/>
  <c r="C17" i="3"/>
  <c r="T8" i="3"/>
  <c r="T16" i="3"/>
  <c r="T15" i="3"/>
  <c r="T25" i="3"/>
  <c r="T9" i="3"/>
  <c r="T24" i="3"/>
  <c r="T23" i="3"/>
  <c r="T17" i="3"/>
  <c r="T10" i="3"/>
  <c r="T26" i="3"/>
  <c r="T11" i="3"/>
  <c r="T18" i="3"/>
  <c r="T27" i="3"/>
  <c r="T12" i="3"/>
  <c r="T28" i="3"/>
  <c r="T19" i="3"/>
  <c r="T29" i="3"/>
  <c r="T20" i="3"/>
  <c r="T13" i="3"/>
  <c r="T21" i="3"/>
  <c r="T30" i="3"/>
  <c r="T2" i="3"/>
  <c r="T3" i="3"/>
  <c r="T4" i="3"/>
  <c r="T5" i="3"/>
  <c r="T6" i="3"/>
  <c r="M2" i="3"/>
  <c r="M13" i="3"/>
  <c r="M5" i="3"/>
  <c r="M15" i="3"/>
  <c r="M4" i="3"/>
  <c r="M12" i="3"/>
  <c r="M11" i="3"/>
  <c r="M16" i="3"/>
  <c r="M18" i="3"/>
  <c r="M10" i="3"/>
  <c r="M17" i="3"/>
  <c r="M8" i="3"/>
  <c r="M7" i="3"/>
  <c r="M3" i="3"/>
  <c r="M6" i="3"/>
  <c r="M14" i="3"/>
  <c r="M9" i="3"/>
  <c r="L20" i="3" l="1"/>
  <c r="L21" i="3" l="1"/>
  <c r="M20" i="3"/>
  <c r="L22" i="3" l="1"/>
  <c r="M21" i="3"/>
  <c r="L23" i="3" l="1"/>
  <c r="M22" i="3"/>
  <c r="L24" i="3" l="1"/>
  <c r="M23" i="3"/>
  <c r="L25" i="3" l="1"/>
  <c r="M24" i="3"/>
  <c r="L26" i="3" l="1"/>
  <c r="M25" i="3"/>
  <c r="L27" i="3" l="1"/>
  <c r="M26" i="3"/>
  <c r="L28" i="3" l="1"/>
  <c r="M27" i="3"/>
  <c r="L29" i="3" l="1"/>
  <c r="M28" i="3"/>
  <c r="L30" i="3" l="1"/>
  <c r="M29" i="3"/>
  <c r="L31" i="3" l="1"/>
  <c r="M30" i="3"/>
  <c r="L32" i="3" l="1"/>
  <c r="M31" i="3"/>
  <c r="L33" i="3" l="1"/>
  <c r="M32" i="3"/>
  <c r="L34" i="3" l="1"/>
  <c r="M33" i="3"/>
  <c r="L35" i="3" l="1"/>
  <c r="M34" i="3"/>
  <c r="L36" i="3" l="1"/>
  <c r="M35" i="3"/>
  <c r="L37" i="3" l="1"/>
  <c r="M36" i="3"/>
  <c r="L38" i="3" l="1"/>
  <c r="M37" i="3"/>
  <c r="L39" i="3" l="1"/>
  <c r="M38" i="3"/>
  <c r="L40" i="3" l="1"/>
  <c r="M39" i="3"/>
  <c r="L41" i="3" l="1"/>
  <c r="M40" i="3"/>
  <c r="L42" i="3" l="1"/>
  <c r="M41" i="3"/>
  <c r="L43" i="3" l="1"/>
  <c r="M42" i="3"/>
  <c r="L44" i="3" l="1"/>
  <c r="M43" i="3"/>
  <c r="L45" i="3" l="1"/>
  <c r="M44" i="3"/>
  <c r="L46" i="3" l="1"/>
  <c r="M45" i="3"/>
  <c r="L47" i="3" l="1"/>
  <c r="M46" i="3"/>
  <c r="L48" i="3" l="1"/>
  <c r="M47" i="3"/>
  <c r="L49" i="3" l="1"/>
  <c r="M48" i="3"/>
  <c r="L50" i="3" l="1"/>
  <c r="M49" i="3"/>
  <c r="L51" i="3" l="1"/>
  <c r="M50" i="3"/>
  <c r="M51" i="3" l="1"/>
  <c r="L2" i="2" l="1"/>
  <c r="K2" i="2"/>
  <c r="J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E1" authorId="0" shapeId="0" xr:uid="{883D56E7-5F0D-4880-AA97-01A21E9046D1}">
      <text>
        <r>
          <rPr>
            <sz val="9"/>
            <color indexed="81"/>
            <rFont val="돋움"/>
            <family val="3"/>
            <charset val="129"/>
          </rPr>
          <t>어드레서블로</t>
        </r>
        <r>
          <rPr>
            <sz val="9"/>
            <color indexed="81"/>
            <rFont val="Tahoma"/>
            <family val="2"/>
          </rPr>
          <t xml:space="preserve"> </t>
        </r>
        <r>
          <rPr>
            <sz val="9"/>
            <color indexed="81"/>
            <rFont val="돋움"/>
            <family val="3"/>
            <charset val="129"/>
          </rPr>
          <t>읽을거라서</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파일명과</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된다고</t>
        </r>
        <r>
          <rPr>
            <sz val="9"/>
            <color indexed="81"/>
            <rFont val="Tahoma"/>
            <family val="2"/>
          </rPr>
          <t xml:space="preserve"> </t>
        </r>
        <r>
          <rPr>
            <sz val="9"/>
            <color indexed="81"/>
            <rFont val="돋움"/>
            <family val="3"/>
            <charset val="129"/>
          </rPr>
          <t>한다</t>
        </r>
      </text>
    </comment>
    <comment ref="U1" authorId="0" shapeId="0" xr:uid="{639077CD-2F1B-4A24-9F85-4D2BBA7F9B3E}">
      <text>
        <r>
          <rPr>
            <sz val="9"/>
            <color indexed="81"/>
            <rFont val="돋움"/>
            <family val="3"/>
            <charset val="129"/>
          </rPr>
          <t>로딩할</t>
        </r>
        <r>
          <rPr>
            <sz val="9"/>
            <color indexed="81"/>
            <rFont val="Tahoma"/>
            <family val="2"/>
          </rPr>
          <t xml:space="preserve"> </t>
        </r>
        <r>
          <rPr>
            <sz val="9"/>
            <color indexed="81"/>
            <rFont val="돋움"/>
            <family val="3"/>
            <charset val="129"/>
          </rPr>
          <t>이펙트를</t>
        </r>
        <r>
          <rPr>
            <sz val="9"/>
            <color indexed="81"/>
            <rFont val="Tahoma"/>
            <family val="2"/>
          </rPr>
          <t xml:space="preserve"> </t>
        </r>
        <r>
          <rPr>
            <sz val="9"/>
            <color indexed="81"/>
            <rFont val="돋움"/>
            <family val="3"/>
            <charset val="129"/>
          </rPr>
          <t>여기서</t>
        </r>
        <r>
          <rPr>
            <sz val="9"/>
            <color indexed="81"/>
            <rFont val="Tahoma"/>
            <family val="2"/>
          </rPr>
          <t xml:space="preserve"> </t>
        </r>
        <r>
          <rPr>
            <sz val="9"/>
            <color indexed="81"/>
            <rFont val="돋움"/>
            <family val="3"/>
            <charset val="129"/>
          </rPr>
          <t>명시한다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1677FF12-04CE-47E7-85F3-68D2D6F5F67D}">
      <text>
        <r>
          <rPr>
            <sz val="9"/>
            <color indexed="81"/>
            <rFont val="Tahoma"/>
            <family val="2"/>
          </rPr>
          <t xml:space="preserve">1 </t>
        </r>
        <r>
          <rPr>
            <sz val="9"/>
            <color indexed="81"/>
            <rFont val="돋움"/>
            <family val="3"/>
            <charset val="129"/>
          </rPr>
          <t>초과하여</t>
        </r>
        <r>
          <rPr>
            <sz val="9"/>
            <color indexed="81"/>
            <rFont val="Tahoma"/>
            <family val="2"/>
          </rPr>
          <t xml:space="preserve"> </t>
        </r>
        <r>
          <rPr>
            <sz val="9"/>
            <color indexed="81"/>
            <rFont val="돋움"/>
            <family val="3"/>
            <charset val="129"/>
          </rPr>
          <t>적어야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<sst xmlns="http://schemas.openxmlformats.org/spreadsheetml/2006/main" count="311" uniqueCount="196">
  <si>
    <t>levelPackId|String</t>
    <phoneticPr fontId="1" type="noConversion"/>
  </si>
  <si>
    <t>level|Int</t>
    <phoneticPr fontId="1" type="noConversion"/>
  </si>
  <si>
    <t>nameId|String</t>
    <phoneticPr fontId="1" type="noConversion"/>
  </si>
  <si>
    <t>descriptionId|String</t>
    <phoneticPr fontId="1" type="noConversion"/>
  </si>
  <si>
    <t>parameter|String!</t>
    <phoneticPr fontId="1" type="noConversion"/>
  </si>
  <si>
    <t>affectorValueId|String!</t>
    <phoneticPr fontId="1" type="noConversion"/>
  </si>
  <si>
    <t>이름참고</t>
    <phoneticPr fontId="1" type="noConversion"/>
  </si>
  <si>
    <t>설명참고</t>
    <phoneticPr fontId="1" type="noConversion"/>
  </si>
  <si>
    <t>fValue1|Float</t>
    <phoneticPr fontId="1" type="noConversion"/>
  </si>
  <si>
    <t>iValue1|Int</t>
    <phoneticPr fontId="1" type="noConversion"/>
  </si>
  <si>
    <t>sValue1|String</t>
    <phoneticPr fontId="1" type="noConversion"/>
  </si>
  <si>
    <t>추가작업First</t>
    <phoneticPr fontId="1" type="noConversion"/>
  </si>
  <si>
    <t>추가작업Second</t>
    <phoneticPr fontId="1" type="noConversion"/>
  </si>
  <si>
    <t>추가작업Third</t>
    <phoneticPr fontId="1" type="noConversion"/>
  </si>
  <si>
    <t>어펙터밸류참고</t>
    <phoneticPr fontId="1" type="noConversion"/>
  </si>
  <si>
    <t>어펙터밸류4개검증</t>
    <phoneticPr fontId="1" type="noConversion"/>
  </si>
  <si>
    <t>입력어펙터밸류1</t>
  </si>
  <si>
    <t>입력어펙터밸류2</t>
  </si>
  <si>
    <t>입력어펙터밸류3</t>
  </si>
  <si>
    <t>exclusive|Bool</t>
    <phoneticPr fontId="1" type="noConversion"/>
  </si>
  <si>
    <t>dropWeight|Float</t>
    <phoneticPr fontId="1" type="noConversion"/>
  </si>
  <si>
    <t>requiredExp|Int</t>
    <phoneticPr fontId="1" type="noConversion"/>
  </si>
  <si>
    <t>requiredAccumulatedExp|Int</t>
    <phoneticPr fontId="1" type="noConversion"/>
  </si>
  <si>
    <t>AtkLow</t>
  </si>
  <si>
    <t>Actor001</t>
    <phoneticPr fontId="1" type="noConversion"/>
  </si>
  <si>
    <t>useAffectorValueIdOverriding|Bool</t>
  </si>
  <si>
    <t>max|Int</t>
    <phoneticPr fontId="1" type="noConversion"/>
  </si>
  <si>
    <t>이 행은 수식보존을 위한 더미</t>
    <phoneticPr fontId="1" type="noConversion"/>
  </si>
  <si>
    <t>effectAddress|String!</t>
    <phoneticPr fontId="1" type="noConversion"/>
  </si>
  <si>
    <t>Actor003</t>
    <phoneticPr fontId="1" type="noConversion"/>
  </si>
  <si>
    <t>Atk</t>
  </si>
  <si>
    <t>FlatSkill2_5_NoBG_Gray</t>
  </si>
  <si>
    <t>AtkBetter</t>
  </si>
  <si>
    <t>AtkBest</t>
  </si>
  <si>
    <t>FlatSkill2_140_NoBG_Gray</t>
  </si>
  <si>
    <t>AtkSpeed</t>
  </si>
  <si>
    <t>FlatArrow_6_NoBG_D_Gray</t>
  </si>
  <si>
    <t>AtkSpeedBetter</t>
  </si>
  <si>
    <t>AtkSpeedBest</t>
  </si>
  <si>
    <t>FlatArrow_5_NoBG_Gray</t>
  </si>
  <si>
    <t>Crit</t>
  </si>
  <si>
    <t>FlatIcon_198_NoBG_Gray</t>
  </si>
  <si>
    <t>CritBetter</t>
  </si>
  <si>
    <t>CritBest</t>
  </si>
  <si>
    <t>FlatSkill2_144_NoBG_Gray</t>
  </si>
  <si>
    <t>MaxHp</t>
  </si>
  <si>
    <t>FlatArmor_7_NoBG_Gray</t>
  </si>
  <si>
    <t>MaxHpBetter</t>
  </si>
  <si>
    <t>MaxHpBest</t>
  </si>
  <si>
    <t>FlatArmor_9_NoBG_D2_Gray</t>
  </si>
  <si>
    <t>ReduceDmgProjectile</t>
  </si>
  <si>
    <t>FlatSkill2_16_NoBG_Gray</t>
  </si>
  <si>
    <t>ReduceDmgClose</t>
  </si>
  <si>
    <t>FlatSkill2_3_NoBG_Gray</t>
  </si>
  <si>
    <t>ExtraGold</t>
  </si>
  <si>
    <t>LootIcon_9_noBG_Gray</t>
  </si>
  <si>
    <t>ItemChanceBoost</t>
  </si>
  <si>
    <t>LootIcon_14_noBG_Gray</t>
  </si>
  <si>
    <t>HealChanceBoost</t>
  </si>
  <si>
    <t>FlatSkill2_166_NoBG_Gray</t>
  </si>
  <si>
    <t>MonsterThrough</t>
  </si>
  <si>
    <t>FlatIcon_76_NoBG_Gray</t>
  </si>
  <si>
    <t>Ricochet</t>
  </si>
  <si>
    <t>Shamanskill_25_nobg_Gray</t>
  </si>
  <si>
    <t>BounceWallQuad</t>
  </si>
  <si>
    <t>FlatSkill2_82_NoBG_Gray</t>
  </si>
  <si>
    <t>Parallel</t>
  </si>
  <si>
    <t>FlatSkill2_163_NoBG_D2_Gray</t>
  </si>
  <si>
    <t>DiagonalNwayGenerator</t>
  </si>
  <si>
    <t>FlatSkill2_163_NoBG_D4_Gray</t>
  </si>
  <si>
    <t>LeftRightNwayGenerator</t>
  </si>
  <si>
    <t>FlatSkill2_163_NoBG_Side2_Gray</t>
  </si>
  <si>
    <t>BackNwayGenerator</t>
  </si>
  <si>
    <t>FlatSkill2_163_NoBG_Back_Gray</t>
  </si>
  <si>
    <t>Repeat</t>
  </si>
  <si>
    <t>HealOnKill</t>
  </si>
  <si>
    <t>FlatSkill2_92_NoBG_D_Gray</t>
  </si>
  <si>
    <t>HealOnKillBetter</t>
  </si>
  <si>
    <t>FlatIcon_91_NoBG_D_Gray</t>
  </si>
  <si>
    <t>AtkSpeedUpOnEncounter</t>
  </si>
  <si>
    <t>FlatSkill2_78_NoBG_D_Gray</t>
  </si>
  <si>
    <t>AtkSpeedUpOnEncounterBetter</t>
  </si>
  <si>
    <t>VampireOnAttack</t>
  </si>
  <si>
    <t>FlatIcon_46_NoBG_Gray</t>
  </si>
  <si>
    <t>VampireOnAttackBetter</t>
  </si>
  <si>
    <t>FlatSkill2_178_NoBG_G_Gray</t>
  </si>
  <si>
    <t>ReflectOnAttacked</t>
  </si>
  <si>
    <t>FlatSkill2_171_NoBG_Gray</t>
  </si>
  <si>
    <t>ReflectOnAttackedBetter</t>
  </si>
  <si>
    <t>AtkUpOnLowerHp</t>
  </si>
  <si>
    <t>AtkUpOnLowerHpBetter</t>
  </si>
  <si>
    <t>CritDmgUpOnLowerHp</t>
  </si>
  <si>
    <t>FlatIcon_17_NoBG_Gray</t>
  </si>
  <si>
    <t>CritDmgUpOnLowerHpBetter</t>
  </si>
  <si>
    <t>InstantKill</t>
  </si>
  <si>
    <t>FlatSkill2_103_NoBG_Gray</t>
  </si>
  <si>
    <t>InstantKillBetter</t>
  </si>
  <si>
    <t>ImmortalWill</t>
  </si>
  <si>
    <t>ImmortalWillBetter</t>
  </si>
  <si>
    <t>Paralyze</t>
  </si>
  <si>
    <t>Hold</t>
  </si>
  <si>
    <t>Transport</t>
  </si>
  <si>
    <t>FlatSkill2_35_NoBG_Gray</t>
  </si>
  <si>
    <t>SummonShield</t>
  </si>
  <si>
    <t>FlatSkill2_17_NoBG_Gray</t>
  </si>
  <si>
    <t>FlatIcon_143_NoBG_Gray</t>
  </si>
  <si>
    <t>FlatIcon_97_NoBG_Gray</t>
  </si>
  <si>
    <t>Priestskill_37_D_nobg_Gray</t>
    <phoneticPr fontId="1" type="noConversion"/>
  </si>
  <si>
    <t>Warriorskill_21_D5_nobg_Gray</t>
    <phoneticPr fontId="1" type="noConversion"/>
  </si>
  <si>
    <t>Effect27_D</t>
    <phoneticPr fontId="1" type="noConversion"/>
  </si>
  <si>
    <t>Magic_circle_11_D</t>
    <phoneticPr fontId="1" type="noConversion"/>
  </si>
  <si>
    <t>Magic_shield_2_D</t>
    <phoneticPr fontId="1" type="noConversion"/>
  </si>
  <si>
    <t>HealAreaHitObjectInfo</t>
    <phoneticPr fontId="1" type="noConversion"/>
  </si>
  <si>
    <t>P_AMFX03_shockwave</t>
    <phoneticPr fontId="1" type="noConversion"/>
  </si>
  <si>
    <t>MineHitObjectInfo</t>
    <phoneticPr fontId="1" type="noConversion"/>
  </si>
  <si>
    <t>MineOnMove</t>
    <phoneticPr fontId="1" type="noConversion"/>
  </si>
  <si>
    <t>스테이지예시</t>
    <phoneticPr fontId="1" type="noConversion"/>
  </si>
  <si>
    <t>보스Exp평균</t>
    <phoneticPr fontId="1" type="noConversion"/>
  </si>
  <si>
    <t>잔몹몹수평균</t>
    <phoneticPr fontId="1" type="noConversion"/>
  </si>
  <si>
    <t>Exp획득평균</t>
    <phoneticPr fontId="1" type="noConversion"/>
  </si>
  <si>
    <t>잔몹당Exp평균</t>
    <phoneticPr fontId="1" type="noConversion"/>
  </si>
  <si>
    <t>보스몹수평균</t>
    <phoneticPr fontId="1" type="noConversion"/>
  </si>
  <si>
    <t>누적평균</t>
    <phoneticPr fontId="1" type="noConversion"/>
  </si>
  <si>
    <t>역레벨</t>
    <phoneticPr fontId="1" type="noConversion"/>
  </si>
  <si>
    <t>클리어후레벨</t>
    <phoneticPr fontId="1" type="noConversion"/>
  </si>
  <si>
    <t>보스스테이지예시</t>
    <phoneticPr fontId="1" type="noConversion"/>
  </si>
  <si>
    <t>iconAddress|String</t>
    <phoneticPr fontId="1" type="noConversion"/>
  </si>
  <si>
    <t>잔몹몹배수</t>
    <phoneticPr fontId="1" type="noConversion"/>
  </si>
  <si>
    <t>Effect6_Collision_D, Effect6_Collision_D2, MagicSphere_12_D</t>
    <phoneticPr fontId="1" type="noConversion"/>
  </si>
  <si>
    <t>챕터</t>
    <phoneticPr fontId="1" type="noConversion"/>
  </si>
  <si>
    <t>아이디</t>
    <phoneticPr fontId="1" type="noConversion"/>
  </si>
  <si>
    <t>MonsterThroughForGanfaul</t>
    <phoneticPr fontId="1" type="noConversion"/>
  </si>
  <si>
    <t>배리여부참고</t>
    <phoneticPr fontId="1" type="noConversion"/>
  </si>
  <si>
    <t>noHit|Bool</t>
  </si>
  <si>
    <t>colored|Bool</t>
  </si>
  <si>
    <t>actorId|String</t>
    <phoneticPr fontId="1" type="noConversion"/>
  </si>
  <si>
    <t>levelPack|String</t>
    <phoneticPr fontId="1" type="noConversion"/>
  </si>
  <si>
    <t>levelPack검증</t>
    <phoneticPr fontId="1" type="noConversion"/>
  </si>
  <si>
    <t>Actor004</t>
    <phoneticPr fontId="1" type="noConversion"/>
  </si>
  <si>
    <t>AtkBetterForBei</t>
    <phoneticPr fontId="1" type="noConversion"/>
  </si>
  <si>
    <t>공용팩확률참고</t>
    <phoneticPr fontId="1" type="noConversion"/>
  </si>
  <si>
    <t>노히트팩확률참고</t>
    <phoneticPr fontId="1" type="noConversion"/>
  </si>
  <si>
    <t>AtkBetterForBei</t>
    <phoneticPr fontId="1" type="noConversion"/>
  </si>
  <si>
    <t>AtkSpeedBetterForBigBatSuccubus</t>
    <phoneticPr fontId="1" type="noConversion"/>
  </si>
  <si>
    <t>AtkBetterForGanfaul</t>
    <phoneticPr fontId="1" type="noConversion"/>
  </si>
  <si>
    <t>AtkBetterForGanfaul</t>
    <phoneticPr fontId="1" type="noConversion"/>
  </si>
  <si>
    <t>AtkSpeedBetterForBigBatSuccubus</t>
    <phoneticPr fontId="1" type="noConversion"/>
  </si>
  <si>
    <t>샷</t>
    <phoneticPr fontId="1" type="noConversion"/>
  </si>
  <si>
    <t>수치검증</t>
    <phoneticPr fontId="1" type="noConversion"/>
  </si>
  <si>
    <t>ReduceDmgProjectileBetter</t>
    <phoneticPr fontId="1" type="noConversion"/>
  </si>
  <si>
    <t>ReduceDmgCloseBetter</t>
    <phoneticPr fontId="1" type="noConversion"/>
  </si>
  <si>
    <t>ReduceDmgMelee</t>
    <phoneticPr fontId="1" type="noConversion"/>
  </si>
  <si>
    <t>ReduceDmgMeleeBetter</t>
    <phoneticPr fontId="1" type="noConversion"/>
  </si>
  <si>
    <t>FlatIcon_156_NoBG_Gray</t>
    <phoneticPr fontId="1" type="noConversion"/>
  </si>
  <si>
    <t>ReduceDmgTrap</t>
    <phoneticPr fontId="1" type="noConversion"/>
  </si>
  <si>
    <t>ReduceDmgTrapBetter</t>
    <phoneticPr fontId="1" type="noConversion"/>
  </si>
  <si>
    <t>FlatSkill2_6_NoBG_Gray</t>
    <phoneticPr fontId="1" type="noConversion"/>
  </si>
  <si>
    <t>DefenseStrongDmg</t>
    <phoneticPr fontId="1" type="noConversion"/>
  </si>
  <si>
    <t>FlatSkill2_14_NoBG_Gray</t>
    <phoneticPr fontId="1" type="noConversion"/>
  </si>
  <si>
    <t>ExtraGoldBetter</t>
    <phoneticPr fontId="1" type="noConversion"/>
  </si>
  <si>
    <t>ItemChanceBoostBetter</t>
    <phoneticPr fontId="1" type="noConversion"/>
  </si>
  <si>
    <t>HealChanceBoostBetter</t>
    <phoneticPr fontId="1" type="noConversion"/>
  </si>
  <si>
    <t>SlowHitObjectBetter</t>
    <phoneticPr fontId="1" type="noConversion"/>
  </si>
  <si>
    <t>상급</t>
    <phoneticPr fontId="1" type="noConversion"/>
  </si>
  <si>
    <t>ReduceContinuousDmg</t>
    <phoneticPr fontId="1" type="noConversion"/>
  </si>
  <si>
    <t>HealAreaOnEncounter</t>
    <phoneticPr fontId="1" type="noConversion"/>
  </si>
  <si>
    <t>MoveSpeedUpOnAttacked</t>
    <phoneticPr fontId="1" type="noConversion"/>
  </si>
  <si>
    <t>SlowHitObject</t>
    <phoneticPr fontId="1" type="noConversion"/>
  </si>
  <si>
    <t>RecoverOnAttacked</t>
    <phoneticPr fontId="1" type="noConversion"/>
  </si>
  <si>
    <t>FlatSkill2_90_NoBG_Gray</t>
    <phoneticPr fontId="1" type="noConversion"/>
  </si>
  <si>
    <t>MoveSpeedUpOnKill</t>
    <phoneticPr fontId="1" type="noConversion"/>
  </si>
  <si>
    <t>FlatSkill2_183_NoBG_Gray</t>
    <phoneticPr fontId="1" type="noConversion"/>
  </si>
  <si>
    <t>FlatSkill2_152_NoBG_Gray</t>
    <phoneticPr fontId="1" type="noConversion"/>
  </si>
  <si>
    <t>FlatSkill2_55_NoBG_Gray</t>
    <phoneticPr fontId="1" type="noConversion"/>
  </si>
  <si>
    <t>FlatSkill2_129_NoBG_Gray</t>
    <phoneticPr fontId="1" type="noConversion"/>
  </si>
  <si>
    <t>FlatSkill2_91_NoBG_Gray</t>
    <phoneticPr fontId="1" type="noConversion"/>
  </si>
  <si>
    <t>FlatIcon_60_NoBG_Gray</t>
    <phoneticPr fontId="1" type="noConversion"/>
  </si>
  <si>
    <t>openChapter|Int</t>
    <phoneticPr fontId="1" type="noConversion"/>
  </si>
  <si>
    <t>HealSpOnAttack</t>
    <phoneticPr fontId="1" type="noConversion"/>
  </si>
  <si>
    <t>HealSpOnAttackBetter</t>
    <phoneticPr fontId="1" type="noConversion"/>
  </si>
  <si>
    <t>PaybackSp</t>
    <phoneticPr fontId="1" type="noConversion"/>
  </si>
  <si>
    <t>FlatIcon_57_NoBG_Gray</t>
    <phoneticPr fontId="1" type="noConversion"/>
  </si>
  <si>
    <t>공용팩</t>
    <phoneticPr fontId="1" type="noConversion"/>
  </si>
  <si>
    <t>확률</t>
    <phoneticPr fontId="1" type="noConversion"/>
  </si>
  <si>
    <t>노히트팩</t>
    <phoneticPr fontId="1" type="noConversion"/>
  </si>
  <si>
    <t>최상급류</t>
    <phoneticPr fontId="1" type="noConversion"/>
  </si>
  <si>
    <t>개수</t>
    <phoneticPr fontId="1" type="noConversion"/>
  </si>
  <si>
    <t>가중치</t>
    <phoneticPr fontId="1" type="noConversion"/>
  </si>
  <si>
    <t>가중치구분</t>
    <phoneticPr fontId="1" type="noConversion"/>
  </si>
  <si>
    <t>상급만</t>
    <phoneticPr fontId="1" type="noConversion"/>
  </si>
  <si>
    <t>상하중상</t>
    <phoneticPr fontId="1" type="noConversion"/>
  </si>
  <si>
    <t>상하중하방어4</t>
    <phoneticPr fontId="1" type="noConversion"/>
  </si>
  <si>
    <t>상하중하방어외</t>
  </si>
  <si>
    <t>상하중하방어외</t>
    <phoneticPr fontId="1" type="noConversion"/>
  </si>
  <si>
    <t>기본4개</t>
  </si>
  <si>
    <t>기본4개상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</si>
</sst>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xf>
  </cellXfs>
  <cellStyles count="1">
    <cellStyle name="표준" xfId="0" builtinId="0"/>
  </cellStyles>
  <dxfs count="1">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cell r="U61">
            <v>2</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cell r="U62">
            <v>2</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cell r="U63">
            <v>2</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cell r="U64">
            <v>3</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N67"/>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BB8E1-607B-4A4F-85DA-23E22708D848}">
  <dimension ref="A1:U51"/>
  <sheetViews>
    <sheetView workbookViewId="0">
      <pane ySplit="1" topLeftCell="A2" activePane="bottomLeft" state="frozen"/>
      <selection pane="bottomLeft" activeCell="B2" sqref="B2"/>
    </sheetView>
  </sheetViews>
  <sheetFormatPr defaultRowHeight="16.5" outlineLevelRow="1" outlineLevelCol="1" x14ac:dyDescent="0.3"/>
  <cols>
    <col min="4" max="4" width="9" hidden="1" customWidth="1" outlineLevel="1"/>
    <col min="5" max="5" width="9" collapsed="1"/>
    <col min="6" max="6" width="9" hidden="1" customWidth="1" outlineLevel="1"/>
    <col min="7" max="7" width="9" collapsed="1"/>
    <col min="8" max="12" width="9" hidden="1" customWidth="1" outlineLevel="1"/>
    <col min="13" max="13" width="5.125" hidden="1" customWidth="1" outlineLevel="1"/>
    <col min="14" max="14" width="9" collapsed="1"/>
    <col min="15" max="16" width="0" hidden="1" customWidth="1" outlineLevel="1"/>
    <col min="17" max="17" width="9" hidden="1" customWidth="1" outlineLevel="1"/>
    <col min="18" max="18" width="8.125" hidden="1" customWidth="1" outlineLevel="1"/>
    <col min="19" max="19" width="9" hidden="1" customWidth="1" outlineLevel="1"/>
    <col min="20" max="20" width="5.125" hidden="1" customWidth="1" outlineLevel="1"/>
    <col min="21" max="21" width="9" collapsed="1"/>
  </cols>
  <sheetData>
    <row r="1" spans="1:20" ht="27" customHeight="1" x14ac:dyDescent="0.3">
      <c r="A1" t="s">
        <v>1</v>
      </c>
      <c r="B1" t="s">
        <v>21</v>
      </c>
      <c r="C1" t="s">
        <v>22</v>
      </c>
      <c r="D1" t="s">
        <v>123</v>
      </c>
      <c r="F1" t="s">
        <v>120</v>
      </c>
      <c r="H1" t="s">
        <v>116</v>
      </c>
      <c r="I1" t="s">
        <v>118</v>
      </c>
      <c r="J1" t="s">
        <v>121</v>
      </c>
      <c r="K1" t="s">
        <v>119</v>
      </c>
      <c r="L1" t="s">
        <v>122</v>
      </c>
      <c r="M1" t="s">
        <v>124</v>
      </c>
      <c r="O1" t="s">
        <v>130</v>
      </c>
      <c r="P1" t="s">
        <v>129</v>
      </c>
      <c r="Q1" t="s">
        <v>125</v>
      </c>
      <c r="R1" t="s">
        <v>119</v>
      </c>
      <c r="S1" t="s">
        <v>122</v>
      </c>
      <c r="T1" t="s">
        <v>124</v>
      </c>
    </row>
    <row r="2" spans="1:20" x14ac:dyDescent="0.3">
      <c r="A2">
        <v>1</v>
      </c>
      <c r="B2">
        <v>0</v>
      </c>
      <c r="C2">
        <v>0</v>
      </c>
      <c r="D2">
        <f t="shared" ref="D2:D17" si="0">A2</f>
        <v>1</v>
      </c>
      <c r="F2">
        <v>5</v>
      </c>
      <c r="H2">
        <v>1</v>
      </c>
      <c r="I2">
        <f t="shared" ref="I2:I50" si="1">IF(MOD($H2,5)=0,0,(INT(($H2-1)/10)+1)*$F$5)</f>
        <v>5</v>
      </c>
      <c r="J2">
        <f>IF(MOD($H2,10)=0,1,0)</f>
        <v>0</v>
      </c>
      <c r="K2">
        <f ca="1">I2*$F$2+J2*OFFSET($F$8,INT(($H2+9)/10)-1,0)</f>
        <v>25</v>
      </c>
      <c r="L2">
        <f ca="1">IF(ISNUMBER(L1),L1,0)+K2</f>
        <v>25</v>
      </c>
      <c r="M2">
        <f t="shared" ref="M2:M33" ca="1" si="2">VLOOKUP($L2,$C:$D,MATCH($D$1,$C$1:$D$1,0),1)</f>
        <v>2</v>
      </c>
      <c r="O2" t="str">
        <f>P2&amp;"_"&amp;Q2</f>
        <v>7_1</v>
      </c>
      <c r="P2">
        <v>7</v>
      </c>
      <c r="Q2">
        <v>1</v>
      </c>
      <c r="R2">
        <v>60</v>
      </c>
      <c r="S2">
        <f>IF(ISNUMBER(S1),S1,0)+R2</f>
        <v>60</v>
      </c>
      <c r="T2">
        <f>VLOOKUP($S2,$C:$D,MATCH($D$1,$C$1:$D$1,0),1)</f>
        <v>3</v>
      </c>
    </row>
    <row r="3" spans="1:20" x14ac:dyDescent="0.3">
      <c r="A3">
        <v>2</v>
      </c>
      <c r="B3">
        <v>19</v>
      </c>
      <c r="C3">
        <f t="shared" ref="C3:C17" si="3">C2+B3</f>
        <v>19</v>
      </c>
      <c r="D3">
        <f t="shared" si="0"/>
        <v>2</v>
      </c>
      <c r="H3">
        <v>2</v>
      </c>
      <c r="I3">
        <f t="shared" si="1"/>
        <v>5</v>
      </c>
      <c r="J3">
        <f t="shared" ref="J3:J51" si="4">IF(MOD($H3,10)=0,1,0)</f>
        <v>0</v>
      </c>
      <c r="K3">
        <f t="shared" ref="K3:K34" ca="1" si="5">I3*$F$2+J3*OFFSET($F$8,INT(($H3+9)/10)-1,0)</f>
        <v>25</v>
      </c>
      <c r="L3">
        <f t="shared" ref="L3:L51" ca="1" si="6">IF(ISNUMBER(L2),L2,0)+K3</f>
        <v>50</v>
      </c>
      <c r="M3">
        <f t="shared" ca="1" si="2"/>
        <v>3</v>
      </c>
      <c r="O3" t="str">
        <f t="shared" ref="O3:O6" si="7">P3&amp;"_"&amp;Q3</f>
        <v>7_2</v>
      </c>
      <c r="P3">
        <v>7</v>
      </c>
      <c r="Q3">
        <v>2</v>
      </c>
      <c r="R3">
        <v>190</v>
      </c>
      <c r="S3">
        <f t="shared" ref="S3:S6" si="8">IF(ISNUMBER(S2),S2,0)+R3</f>
        <v>250</v>
      </c>
      <c r="T3">
        <f>VLOOKUP($S3,$C:$D,MATCH($D$1,$C$1:$D$1,0),1)</f>
        <v>6</v>
      </c>
    </row>
    <row r="4" spans="1:20" x14ac:dyDescent="0.3">
      <c r="A4">
        <v>3</v>
      </c>
      <c r="B4">
        <v>29</v>
      </c>
      <c r="C4">
        <f t="shared" si="3"/>
        <v>48</v>
      </c>
      <c r="D4">
        <f t="shared" si="0"/>
        <v>3</v>
      </c>
      <c r="F4" t="s">
        <v>127</v>
      </c>
      <c r="H4">
        <v>3</v>
      </c>
      <c r="I4">
        <f t="shared" si="1"/>
        <v>5</v>
      </c>
      <c r="J4">
        <f t="shared" si="4"/>
        <v>0</v>
      </c>
      <c r="K4">
        <f t="shared" ca="1" si="5"/>
        <v>25</v>
      </c>
      <c r="L4">
        <f t="shared" ca="1" si="6"/>
        <v>75</v>
      </c>
      <c r="M4">
        <f t="shared" ca="1" si="2"/>
        <v>3</v>
      </c>
      <c r="O4" t="str">
        <f t="shared" si="7"/>
        <v>7_3</v>
      </c>
      <c r="P4">
        <v>7</v>
      </c>
      <c r="Q4">
        <v>3</v>
      </c>
      <c r="R4">
        <v>640</v>
      </c>
      <c r="S4">
        <f t="shared" si="8"/>
        <v>890</v>
      </c>
      <c r="T4">
        <f>VLOOKUP($S4,$C:$D,MATCH($D$1,$C$1:$D$1,0),1)</f>
        <v>9</v>
      </c>
    </row>
    <row r="5" spans="1:20" x14ac:dyDescent="0.3">
      <c r="A5">
        <v>4</v>
      </c>
      <c r="B5">
        <v>44</v>
      </c>
      <c r="C5">
        <f t="shared" si="3"/>
        <v>92</v>
      </c>
      <c r="D5">
        <f t="shared" si="0"/>
        <v>4</v>
      </c>
      <c r="F5">
        <v>5</v>
      </c>
      <c r="H5">
        <v>4</v>
      </c>
      <c r="I5">
        <f t="shared" si="1"/>
        <v>5</v>
      </c>
      <c r="J5">
        <f t="shared" si="4"/>
        <v>0</v>
      </c>
      <c r="K5">
        <f t="shared" ca="1" si="5"/>
        <v>25</v>
      </c>
      <c r="L5">
        <f t="shared" ca="1" si="6"/>
        <v>100</v>
      </c>
      <c r="M5">
        <f t="shared" ca="1" si="2"/>
        <v>4</v>
      </c>
      <c r="O5" t="str">
        <f t="shared" si="7"/>
        <v>7_4</v>
      </c>
      <c r="P5">
        <v>7</v>
      </c>
      <c r="Q5">
        <v>4</v>
      </c>
      <c r="R5">
        <v>1300</v>
      </c>
      <c r="S5">
        <f t="shared" si="8"/>
        <v>2190</v>
      </c>
      <c r="T5">
        <f>VLOOKUP($S5,$C:$D,MATCH($D$1,$C$1:$D$1,0),1)</f>
        <v>13</v>
      </c>
    </row>
    <row r="6" spans="1:20" x14ac:dyDescent="0.3">
      <c r="A6">
        <v>5</v>
      </c>
      <c r="B6">
        <v>52</v>
      </c>
      <c r="C6">
        <f t="shared" si="3"/>
        <v>144</v>
      </c>
      <c r="D6">
        <f t="shared" si="0"/>
        <v>5</v>
      </c>
      <c r="H6">
        <v>5</v>
      </c>
      <c r="I6">
        <f t="shared" si="1"/>
        <v>0</v>
      </c>
      <c r="J6">
        <f t="shared" si="4"/>
        <v>0</v>
      </c>
      <c r="K6">
        <f t="shared" ca="1" si="5"/>
        <v>0</v>
      </c>
      <c r="L6">
        <f t="shared" ca="1" si="6"/>
        <v>100</v>
      </c>
      <c r="M6">
        <f t="shared" ca="1" si="2"/>
        <v>4</v>
      </c>
      <c r="O6" t="str">
        <f t="shared" si="7"/>
        <v>7_5</v>
      </c>
      <c r="P6">
        <v>7</v>
      </c>
      <c r="Q6">
        <v>5</v>
      </c>
      <c r="R6">
        <v>1600</v>
      </c>
      <c r="S6">
        <f t="shared" si="8"/>
        <v>3790</v>
      </c>
      <c r="T6">
        <f>VLOOKUP($S6,$C:$D,MATCH($D$1,$C$1:$D$1,0),1)</f>
        <v>16</v>
      </c>
    </row>
    <row r="7" spans="1:20" x14ac:dyDescent="0.3">
      <c r="A7">
        <v>6</v>
      </c>
      <c r="B7">
        <v>98</v>
      </c>
      <c r="C7">
        <f t="shared" si="3"/>
        <v>242</v>
      </c>
      <c r="D7">
        <f t="shared" si="0"/>
        <v>6</v>
      </c>
      <c r="F7" t="s">
        <v>117</v>
      </c>
      <c r="H7">
        <v>6</v>
      </c>
      <c r="I7">
        <f t="shared" si="1"/>
        <v>5</v>
      </c>
      <c r="J7">
        <f t="shared" si="4"/>
        <v>0</v>
      </c>
      <c r="K7">
        <f t="shared" ca="1" si="5"/>
        <v>25</v>
      </c>
      <c r="L7">
        <f t="shared" ca="1" si="6"/>
        <v>125</v>
      </c>
      <c r="M7">
        <f t="shared" ca="1" si="2"/>
        <v>4</v>
      </c>
    </row>
    <row r="8" spans="1:20" x14ac:dyDescent="0.3">
      <c r="A8">
        <v>7</v>
      </c>
      <c r="B8">
        <v>166</v>
      </c>
      <c r="C8">
        <f t="shared" si="3"/>
        <v>408</v>
      </c>
      <c r="D8">
        <f t="shared" si="0"/>
        <v>7</v>
      </c>
      <c r="F8">
        <v>100</v>
      </c>
      <c r="H8">
        <v>7</v>
      </c>
      <c r="I8">
        <f t="shared" si="1"/>
        <v>5</v>
      </c>
      <c r="J8">
        <f t="shared" si="4"/>
        <v>0</v>
      </c>
      <c r="K8">
        <f t="shared" ca="1" si="5"/>
        <v>25</v>
      </c>
      <c r="L8">
        <f t="shared" ca="1" si="6"/>
        <v>150</v>
      </c>
      <c r="M8">
        <f t="shared" ca="1" si="2"/>
        <v>5</v>
      </c>
      <c r="O8" t="str">
        <f t="shared" ref="O8:O13" si="9">P8&amp;"_"&amp;Q8</f>
        <v>14_1</v>
      </c>
      <c r="P8">
        <v>14</v>
      </c>
      <c r="Q8">
        <v>1</v>
      </c>
      <c r="R8">
        <v>50</v>
      </c>
      <c r="S8">
        <f>IF(ISNUMBER(S7),S7,0)+R8</f>
        <v>50</v>
      </c>
      <c r="T8">
        <f t="shared" ref="T8:T30" si="10">VLOOKUP($S8,$C:$D,MATCH($D$1,$C$1:$D$1,0),1)</f>
        <v>3</v>
      </c>
    </row>
    <row r="9" spans="1:20" x14ac:dyDescent="0.3">
      <c r="A9">
        <v>8</v>
      </c>
      <c r="B9">
        <v>186</v>
      </c>
      <c r="C9">
        <f t="shared" si="3"/>
        <v>594</v>
      </c>
      <c r="D9">
        <f t="shared" si="0"/>
        <v>8</v>
      </c>
      <c r="F9">
        <v>200</v>
      </c>
      <c r="H9">
        <v>8</v>
      </c>
      <c r="I9">
        <f t="shared" si="1"/>
        <v>5</v>
      </c>
      <c r="J9">
        <f t="shared" si="4"/>
        <v>0</v>
      </c>
      <c r="K9">
        <f t="shared" ca="1" si="5"/>
        <v>25</v>
      </c>
      <c r="L9">
        <f t="shared" ca="1" si="6"/>
        <v>175</v>
      </c>
      <c r="M9">
        <f t="shared" ca="1" si="2"/>
        <v>5</v>
      </c>
      <c r="O9" t="str">
        <f t="shared" si="9"/>
        <v>14_2</v>
      </c>
      <c r="P9">
        <v>14</v>
      </c>
      <c r="Q9">
        <v>2</v>
      </c>
      <c r="R9">
        <v>230</v>
      </c>
      <c r="S9">
        <f t="shared" ref="S9:S13" si="11">IF(ISNUMBER(S8),S8,0)+R9</f>
        <v>280</v>
      </c>
      <c r="T9">
        <f t="shared" si="10"/>
        <v>6</v>
      </c>
    </row>
    <row r="10" spans="1:20" x14ac:dyDescent="0.3">
      <c r="A10">
        <v>9</v>
      </c>
      <c r="B10">
        <v>198</v>
      </c>
      <c r="C10">
        <f t="shared" si="3"/>
        <v>792</v>
      </c>
      <c r="D10">
        <f t="shared" si="0"/>
        <v>9</v>
      </c>
      <c r="F10">
        <v>300</v>
      </c>
      <c r="H10">
        <v>9</v>
      </c>
      <c r="I10">
        <f t="shared" si="1"/>
        <v>5</v>
      </c>
      <c r="J10">
        <f t="shared" si="4"/>
        <v>0</v>
      </c>
      <c r="K10">
        <f t="shared" ca="1" si="5"/>
        <v>25</v>
      </c>
      <c r="L10">
        <f t="shared" ca="1" si="6"/>
        <v>200</v>
      </c>
      <c r="M10">
        <f t="shared" ca="1" si="2"/>
        <v>5</v>
      </c>
      <c r="O10" t="str">
        <f t="shared" si="9"/>
        <v>14_3</v>
      </c>
      <c r="P10">
        <v>14</v>
      </c>
      <c r="Q10">
        <v>3</v>
      </c>
      <c r="R10">
        <v>460</v>
      </c>
      <c r="S10">
        <f t="shared" si="11"/>
        <v>740</v>
      </c>
      <c r="T10">
        <f t="shared" si="10"/>
        <v>8</v>
      </c>
    </row>
    <row r="11" spans="1:20" x14ac:dyDescent="0.3">
      <c r="A11">
        <v>10</v>
      </c>
      <c r="B11">
        <v>263</v>
      </c>
      <c r="C11">
        <f t="shared" si="3"/>
        <v>1055</v>
      </c>
      <c r="D11">
        <f t="shared" si="0"/>
        <v>10</v>
      </c>
      <c r="F11">
        <v>400</v>
      </c>
      <c r="H11">
        <v>10</v>
      </c>
      <c r="I11">
        <f t="shared" si="1"/>
        <v>0</v>
      </c>
      <c r="J11">
        <f t="shared" si="4"/>
        <v>1</v>
      </c>
      <c r="K11">
        <f t="shared" ca="1" si="5"/>
        <v>100</v>
      </c>
      <c r="L11">
        <f t="shared" ca="1" si="6"/>
        <v>300</v>
      </c>
      <c r="M11">
        <f t="shared" ca="1" si="2"/>
        <v>6</v>
      </c>
      <c r="O11" t="str">
        <f t="shared" si="9"/>
        <v>14_4</v>
      </c>
      <c r="P11">
        <v>14</v>
      </c>
      <c r="Q11">
        <v>4</v>
      </c>
      <c r="R11">
        <v>900</v>
      </c>
      <c r="S11">
        <f t="shared" si="11"/>
        <v>1640</v>
      </c>
      <c r="T11">
        <f t="shared" si="10"/>
        <v>12</v>
      </c>
    </row>
    <row r="12" spans="1:20" x14ac:dyDescent="0.3">
      <c r="A12">
        <v>11</v>
      </c>
      <c r="B12">
        <v>287</v>
      </c>
      <c r="C12">
        <f t="shared" si="3"/>
        <v>1342</v>
      </c>
      <c r="D12">
        <f t="shared" si="0"/>
        <v>11</v>
      </c>
      <c r="H12">
        <v>11</v>
      </c>
      <c r="I12">
        <f t="shared" si="1"/>
        <v>10</v>
      </c>
      <c r="J12">
        <f t="shared" si="4"/>
        <v>0</v>
      </c>
      <c r="K12">
        <f t="shared" ca="1" si="5"/>
        <v>50</v>
      </c>
      <c r="L12">
        <f t="shared" ca="1" si="6"/>
        <v>350</v>
      </c>
      <c r="M12">
        <f t="shared" ca="1" si="2"/>
        <v>6</v>
      </c>
      <c r="O12" t="str">
        <f t="shared" si="9"/>
        <v>14_5</v>
      </c>
      <c r="P12">
        <v>14</v>
      </c>
      <c r="Q12">
        <v>5</v>
      </c>
      <c r="R12">
        <v>1100</v>
      </c>
      <c r="S12">
        <f t="shared" si="11"/>
        <v>2740</v>
      </c>
      <c r="T12">
        <f t="shared" si="10"/>
        <v>14</v>
      </c>
    </row>
    <row r="13" spans="1:20" x14ac:dyDescent="0.3">
      <c r="A13">
        <v>12</v>
      </c>
      <c r="B13">
        <v>298</v>
      </c>
      <c r="C13">
        <f t="shared" si="3"/>
        <v>1640</v>
      </c>
      <c r="D13">
        <f t="shared" si="0"/>
        <v>12</v>
      </c>
      <c r="H13">
        <v>12</v>
      </c>
      <c r="I13">
        <f t="shared" si="1"/>
        <v>10</v>
      </c>
      <c r="J13">
        <f t="shared" si="4"/>
        <v>0</v>
      </c>
      <c r="K13">
        <f t="shared" ca="1" si="5"/>
        <v>50</v>
      </c>
      <c r="L13">
        <f t="shared" ca="1" si="6"/>
        <v>400</v>
      </c>
      <c r="M13">
        <f t="shared" ca="1" si="2"/>
        <v>6</v>
      </c>
      <c r="O13" t="str">
        <f t="shared" si="9"/>
        <v>14_6</v>
      </c>
      <c r="P13">
        <v>14</v>
      </c>
      <c r="Q13">
        <v>6</v>
      </c>
      <c r="R13">
        <v>1240</v>
      </c>
      <c r="S13">
        <f t="shared" si="11"/>
        <v>3980</v>
      </c>
      <c r="T13">
        <f t="shared" si="10"/>
        <v>16</v>
      </c>
    </row>
    <row r="14" spans="1:20" x14ac:dyDescent="0.3">
      <c r="A14">
        <v>13</v>
      </c>
      <c r="B14">
        <v>361</v>
      </c>
      <c r="C14">
        <f t="shared" si="3"/>
        <v>2001</v>
      </c>
      <c r="D14">
        <f t="shared" si="0"/>
        <v>13</v>
      </c>
      <c r="H14">
        <v>13</v>
      </c>
      <c r="I14">
        <f t="shared" si="1"/>
        <v>10</v>
      </c>
      <c r="J14">
        <f t="shared" si="4"/>
        <v>0</v>
      </c>
      <c r="K14">
        <f t="shared" ca="1" si="5"/>
        <v>50</v>
      </c>
      <c r="L14">
        <f t="shared" ca="1" si="6"/>
        <v>450</v>
      </c>
      <c r="M14">
        <f t="shared" ca="1" si="2"/>
        <v>7</v>
      </c>
    </row>
    <row r="15" spans="1:20" x14ac:dyDescent="0.3">
      <c r="A15">
        <v>14</v>
      </c>
      <c r="B15">
        <v>392</v>
      </c>
      <c r="C15">
        <f t="shared" si="3"/>
        <v>2393</v>
      </c>
      <c r="D15">
        <f t="shared" si="0"/>
        <v>14</v>
      </c>
      <c r="H15">
        <v>14</v>
      </c>
      <c r="I15">
        <f t="shared" si="1"/>
        <v>10</v>
      </c>
      <c r="J15">
        <f t="shared" si="4"/>
        <v>0</v>
      </c>
      <c r="K15">
        <f t="shared" ca="1" si="5"/>
        <v>50</v>
      </c>
      <c r="L15">
        <f t="shared" ca="1" si="6"/>
        <v>500</v>
      </c>
      <c r="M15">
        <f t="shared" ca="1" si="2"/>
        <v>7</v>
      </c>
      <c r="O15" t="str">
        <f t="shared" ref="O15:O21" si="12">P15&amp;"_"&amp;Q15</f>
        <v>21_1</v>
      </c>
      <c r="P15">
        <v>21</v>
      </c>
      <c r="Q15">
        <v>1</v>
      </c>
      <c r="R15">
        <v>35</v>
      </c>
      <c r="S15">
        <f>IF(ISNUMBER(S14),S14,0)+R15</f>
        <v>35</v>
      </c>
      <c r="T15">
        <f t="shared" si="10"/>
        <v>2</v>
      </c>
    </row>
    <row r="16" spans="1:20" x14ac:dyDescent="0.3">
      <c r="A16">
        <v>15</v>
      </c>
      <c r="B16">
        <v>399</v>
      </c>
      <c r="C16">
        <f t="shared" si="3"/>
        <v>2792</v>
      </c>
      <c r="D16">
        <f t="shared" si="0"/>
        <v>15</v>
      </c>
      <c r="H16">
        <v>15</v>
      </c>
      <c r="I16">
        <f t="shared" si="1"/>
        <v>0</v>
      </c>
      <c r="J16">
        <f t="shared" si="4"/>
        <v>0</v>
      </c>
      <c r="K16">
        <f t="shared" ca="1" si="5"/>
        <v>0</v>
      </c>
      <c r="L16">
        <f t="shared" ca="1" si="6"/>
        <v>500</v>
      </c>
      <c r="M16">
        <f t="shared" ca="1" si="2"/>
        <v>7</v>
      </c>
      <c r="O16" t="str">
        <f t="shared" si="12"/>
        <v>21_2</v>
      </c>
      <c r="P16">
        <v>21</v>
      </c>
      <c r="Q16">
        <v>2</v>
      </c>
      <c r="R16">
        <v>135</v>
      </c>
      <c r="S16">
        <f t="shared" ref="S16:S20" si="13">IF(ISNUMBER(S15),S15,0)+R16</f>
        <v>170</v>
      </c>
      <c r="T16">
        <f t="shared" si="10"/>
        <v>5</v>
      </c>
    </row>
    <row r="17" spans="1:20" x14ac:dyDescent="0.3">
      <c r="A17">
        <v>16</v>
      </c>
      <c r="B17">
        <v>871</v>
      </c>
      <c r="C17">
        <f t="shared" si="3"/>
        <v>3663</v>
      </c>
      <c r="D17">
        <f t="shared" si="0"/>
        <v>16</v>
      </c>
      <c r="H17">
        <v>16</v>
      </c>
      <c r="I17">
        <f t="shared" si="1"/>
        <v>10</v>
      </c>
      <c r="J17">
        <f t="shared" si="4"/>
        <v>0</v>
      </c>
      <c r="K17">
        <f t="shared" ca="1" si="5"/>
        <v>50</v>
      </c>
      <c r="L17">
        <f t="shared" ca="1" si="6"/>
        <v>550</v>
      </c>
      <c r="M17">
        <f t="shared" ca="1" si="2"/>
        <v>7</v>
      </c>
      <c r="O17" t="str">
        <f t="shared" si="12"/>
        <v>21_3</v>
      </c>
      <c r="P17">
        <v>21</v>
      </c>
      <c r="Q17">
        <v>3</v>
      </c>
      <c r="R17">
        <v>260</v>
      </c>
      <c r="S17">
        <f t="shared" si="13"/>
        <v>430</v>
      </c>
      <c r="T17">
        <f t="shared" si="10"/>
        <v>7</v>
      </c>
    </row>
    <row r="18" spans="1:20" hidden="1" outlineLevel="1" x14ac:dyDescent="0.3">
      <c r="H18">
        <v>17</v>
      </c>
      <c r="I18">
        <f t="shared" si="1"/>
        <v>10</v>
      </c>
      <c r="J18">
        <f t="shared" si="4"/>
        <v>0</v>
      </c>
      <c r="K18">
        <f t="shared" ca="1" si="5"/>
        <v>50</v>
      </c>
      <c r="L18">
        <f t="shared" ca="1" si="6"/>
        <v>600</v>
      </c>
      <c r="M18">
        <f t="shared" ca="1" si="2"/>
        <v>8</v>
      </c>
      <c r="O18" t="str">
        <f t="shared" si="12"/>
        <v>21_4</v>
      </c>
      <c r="P18">
        <v>21</v>
      </c>
      <c r="Q18">
        <v>4</v>
      </c>
      <c r="R18">
        <v>400</v>
      </c>
      <c r="S18">
        <f t="shared" si="13"/>
        <v>830</v>
      </c>
      <c r="T18">
        <f t="shared" si="10"/>
        <v>9</v>
      </c>
    </row>
    <row r="19" spans="1:20" hidden="1" outlineLevel="1" x14ac:dyDescent="0.3">
      <c r="H19">
        <v>18</v>
      </c>
      <c r="I19">
        <f t="shared" si="1"/>
        <v>10</v>
      </c>
      <c r="J19">
        <f t="shared" si="4"/>
        <v>0</v>
      </c>
      <c r="K19">
        <f t="shared" ca="1" si="5"/>
        <v>50</v>
      </c>
      <c r="L19">
        <f t="shared" ca="1" si="6"/>
        <v>650</v>
      </c>
      <c r="M19">
        <f t="shared" ca="1" si="2"/>
        <v>8</v>
      </c>
      <c r="O19" t="str">
        <f t="shared" si="12"/>
        <v>21_5</v>
      </c>
      <c r="P19">
        <v>21</v>
      </c>
      <c r="Q19">
        <v>5</v>
      </c>
      <c r="R19">
        <v>900</v>
      </c>
      <c r="S19">
        <f t="shared" si="13"/>
        <v>1730</v>
      </c>
      <c r="T19">
        <f t="shared" si="10"/>
        <v>12</v>
      </c>
    </row>
    <row r="20" spans="1:20" hidden="1" outlineLevel="1" x14ac:dyDescent="0.3">
      <c r="H20">
        <v>19</v>
      </c>
      <c r="I20">
        <f t="shared" si="1"/>
        <v>10</v>
      </c>
      <c r="J20">
        <f t="shared" si="4"/>
        <v>0</v>
      </c>
      <c r="K20">
        <f t="shared" ca="1" si="5"/>
        <v>50</v>
      </c>
      <c r="L20">
        <f t="shared" ca="1" si="6"/>
        <v>700</v>
      </c>
      <c r="M20">
        <f t="shared" ca="1" si="2"/>
        <v>8</v>
      </c>
      <c r="O20" t="str">
        <f t="shared" si="12"/>
        <v>21_6</v>
      </c>
      <c r="P20">
        <v>21</v>
      </c>
      <c r="Q20">
        <v>6</v>
      </c>
      <c r="R20">
        <v>700</v>
      </c>
      <c r="S20">
        <f t="shared" si="13"/>
        <v>2430</v>
      </c>
      <c r="T20">
        <f t="shared" si="10"/>
        <v>14</v>
      </c>
    </row>
    <row r="21" spans="1:20" hidden="1" outlineLevel="1" x14ac:dyDescent="0.3">
      <c r="H21">
        <v>20</v>
      </c>
      <c r="I21">
        <f t="shared" si="1"/>
        <v>0</v>
      </c>
      <c r="J21">
        <f t="shared" si="4"/>
        <v>1</v>
      </c>
      <c r="K21">
        <f t="shared" ca="1" si="5"/>
        <v>200</v>
      </c>
      <c r="L21">
        <f t="shared" ca="1" si="6"/>
        <v>900</v>
      </c>
      <c r="M21">
        <f t="shared" ca="1" si="2"/>
        <v>9</v>
      </c>
      <c r="O21" t="str">
        <f t="shared" si="12"/>
        <v>21_7</v>
      </c>
      <c r="P21">
        <v>21</v>
      </c>
      <c r="Q21">
        <v>7</v>
      </c>
      <c r="R21">
        <v>1400</v>
      </c>
      <c r="S21">
        <f t="shared" ref="S21" si="14">IF(ISNUMBER(S20),S20,0)+R21</f>
        <v>3830</v>
      </c>
      <c r="T21">
        <f t="shared" si="10"/>
        <v>16</v>
      </c>
    </row>
    <row r="22" spans="1:20" hidden="1" outlineLevel="1" x14ac:dyDescent="0.3">
      <c r="H22">
        <v>21</v>
      </c>
      <c r="I22">
        <f t="shared" si="1"/>
        <v>15</v>
      </c>
      <c r="J22">
        <f t="shared" si="4"/>
        <v>0</v>
      </c>
      <c r="K22">
        <f t="shared" ca="1" si="5"/>
        <v>75</v>
      </c>
      <c r="L22">
        <f t="shared" ca="1" si="6"/>
        <v>975</v>
      </c>
      <c r="M22">
        <f t="shared" ca="1" si="2"/>
        <v>9</v>
      </c>
    </row>
    <row r="23" spans="1:20" hidden="1" outlineLevel="1" x14ac:dyDescent="0.3">
      <c r="H23">
        <v>22</v>
      </c>
      <c r="I23">
        <f t="shared" si="1"/>
        <v>15</v>
      </c>
      <c r="J23">
        <f t="shared" si="4"/>
        <v>0</v>
      </c>
      <c r="K23">
        <f t="shared" ca="1" si="5"/>
        <v>75</v>
      </c>
      <c r="L23">
        <f t="shared" ca="1" si="6"/>
        <v>1050</v>
      </c>
      <c r="M23">
        <f t="shared" ca="1" si="2"/>
        <v>9</v>
      </c>
      <c r="O23" t="str">
        <f t="shared" ref="O23:O30" si="15">P23&amp;"_"&amp;Q23</f>
        <v>28_1</v>
      </c>
      <c r="P23">
        <v>28</v>
      </c>
      <c r="Q23">
        <v>1</v>
      </c>
      <c r="R23">
        <v>24</v>
      </c>
      <c r="S23">
        <f>IF(ISNUMBER(S22),S22,0)+R23</f>
        <v>24</v>
      </c>
      <c r="T23">
        <f t="shared" si="10"/>
        <v>2</v>
      </c>
    </row>
    <row r="24" spans="1:20" hidden="1" outlineLevel="1" x14ac:dyDescent="0.3">
      <c r="H24">
        <v>23</v>
      </c>
      <c r="I24">
        <f t="shared" si="1"/>
        <v>15</v>
      </c>
      <c r="J24">
        <f t="shared" si="4"/>
        <v>0</v>
      </c>
      <c r="K24">
        <f t="shared" ca="1" si="5"/>
        <v>75</v>
      </c>
      <c r="L24">
        <f t="shared" ca="1" si="6"/>
        <v>1125</v>
      </c>
      <c r="M24">
        <f t="shared" ca="1" si="2"/>
        <v>10</v>
      </c>
      <c r="O24" t="str">
        <f t="shared" si="15"/>
        <v>28_2</v>
      </c>
      <c r="P24">
        <v>28</v>
      </c>
      <c r="Q24">
        <v>2</v>
      </c>
      <c r="R24">
        <v>76</v>
      </c>
      <c r="S24">
        <f t="shared" ref="S24:S29" si="16">IF(ISNUMBER(S23),S23,0)+R24</f>
        <v>100</v>
      </c>
      <c r="T24">
        <f t="shared" si="10"/>
        <v>4</v>
      </c>
    </row>
    <row r="25" spans="1:20" hidden="1" outlineLevel="1" x14ac:dyDescent="0.3">
      <c r="H25">
        <v>24</v>
      </c>
      <c r="I25">
        <f t="shared" si="1"/>
        <v>15</v>
      </c>
      <c r="J25">
        <f t="shared" si="4"/>
        <v>0</v>
      </c>
      <c r="K25">
        <f t="shared" ca="1" si="5"/>
        <v>75</v>
      </c>
      <c r="L25">
        <f t="shared" ca="1" si="6"/>
        <v>1200</v>
      </c>
      <c r="M25">
        <f t="shared" ca="1" si="2"/>
        <v>10</v>
      </c>
      <c r="O25" t="str">
        <f t="shared" si="15"/>
        <v>28_3</v>
      </c>
      <c r="P25">
        <v>28</v>
      </c>
      <c r="Q25">
        <v>3</v>
      </c>
      <c r="R25">
        <v>172</v>
      </c>
      <c r="S25">
        <f t="shared" si="16"/>
        <v>272</v>
      </c>
      <c r="T25">
        <f t="shared" si="10"/>
        <v>6</v>
      </c>
    </row>
    <row r="26" spans="1:20" hidden="1" outlineLevel="1" x14ac:dyDescent="0.3">
      <c r="H26">
        <v>25</v>
      </c>
      <c r="I26">
        <f t="shared" si="1"/>
        <v>0</v>
      </c>
      <c r="J26">
        <f t="shared" si="4"/>
        <v>0</v>
      </c>
      <c r="K26">
        <f t="shared" ca="1" si="5"/>
        <v>0</v>
      </c>
      <c r="L26">
        <f t="shared" ca="1" si="6"/>
        <v>1200</v>
      </c>
      <c r="M26">
        <f t="shared" ca="1" si="2"/>
        <v>10</v>
      </c>
      <c r="O26" t="str">
        <f t="shared" si="15"/>
        <v>28_4</v>
      </c>
      <c r="P26">
        <v>28</v>
      </c>
      <c r="Q26">
        <v>4</v>
      </c>
      <c r="R26">
        <v>428</v>
      </c>
      <c r="S26">
        <f t="shared" si="16"/>
        <v>700</v>
      </c>
      <c r="T26">
        <f t="shared" si="10"/>
        <v>8</v>
      </c>
    </row>
    <row r="27" spans="1:20" hidden="1" outlineLevel="1" x14ac:dyDescent="0.3">
      <c r="H27">
        <v>26</v>
      </c>
      <c r="I27">
        <f t="shared" si="1"/>
        <v>15</v>
      </c>
      <c r="J27">
        <f t="shared" si="4"/>
        <v>0</v>
      </c>
      <c r="K27">
        <f t="shared" ca="1" si="5"/>
        <v>75</v>
      </c>
      <c r="L27">
        <f t="shared" ca="1" si="6"/>
        <v>1275</v>
      </c>
      <c r="M27">
        <f t="shared" ca="1" si="2"/>
        <v>10</v>
      </c>
      <c r="O27" t="str">
        <f t="shared" si="15"/>
        <v>28_5</v>
      </c>
      <c r="P27">
        <v>28</v>
      </c>
      <c r="Q27">
        <v>5</v>
      </c>
      <c r="R27">
        <v>250</v>
      </c>
      <c r="S27">
        <f t="shared" si="16"/>
        <v>950</v>
      </c>
      <c r="T27">
        <f t="shared" si="10"/>
        <v>9</v>
      </c>
    </row>
    <row r="28" spans="1:20" hidden="1" outlineLevel="1" x14ac:dyDescent="0.3">
      <c r="H28">
        <v>27</v>
      </c>
      <c r="I28">
        <f t="shared" si="1"/>
        <v>15</v>
      </c>
      <c r="J28">
        <f t="shared" si="4"/>
        <v>0</v>
      </c>
      <c r="K28">
        <f t="shared" ca="1" si="5"/>
        <v>75</v>
      </c>
      <c r="L28">
        <f t="shared" ca="1" si="6"/>
        <v>1350</v>
      </c>
      <c r="M28">
        <f t="shared" ca="1" si="2"/>
        <v>11</v>
      </c>
      <c r="O28" t="str">
        <f t="shared" si="15"/>
        <v>28_6</v>
      </c>
      <c r="P28">
        <v>28</v>
      </c>
      <c r="Q28">
        <v>6</v>
      </c>
      <c r="R28">
        <v>400</v>
      </c>
      <c r="S28">
        <f t="shared" si="16"/>
        <v>1350</v>
      </c>
      <c r="T28">
        <f t="shared" si="10"/>
        <v>11</v>
      </c>
    </row>
    <row r="29" spans="1:20" hidden="1" outlineLevel="1" x14ac:dyDescent="0.3">
      <c r="H29">
        <v>28</v>
      </c>
      <c r="I29">
        <f t="shared" si="1"/>
        <v>15</v>
      </c>
      <c r="J29">
        <f t="shared" si="4"/>
        <v>0</v>
      </c>
      <c r="K29">
        <f t="shared" ca="1" si="5"/>
        <v>75</v>
      </c>
      <c r="L29">
        <f t="shared" ca="1" si="6"/>
        <v>1425</v>
      </c>
      <c r="M29">
        <f t="shared" ca="1" si="2"/>
        <v>11</v>
      </c>
      <c r="O29" t="str">
        <f t="shared" si="15"/>
        <v>28_7</v>
      </c>
      <c r="P29">
        <v>28</v>
      </c>
      <c r="Q29">
        <v>7</v>
      </c>
      <c r="R29">
        <v>680</v>
      </c>
      <c r="S29">
        <f t="shared" si="16"/>
        <v>2030</v>
      </c>
      <c r="T29">
        <f t="shared" si="10"/>
        <v>13</v>
      </c>
    </row>
    <row r="30" spans="1:20" hidden="1" outlineLevel="1" x14ac:dyDescent="0.3">
      <c r="H30">
        <v>29</v>
      </c>
      <c r="I30">
        <f t="shared" si="1"/>
        <v>15</v>
      </c>
      <c r="J30">
        <f t="shared" si="4"/>
        <v>0</v>
      </c>
      <c r="K30">
        <f t="shared" ca="1" si="5"/>
        <v>75</v>
      </c>
      <c r="L30">
        <f t="shared" ca="1" si="6"/>
        <v>1500</v>
      </c>
      <c r="M30">
        <f t="shared" ca="1" si="2"/>
        <v>11</v>
      </c>
      <c r="O30" t="str">
        <f t="shared" si="15"/>
        <v>28_8</v>
      </c>
      <c r="P30">
        <v>28</v>
      </c>
      <c r="Q30">
        <v>8</v>
      </c>
      <c r="R30">
        <v>1800</v>
      </c>
      <c r="S30">
        <f t="shared" ref="S30" si="17">IF(ISNUMBER(S29),S29,0)+R30</f>
        <v>3830</v>
      </c>
      <c r="T30">
        <f t="shared" si="10"/>
        <v>16</v>
      </c>
    </row>
    <row r="31" spans="1:20" hidden="1" outlineLevel="1" x14ac:dyDescent="0.3">
      <c r="H31">
        <v>30</v>
      </c>
      <c r="I31">
        <f t="shared" si="1"/>
        <v>0</v>
      </c>
      <c r="J31">
        <f t="shared" si="4"/>
        <v>1</v>
      </c>
      <c r="K31">
        <f t="shared" ca="1" si="5"/>
        <v>300</v>
      </c>
      <c r="L31">
        <f t="shared" ca="1" si="6"/>
        <v>1800</v>
      </c>
      <c r="M31">
        <f t="shared" ca="1" si="2"/>
        <v>12</v>
      </c>
    </row>
    <row r="32" spans="1:20" hidden="1" outlineLevel="1" x14ac:dyDescent="0.3">
      <c r="H32">
        <v>31</v>
      </c>
      <c r="I32">
        <f t="shared" si="1"/>
        <v>20</v>
      </c>
      <c r="J32">
        <f t="shared" si="4"/>
        <v>0</v>
      </c>
      <c r="K32">
        <f t="shared" ca="1" si="5"/>
        <v>100</v>
      </c>
      <c r="L32">
        <f t="shared" ca="1" si="6"/>
        <v>1900</v>
      </c>
      <c r="M32">
        <f t="shared" ca="1" si="2"/>
        <v>12</v>
      </c>
    </row>
    <row r="33" spans="8:13" hidden="1" outlineLevel="1" x14ac:dyDescent="0.3">
      <c r="H33">
        <v>32</v>
      </c>
      <c r="I33">
        <f t="shared" si="1"/>
        <v>20</v>
      </c>
      <c r="J33">
        <f t="shared" si="4"/>
        <v>0</v>
      </c>
      <c r="K33">
        <f t="shared" ca="1" si="5"/>
        <v>100</v>
      </c>
      <c r="L33">
        <f t="shared" ca="1" si="6"/>
        <v>2000</v>
      </c>
      <c r="M33">
        <f t="shared" ca="1" si="2"/>
        <v>12</v>
      </c>
    </row>
    <row r="34" spans="8:13" hidden="1" outlineLevel="1" x14ac:dyDescent="0.3">
      <c r="H34">
        <v>33</v>
      </c>
      <c r="I34">
        <f t="shared" si="1"/>
        <v>20</v>
      </c>
      <c r="J34">
        <f t="shared" si="4"/>
        <v>0</v>
      </c>
      <c r="K34">
        <f t="shared" ca="1" si="5"/>
        <v>100</v>
      </c>
      <c r="L34">
        <f t="shared" ca="1" si="6"/>
        <v>2100</v>
      </c>
      <c r="M34">
        <f t="shared" ref="M34:M51" ca="1" si="18">VLOOKUP($L34,$C:$D,MATCH($D$1,$C$1:$D$1,0),1)</f>
        <v>13</v>
      </c>
    </row>
    <row r="35" spans="8:13" hidden="1" outlineLevel="1" x14ac:dyDescent="0.3">
      <c r="H35">
        <v>34</v>
      </c>
      <c r="I35">
        <f t="shared" si="1"/>
        <v>20</v>
      </c>
      <c r="J35">
        <f t="shared" si="4"/>
        <v>0</v>
      </c>
      <c r="K35">
        <f t="shared" ref="K35:K51" ca="1" si="19">I35*$F$2+J35*OFFSET($F$8,INT(($H35+9)/10)-1,0)</f>
        <v>100</v>
      </c>
      <c r="L35">
        <f t="shared" ca="1" si="6"/>
        <v>2200</v>
      </c>
      <c r="M35">
        <f t="shared" ca="1" si="18"/>
        <v>13</v>
      </c>
    </row>
    <row r="36" spans="8:13" hidden="1" outlineLevel="1" x14ac:dyDescent="0.3">
      <c r="H36">
        <v>35</v>
      </c>
      <c r="I36">
        <f t="shared" si="1"/>
        <v>0</v>
      </c>
      <c r="J36">
        <f t="shared" si="4"/>
        <v>0</v>
      </c>
      <c r="K36">
        <f t="shared" ca="1" si="19"/>
        <v>0</v>
      </c>
      <c r="L36">
        <f t="shared" ca="1" si="6"/>
        <v>2200</v>
      </c>
      <c r="M36">
        <f t="shared" ca="1" si="18"/>
        <v>13</v>
      </c>
    </row>
    <row r="37" spans="8:13" hidden="1" outlineLevel="1" x14ac:dyDescent="0.3">
      <c r="H37">
        <v>36</v>
      </c>
      <c r="I37">
        <f t="shared" si="1"/>
        <v>20</v>
      </c>
      <c r="J37">
        <f t="shared" si="4"/>
        <v>0</v>
      </c>
      <c r="K37">
        <f t="shared" ca="1" si="19"/>
        <v>100</v>
      </c>
      <c r="L37">
        <f t="shared" ca="1" si="6"/>
        <v>2300</v>
      </c>
      <c r="M37">
        <f t="shared" ca="1" si="18"/>
        <v>13</v>
      </c>
    </row>
    <row r="38" spans="8:13" collapsed="1" x14ac:dyDescent="0.3">
      <c r="H38">
        <v>37</v>
      </c>
      <c r="I38">
        <f t="shared" si="1"/>
        <v>20</v>
      </c>
      <c r="J38">
        <f t="shared" si="4"/>
        <v>0</v>
      </c>
      <c r="K38">
        <f t="shared" ca="1" si="19"/>
        <v>100</v>
      </c>
      <c r="L38">
        <f t="shared" ca="1" si="6"/>
        <v>2400</v>
      </c>
      <c r="M38">
        <f t="shared" ca="1" si="18"/>
        <v>14</v>
      </c>
    </row>
    <row r="39" spans="8:13" x14ac:dyDescent="0.3">
      <c r="H39">
        <v>38</v>
      </c>
      <c r="I39">
        <f t="shared" si="1"/>
        <v>20</v>
      </c>
      <c r="J39">
        <f t="shared" si="4"/>
        <v>0</v>
      </c>
      <c r="K39">
        <f t="shared" ca="1" si="19"/>
        <v>100</v>
      </c>
      <c r="L39">
        <f t="shared" ca="1" si="6"/>
        <v>2500</v>
      </c>
      <c r="M39">
        <f t="shared" ca="1" si="18"/>
        <v>14</v>
      </c>
    </row>
    <row r="40" spans="8:13" x14ac:dyDescent="0.3">
      <c r="H40">
        <v>39</v>
      </c>
      <c r="I40">
        <f t="shared" si="1"/>
        <v>20</v>
      </c>
      <c r="J40">
        <f t="shared" si="4"/>
        <v>0</v>
      </c>
      <c r="K40">
        <f t="shared" ca="1" si="19"/>
        <v>100</v>
      </c>
      <c r="L40">
        <f t="shared" ca="1" si="6"/>
        <v>2600</v>
      </c>
      <c r="M40">
        <f t="shared" ca="1" si="18"/>
        <v>14</v>
      </c>
    </row>
    <row r="41" spans="8:13" x14ac:dyDescent="0.3">
      <c r="H41">
        <v>40</v>
      </c>
      <c r="I41">
        <f t="shared" si="1"/>
        <v>0</v>
      </c>
      <c r="J41">
        <f t="shared" si="4"/>
        <v>1</v>
      </c>
      <c r="K41">
        <f t="shared" ca="1" si="19"/>
        <v>400</v>
      </c>
      <c r="L41">
        <f t="shared" ca="1" si="6"/>
        <v>3000</v>
      </c>
      <c r="M41">
        <f t="shared" ca="1" si="18"/>
        <v>15</v>
      </c>
    </row>
    <row r="42" spans="8:13" x14ac:dyDescent="0.3">
      <c r="H42">
        <v>41</v>
      </c>
      <c r="I42">
        <f t="shared" si="1"/>
        <v>25</v>
      </c>
      <c r="J42">
        <f t="shared" si="4"/>
        <v>0</v>
      </c>
      <c r="K42">
        <f t="shared" ca="1" si="19"/>
        <v>125</v>
      </c>
      <c r="L42">
        <f t="shared" ca="1" si="6"/>
        <v>3125</v>
      </c>
      <c r="M42">
        <f t="shared" ca="1" si="18"/>
        <v>15</v>
      </c>
    </row>
    <row r="43" spans="8:13" x14ac:dyDescent="0.3">
      <c r="H43">
        <v>42</v>
      </c>
      <c r="I43">
        <f t="shared" si="1"/>
        <v>25</v>
      </c>
      <c r="J43">
        <f t="shared" si="4"/>
        <v>0</v>
      </c>
      <c r="K43">
        <f t="shared" ca="1" si="19"/>
        <v>125</v>
      </c>
      <c r="L43">
        <f t="shared" ca="1" si="6"/>
        <v>3250</v>
      </c>
      <c r="M43">
        <f t="shared" ca="1" si="18"/>
        <v>15</v>
      </c>
    </row>
    <row r="44" spans="8:13" x14ac:dyDescent="0.3">
      <c r="H44">
        <v>43</v>
      </c>
      <c r="I44">
        <f t="shared" si="1"/>
        <v>25</v>
      </c>
      <c r="J44">
        <f t="shared" si="4"/>
        <v>0</v>
      </c>
      <c r="K44">
        <f t="shared" ca="1" si="19"/>
        <v>125</v>
      </c>
      <c r="L44">
        <f t="shared" ca="1" si="6"/>
        <v>3375</v>
      </c>
      <c r="M44">
        <f t="shared" ca="1" si="18"/>
        <v>15</v>
      </c>
    </row>
    <row r="45" spans="8:13" x14ac:dyDescent="0.3">
      <c r="H45">
        <v>44</v>
      </c>
      <c r="I45">
        <f t="shared" si="1"/>
        <v>25</v>
      </c>
      <c r="J45">
        <f t="shared" si="4"/>
        <v>0</v>
      </c>
      <c r="K45">
        <f t="shared" ca="1" si="19"/>
        <v>125</v>
      </c>
      <c r="L45">
        <f t="shared" ca="1" si="6"/>
        <v>3500</v>
      </c>
      <c r="M45">
        <f t="shared" ca="1" si="18"/>
        <v>15</v>
      </c>
    </row>
    <row r="46" spans="8:13" x14ac:dyDescent="0.3">
      <c r="H46">
        <v>45</v>
      </c>
      <c r="I46">
        <f t="shared" si="1"/>
        <v>0</v>
      </c>
      <c r="J46">
        <f t="shared" si="4"/>
        <v>0</v>
      </c>
      <c r="K46">
        <f t="shared" ca="1" si="19"/>
        <v>0</v>
      </c>
      <c r="L46">
        <f t="shared" ca="1" si="6"/>
        <v>3500</v>
      </c>
      <c r="M46">
        <f t="shared" ca="1" si="18"/>
        <v>15</v>
      </c>
    </row>
    <row r="47" spans="8:13" x14ac:dyDescent="0.3">
      <c r="H47">
        <v>46</v>
      </c>
      <c r="I47">
        <f t="shared" si="1"/>
        <v>25</v>
      </c>
      <c r="J47">
        <f t="shared" si="4"/>
        <v>0</v>
      </c>
      <c r="K47">
        <f t="shared" ca="1" si="19"/>
        <v>125</v>
      </c>
      <c r="L47">
        <f t="shared" ca="1" si="6"/>
        <v>3625</v>
      </c>
      <c r="M47">
        <f t="shared" ca="1" si="18"/>
        <v>15</v>
      </c>
    </row>
    <row r="48" spans="8:13" x14ac:dyDescent="0.3">
      <c r="H48">
        <v>47</v>
      </c>
      <c r="I48">
        <f t="shared" si="1"/>
        <v>25</v>
      </c>
      <c r="J48">
        <f t="shared" si="4"/>
        <v>0</v>
      </c>
      <c r="K48">
        <f t="shared" ca="1" si="19"/>
        <v>125</v>
      </c>
      <c r="L48">
        <f t="shared" ca="1" si="6"/>
        <v>3750</v>
      </c>
      <c r="M48">
        <f t="shared" ca="1" si="18"/>
        <v>16</v>
      </c>
    </row>
    <row r="49" spans="8:13" x14ac:dyDescent="0.3">
      <c r="H49">
        <v>48</v>
      </c>
      <c r="I49">
        <f t="shared" si="1"/>
        <v>25</v>
      </c>
      <c r="J49">
        <f t="shared" si="4"/>
        <v>0</v>
      </c>
      <c r="K49">
        <f t="shared" ca="1" si="19"/>
        <v>125</v>
      </c>
      <c r="L49">
        <f t="shared" ca="1" si="6"/>
        <v>3875</v>
      </c>
      <c r="M49">
        <f t="shared" ca="1" si="18"/>
        <v>16</v>
      </c>
    </row>
    <row r="50" spans="8:13" x14ac:dyDescent="0.3">
      <c r="H50">
        <v>49</v>
      </c>
      <c r="I50">
        <f t="shared" si="1"/>
        <v>25</v>
      </c>
      <c r="J50">
        <f t="shared" si="4"/>
        <v>0</v>
      </c>
      <c r="K50">
        <f t="shared" ca="1" si="19"/>
        <v>125</v>
      </c>
      <c r="L50">
        <f t="shared" ca="1" si="6"/>
        <v>4000</v>
      </c>
      <c r="M50">
        <f t="shared" ca="1" si="18"/>
        <v>16</v>
      </c>
    </row>
    <row r="51" spans="8:13" x14ac:dyDescent="0.3">
      <c r="H51">
        <v>50</v>
      </c>
      <c r="I51">
        <f t="shared" ref="I51" si="20">IF(MOD($H51,5)=0,0,(INT(($H51-1)/10)+1)*$F$5)</f>
        <v>0</v>
      </c>
      <c r="J51">
        <f t="shared" si="4"/>
        <v>1</v>
      </c>
      <c r="K51">
        <f t="shared" ca="1" si="19"/>
        <v>0</v>
      </c>
      <c r="L51">
        <f t="shared" ca="1" si="6"/>
        <v>4000</v>
      </c>
      <c r="M51">
        <f t="shared" ca="1" si="18"/>
        <v>16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0EB5-6FD1-47A7-9244-6004540E3EF0}">
  <dimension ref="A1:AG71"/>
  <sheetViews>
    <sheetView tabSelected="1" workbookViewId="0">
      <pane xSplit="4" ySplit="1" topLeftCell="E2" activePane="bottomRight" state="frozen"/>
      <selection pane="topRight" activeCell="E1" sqref="E1"/>
      <selection pane="bottomLeft" activeCell="A2" sqref="A2"/>
      <selection pane="bottomRight" activeCell="E2" sqref="E2"/>
    </sheetView>
  </sheetViews>
  <sheetFormatPr defaultRowHeight="16.5" outlineLevelCol="1" x14ac:dyDescent="0.3"/>
  <cols>
    <col min="1" max="1" width="25.625" style="1" customWidth="1"/>
    <col min="2" max="4" width="4.625" style="1" hidden="1" customWidth="1" outlineLevel="1"/>
    <col min="5" max="5" width="22.875" style="1" customWidth="1" collapsed="1"/>
    <col min="6" max="8" width="10.625" style="1" customWidth="1"/>
    <col min="9" max="9" width="10.625" style="1" hidden="1" customWidth="1" outlineLevel="1"/>
    <col min="10" max="10" width="10.625" style="1" customWidth="1" collapsed="1"/>
    <col min="11" max="12" width="10.625" style="1" hidden="1" customWidth="1" outlineLevel="1"/>
    <col min="13" max="13" width="31.25" style="1" customWidth="1" collapsed="1"/>
    <col min="14" max="14" width="13.25" style="1" hidden="1" customWidth="1" outlineLevel="1"/>
    <col min="15" max="15" width="34.125" style="1" customWidth="1" collapsed="1"/>
    <col min="16" max="16" width="23.375" style="1" customWidth="1"/>
    <col min="17" max="17" width="23.375" style="1" hidden="1" customWidth="1" outlineLevel="1"/>
    <col min="18" max="18" width="30.375" style="1" hidden="1" customWidth="1" outlineLevel="1"/>
    <col min="19" max="19" width="7.375" style="1" customWidth="1" collapsed="1"/>
    <col min="20" max="20" width="31" style="1" customWidth="1"/>
    <col min="21" max="21" width="18.875" style="1" customWidth="1"/>
    <col min="22" max="22" width="13.375" style="1" customWidth="1"/>
    <col min="23" max="23" width="9" style="1"/>
    <col min="24" max="24" width="13.75" style="1" hidden="1" customWidth="1" outlineLevel="1"/>
    <col min="25" max="27" width="9" style="1" hidden="1" customWidth="1" outlineLevel="1"/>
    <col min="28" max="28" width="9" style="1" collapsed="1"/>
    <col min="29" max="32" width="9" style="1" hidden="1" customWidth="1" outlineLevel="1"/>
    <col min="33" max="33" width="9" style="1" collapsed="1"/>
    <col min="34" max="16384" width="9" style="1"/>
  </cols>
  <sheetData>
    <row r="1" spans="1:32" ht="27" customHeight="1" x14ac:dyDescent="0.3">
      <c r="A1" s="1" t="s">
        <v>0</v>
      </c>
      <c r="B1" s="1" t="s">
        <v>147</v>
      </c>
      <c r="C1" s="1" t="s">
        <v>132</v>
      </c>
      <c r="D1" s="1" t="s">
        <v>163</v>
      </c>
      <c r="E1" s="1" t="s">
        <v>126</v>
      </c>
      <c r="F1" s="1" t="s">
        <v>19</v>
      </c>
      <c r="G1" s="1" t="s">
        <v>133</v>
      </c>
      <c r="H1" s="1" t="s">
        <v>134</v>
      </c>
      <c r="I1" s="1" t="s">
        <v>188</v>
      </c>
      <c r="J1" s="1" t="s">
        <v>20</v>
      </c>
      <c r="K1" s="1" t="s">
        <v>140</v>
      </c>
      <c r="L1" s="1" t="s">
        <v>141</v>
      </c>
      <c r="M1" s="1" t="s">
        <v>5</v>
      </c>
      <c r="N1" s="1" t="s">
        <v>15</v>
      </c>
      <c r="O1" s="1" t="s">
        <v>2</v>
      </c>
      <c r="P1" s="1" t="s">
        <v>3</v>
      </c>
      <c r="Q1" s="1" t="s">
        <v>6</v>
      </c>
      <c r="R1" s="1" t="s">
        <v>7</v>
      </c>
      <c r="S1" t="s">
        <v>26</v>
      </c>
      <c r="T1" t="s">
        <v>25</v>
      </c>
      <c r="U1" s="1" t="s">
        <v>28</v>
      </c>
      <c r="V1" s="1" t="s">
        <v>177</v>
      </c>
      <c r="X1" s="1" t="s">
        <v>182</v>
      </c>
      <c r="Y1" s="1" t="s">
        <v>187</v>
      </c>
      <c r="Z1" s="1" t="s">
        <v>186</v>
      </c>
      <c r="AA1" s="1" t="s">
        <v>183</v>
      </c>
      <c r="AC1" s="1" t="s">
        <v>184</v>
      </c>
      <c r="AD1" s="1" t="s">
        <v>187</v>
      </c>
      <c r="AE1" s="1" t="s">
        <v>186</v>
      </c>
      <c r="AF1" s="1" t="s">
        <v>183</v>
      </c>
    </row>
    <row r="2" spans="1:32" x14ac:dyDescent="0.3">
      <c r="A2" s="1" t="s">
        <v>30</v>
      </c>
      <c r="B2" s="1">
        <v>0</v>
      </c>
      <c r="C2" s="1">
        <v>0</v>
      </c>
      <c r="D2" s="1">
        <v>0</v>
      </c>
      <c r="E2" s="1" t="s">
        <v>31</v>
      </c>
      <c r="F2" s="1" t="b">
        <f>IF(AND(B2=0,C2=0),FALSE,TRUE)</f>
        <v>0</v>
      </c>
      <c r="G2" s="1" t="b">
        <f>IF(F2,FALSE,
  IF(D2,TRUE,FALSE))</f>
        <v>0</v>
      </c>
      <c r="H2" s="1" t="b">
        <f>IF(B2,TRUE,
  IF(D2,TRUE,FALSE))</f>
        <v>0</v>
      </c>
      <c r="I2" s="1" t="s">
        <v>194</v>
      </c>
      <c r="J2" s="1">
        <f t="shared" ref="J2:J33" si="0">IFERROR(VLOOKUP(I2,X:Y,2,0),"")</f>
        <v>130</v>
      </c>
      <c r="K2" s="1">
        <f t="shared" ref="K2:K33" si="1">IF(F2,"",J2/SUMIF(F:F,F2,J:J))</f>
        <v>5.9037238873751133E-2</v>
      </c>
      <c r="L2" s="1" t="str">
        <f t="shared" ref="L2:L33" si="2">IF(NOT(G2),"",J2/SUMIF(G:G,G2,J:J))</f>
        <v/>
      </c>
      <c r="M2" s="1" t="str">
        <f t="shared" ref="M2:M44" ca="1" si="3">IF($C2=0,"LP_"&amp;$A2,OFFSET(M2,-1,0))</f>
        <v>LP_Atk</v>
      </c>
      <c r="N2" s="1" t="str">
        <f ca="1">IF(ISBLANK(M2),"",
IF(ISERROR(FIND(",",M2)),
  IF(ISERROR(VLOOKUP(M2,[1]AffectorValueTable!$A:$A,1,0)),"어펙터밸류없음",
  ""),
IF(ISERROR(FIND(",",M2,FIND(",",M2)+1)),
  IF(OR(ISERROR(VLOOKUP(LEFT(M2,FIND(",",M2)-1),[1]AffectorValueTable!$A:$A,1,0)),ISERROR(VLOOKUP(TRIM(MID(M2,FIND(",",M2)+1,999)),[1]AffectorValueTable!$A:$A,1,0))),"어펙터밸류없음",
  ""),
IF(ISERROR(FIND(",",M2,FIND(",",M2,FIND(",",M2)+1)+1)),
  IF(OR(ISERROR(VLOOKUP(LEFT(M2,FIND(",",M2)-1),[1]AffectorValueTable!$A:$A,1,0)),ISERROR(VLOOKUP(TRIM(MID(M2,FIND(",",M2)+1,FIND(",",M2,FIND(",",M2)+1)-FIND(",",M2)-1)),[1]AffectorValueTable!$A:$A,1,0)),ISERROR(VLOOKUP(TRIM(MID(M2,FIND(",",M2,FIND(",",M2)+1)+1,999)),[1]AffectorValueTable!$A:$A,1,0))),"어펙터밸류없음",
  ""),
IF(ISERROR(FIND(",",M2,FIND(",",M2,FIND(",",M2,FIND(",",M2)+1)+1)+1)),
  IF(OR(ISERROR(VLOOKUP(LEFT(M2,FIND(",",M2)-1),[1]AffectorValueTable!$A:$A,1,0)),ISERROR(VLOOKUP(TRIM(MID(M2,FIND(",",M2)+1,FIND(",",M2,FIND(",",M2)+1)-FIND(",",M2)-1)),[1]AffectorValueTable!$A:$A,1,0)),ISERROR(VLOOKUP(TRIM(MID(M2,FIND(",",M2,FIND(",",M2)+1)+1,FIND(",",M2,FIND(",",M2,FIND(",",M2)+1)+1)-FIND(",",M2,FIND(",",M2)+1)-1)),[1]AffectorValueTable!$A:$A,1,0)),ISERROR(VLOOKUP(TRIM(MID(M2,FIND(",",M2,FIND(",",M2,FIND(",",M2)+1)+1)+1,999)),[1]AffectorValueTable!$A:$A,1,0))),"어펙터밸류없음",
  ""),
)))))</f>
        <v/>
      </c>
      <c r="O2" s="1" t="str">
        <f ca="1">IF(OR($C2=0,$B2=0),"LevelPackUIName_"&amp;$A2,OFFSET(O2,-1,0))</f>
        <v>LevelPackUIName_Atk</v>
      </c>
      <c r="P2" s="1" t="str">
        <f t="shared" ref="P2:P44" ca="1" si="4">IF($C2=0,"LevelPackUIDesc_"&amp;$A2,OFFSET(P2,-1,0))</f>
        <v>LevelPackUIDesc_Atk</v>
      </c>
      <c r="Q2" s="1" t="str">
        <f ca="1">IF(ISBLANK(O2),"",
IFERROR(VLOOKUP(O2,[2]StringTable!$1:$1048576,MATCH([2]StringTable!$C$1,[2]StringTable!$1:$1,0),0),
IFERROR(VLOOKUP(O2,[2]InApkStringTable!$1:$1048576,MATCH([2]InApkStringTable!$C$1,[2]InApkStringTable!$1:$1,0),0),
"스트링없음")))</f>
        <v>공격력</v>
      </c>
      <c r="R2" s="1" t="str">
        <f ca="1">IF(ISBLANK(P2),"",
IFERROR(VLOOKUP(P2,[2]StringTable!$1:$1048576,MATCH([2]StringTable!$C$1,[2]StringTable!$1:$1,0),0),
IFERROR(VLOOKUP(P2,[2]InApkStringTable!$1:$1048576,MATCH([2]InApkStringTable!$C$1,[2]InApkStringTable!$1:$1,0),0),
"스트링없음")))</f>
        <v>공격력이 증가합니다</v>
      </c>
      <c r="S2" s="1">
        <v>9</v>
      </c>
      <c r="T2" s="1" t="b">
        <v>0</v>
      </c>
      <c r="X2" s="1" t="s">
        <v>185</v>
      </c>
      <c r="Y2" s="1">
        <v>1</v>
      </c>
      <c r="Z2" s="1">
        <f t="shared" ref="Z2:Z8" si="5">COUNTIF($I:$I,X2)</f>
        <v>4</v>
      </c>
      <c r="AA2" s="1">
        <f t="shared" ref="AA2:AA8" si="6">SUMIF($I:$I,X2,K:K)</f>
        <v>1.8165304268846503E-3</v>
      </c>
      <c r="AC2" s="1" t="s">
        <v>185</v>
      </c>
      <c r="AD2" s="1">
        <f>Y2</f>
        <v>1</v>
      </c>
      <c r="AE2" s="1">
        <f>COUNTIF($I:$I,AC2)</f>
        <v>4</v>
      </c>
      <c r="AF2" s="1">
        <f>SUMIF($I:$I,AC2,L:L)</f>
        <v>3.9215686274509803E-2</v>
      </c>
    </row>
    <row r="3" spans="1:32" x14ac:dyDescent="0.3">
      <c r="A3" s="1" t="s">
        <v>32</v>
      </c>
      <c r="B3" s="1">
        <v>0</v>
      </c>
      <c r="C3" s="1">
        <v>0</v>
      </c>
      <c r="D3" s="1">
        <v>1</v>
      </c>
      <c r="E3" s="1" t="s">
        <v>31</v>
      </c>
      <c r="F3" s="1" t="b">
        <f t="shared" ref="F3:F68" si="7">IF(AND(B3=0,C3=0),FALSE,TRUE)</f>
        <v>0</v>
      </c>
      <c r="G3" s="1" t="b">
        <f t="shared" ref="G3:G6" si="8">IF(F3,FALSE,
  IF(D3,TRUE,FALSE))</f>
        <v>1</v>
      </c>
      <c r="H3" s="1" t="b">
        <f t="shared" ref="H3:H6" si="9">IF(B3,TRUE,
  IF(D3,TRUE,FALSE))</f>
        <v>1</v>
      </c>
      <c r="I3" s="1" t="s">
        <v>195</v>
      </c>
      <c r="J3" s="1">
        <f t="shared" si="0"/>
        <v>4</v>
      </c>
      <c r="K3" s="1">
        <f t="shared" si="1"/>
        <v>1.8165304268846503E-3</v>
      </c>
      <c r="L3" s="1">
        <f t="shared" si="2"/>
        <v>3.9215686274509803E-2</v>
      </c>
      <c r="M3" s="1" t="str">
        <f t="shared" ca="1" si="3"/>
        <v>LP_AtkBetter</v>
      </c>
      <c r="N3" s="1" t="str">
        <f ca="1">IF(ISBLANK(M3),"",
IF(ISERROR(FIND(",",M3)),
  IF(ISERROR(VLOOKUP(M3,[1]AffectorValueTable!$A:$A,1,0)),"어펙터밸류없음",
  ""),
IF(ISERROR(FIND(",",M3,FIND(",",M3)+1)),
  IF(OR(ISERROR(VLOOKUP(LEFT(M3,FIND(",",M3)-1),[1]AffectorValueTable!$A:$A,1,0)),ISERROR(VLOOKUP(TRIM(MID(M3,FIND(",",M3)+1,999)),[1]AffectorValueTable!$A:$A,1,0))),"어펙터밸류없음",
  ""),
IF(ISERROR(FIND(",",M3,FIND(",",M3,FIND(",",M3)+1)+1)),
  IF(OR(ISERROR(VLOOKUP(LEFT(M3,FIND(",",M3)-1),[1]AffectorValueTable!$A:$A,1,0)),ISERROR(VLOOKUP(TRIM(MID(M3,FIND(",",M3)+1,FIND(",",M3,FIND(",",M3)+1)-FIND(",",M3)-1)),[1]AffectorValueTable!$A:$A,1,0)),ISERROR(VLOOKUP(TRIM(MID(M3,FIND(",",M3,FIND(",",M3)+1)+1,999)),[1]AffectorValueTable!$A:$A,1,0))),"어펙터밸류없음",
  ""),
IF(ISERROR(FIND(",",M3,FIND(",",M3,FIND(",",M3,FIND(",",M3)+1)+1)+1)),
  IF(OR(ISERROR(VLOOKUP(LEFT(M3,FIND(",",M3)-1),[1]AffectorValueTable!$A:$A,1,0)),ISERROR(VLOOKUP(TRIM(MID(M3,FIND(",",M3)+1,FIND(",",M3,FIND(",",M3)+1)-FIND(",",M3)-1)),[1]AffectorValueTable!$A:$A,1,0)),ISERROR(VLOOKUP(TRIM(MID(M3,FIND(",",M3,FIND(",",M3)+1)+1,FIND(",",M3,FIND(",",M3,FIND(",",M3)+1)+1)-FIND(",",M3,FIND(",",M3)+1)-1)),[1]AffectorValueTable!$A:$A,1,0)),ISERROR(VLOOKUP(TRIM(MID(M3,FIND(",",M3,FIND(",",M3,FIND(",",M3)+1)+1)+1,999)),[1]AffectorValueTable!$A:$A,1,0))),"어펙터밸류없음",
  ""),
)))))</f>
        <v/>
      </c>
      <c r="O3" s="1" t="str">
        <f t="shared" ref="O3:O71" ca="1" si="10">IF(OR($C3=0,$B3=0),"LevelPackUIName_"&amp;$A3,OFFSET(O3,-1,0))</f>
        <v>LevelPackUIName_AtkBetter</v>
      </c>
      <c r="P3" s="1" t="str">
        <f t="shared" ca="1" si="4"/>
        <v>LevelPackUIDesc_AtkBetter</v>
      </c>
      <c r="Q3" s="1" t="str">
        <f ca="1">IF(ISBLANK(O3),"",
IFERROR(VLOOKUP(O3,[2]StringTable!$1:$1048576,MATCH([2]StringTable!$C$1,[2]StringTable!$1:$1,0),0),
IFERROR(VLOOKUP(O3,[2]InApkStringTable!$1:$1048576,MATCH([2]InApkStringTable!$C$1,[2]InApkStringTable!$1:$1,0),0),
"스트링없음")))</f>
        <v>&lt;color=#FFC080&gt;상급&lt;/color&gt; 공격력</v>
      </c>
      <c r="R3" s="1" t="str">
        <f ca="1">IF(ISBLANK(P3),"",
IFERROR(VLOOKUP(P3,[2]StringTable!$1:$1048576,MATCH([2]StringTable!$C$1,[2]StringTable!$1:$1,0),0),
IFERROR(VLOOKUP(P3,[2]InApkStringTable!$1:$1048576,MATCH([2]InApkStringTable!$C$1,[2]InApkStringTable!$1:$1,0),0),
"스트링없음")))</f>
        <v>공격력이 많이 증가합니다</v>
      </c>
      <c r="S3" s="1">
        <v>9</v>
      </c>
      <c r="T3" s="1" t="b">
        <v>0</v>
      </c>
      <c r="X3" s="1" t="s">
        <v>190</v>
      </c>
      <c r="Y3" s="1">
        <v>2</v>
      </c>
      <c r="Z3" s="1">
        <f t="shared" si="5"/>
        <v>17</v>
      </c>
      <c r="AA3" s="1">
        <f t="shared" si="6"/>
        <v>1.5440508628519522E-2</v>
      </c>
      <c r="AC3" s="1" t="s">
        <v>190</v>
      </c>
      <c r="AD3" s="1">
        <f t="shared" ref="AD3:AD5" si="11">Y3</f>
        <v>2</v>
      </c>
      <c r="AE3" s="1">
        <f>COUNTIF($I:$I,AC3)</f>
        <v>17</v>
      </c>
      <c r="AF3" s="1">
        <f>SUMIF($I:$I,AC3,L:L)</f>
        <v>0.3333333333333332</v>
      </c>
    </row>
    <row r="4" spans="1:32" x14ac:dyDescent="0.3">
      <c r="A4" s="1" t="s">
        <v>144</v>
      </c>
      <c r="B4" s="1">
        <v>0</v>
      </c>
      <c r="C4" s="1">
        <v>1</v>
      </c>
      <c r="D4" s="1">
        <v>1</v>
      </c>
      <c r="E4" s="1" t="s">
        <v>31</v>
      </c>
      <c r="F4" s="1" t="b">
        <f t="shared" si="7"/>
        <v>1</v>
      </c>
      <c r="G4" s="1" t="b">
        <f t="shared" si="8"/>
        <v>0</v>
      </c>
      <c r="H4" s="1" t="b">
        <f t="shared" si="9"/>
        <v>1</v>
      </c>
      <c r="J4" s="1" t="str">
        <f t="shared" si="0"/>
        <v/>
      </c>
      <c r="K4" s="1" t="str">
        <f t="shared" si="1"/>
        <v/>
      </c>
      <c r="L4" s="1" t="str">
        <f t="shared" si="2"/>
        <v/>
      </c>
      <c r="M4" s="1" t="str">
        <f t="shared" ca="1" si="3"/>
        <v>LP_AtkBetter</v>
      </c>
      <c r="N4" s="1" t="str">
        <f ca="1">IF(ISBLANK(M4),"",
IF(ISERROR(FIND(",",M4)),
  IF(ISERROR(VLOOKUP(M4,[1]AffectorValueTable!$A:$A,1,0)),"어펙터밸류없음",
  ""),
IF(ISERROR(FIND(",",M4,FIND(",",M4)+1)),
  IF(OR(ISERROR(VLOOKUP(LEFT(M4,FIND(",",M4)-1),[1]AffectorValueTable!$A:$A,1,0)),ISERROR(VLOOKUP(TRIM(MID(M4,FIND(",",M4)+1,999)),[1]AffectorValueTable!$A:$A,1,0))),"어펙터밸류없음",
  ""),
IF(ISERROR(FIND(",",M4,FIND(",",M4,FIND(",",M4)+1)+1)),
  IF(OR(ISERROR(VLOOKUP(LEFT(M4,FIND(",",M4)-1),[1]AffectorValueTable!$A:$A,1,0)),ISERROR(VLOOKUP(TRIM(MID(M4,FIND(",",M4)+1,FIND(",",M4,FIND(",",M4)+1)-FIND(",",M4)-1)),[1]AffectorValueTable!$A:$A,1,0)),ISERROR(VLOOKUP(TRIM(MID(M4,FIND(",",M4,FIND(",",M4)+1)+1,999)),[1]AffectorValueTable!$A:$A,1,0))),"어펙터밸류없음",
  ""),
IF(ISERROR(FIND(",",M4,FIND(",",M4,FIND(",",M4,FIND(",",M4)+1)+1)+1)),
  IF(OR(ISERROR(VLOOKUP(LEFT(M4,FIND(",",M4)-1),[1]AffectorValueTable!$A:$A,1,0)),ISERROR(VLOOKUP(TRIM(MID(M4,FIND(",",M4)+1,FIND(",",M4,FIND(",",M4)+1)-FIND(",",M4)-1)),[1]AffectorValueTable!$A:$A,1,0)),ISERROR(VLOOKUP(TRIM(MID(M4,FIND(",",M4,FIND(",",M4)+1)+1,FIND(",",M4,FIND(",",M4,FIND(",",M4)+1)+1)-FIND(",",M4,FIND(",",M4)+1)-1)),[1]AffectorValueTable!$A:$A,1,0)),ISERROR(VLOOKUP(TRIM(MID(M4,FIND(",",M4,FIND(",",M4,FIND(",",M4)+1)+1)+1,999)),[1]AffectorValueTable!$A:$A,1,0))),"어펙터밸류없음",
  ""),
)))))</f>
        <v/>
      </c>
      <c r="O4" s="1" t="str">
        <f t="shared" ca="1" si="10"/>
        <v>LevelPackUIName_AtkBetterForGanfaul</v>
      </c>
      <c r="P4" s="1" t="str">
        <f t="shared" ca="1" si="4"/>
        <v>LevelPackUIDesc_AtkBetter</v>
      </c>
      <c r="Q4" s="1" t="str">
        <f ca="1">IF(ISBLANK(O4),"",
IFERROR(VLOOKUP(O4,[2]StringTable!$1:$1048576,MATCH([2]StringTable!$C$1,[2]StringTable!$1:$1,0),0),
IFERROR(VLOOKUP(O4,[2]InApkStringTable!$1:$1048576,MATCH([2]InApkStringTable!$C$1,[2]InApkStringTable!$1:$1,0),0),
"스트링없음")))</f>
        <v>&lt;color=#FFC080&gt;구원자의 힘&lt;/color&gt;</v>
      </c>
      <c r="R4" s="1" t="str">
        <f ca="1">IF(ISBLANK(P4),"",
IFERROR(VLOOKUP(P4,[2]StringTable!$1:$1048576,MATCH([2]StringTable!$C$1,[2]StringTable!$1:$1,0),0),
IFERROR(VLOOKUP(P4,[2]InApkStringTable!$1:$1048576,MATCH([2]InApkStringTable!$C$1,[2]InApkStringTable!$1:$1,0),0),
"스트링없음")))</f>
        <v>공격력이 많이 증가합니다</v>
      </c>
      <c r="S4" s="1">
        <v>9</v>
      </c>
      <c r="T4" s="1" t="b">
        <v>0</v>
      </c>
      <c r="X4" s="1" t="s">
        <v>189</v>
      </c>
      <c r="Y4" s="1">
        <v>4</v>
      </c>
      <c r="Z4" s="1">
        <f t="shared" si="5"/>
        <v>12</v>
      </c>
      <c r="AA4" s="1">
        <f t="shared" si="6"/>
        <v>2.1798365122615796E-2</v>
      </c>
      <c r="AC4" s="1" t="s">
        <v>189</v>
      </c>
      <c r="AD4" s="1">
        <f t="shared" si="11"/>
        <v>4</v>
      </c>
      <c r="AE4" s="1">
        <f>COUNTIF($I:$I,AC4)</f>
        <v>12</v>
      </c>
      <c r="AF4" s="1">
        <f>SUMIF($I:$I,AC4,L:L)</f>
        <v>0.47058823529411753</v>
      </c>
    </row>
    <row r="5" spans="1:32" x14ac:dyDescent="0.3">
      <c r="A5" s="1" t="s">
        <v>139</v>
      </c>
      <c r="B5" s="1">
        <v>0</v>
      </c>
      <c r="C5" s="1">
        <v>1</v>
      </c>
      <c r="D5" s="1">
        <v>1</v>
      </c>
      <c r="E5" s="1" t="s">
        <v>31</v>
      </c>
      <c r="F5" s="1" t="b">
        <f t="shared" si="7"/>
        <v>1</v>
      </c>
      <c r="G5" s="1" t="b">
        <f t="shared" si="8"/>
        <v>0</v>
      </c>
      <c r="H5" s="1" t="b">
        <f t="shared" si="9"/>
        <v>1</v>
      </c>
      <c r="J5" s="1" t="str">
        <f t="shared" si="0"/>
        <v/>
      </c>
      <c r="K5" s="1" t="str">
        <f t="shared" si="1"/>
        <v/>
      </c>
      <c r="L5" s="1" t="str">
        <f t="shared" si="2"/>
        <v/>
      </c>
      <c r="M5" s="1" t="str">
        <f t="shared" ca="1" si="3"/>
        <v>LP_AtkBetter</v>
      </c>
      <c r="N5" s="1" t="str">
        <f ca="1">IF(ISBLANK(M5),"",
IF(ISERROR(FIND(",",M5)),
  IF(ISERROR(VLOOKUP(M5,[1]AffectorValueTable!$A:$A,1,0)),"어펙터밸류없음",
  ""),
IF(ISERROR(FIND(",",M5,FIND(",",M5)+1)),
  IF(OR(ISERROR(VLOOKUP(LEFT(M5,FIND(",",M5)-1),[1]AffectorValueTable!$A:$A,1,0)),ISERROR(VLOOKUP(TRIM(MID(M5,FIND(",",M5)+1,999)),[1]AffectorValueTable!$A:$A,1,0))),"어펙터밸류없음",
  ""),
IF(ISERROR(FIND(",",M5,FIND(",",M5,FIND(",",M5)+1)+1)),
  IF(OR(ISERROR(VLOOKUP(LEFT(M5,FIND(",",M5)-1),[1]AffectorValueTable!$A:$A,1,0)),ISERROR(VLOOKUP(TRIM(MID(M5,FIND(",",M5)+1,FIND(",",M5,FIND(",",M5)+1)-FIND(",",M5)-1)),[1]AffectorValueTable!$A:$A,1,0)),ISERROR(VLOOKUP(TRIM(MID(M5,FIND(",",M5,FIND(",",M5)+1)+1,999)),[1]AffectorValueTable!$A:$A,1,0))),"어펙터밸류없음",
  ""),
IF(ISERROR(FIND(",",M5,FIND(",",M5,FIND(",",M5,FIND(",",M5)+1)+1)+1)),
  IF(OR(ISERROR(VLOOKUP(LEFT(M5,FIND(",",M5)-1),[1]AffectorValueTable!$A:$A,1,0)),ISERROR(VLOOKUP(TRIM(MID(M5,FIND(",",M5)+1,FIND(",",M5,FIND(",",M5)+1)-FIND(",",M5)-1)),[1]AffectorValueTable!$A:$A,1,0)),ISERROR(VLOOKUP(TRIM(MID(M5,FIND(",",M5,FIND(",",M5)+1)+1,FIND(",",M5,FIND(",",M5,FIND(",",M5)+1)+1)-FIND(",",M5,FIND(",",M5)+1)-1)),[1]AffectorValueTable!$A:$A,1,0)),ISERROR(VLOOKUP(TRIM(MID(M5,FIND(",",M5,FIND(",",M5,FIND(",",M5)+1)+1)+1,999)),[1]AffectorValueTable!$A:$A,1,0))),"어펙터밸류없음",
  ""),
)))))</f>
        <v/>
      </c>
      <c r="O5" s="1" t="str">
        <f t="shared" ca="1" si="10"/>
        <v>LevelPackUIName_AtkBetterForBei</v>
      </c>
      <c r="P5" s="1" t="str">
        <f t="shared" ca="1" si="4"/>
        <v>LevelPackUIDesc_AtkBetter</v>
      </c>
      <c r="Q5" s="1" t="str">
        <f ca="1">IF(ISBLANK(O5),"",
IFERROR(VLOOKUP(O5,[2]StringTable!$1:$1048576,MATCH([2]StringTable!$C$1,[2]StringTable!$1:$1,0),0),
IFERROR(VLOOKUP(O5,[2]InApkStringTable!$1:$1048576,MATCH([2]InApkStringTable!$C$1,[2]InApkStringTable!$1:$1,0),0),
"스트링없음")))</f>
        <v>&lt;color=#FFC080&gt;불꽃의 노래&lt;/color&gt;</v>
      </c>
      <c r="R5" s="1" t="str">
        <f ca="1">IF(ISBLANK(P5),"",
IFERROR(VLOOKUP(P5,[2]StringTable!$1:$1048576,MATCH([2]StringTable!$C$1,[2]StringTable!$1:$1,0),0),
IFERROR(VLOOKUP(P5,[2]InApkStringTable!$1:$1048576,MATCH([2]InApkStringTable!$C$1,[2]InApkStringTable!$1:$1,0),0),
"스트링없음")))</f>
        <v>공격력이 많이 증가합니다</v>
      </c>
      <c r="S5" s="1">
        <v>9</v>
      </c>
      <c r="T5" s="1" t="b">
        <v>0</v>
      </c>
      <c r="X5" s="1" t="s">
        <v>195</v>
      </c>
      <c r="Y5" s="1">
        <v>4</v>
      </c>
      <c r="Z5" s="1">
        <f t="shared" si="5"/>
        <v>4</v>
      </c>
      <c r="AA5" s="1">
        <f t="shared" si="6"/>
        <v>7.266121707538601E-3</v>
      </c>
      <c r="AC5" s="1" t="s">
        <v>195</v>
      </c>
      <c r="AD5" s="1">
        <f t="shared" si="11"/>
        <v>4</v>
      </c>
      <c r="AE5" s="1">
        <f>COUNTIF($I:$I,AC5)</f>
        <v>4</v>
      </c>
      <c r="AF5" s="1">
        <f>SUMIF($I:$I,AC5,L:L)</f>
        <v>0.15686274509803921</v>
      </c>
    </row>
    <row r="6" spans="1:32" x14ac:dyDescent="0.3">
      <c r="A6" s="1" t="s">
        <v>33</v>
      </c>
      <c r="B6" s="1">
        <v>0</v>
      </c>
      <c r="C6" s="1">
        <v>0</v>
      </c>
      <c r="D6" s="1">
        <v>1</v>
      </c>
      <c r="E6" s="1" t="s">
        <v>34</v>
      </c>
      <c r="F6" s="1" t="b">
        <f t="shared" si="7"/>
        <v>0</v>
      </c>
      <c r="G6" s="1" t="b">
        <f t="shared" si="8"/>
        <v>1</v>
      </c>
      <c r="H6" s="1" t="b">
        <f t="shared" si="9"/>
        <v>1</v>
      </c>
      <c r="I6" s="1" t="s">
        <v>185</v>
      </c>
      <c r="J6" s="1">
        <f t="shared" si="0"/>
        <v>1</v>
      </c>
      <c r="K6" s="1">
        <f t="shared" si="1"/>
        <v>4.5413260672116256E-4</v>
      </c>
      <c r="L6" s="1">
        <f t="shared" si="2"/>
        <v>9.8039215686274508E-3</v>
      </c>
      <c r="M6" s="1" t="str">
        <f t="shared" ca="1" si="3"/>
        <v>LP_AtkBest</v>
      </c>
      <c r="N6" s="1" t="str">
        <f ca="1">IF(ISBLANK(M6),"",
IF(ISERROR(FIND(",",M6)),
  IF(ISERROR(VLOOKUP(M6,[1]AffectorValueTable!$A:$A,1,0)),"어펙터밸류없음",
  ""),
IF(ISERROR(FIND(",",M6,FIND(",",M6)+1)),
  IF(OR(ISERROR(VLOOKUP(LEFT(M6,FIND(",",M6)-1),[1]AffectorValueTable!$A:$A,1,0)),ISERROR(VLOOKUP(TRIM(MID(M6,FIND(",",M6)+1,999)),[1]AffectorValueTable!$A:$A,1,0))),"어펙터밸류없음",
  ""),
IF(ISERROR(FIND(",",M6,FIND(",",M6,FIND(",",M6)+1)+1)),
  IF(OR(ISERROR(VLOOKUP(LEFT(M6,FIND(",",M6)-1),[1]AffectorValueTable!$A:$A,1,0)),ISERROR(VLOOKUP(TRIM(MID(M6,FIND(",",M6)+1,FIND(",",M6,FIND(",",M6)+1)-FIND(",",M6)-1)),[1]AffectorValueTable!$A:$A,1,0)),ISERROR(VLOOKUP(TRIM(MID(M6,FIND(",",M6,FIND(",",M6)+1)+1,999)),[1]AffectorValueTable!$A:$A,1,0))),"어펙터밸류없음",
  ""),
IF(ISERROR(FIND(",",M6,FIND(",",M6,FIND(",",M6,FIND(",",M6)+1)+1)+1)),
  IF(OR(ISERROR(VLOOKUP(LEFT(M6,FIND(",",M6)-1),[1]AffectorValueTable!$A:$A,1,0)),ISERROR(VLOOKUP(TRIM(MID(M6,FIND(",",M6)+1,FIND(",",M6,FIND(",",M6)+1)-FIND(",",M6)-1)),[1]AffectorValueTable!$A:$A,1,0)),ISERROR(VLOOKUP(TRIM(MID(M6,FIND(",",M6,FIND(",",M6)+1)+1,FIND(",",M6,FIND(",",M6,FIND(",",M6)+1)+1)-FIND(",",M6,FIND(",",M6)+1)-1)),[1]AffectorValueTable!$A:$A,1,0)),ISERROR(VLOOKUP(TRIM(MID(M6,FIND(",",M6,FIND(",",M6,FIND(",",M6)+1)+1)+1,999)),[1]AffectorValueTable!$A:$A,1,0))),"어펙터밸류없음",
  ""),
)))))</f>
        <v/>
      </c>
      <c r="O6" s="1" t="str">
        <f t="shared" ca="1" si="10"/>
        <v>LevelPackUIName_AtkBest</v>
      </c>
      <c r="P6" s="1" t="str">
        <f t="shared" ca="1" si="4"/>
        <v>LevelPackUIDesc_AtkBest</v>
      </c>
      <c r="Q6" s="1" t="str">
        <f ca="1">IF(ISBLANK(O6),"",
IFERROR(VLOOKUP(O6,[2]StringTable!$1:$1048576,MATCH([2]StringTable!$C$1,[2]StringTable!$1:$1,0),0),
IFERROR(VLOOKUP(O6,[2]InApkStringTable!$1:$1048576,MATCH([2]InApkStringTable!$C$1,[2]InApkStringTable!$1:$1,0),0),
"스트링없음")))</f>
        <v>&lt;color=#FFC080&gt;최상급&lt;/color&gt; 공격력</v>
      </c>
      <c r="R6" s="1" t="str">
        <f ca="1">IF(ISBLANK(P6),"",
IFERROR(VLOOKUP(P6,[2]StringTable!$1:$1048576,MATCH([2]StringTable!$C$1,[2]StringTable!$1:$1,0),0),
IFERROR(VLOOKUP(P6,[2]InApkStringTable!$1:$1048576,MATCH([2]InApkStringTable!$C$1,[2]InApkStringTable!$1:$1,0),0),
"스트링없음")))</f>
        <v>공격력이 매우 많이 증가합니다</v>
      </c>
      <c r="S6" s="1">
        <v>3</v>
      </c>
      <c r="T6" s="1" t="b">
        <v>0</v>
      </c>
      <c r="X6" s="1" t="s">
        <v>191</v>
      </c>
      <c r="Y6" s="1">
        <v>70</v>
      </c>
      <c r="Z6" s="1">
        <f t="shared" si="5"/>
        <v>4</v>
      </c>
      <c r="AA6" s="1">
        <f t="shared" si="6"/>
        <v>0.12715712988192551</v>
      </c>
    </row>
    <row r="7" spans="1:32" x14ac:dyDescent="0.3">
      <c r="A7" s="1" t="s">
        <v>35</v>
      </c>
      <c r="B7" s="1">
        <v>0</v>
      </c>
      <c r="C7" s="1">
        <v>0</v>
      </c>
      <c r="D7" s="1">
        <v>0</v>
      </c>
      <c r="E7" s="1" t="s">
        <v>36</v>
      </c>
      <c r="F7" s="1" t="b">
        <f t="shared" si="7"/>
        <v>0</v>
      </c>
      <c r="G7" s="1" t="b">
        <f t="shared" ref="G7:G68" si="12">IF(F7,FALSE,
  IF(D7,TRUE,FALSE))</f>
        <v>0</v>
      </c>
      <c r="H7" s="1" t="b">
        <f t="shared" ref="H7:H68" si="13">IF(B7,TRUE,
  IF(D7,TRUE,FALSE))</f>
        <v>0</v>
      </c>
      <c r="I7" s="1" t="s">
        <v>194</v>
      </c>
      <c r="J7" s="1">
        <f t="shared" si="0"/>
        <v>130</v>
      </c>
      <c r="K7" s="1">
        <f t="shared" si="1"/>
        <v>5.9037238873751133E-2</v>
      </c>
      <c r="L7" s="1" t="str">
        <f t="shared" si="2"/>
        <v/>
      </c>
      <c r="M7" s="1" t="str">
        <f t="shared" ca="1" si="3"/>
        <v>LP_AtkSpeed</v>
      </c>
      <c r="N7" s="1" t="str">
        <f ca="1">IF(ISBLANK(M7),"",
IF(ISERROR(FIND(",",M7)),
  IF(ISERROR(VLOOKUP(M7,[1]AffectorValueTable!$A:$A,1,0)),"어펙터밸류없음",
  ""),
IF(ISERROR(FIND(",",M7,FIND(",",M7)+1)),
  IF(OR(ISERROR(VLOOKUP(LEFT(M7,FIND(",",M7)-1),[1]AffectorValueTable!$A:$A,1,0)),ISERROR(VLOOKUP(TRIM(MID(M7,FIND(",",M7)+1,999)),[1]AffectorValueTable!$A:$A,1,0))),"어펙터밸류없음",
  ""),
IF(ISERROR(FIND(",",M7,FIND(",",M7,FIND(",",M7)+1)+1)),
  IF(OR(ISERROR(VLOOKUP(LEFT(M7,FIND(",",M7)-1),[1]AffectorValueTable!$A:$A,1,0)),ISERROR(VLOOKUP(TRIM(MID(M7,FIND(",",M7)+1,FIND(",",M7,FIND(",",M7)+1)-FIND(",",M7)-1)),[1]AffectorValueTable!$A:$A,1,0)),ISERROR(VLOOKUP(TRIM(MID(M7,FIND(",",M7,FIND(",",M7)+1)+1,999)),[1]AffectorValueTable!$A:$A,1,0))),"어펙터밸류없음",
  ""),
IF(ISERROR(FIND(",",M7,FIND(",",M7,FIND(",",M7,FIND(",",M7)+1)+1)+1)),
  IF(OR(ISERROR(VLOOKUP(LEFT(M7,FIND(",",M7)-1),[1]AffectorValueTable!$A:$A,1,0)),ISERROR(VLOOKUP(TRIM(MID(M7,FIND(",",M7)+1,FIND(",",M7,FIND(",",M7)+1)-FIND(",",M7)-1)),[1]AffectorValueTable!$A:$A,1,0)),ISERROR(VLOOKUP(TRIM(MID(M7,FIND(",",M7,FIND(",",M7)+1)+1,FIND(",",M7,FIND(",",M7,FIND(",",M7)+1)+1)-FIND(",",M7,FIND(",",M7)+1)-1)),[1]AffectorValueTable!$A:$A,1,0)),ISERROR(VLOOKUP(TRIM(MID(M7,FIND(",",M7,FIND(",",M7,FIND(",",M7)+1)+1)+1,999)),[1]AffectorValueTable!$A:$A,1,0))),"어펙터밸류없음",
  ""),
)))))</f>
        <v/>
      </c>
      <c r="O7" s="1" t="str">
        <f t="shared" ca="1" si="10"/>
        <v>LevelPackUIName_AtkSpeed</v>
      </c>
      <c r="P7" s="1" t="str">
        <f t="shared" ca="1" si="4"/>
        <v>LevelPackUIDesc_AtkSpeed</v>
      </c>
      <c r="Q7" s="1" t="str">
        <f ca="1">IF(ISBLANK(O7),"",
IFERROR(VLOOKUP(O7,[2]StringTable!$1:$1048576,MATCH([2]StringTable!$C$1,[2]StringTable!$1:$1,0),0),
IFERROR(VLOOKUP(O7,[2]InApkStringTable!$1:$1048576,MATCH([2]InApkStringTable!$C$1,[2]InApkStringTable!$1:$1,0),0),
"스트링없음")))</f>
        <v>공격 속도</v>
      </c>
      <c r="R7" s="1" t="str">
        <f ca="1">IF(ISBLANK(P7),"",
IFERROR(VLOOKUP(P7,[2]StringTable!$1:$1048576,MATCH([2]StringTable!$C$1,[2]StringTable!$1:$1,0),0),
IFERROR(VLOOKUP(P7,[2]InApkStringTable!$1:$1048576,MATCH([2]InApkStringTable!$C$1,[2]InApkStringTable!$1:$1,0),0),
"스트링없음")))</f>
        <v>공격 속도가 증가합니다</v>
      </c>
      <c r="S7" s="1">
        <v>9</v>
      </c>
      <c r="T7" s="1" t="b">
        <v>0</v>
      </c>
      <c r="X7" s="1" t="s">
        <v>193</v>
      </c>
      <c r="Y7" s="1">
        <v>100</v>
      </c>
      <c r="Z7" s="1">
        <f t="shared" si="5"/>
        <v>13</v>
      </c>
      <c r="AA7" s="1">
        <f t="shared" si="6"/>
        <v>0.5903723887375113</v>
      </c>
    </row>
    <row r="8" spans="1:32" x14ac:dyDescent="0.3">
      <c r="A8" s="1" t="s">
        <v>37</v>
      </c>
      <c r="B8" s="1">
        <v>0</v>
      </c>
      <c r="C8" s="1">
        <v>0</v>
      </c>
      <c r="D8" s="1">
        <v>1</v>
      </c>
      <c r="E8" s="1" t="s">
        <v>36</v>
      </c>
      <c r="F8" s="1" t="b">
        <f t="shared" si="7"/>
        <v>0</v>
      </c>
      <c r="G8" s="1" t="b">
        <f t="shared" si="12"/>
        <v>1</v>
      </c>
      <c r="H8" s="1" t="b">
        <f t="shared" si="13"/>
        <v>1</v>
      </c>
      <c r="I8" s="1" t="s">
        <v>195</v>
      </c>
      <c r="J8" s="1">
        <f t="shared" si="0"/>
        <v>4</v>
      </c>
      <c r="K8" s="1">
        <f t="shared" si="1"/>
        <v>1.8165304268846503E-3</v>
      </c>
      <c r="L8" s="1">
        <f t="shared" si="2"/>
        <v>3.9215686274509803E-2</v>
      </c>
      <c r="M8" s="1" t="str">
        <f t="shared" ca="1" si="3"/>
        <v>LP_AtkSpeedBetter</v>
      </c>
      <c r="N8" s="1" t="str">
        <f ca="1">IF(ISBLANK(M8),"",
IF(ISERROR(FIND(",",M8)),
  IF(ISERROR(VLOOKUP(M8,[1]AffectorValueTable!$A:$A,1,0)),"어펙터밸류없음",
  ""),
IF(ISERROR(FIND(",",M8,FIND(",",M8)+1)),
  IF(OR(ISERROR(VLOOKUP(LEFT(M8,FIND(",",M8)-1),[1]AffectorValueTable!$A:$A,1,0)),ISERROR(VLOOKUP(TRIM(MID(M8,FIND(",",M8)+1,999)),[1]AffectorValueTable!$A:$A,1,0))),"어펙터밸류없음",
  ""),
IF(ISERROR(FIND(",",M8,FIND(",",M8,FIND(",",M8)+1)+1)),
  IF(OR(ISERROR(VLOOKUP(LEFT(M8,FIND(",",M8)-1),[1]AffectorValueTable!$A:$A,1,0)),ISERROR(VLOOKUP(TRIM(MID(M8,FIND(",",M8)+1,FIND(",",M8,FIND(",",M8)+1)-FIND(",",M8)-1)),[1]AffectorValueTable!$A:$A,1,0)),ISERROR(VLOOKUP(TRIM(MID(M8,FIND(",",M8,FIND(",",M8)+1)+1,999)),[1]AffectorValueTable!$A:$A,1,0))),"어펙터밸류없음",
  ""),
IF(ISERROR(FIND(",",M8,FIND(",",M8,FIND(",",M8,FIND(",",M8)+1)+1)+1)),
  IF(OR(ISERROR(VLOOKUP(LEFT(M8,FIND(",",M8)-1),[1]AffectorValueTable!$A:$A,1,0)),ISERROR(VLOOKUP(TRIM(MID(M8,FIND(",",M8)+1,FIND(",",M8,FIND(",",M8)+1)-FIND(",",M8)-1)),[1]AffectorValueTable!$A:$A,1,0)),ISERROR(VLOOKUP(TRIM(MID(M8,FIND(",",M8,FIND(",",M8)+1)+1,FIND(",",M8,FIND(",",M8,FIND(",",M8)+1)+1)-FIND(",",M8,FIND(",",M8)+1)-1)),[1]AffectorValueTable!$A:$A,1,0)),ISERROR(VLOOKUP(TRIM(MID(M8,FIND(",",M8,FIND(",",M8,FIND(",",M8)+1)+1)+1,999)),[1]AffectorValueTable!$A:$A,1,0))),"어펙터밸류없음",
  ""),
)))))</f>
        <v/>
      </c>
      <c r="O8" s="1" t="str">
        <f t="shared" ca="1" si="10"/>
        <v>LevelPackUIName_AtkSpeedBetter</v>
      </c>
      <c r="P8" s="1" t="str">
        <f t="shared" ca="1" si="4"/>
        <v>LevelPackUIDesc_AtkSpeedBetter</v>
      </c>
      <c r="Q8" s="1" t="str">
        <f ca="1">IF(ISBLANK(O8),"",
IFERROR(VLOOKUP(O8,[2]StringTable!$1:$1048576,MATCH([2]StringTable!$C$1,[2]StringTable!$1:$1,0),0),
IFERROR(VLOOKUP(O8,[2]InApkStringTable!$1:$1048576,MATCH([2]InApkStringTable!$C$1,[2]InApkStringTable!$1:$1,0),0),
"스트링없음")))</f>
        <v>&lt;color=#FFC080&gt;상급&lt;/color&gt; 공격 속도</v>
      </c>
      <c r="R8" s="1" t="str">
        <f ca="1">IF(ISBLANK(P8),"",
IFERROR(VLOOKUP(P8,[2]StringTable!$1:$1048576,MATCH([2]StringTable!$C$1,[2]StringTable!$1:$1,0),0),
IFERROR(VLOOKUP(P8,[2]InApkStringTable!$1:$1048576,MATCH([2]InApkStringTable!$C$1,[2]InApkStringTable!$1:$1,0),0),
"스트링없음")))</f>
        <v>공격 속도가 많이 증가합니다</v>
      </c>
      <c r="S8" s="1">
        <v>9</v>
      </c>
      <c r="T8" s="1" t="b">
        <v>0</v>
      </c>
      <c r="X8" s="1" t="s">
        <v>194</v>
      </c>
      <c r="Y8" s="1">
        <v>130</v>
      </c>
      <c r="Z8" s="1">
        <f t="shared" si="5"/>
        <v>4</v>
      </c>
      <c r="AA8" s="1">
        <f t="shared" si="6"/>
        <v>0.23614895549500453</v>
      </c>
    </row>
    <row r="9" spans="1:32" x14ac:dyDescent="0.3">
      <c r="A9" s="1" t="s">
        <v>143</v>
      </c>
      <c r="B9" s="1">
        <v>0</v>
      </c>
      <c r="C9" s="1">
        <v>1</v>
      </c>
      <c r="D9" s="1">
        <v>1</v>
      </c>
      <c r="E9" s="1" t="s">
        <v>36</v>
      </c>
      <c r="F9" s="1" t="b">
        <f t="shared" si="7"/>
        <v>1</v>
      </c>
      <c r="G9" s="1" t="b">
        <f t="shared" si="12"/>
        <v>0</v>
      </c>
      <c r="H9" s="1" t="b">
        <f t="shared" si="13"/>
        <v>1</v>
      </c>
      <c r="J9" s="1" t="str">
        <f t="shared" si="0"/>
        <v/>
      </c>
      <c r="K9" s="1" t="str">
        <f t="shared" si="1"/>
        <v/>
      </c>
      <c r="L9" s="1" t="str">
        <f t="shared" si="2"/>
        <v/>
      </c>
      <c r="M9" s="1" t="str">
        <f t="shared" ca="1" si="3"/>
        <v>LP_AtkSpeedBetter</v>
      </c>
      <c r="N9" s="1" t="str">
        <f ca="1">IF(ISBLANK(M9),"",
IF(ISERROR(FIND(",",M9)),
  IF(ISERROR(VLOOKUP(M9,[1]AffectorValueTable!$A:$A,1,0)),"어펙터밸류없음",
  ""),
IF(ISERROR(FIND(",",M9,FIND(",",M9)+1)),
  IF(OR(ISERROR(VLOOKUP(LEFT(M9,FIND(",",M9)-1),[1]AffectorValueTable!$A:$A,1,0)),ISERROR(VLOOKUP(TRIM(MID(M9,FIND(",",M9)+1,999)),[1]AffectorValueTable!$A:$A,1,0))),"어펙터밸류없음",
  ""),
IF(ISERROR(FIND(",",M9,FIND(",",M9,FIND(",",M9)+1)+1)),
  IF(OR(ISERROR(VLOOKUP(LEFT(M9,FIND(",",M9)-1),[1]AffectorValueTable!$A:$A,1,0)),ISERROR(VLOOKUP(TRIM(MID(M9,FIND(",",M9)+1,FIND(",",M9,FIND(",",M9)+1)-FIND(",",M9)-1)),[1]AffectorValueTable!$A:$A,1,0)),ISERROR(VLOOKUP(TRIM(MID(M9,FIND(",",M9,FIND(",",M9)+1)+1,999)),[1]AffectorValueTable!$A:$A,1,0))),"어펙터밸류없음",
  ""),
IF(ISERROR(FIND(",",M9,FIND(",",M9,FIND(",",M9,FIND(",",M9)+1)+1)+1)),
  IF(OR(ISERROR(VLOOKUP(LEFT(M9,FIND(",",M9)-1),[1]AffectorValueTable!$A:$A,1,0)),ISERROR(VLOOKUP(TRIM(MID(M9,FIND(",",M9)+1,FIND(",",M9,FIND(",",M9)+1)-FIND(",",M9)-1)),[1]AffectorValueTable!$A:$A,1,0)),ISERROR(VLOOKUP(TRIM(MID(M9,FIND(",",M9,FIND(",",M9)+1)+1,FIND(",",M9,FIND(",",M9,FIND(",",M9)+1)+1)-FIND(",",M9,FIND(",",M9)+1)-1)),[1]AffectorValueTable!$A:$A,1,0)),ISERROR(VLOOKUP(TRIM(MID(M9,FIND(",",M9,FIND(",",M9,FIND(",",M9)+1)+1)+1,999)),[1]AffectorValueTable!$A:$A,1,0))),"어펙터밸류없음",
  ""),
)))))</f>
        <v/>
      </c>
      <c r="O9" s="1" t="str">
        <f t="shared" ca="1" si="10"/>
        <v>LevelPackUIName_AtkSpeedBetterForBigBatSuccubus</v>
      </c>
      <c r="P9" s="1" t="str">
        <f t="shared" ca="1" si="4"/>
        <v>LevelPackUIDesc_AtkSpeedBetter</v>
      </c>
      <c r="Q9" s="1" t="str">
        <f ca="1">IF(ISBLANK(O9),"",
IFERROR(VLOOKUP(O9,[2]StringTable!$1:$1048576,MATCH([2]StringTable!$C$1,[2]StringTable!$1:$1,0),0),
IFERROR(VLOOKUP(O9,[2]InApkStringTable!$1:$1048576,MATCH([2]InApkStringTable!$C$1,[2]InApkStringTable!$1:$1,0),0),
"스트링없음")))</f>
        <v>&lt;color=#FFC080&gt;야수의 민첩함&lt;/color&gt;</v>
      </c>
      <c r="R9" s="1" t="str">
        <f ca="1">IF(ISBLANK(P9),"",
IFERROR(VLOOKUP(P9,[2]StringTable!$1:$1048576,MATCH([2]StringTable!$C$1,[2]StringTable!$1:$1,0),0),
IFERROR(VLOOKUP(P9,[2]InApkStringTable!$1:$1048576,MATCH([2]InApkStringTable!$C$1,[2]InApkStringTable!$1:$1,0),0),
"스트링없음")))</f>
        <v>공격 속도가 많이 증가합니다</v>
      </c>
      <c r="S9" s="1">
        <v>9</v>
      </c>
      <c r="T9" s="1" t="b">
        <v>0</v>
      </c>
    </row>
    <row r="10" spans="1:32" x14ac:dyDescent="0.3">
      <c r="A10" s="1" t="s">
        <v>38</v>
      </c>
      <c r="B10" s="1">
        <v>0</v>
      </c>
      <c r="C10" s="1">
        <v>0</v>
      </c>
      <c r="D10" s="1">
        <v>1</v>
      </c>
      <c r="E10" s="1" t="s">
        <v>39</v>
      </c>
      <c r="F10" s="1" t="b">
        <f t="shared" si="7"/>
        <v>0</v>
      </c>
      <c r="G10" s="1" t="b">
        <f t="shared" si="12"/>
        <v>1</v>
      </c>
      <c r="H10" s="1" t="b">
        <f t="shared" si="13"/>
        <v>1</v>
      </c>
      <c r="I10" s="1" t="s">
        <v>185</v>
      </c>
      <c r="J10" s="1">
        <f t="shared" si="0"/>
        <v>1</v>
      </c>
      <c r="K10" s="1">
        <f t="shared" si="1"/>
        <v>4.5413260672116256E-4</v>
      </c>
      <c r="L10" s="1">
        <f t="shared" si="2"/>
        <v>9.8039215686274508E-3</v>
      </c>
      <c r="M10" s="1" t="str">
        <f t="shared" ca="1" si="3"/>
        <v>LP_AtkSpeedBest</v>
      </c>
      <c r="N10" s="1" t="str">
        <f ca="1">IF(ISBLANK(M10),"",
IF(ISERROR(FIND(",",M10)),
  IF(ISERROR(VLOOKUP(M10,[1]AffectorValueTable!$A:$A,1,0)),"어펙터밸류없음",
  ""),
IF(ISERROR(FIND(",",M10,FIND(",",M10)+1)),
  IF(OR(ISERROR(VLOOKUP(LEFT(M10,FIND(",",M10)-1),[1]AffectorValueTable!$A:$A,1,0)),ISERROR(VLOOKUP(TRIM(MID(M10,FIND(",",M10)+1,999)),[1]AffectorValueTable!$A:$A,1,0))),"어펙터밸류없음",
  ""),
IF(ISERROR(FIND(",",M10,FIND(",",M10,FIND(",",M10)+1)+1)),
  IF(OR(ISERROR(VLOOKUP(LEFT(M10,FIND(",",M10)-1),[1]AffectorValueTable!$A:$A,1,0)),ISERROR(VLOOKUP(TRIM(MID(M10,FIND(",",M10)+1,FIND(",",M10,FIND(",",M10)+1)-FIND(",",M10)-1)),[1]AffectorValueTable!$A:$A,1,0)),ISERROR(VLOOKUP(TRIM(MID(M10,FIND(",",M10,FIND(",",M10)+1)+1,999)),[1]AffectorValueTable!$A:$A,1,0))),"어펙터밸류없음",
  ""),
IF(ISERROR(FIND(",",M10,FIND(",",M10,FIND(",",M10,FIND(",",M10)+1)+1)+1)),
  IF(OR(ISERROR(VLOOKUP(LEFT(M10,FIND(",",M10)-1),[1]AffectorValueTable!$A:$A,1,0)),ISERROR(VLOOKUP(TRIM(MID(M10,FIND(",",M10)+1,FIND(",",M10,FIND(",",M10)+1)-FIND(",",M10)-1)),[1]AffectorValueTable!$A:$A,1,0)),ISERROR(VLOOKUP(TRIM(MID(M10,FIND(",",M10,FIND(",",M10)+1)+1,FIND(",",M10,FIND(",",M10,FIND(",",M10)+1)+1)-FIND(",",M10,FIND(",",M10)+1)-1)),[1]AffectorValueTable!$A:$A,1,0)),ISERROR(VLOOKUP(TRIM(MID(M10,FIND(",",M10,FIND(",",M10,FIND(",",M10)+1)+1)+1,999)),[1]AffectorValueTable!$A:$A,1,0))),"어펙터밸류없음",
  ""),
)))))</f>
        <v/>
      </c>
      <c r="O10" s="1" t="str">
        <f t="shared" ca="1" si="10"/>
        <v>LevelPackUIName_AtkSpeedBest</v>
      </c>
      <c r="P10" s="1" t="str">
        <f t="shared" ca="1" si="4"/>
        <v>LevelPackUIDesc_AtkSpeedBest</v>
      </c>
      <c r="Q10" s="1" t="str">
        <f ca="1">IF(ISBLANK(O10),"",
IFERROR(VLOOKUP(O10,[2]StringTable!$1:$1048576,MATCH([2]StringTable!$C$1,[2]StringTable!$1:$1,0),0),
IFERROR(VLOOKUP(O10,[2]InApkStringTable!$1:$1048576,MATCH([2]InApkStringTable!$C$1,[2]InApkStringTable!$1:$1,0),0),
"스트링없음")))</f>
        <v>&lt;color=#FFC080&gt;최상급&lt;/color&gt; 공격 속도</v>
      </c>
      <c r="R10" s="1" t="str">
        <f ca="1">IF(ISBLANK(P10),"",
IFERROR(VLOOKUP(P10,[2]StringTable!$1:$1048576,MATCH([2]StringTable!$C$1,[2]StringTable!$1:$1,0),0),
IFERROR(VLOOKUP(P10,[2]InApkStringTable!$1:$1048576,MATCH([2]InApkStringTable!$C$1,[2]InApkStringTable!$1:$1,0),0),
"스트링없음")))</f>
        <v>공격 속도가 매우 많이 증가합니다</v>
      </c>
      <c r="S10" s="1">
        <v>3</v>
      </c>
      <c r="T10" s="1" t="b">
        <v>0</v>
      </c>
    </row>
    <row r="11" spans="1:32" x14ac:dyDescent="0.3">
      <c r="A11" s="1" t="s">
        <v>40</v>
      </c>
      <c r="B11" s="1">
        <v>0</v>
      </c>
      <c r="C11" s="1">
        <v>0</v>
      </c>
      <c r="D11" s="1">
        <v>0</v>
      </c>
      <c r="E11" s="1" t="s">
        <v>41</v>
      </c>
      <c r="F11" s="1" t="b">
        <f t="shared" si="7"/>
        <v>0</v>
      </c>
      <c r="G11" s="1" t="b">
        <f t="shared" si="12"/>
        <v>0</v>
      </c>
      <c r="H11" s="1" t="b">
        <f t="shared" si="13"/>
        <v>0</v>
      </c>
      <c r="I11" s="1" t="s">
        <v>194</v>
      </c>
      <c r="J11" s="1">
        <f t="shared" si="0"/>
        <v>130</v>
      </c>
      <c r="K11" s="1">
        <f t="shared" si="1"/>
        <v>5.9037238873751133E-2</v>
      </c>
      <c r="L11" s="1" t="str">
        <f t="shared" si="2"/>
        <v/>
      </c>
      <c r="M11" s="1" t="str">
        <f t="shared" ca="1" si="3"/>
        <v>LP_Crit</v>
      </c>
      <c r="N11" s="1" t="str">
        <f ca="1">IF(ISBLANK(M11),"",
IF(ISERROR(FIND(",",M11)),
  IF(ISERROR(VLOOKUP(M11,[1]AffectorValueTable!$A:$A,1,0)),"어펙터밸류없음",
  ""),
IF(ISERROR(FIND(",",M11,FIND(",",M11)+1)),
  IF(OR(ISERROR(VLOOKUP(LEFT(M11,FIND(",",M11)-1),[1]AffectorValueTable!$A:$A,1,0)),ISERROR(VLOOKUP(TRIM(MID(M11,FIND(",",M11)+1,999)),[1]AffectorValueTable!$A:$A,1,0))),"어펙터밸류없음",
  ""),
IF(ISERROR(FIND(",",M11,FIND(",",M11,FIND(",",M11)+1)+1)),
  IF(OR(ISERROR(VLOOKUP(LEFT(M11,FIND(",",M11)-1),[1]AffectorValueTable!$A:$A,1,0)),ISERROR(VLOOKUP(TRIM(MID(M11,FIND(",",M11)+1,FIND(",",M11,FIND(",",M11)+1)-FIND(",",M11)-1)),[1]AffectorValueTable!$A:$A,1,0)),ISERROR(VLOOKUP(TRIM(MID(M11,FIND(",",M11,FIND(",",M11)+1)+1,999)),[1]AffectorValueTable!$A:$A,1,0))),"어펙터밸류없음",
  ""),
IF(ISERROR(FIND(",",M11,FIND(",",M11,FIND(",",M11,FIND(",",M11)+1)+1)+1)),
  IF(OR(ISERROR(VLOOKUP(LEFT(M11,FIND(",",M11)-1),[1]AffectorValueTable!$A:$A,1,0)),ISERROR(VLOOKUP(TRIM(MID(M11,FIND(",",M11)+1,FIND(",",M11,FIND(",",M11)+1)-FIND(",",M11)-1)),[1]AffectorValueTable!$A:$A,1,0)),ISERROR(VLOOKUP(TRIM(MID(M11,FIND(",",M11,FIND(",",M11)+1)+1,FIND(",",M11,FIND(",",M11,FIND(",",M11)+1)+1)-FIND(",",M11,FIND(",",M11)+1)-1)),[1]AffectorValueTable!$A:$A,1,0)),ISERROR(VLOOKUP(TRIM(MID(M11,FIND(",",M11,FIND(",",M11,FIND(",",M11)+1)+1)+1,999)),[1]AffectorValueTable!$A:$A,1,0))),"어펙터밸류없음",
  ""),
)))))</f>
        <v/>
      </c>
      <c r="O11" s="1" t="str">
        <f t="shared" ca="1" si="10"/>
        <v>LevelPackUIName_Crit</v>
      </c>
      <c r="P11" s="1" t="str">
        <f t="shared" ca="1" si="4"/>
        <v>LevelPackUIDesc_Crit</v>
      </c>
      <c r="Q11" s="1" t="str">
        <f ca="1">IF(ISBLANK(O11),"",
IFERROR(VLOOKUP(O11,[2]StringTable!$1:$1048576,MATCH([2]StringTable!$C$1,[2]StringTable!$1:$1,0),0),
IFERROR(VLOOKUP(O11,[2]InApkStringTable!$1:$1048576,MATCH([2]InApkStringTable!$C$1,[2]InApkStringTable!$1:$1,0),0),
"스트링없음")))</f>
        <v>치명타 공격</v>
      </c>
      <c r="R11" s="1" t="str">
        <f ca="1">IF(ISBLANK(P11),"",
IFERROR(VLOOKUP(P11,[2]StringTable!$1:$1048576,MATCH([2]StringTable!$C$1,[2]StringTable!$1:$1,0),0),
IFERROR(VLOOKUP(P11,[2]InApkStringTable!$1:$1048576,MATCH([2]InApkStringTable!$C$1,[2]InApkStringTable!$1:$1,0),0),
"스트링없음")))</f>
        <v>치명타 확률과 치명타 대미지가 증가합니다</v>
      </c>
      <c r="S11" s="1">
        <v>5</v>
      </c>
      <c r="T11" s="1" t="b">
        <v>0</v>
      </c>
    </row>
    <row r="12" spans="1:32" x14ac:dyDescent="0.3">
      <c r="A12" s="1" t="s">
        <v>42</v>
      </c>
      <c r="B12" s="1">
        <v>0</v>
      </c>
      <c r="C12" s="1">
        <v>0</v>
      </c>
      <c r="D12" s="1">
        <v>1</v>
      </c>
      <c r="E12" s="1" t="s">
        <v>41</v>
      </c>
      <c r="F12" s="1" t="b">
        <f t="shared" si="7"/>
        <v>0</v>
      </c>
      <c r="G12" s="1" t="b">
        <f t="shared" si="12"/>
        <v>1</v>
      </c>
      <c r="H12" s="1" t="b">
        <f t="shared" si="13"/>
        <v>1</v>
      </c>
      <c r="I12" s="1" t="s">
        <v>195</v>
      </c>
      <c r="J12" s="1">
        <f t="shared" si="0"/>
        <v>4</v>
      </c>
      <c r="K12" s="1">
        <f t="shared" si="1"/>
        <v>1.8165304268846503E-3</v>
      </c>
      <c r="L12" s="1">
        <f t="shared" si="2"/>
        <v>3.9215686274509803E-2</v>
      </c>
      <c r="M12" s="1" t="str">
        <f t="shared" ca="1" si="3"/>
        <v>LP_CritBetter</v>
      </c>
      <c r="N12" s="1" t="str">
        <f ca="1">IF(ISBLANK(M12),"",
IF(ISERROR(FIND(",",M12)),
  IF(ISERROR(VLOOKUP(M12,[1]AffectorValueTable!$A:$A,1,0)),"어펙터밸류없음",
  ""),
IF(ISERROR(FIND(",",M12,FIND(",",M12)+1)),
  IF(OR(ISERROR(VLOOKUP(LEFT(M12,FIND(",",M12)-1),[1]AffectorValueTable!$A:$A,1,0)),ISERROR(VLOOKUP(TRIM(MID(M12,FIND(",",M12)+1,999)),[1]AffectorValueTable!$A:$A,1,0))),"어펙터밸류없음",
  ""),
IF(ISERROR(FIND(",",M12,FIND(",",M12,FIND(",",M12)+1)+1)),
  IF(OR(ISERROR(VLOOKUP(LEFT(M12,FIND(",",M12)-1),[1]AffectorValueTable!$A:$A,1,0)),ISERROR(VLOOKUP(TRIM(MID(M12,FIND(",",M12)+1,FIND(",",M12,FIND(",",M12)+1)-FIND(",",M12)-1)),[1]AffectorValueTable!$A:$A,1,0)),ISERROR(VLOOKUP(TRIM(MID(M12,FIND(",",M12,FIND(",",M12)+1)+1,999)),[1]AffectorValueTable!$A:$A,1,0))),"어펙터밸류없음",
  ""),
IF(ISERROR(FIND(",",M12,FIND(",",M12,FIND(",",M12,FIND(",",M12)+1)+1)+1)),
  IF(OR(ISERROR(VLOOKUP(LEFT(M12,FIND(",",M12)-1),[1]AffectorValueTable!$A:$A,1,0)),ISERROR(VLOOKUP(TRIM(MID(M12,FIND(",",M12)+1,FIND(",",M12,FIND(",",M12)+1)-FIND(",",M12)-1)),[1]AffectorValueTable!$A:$A,1,0)),ISERROR(VLOOKUP(TRIM(MID(M12,FIND(",",M12,FIND(",",M12)+1)+1,FIND(",",M12,FIND(",",M12,FIND(",",M12)+1)+1)-FIND(",",M12,FIND(",",M12)+1)-1)),[1]AffectorValueTable!$A:$A,1,0)),ISERROR(VLOOKUP(TRIM(MID(M12,FIND(",",M12,FIND(",",M12,FIND(",",M12)+1)+1)+1,999)),[1]AffectorValueTable!$A:$A,1,0))),"어펙터밸류없음",
  ""),
)))))</f>
        <v/>
      </c>
      <c r="O12" s="1" t="str">
        <f t="shared" ca="1" si="10"/>
        <v>LevelPackUIName_CritBetter</v>
      </c>
      <c r="P12" s="1" t="str">
        <f t="shared" ca="1" si="4"/>
        <v>LevelPackUIDesc_CritBetter</v>
      </c>
      <c r="Q12" s="1" t="str">
        <f ca="1">IF(ISBLANK(O12),"",
IFERROR(VLOOKUP(O12,[2]StringTable!$1:$1048576,MATCH([2]StringTable!$C$1,[2]StringTable!$1:$1,0),0),
IFERROR(VLOOKUP(O12,[2]InApkStringTable!$1:$1048576,MATCH([2]InApkStringTable!$C$1,[2]InApkStringTable!$1:$1,0),0),
"스트링없음")))</f>
        <v>&lt;color=#FFC080&gt;상급&lt;/color&gt; 치명타 공격</v>
      </c>
      <c r="R12" s="1" t="str">
        <f ca="1">IF(ISBLANK(P12),"",
IFERROR(VLOOKUP(P12,[2]StringTable!$1:$1048576,MATCH([2]StringTable!$C$1,[2]StringTable!$1:$1,0),0),
IFERROR(VLOOKUP(P12,[2]InApkStringTable!$1:$1048576,MATCH([2]InApkStringTable!$C$1,[2]InApkStringTable!$1:$1,0),0),
"스트링없음")))</f>
        <v>치명타 확률과 치명타 대미지가 많이 증가합니다</v>
      </c>
      <c r="S12" s="1">
        <v>3</v>
      </c>
      <c r="T12" s="1" t="b">
        <v>0</v>
      </c>
    </row>
    <row r="13" spans="1:32" x14ac:dyDescent="0.3">
      <c r="A13" s="1" t="s">
        <v>43</v>
      </c>
      <c r="B13" s="1">
        <v>0</v>
      </c>
      <c r="C13" s="1">
        <v>0</v>
      </c>
      <c r="D13" s="1">
        <v>1</v>
      </c>
      <c r="E13" s="1" t="s">
        <v>44</v>
      </c>
      <c r="F13" s="1" t="b">
        <f t="shared" si="7"/>
        <v>0</v>
      </c>
      <c r="G13" s="1" t="b">
        <f t="shared" si="12"/>
        <v>1</v>
      </c>
      <c r="H13" s="1" t="b">
        <f t="shared" si="13"/>
        <v>1</v>
      </c>
      <c r="I13" s="1" t="s">
        <v>185</v>
      </c>
      <c r="J13" s="1">
        <f t="shared" si="0"/>
        <v>1</v>
      </c>
      <c r="K13" s="1">
        <f t="shared" si="1"/>
        <v>4.5413260672116256E-4</v>
      </c>
      <c r="L13" s="1">
        <f t="shared" si="2"/>
        <v>9.8039215686274508E-3</v>
      </c>
      <c r="M13" s="1" t="str">
        <f t="shared" ca="1" si="3"/>
        <v>LP_CritBest</v>
      </c>
      <c r="N13" s="1" t="str">
        <f ca="1">IF(ISBLANK(M13),"",
IF(ISERROR(FIND(",",M13)),
  IF(ISERROR(VLOOKUP(M13,[1]AffectorValueTable!$A:$A,1,0)),"어펙터밸류없음",
  ""),
IF(ISERROR(FIND(",",M13,FIND(",",M13)+1)),
  IF(OR(ISERROR(VLOOKUP(LEFT(M13,FIND(",",M13)-1),[1]AffectorValueTable!$A:$A,1,0)),ISERROR(VLOOKUP(TRIM(MID(M13,FIND(",",M13)+1,999)),[1]AffectorValueTable!$A:$A,1,0))),"어펙터밸류없음",
  ""),
IF(ISERROR(FIND(",",M13,FIND(",",M13,FIND(",",M13)+1)+1)),
  IF(OR(ISERROR(VLOOKUP(LEFT(M13,FIND(",",M13)-1),[1]AffectorValueTable!$A:$A,1,0)),ISERROR(VLOOKUP(TRIM(MID(M13,FIND(",",M13)+1,FIND(",",M13,FIND(",",M13)+1)-FIND(",",M13)-1)),[1]AffectorValueTable!$A:$A,1,0)),ISERROR(VLOOKUP(TRIM(MID(M13,FIND(",",M13,FIND(",",M13)+1)+1,999)),[1]AffectorValueTable!$A:$A,1,0))),"어펙터밸류없음",
  ""),
IF(ISERROR(FIND(",",M13,FIND(",",M13,FIND(",",M13,FIND(",",M13)+1)+1)+1)),
  IF(OR(ISERROR(VLOOKUP(LEFT(M13,FIND(",",M13)-1),[1]AffectorValueTable!$A:$A,1,0)),ISERROR(VLOOKUP(TRIM(MID(M13,FIND(",",M13)+1,FIND(",",M13,FIND(",",M13)+1)-FIND(",",M13)-1)),[1]AffectorValueTable!$A:$A,1,0)),ISERROR(VLOOKUP(TRIM(MID(M13,FIND(",",M13,FIND(",",M13)+1)+1,FIND(",",M13,FIND(",",M13,FIND(",",M13)+1)+1)-FIND(",",M13,FIND(",",M13)+1)-1)),[1]AffectorValueTable!$A:$A,1,0)),ISERROR(VLOOKUP(TRIM(MID(M13,FIND(",",M13,FIND(",",M13,FIND(",",M13)+1)+1)+1,999)),[1]AffectorValueTable!$A:$A,1,0))),"어펙터밸류없음",
  ""),
)))))</f>
        <v/>
      </c>
      <c r="O13" s="1" t="str">
        <f t="shared" ca="1" si="10"/>
        <v>LevelPackUIName_CritBest</v>
      </c>
      <c r="P13" s="1" t="str">
        <f t="shared" ca="1" si="4"/>
        <v>LevelPackUIDesc_CritBest</v>
      </c>
      <c r="Q13" s="1" t="str">
        <f ca="1">IF(ISBLANK(O13),"",
IFERROR(VLOOKUP(O13,[2]StringTable!$1:$1048576,MATCH([2]StringTable!$C$1,[2]StringTable!$1:$1,0),0),
IFERROR(VLOOKUP(O13,[2]InApkStringTable!$1:$1048576,MATCH([2]InApkStringTable!$C$1,[2]InApkStringTable!$1:$1,0),0),
"스트링없음")))</f>
        <v>&lt;color=#FFC080&gt;최상급&lt;/color&gt; 치명타 공격</v>
      </c>
      <c r="R13" s="1" t="str">
        <f ca="1">IF(ISBLANK(P13),"",
IFERROR(VLOOKUP(P13,[2]StringTable!$1:$1048576,MATCH([2]StringTable!$C$1,[2]StringTable!$1:$1,0),0),
IFERROR(VLOOKUP(P13,[2]InApkStringTable!$1:$1048576,MATCH([2]InApkStringTable!$C$1,[2]InApkStringTable!$1:$1,0),0),
"스트링없음")))</f>
        <v>치명타 확률과 치명타 대미지가 매우 많이 증가합니다</v>
      </c>
      <c r="S13" s="1">
        <v>3</v>
      </c>
      <c r="T13" s="1" t="b">
        <v>0</v>
      </c>
    </row>
    <row r="14" spans="1:32" x14ac:dyDescent="0.3">
      <c r="A14" s="1" t="s">
        <v>45</v>
      </c>
      <c r="B14" s="1">
        <v>0</v>
      </c>
      <c r="C14" s="1">
        <v>0</v>
      </c>
      <c r="D14" s="1">
        <v>0</v>
      </c>
      <c r="E14" s="1" t="s">
        <v>46</v>
      </c>
      <c r="F14" s="1" t="b">
        <f t="shared" si="7"/>
        <v>0</v>
      </c>
      <c r="G14" s="1" t="b">
        <f t="shared" si="12"/>
        <v>0</v>
      </c>
      <c r="H14" s="1" t="b">
        <f t="shared" si="13"/>
        <v>0</v>
      </c>
      <c r="I14" s="1" t="s">
        <v>194</v>
      </c>
      <c r="J14" s="1">
        <f t="shared" si="0"/>
        <v>130</v>
      </c>
      <c r="K14" s="1">
        <f t="shared" si="1"/>
        <v>5.9037238873751133E-2</v>
      </c>
      <c r="L14" s="1" t="str">
        <f t="shared" si="2"/>
        <v/>
      </c>
      <c r="M14" s="1" t="str">
        <f t="shared" ca="1" si="3"/>
        <v>LP_MaxHp</v>
      </c>
      <c r="N14" s="1" t="str">
        <f ca="1">IF(ISBLANK(M14),"",
IF(ISERROR(FIND(",",M14)),
  IF(ISERROR(VLOOKUP(M14,[1]AffectorValueTable!$A:$A,1,0)),"어펙터밸류없음",
  ""),
IF(ISERROR(FIND(",",M14,FIND(",",M14)+1)),
  IF(OR(ISERROR(VLOOKUP(LEFT(M14,FIND(",",M14)-1),[1]AffectorValueTable!$A:$A,1,0)),ISERROR(VLOOKUP(TRIM(MID(M14,FIND(",",M14)+1,999)),[1]AffectorValueTable!$A:$A,1,0))),"어펙터밸류없음",
  ""),
IF(ISERROR(FIND(",",M14,FIND(",",M14,FIND(",",M14)+1)+1)),
  IF(OR(ISERROR(VLOOKUP(LEFT(M14,FIND(",",M14)-1),[1]AffectorValueTable!$A:$A,1,0)),ISERROR(VLOOKUP(TRIM(MID(M14,FIND(",",M14)+1,FIND(",",M14,FIND(",",M14)+1)-FIND(",",M14)-1)),[1]AffectorValueTable!$A:$A,1,0)),ISERROR(VLOOKUP(TRIM(MID(M14,FIND(",",M14,FIND(",",M14)+1)+1,999)),[1]AffectorValueTable!$A:$A,1,0))),"어펙터밸류없음",
  ""),
IF(ISERROR(FIND(",",M14,FIND(",",M14,FIND(",",M14,FIND(",",M14)+1)+1)+1)),
  IF(OR(ISERROR(VLOOKUP(LEFT(M14,FIND(",",M14)-1),[1]AffectorValueTable!$A:$A,1,0)),ISERROR(VLOOKUP(TRIM(MID(M14,FIND(",",M14)+1,FIND(",",M14,FIND(",",M14)+1)-FIND(",",M14)-1)),[1]AffectorValueTable!$A:$A,1,0)),ISERROR(VLOOKUP(TRIM(MID(M14,FIND(",",M14,FIND(",",M14)+1)+1,FIND(",",M14,FIND(",",M14,FIND(",",M14)+1)+1)-FIND(",",M14,FIND(",",M14)+1)-1)),[1]AffectorValueTable!$A:$A,1,0)),ISERROR(VLOOKUP(TRIM(MID(M14,FIND(",",M14,FIND(",",M14,FIND(",",M14)+1)+1)+1,999)),[1]AffectorValueTable!$A:$A,1,0))),"어펙터밸류없음",
  ""),
)))))</f>
        <v/>
      </c>
      <c r="O14" s="1" t="str">
        <f t="shared" ca="1" si="10"/>
        <v>LevelPackUIName_MaxHp</v>
      </c>
      <c r="P14" s="1" t="str">
        <f t="shared" ca="1" si="4"/>
        <v>LevelPackUIDesc_MaxHp</v>
      </c>
      <c r="Q14" s="1" t="str">
        <f ca="1">IF(ISBLANK(O14),"",
IFERROR(VLOOKUP(O14,[2]StringTable!$1:$1048576,MATCH([2]StringTable!$C$1,[2]StringTable!$1:$1,0),0),
IFERROR(VLOOKUP(O14,[2]InApkStringTable!$1:$1048576,MATCH([2]InApkStringTable!$C$1,[2]InApkStringTable!$1:$1,0),0),
"스트링없음")))</f>
        <v>최대 체력</v>
      </c>
      <c r="R14" s="1" t="str">
        <f ca="1">IF(ISBLANK(P14),"",
IFERROR(VLOOKUP(P14,[2]StringTable!$1:$1048576,MATCH([2]StringTable!$C$1,[2]StringTable!$1:$1,0),0),
IFERROR(VLOOKUP(P14,[2]InApkStringTable!$1:$1048576,MATCH([2]InApkStringTable!$C$1,[2]InApkStringTable!$1:$1,0),0),
"스트링없음")))</f>
        <v>최대 체력이 증가합니다</v>
      </c>
      <c r="S14" s="1">
        <v>9</v>
      </c>
      <c r="T14" s="1" t="b">
        <v>0</v>
      </c>
    </row>
    <row r="15" spans="1:32" x14ac:dyDescent="0.3">
      <c r="A15" s="1" t="s">
        <v>47</v>
      </c>
      <c r="B15" s="1">
        <v>0</v>
      </c>
      <c r="C15" s="1">
        <v>0</v>
      </c>
      <c r="D15" s="1">
        <v>1</v>
      </c>
      <c r="E15" s="1" t="s">
        <v>46</v>
      </c>
      <c r="F15" s="1" t="b">
        <f t="shared" si="7"/>
        <v>0</v>
      </c>
      <c r="G15" s="1" t="b">
        <f t="shared" si="12"/>
        <v>1</v>
      </c>
      <c r="H15" s="1" t="b">
        <f t="shared" si="13"/>
        <v>1</v>
      </c>
      <c r="I15" s="1" t="s">
        <v>195</v>
      </c>
      <c r="J15" s="1">
        <f t="shared" si="0"/>
        <v>4</v>
      </c>
      <c r="K15" s="1">
        <f t="shared" si="1"/>
        <v>1.8165304268846503E-3</v>
      </c>
      <c r="L15" s="1">
        <f t="shared" si="2"/>
        <v>3.9215686274509803E-2</v>
      </c>
      <c r="M15" s="1" t="str">
        <f t="shared" ca="1" si="3"/>
        <v>LP_MaxHpBetter</v>
      </c>
      <c r="N15" s="1" t="str">
        <f ca="1">IF(ISBLANK(M15),"",
IF(ISERROR(FIND(",",M15)),
  IF(ISERROR(VLOOKUP(M15,[1]AffectorValueTable!$A:$A,1,0)),"어펙터밸류없음",
  ""),
IF(ISERROR(FIND(",",M15,FIND(",",M15)+1)),
  IF(OR(ISERROR(VLOOKUP(LEFT(M15,FIND(",",M15)-1),[1]AffectorValueTable!$A:$A,1,0)),ISERROR(VLOOKUP(TRIM(MID(M15,FIND(",",M15)+1,999)),[1]AffectorValueTable!$A:$A,1,0))),"어펙터밸류없음",
  ""),
IF(ISERROR(FIND(",",M15,FIND(",",M15,FIND(",",M15)+1)+1)),
  IF(OR(ISERROR(VLOOKUP(LEFT(M15,FIND(",",M15)-1),[1]AffectorValueTable!$A:$A,1,0)),ISERROR(VLOOKUP(TRIM(MID(M15,FIND(",",M15)+1,FIND(",",M15,FIND(",",M15)+1)-FIND(",",M15)-1)),[1]AffectorValueTable!$A:$A,1,0)),ISERROR(VLOOKUP(TRIM(MID(M15,FIND(",",M15,FIND(",",M15)+1)+1,999)),[1]AffectorValueTable!$A:$A,1,0))),"어펙터밸류없음",
  ""),
IF(ISERROR(FIND(",",M15,FIND(",",M15,FIND(",",M15,FIND(",",M15)+1)+1)+1)),
  IF(OR(ISERROR(VLOOKUP(LEFT(M15,FIND(",",M15)-1),[1]AffectorValueTable!$A:$A,1,0)),ISERROR(VLOOKUP(TRIM(MID(M15,FIND(",",M15)+1,FIND(",",M15,FIND(",",M15)+1)-FIND(",",M15)-1)),[1]AffectorValueTable!$A:$A,1,0)),ISERROR(VLOOKUP(TRIM(MID(M15,FIND(",",M15,FIND(",",M15)+1)+1,FIND(",",M15,FIND(",",M15,FIND(",",M15)+1)+1)-FIND(",",M15,FIND(",",M15)+1)-1)),[1]AffectorValueTable!$A:$A,1,0)),ISERROR(VLOOKUP(TRIM(MID(M15,FIND(",",M15,FIND(",",M15,FIND(",",M15)+1)+1)+1,999)),[1]AffectorValueTable!$A:$A,1,0))),"어펙터밸류없음",
  ""),
)))))</f>
        <v/>
      </c>
      <c r="O15" s="1" t="str">
        <f t="shared" ca="1" si="10"/>
        <v>LevelPackUIName_MaxHpBetter</v>
      </c>
      <c r="P15" s="1" t="str">
        <f t="shared" ca="1" si="4"/>
        <v>LevelPackUIDesc_MaxHpBetter</v>
      </c>
      <c r="Q15" s="1" t="str">
        <f ca="1">IF(ISBLANK(O15),"",
IFERROR(VLOOKUP(O15,[2]StringTable!$1:$1048576,MATCH([2]StringTable!$C$1,[2]StringTable!$1:$1,0),0),
IFERROR(VLOOKUP(O15,[2]InApkStringTable!$1:$1048576,MATCH([2]InApkStringTable!$C$1,[2]InApkStringTable!$1:$1,0),0),
"스트링없음")))</f>
        <v>&lt;color=#FFC080&gt;상급&lt;/color&gt; 최대 체력</v>
      </c>
      <c r="R15" s="1" t="str">
        <f ca="1">IF(ISBLANK(P15),"",
IFERROR(VLOOKUP(P15,[2]StringTable!$1:$1048576,MATCH([2]StringTable!$C$1,[2]StringTable!$1:$1,0),0),
IFERROR(VLOOKUP(P15,[2]InApkStringTable!$1:$1048576,MATCH([2]InApkStringTable!$C$1,[2]InApkStringTable!$1:$1,0),0),
"스트링없음")))</f>
        <v>최대 체력이 많이 증가합니다</v>
      </c>
      <c r="S15" s="1">
        <v>9</v>
      </c>
      <c r="T15" s="1" t="b">
        <v>0</v>
      </c>
    </row>
    <row r="16" spans="1:32" x14ac:dyDescent="0.3">
      <c r="A16" s="1" t="s">
        <v>48</v>
      </c>
      <c r="B16" s="1">
        <v>0</v>
      </c>
      <c r="C16" s="1">
        <v>0</v>
      </c>
      <c r="D16" s="1">
        <v>1</v>
      </c>
      <c r="E16" s="1" t="s">
        <v>49</v>
      </c>
      <c r="F16" s="1" t="b">
        <f t="shared" si="7"/>
        <v>0</v>
      </c>
      <c r="G16" s="1" t="b">
        <f t="shared" si="12"/>
        <v>1</v>
      </c>
      <c r="H16" s="1" t="b">
        <f t="shared" si="13"/>
        <v>1</v>
      </c>
      <c r="I16" s="1" t="s">
        <v>185</v>
      </c>
      <c r="J16" s="1">
        <f t="shared" si="0"/>
        <v>1</v>
      </c>
      <c r="K16" s="1">
        <f t="shared" si="1"/>
        <v>4.5413260672116256E-4</v>
      </c>
      <c r="L16" s="1">
        <f t="shared" si="2"/>
        <v>9.8039215686274508E-3</v>
      </c>
      <c r="M16" s="1" t="str">
        <f t="shared" ca="1" si="3"/>
        <v>LP_MaxHpBest</v>
      </c>
      <c r="N16" s="1" t="str">
        <f ca="1">IF(ISBLANK(M16),"",
IF(ISERROR(FIND(",",M16)),
  IF(ISERROR(VLOOKUP(M16,[1]AffectorValueTable!$A:$A,1,0)),"어펙터밸류없음",
  ""),
IF(ISERROR(FIND(",",M16,FIND(",",M16)+1)),
  IF(OR(ISERROR(VLOOKUP(LEFT(M16,FIND(",",M16)-1),[1]AffectorValueTable!$A:$A,1,0)),ISERROR(VLOOKUP(TRIM(MID(M16,FIND(",",M16)+1,999)),[1]AffectorValueTable!$A:$A,1,0))),"어펙터밸류없음",
  ""),
IF(ISERROR(FIND(",",M16,FIND(",",M16,FIND(",",M16)+1)+1)),
  IF(OR(ISERROR(VLOOKUP(LEFT(M16,FIND(",",M16)-1),[1]AffectorValueTable!$A:$A,1,0)),ISERROR(VLOOKUP(TRIM(MID(M16,FIND(",",M16)+1,FIND(",",M16,FIND(",",M16)+1)-FIND(",",M16)-1)),[1]AffectorValueTable!$A:$A,1,0)),ISERROR(VLOOKUP(TRIM(MID(M16,FIND(",",M16,FIND(",",M16)+1)+1,999)),[1]AffectorValueTable!$A:$A,1,0))),"어펙터밸류없음",
  ""),
IF(ISERROR(FIND(",",M16,FIND(",",M16,FIND(",",M16,FIND(",",M16)+1)+1)+1)),
  IF(OR(ISERROR(VLOOKUP(LEFT(M16,FIND(",",M16)-1),[1]AffectorValueTable!$A:$A,1,0)),ISERROR(VLOOKUP(TRIM(MID(M16,FIND(",",M16)+1,FIND(",",M16,FIND(",",M16)+1)-FIND(",",M16)-1)),[1]AffectorValueTable!$A:$A,1,0)),ISERROR(VLOOKUP(TRIM(MID(M16,FIND(",",M16,FIND(",",M16)+1)+1,FIND(",",M16,FIND(",",M16,FIND(",",M16)+1)+1)-FIND(",",M16,FIND(",",M16)+1)-1)),[1]AffectorValueTable!$A:$A,1,0)),ISERROR(VLOOKUP(TRIM(MID(M16,FIND(",",M16,FIND(",",M16,FIND(",",M16)+1)+1)+1,999)),[1]AffectorValueTable!$A:$A,1,0))),"어펙터밸류없음",
  ""),
)))))</f>
        <v/>
      </c>
      <c r="O16" s="1" t="str">
        <f t="shared" ca="1" si="10"/>
        <v>LevelPackUIName_MaxHpBest</v>
      </c>
      <c r="P16" s="1" t="str">
        <f t="shared" ca="1" si="4"/>
        <v>LevelPackUIDesc_MaxHpBest</v>
      </c>
      <c r="Q16" s="1" t="str">
        <f ca="1">IF(ISBLANK(O16),"",
IFERROR(VLOOKUP(O16,[2]StringTable!$1:$1048576,MATCH([2]StringTable!$C$1,[2]StringTable!$1:$1,0),0),
IFERROR(VLOOKUP(O16,[2]InApkStringTable!$1:$1048576,MATCH([2]InApkStringTable!$C$1,[2]InApkStringTable!$1:$1,0),0),
"스트링없음")))</f>
        <v>&lt;color=#FFC080&gt;최상급&lt;/color&gt; 최대 체력</v>
      </c>
      <c r="R16" s="1" t="str">
        <f ca="1">IF(ISBLANK(P16),"",
IFERROR(VLOOKUP(P16,[2]StringTable!$1:$1048576,MATCH([2]StringTable!$C$1,[2]StringTable!$1:$1,0),0),
IFERROR(VLOOKUP(P16,[2]InApkStringTable!$1:$1048576,MATCH([2]InApkStringTable!$C$1,[2]InApkStringTable!$1:$1,0),0),
"스트링없음")))</f>
        <v>최대 체력이 매우 많이 증가합니다</v>
      </c>
      <c r="S16" s="1">
        <v>5</v>
      </c>
      <c r="T16" s="1" t="b">
        <v>0</v>
      </c>
    </row>
    <row r="17" spans="1:22" x14ac:dyDescent="0.3">
      <c r="A17" s="1" t="s">
        <v>50</v>
      </c>
      <c r="B17" s="1">
        <v>0</v>
      </c>
      <c r="C17" s="1">
        <v>0</v>
      </c>
      <c r="D17" s="1">
        <v>0</v>
      </c>
      <c r="E17" s="1" t="s">
        <v>51</v>
      </c>
      <c r="F17" s="1" t="b">
        <f t="shared" si="7"/>
        <v>0</v>
      </c>
      <c r="G17" s="1" t="b">
        <f t="shared" si="12"/>
        <v>0</v>
      </c>
      <c r="H17" s="1" t="b">
        <f t="shared" si="13"/>
        <v>0</v>
      </c>
      <c r="I17" s="1" t="s">
        <v>191</v>
      </c>
      <c r="J17" s="1">
        <f t="shared" si="0"/>
        <v>70</v>
      </c>
      <c r="K17" s="1">
        <f t="shared" si="1"/>
        <v>3.1789282470481378E-2</v>
      </c>
      <c r="L17" s="1" t="str">
        <f t="shared" si="2"/>
        <v/>
      </c>
      <c r="M17" s="1" t="str">
        <f t="shared" ca="1" si="3"/>
        <v>LP_ReduceDmgProjectile</v>
      </c>
      <c r="N17" s="1" t="str">
        <f ca="1">IF(ISBLANK(M17),"",
IF(ISERROR(FIND(",",M17)),
  IF(ISERROR(VLOOKUP(M17,[1]AffectorValueTable!$A:$A,1,0)),"어펙터밸류없음",
  ""),
IF(ISERROR(FIND(",",M17,FIND(",",M17)+1)),
  IF(OR(ISERROR(VLOOKUP(LEFT(M17,FIND(",",M17)-1),[1]AffectorValueTable!$A:$A,1,0)),ISERROR(VLOOKUP(TRIM(MID(M17,FIND(",",M17)+1,999)),[1]AffectorValueTable!$A:$A,1,0))),"어펙터밸류없음",
  ""),
IF(ISERROR(FIND(",",M17,FIND(",",M17,FIND(",",M17)+1)+1)),
  IF(OR(ISERROR(VLOOKUP(LEFT(M17,FIND(",",M17)-1),[1]AffectorValueTable!$A:$A,1,0)),ISERROR(VLOOKUP(TRIM(MID(M17,FIND(",",M17)+1,FIND(",",M17,FIND(",",M17)+1)-FIND(",",M17)-1)),[1]AffectorValueTable!$A:$A,1,0)),ISERROR(VLOOKUP(TRIM(MID(M17,FIND(",",M17,FIND(",",M17)+1)+1,999)),[1]AffectorValueTable!$A:$A,1,0))),"어펙터밸류없음",
  ""),
IF(ISERROR(FIND(",",M17,FIND(",",M17,FIND(",",M17,FIND(",",M17)+1)+1)+1)),
  IF(OR(ISERROR(VLOOKUP(LEFT(M17,FIND(",",M17)-1),[1]AffectorValueTable!$A:$A,1,0)),ISERROR(VLOOKUP(TRIM(MID(M17,FIND(",",M17)+1,FIND(",",M17,FIND(",",M17)+1)-FIND(",",M17)-1)),[1]AffectorValueTable!$A:$A,1,0)),ISERROR(VLOOKUP(TRIM(MID(M17,FIND(",",M17,FIND(",",M17)+1)+1,FIND(",",M17,FIND(",",M17,FIND(",",M17)+1)+1)-FIND(",",M17,FIND(",",M17)+1)-1)),[1]AffectorValueTable!$A:$A,1,0)),ISERROR(VLOOKUP(TRIM(MID(M17,FIND(",",M17,FIND(",",M17,FIND(",",M17)+1)+1)+1,999)),[1]AffectorValueTable!$A:$A,1,0))),"어펙터밸류없음",
  ""),
)))))</f>
        <v/>
      </c>
      <c r="O17" s="1" t="str">
        <f t="shared" ca="1" si="10"/>
        <v>LevelPackUIName_ReduceDmgProjectile</v>
      </c>
      <c r="P17" s="1" t="str">
        <f t="shared" ca="1" si="4"/>
        <v>LevelPackUIDesc_ReduceDmgProjectile</v>
      </c>
      <c r="Q17" s="1" t="str">
        <f ca="1">IF(ISBLANK(O17),"",
IFERROR(VLOOKUP(O17,[2]StringTable!$1:$1048576,MATCH([2]StringTable!$C$1,[2]StringTable!$1:$1,0),0),
IFERROR(VLOOKUP(O17,[2]InApkStringTable!$1:$1048576,MATCH([2]InApkStringTable!$C$1,[2]InApkStringTable!$1:$1,0),0),
"스트링없음")))</f>
        <v>발사체 대미지 감소</v>
      </c>
      <c r="R17" s="1" t="str">
        <f ca="1">IF(ISBLANK(P17),"",
IFERROR(VLOOKUP(P17,[2]StringTable!$1:$1048576,MATCH([2]StringTable!$C$1,[2]StringTable!$1:$1,0),0),
IFERROR(VLOOKUP(P17,[2]InApkStringTable!$1:$1048576,MATCH([2]InApkStringTable!$C$1,[2]InApkStringTable!$1:$1,0),0),
"스트링없음")))</f>
        <v>발사체의 대미지가 감소합니다</v>
      </c>
      <c r="S17" s="1">
        <v>9</v>
      </c>
      <c r="T17" s="1" t="b">
        <v>0</v>
      </c>
    </row>
    <row r="18" spans="1:22" x14ac:dyDescent="0.3">
      <c r="A18" s="1" t="s">
        <v>149</v>
      </c>
      <c r="B18" s="1">
        <v>0</v>
      </c>
      <c r="C18" s="1">
        <v>0</v>
      </c>
      <c r="D18" s="1">
        <v>1</v>
      </c>
      <c r="E18" s="1" t="s">
        <v>51</v>
      </c>
      <c r="F18" s="1" t="b">
        <f t="shared" ref="F18" si="14">IF(AND(B18=0,C18=0),FALSE,TRUE)</f>
        <v>0</v>
      </c>
      <c r="G18" s="1" t="b">
        <f t="shared" si="12"/>
        <v>1</v>
      </c>
      <c r="H18" s="1" t="b">
        <f t="shared" si="13"/>
        <v>1</v>
      </c>
      <c r="I18" s="1" t="s">
        <v>190</v>
      </c>
      <c r="J18" s="1">
        <f t="shared" si="0"/>
        <v>2</v>
      </c>
      <c r="K18" s="1">
        <f t="shared" si="1"/>
        <v>9.0826521344232513E-4</v>
      </c>
      <c r="L18" s="1">
        <f t="shared" si="2"/>
        <v>1.9607843137254902E-2</v>
      </c>
      <c r="M18" s="1" t="str">
        <f t="shared" ca="1" si="3"/>
        <v>LP_ReduceDmgProjectileBetter</v>
      </c>
      <c r="N18" s="1" t="str">
        <f ca="1">IF(ISBLANK(M18),"",
IF(ISERROR(FIND(",",M18)),
  IF(ISERROR(VLOOKUP(M18,[1]AffectorValueTable!$A:$A,1,0)),"어펙터밸류없음",
  ""),
IF(ISERROR(FIND(",",M18,FIND(",",M18)+1)),
  IF(OR(ISERROR(VLOOKUP(LEFT(M18,FIND(",",M18)-1),[1]AffectorValueTable!$A:$A,1,0)),ISERROR(VLOOKUP(TRIM(MID(M18,FIND(",",M18)+1,999)),[1]AffectorValueTable!$A:$A,1,0))),"어펙터밸류없음",
  ""),
IF(ISERROR(FIND(",",M18,FIND(",",M18,FIND(",",M18)+1)+1)),
  IF(OR(ISERROR(VLOOKUP(LEFT(M18,FIND(",",M18)-1),[1]AffectorValueTable!$A:$A,1,0)),ISERROR(VLOOKUP(TRIM(MID(M18,FIND(",",M18)+1,FIND(",",M18,FIND(",",M18)+1)-FIND(",",M18)-1)),[1]AffectorValueTable!$A:$A,1,0)),ISERROR(VLOOKUP(TRIM(MID(M18,FIND(",",M18,FIND(",",M18)+1)+1,999)),[1]AffectorValueTable!$A:$A,1,0))),"어펙터밸류없음",
  ""),
IF(ISERROR(FIND(",",M18,FIND(",",M18,FIND(",",M18,FIND(",",M18)+1)+1)+1)),
  IF(OR(ISERROR(VLOOKUP(LEFT(M18,FIND(",",M18)-1),[1]AffectorValueTable!$A:$A,1,0)),ISERROR(VLOOKUP(TRIM(MID(M18,FIND(",",M18)+1,FIND(",",M18,FIND(",",M18)+1)-FIND(",",M18)-1)),[1]AffectorValueTable!$A:$A,1,0)),ISERROR(VLOOKUP(TRIM(MID(M18,FIND(",",M18,FIND(",",M18)+1)+1,FIND(",",M18,FIND(",",M18,FIND(",",M18)+1)+1)-FIND(",",M18,FIND(",",M18)+1)-1)),[1]AffectorValueTable!$A:$A,1,0)),ISERROR(VLOOKUP(TRIM(MID(M18,FIND(",",M18,FIND(",",M18,FIND(",",M18)+1)+1)+1,999)),[1]AffectorValueTable!$A:$A,1,0))),"어펙터밸류없음",
  ""),
)))))</f>
        <v/>
      </c>
      <c r="O18" s="1" t="str">
        <f t="shared" ca="1" si="10"/>
        <v>LevelPackUIName_ReduceDmgProjectileBetter</v>
      </c>
      <c r="P18" s="1" t="str">
        <f t="shared" ca="1" si="4"/>
        <v>LevelPackUIDesc_ReduceDmgProjectileBetter</v>
      </c>
      <c r="Q18" s="1" t="str">
        <f ca="1">IF(ISBLANK(O18),"",
IFERROR(VLOOKUP(O18,[2]StringTable!$1:$1048576,MATCH([2]StringTable!$C$1,[2]StringTable!$1:$1,0),0),
IFERROR(VLOOKUP(O18,[2]InApkStringTable!$1:$1048576,MATCH([2]InApkStringTable!$C$1,[2]InApkStringTable!$1:$1,0),0),
"스트링없음")))</f>
        <v>&lt;color=#FFC080&gt;상급&lt;/color&gt; 발사체 대미지 감소</v>
      </c>
      <c r="R18" s="1" t="str">
        <f ca="1">IF(ISBLANK(P18),"",
IFERROR(VLOOKUP(P18,[2]StringTable!$1:$1048576,MATCH([2]StringTable!$C$1,[2]StringTable!$1:$1,0),0),
IFERROR(VLOOKUP(P18,[2]InApkStringTable!$1:$1048576,MATCH([2]InApkStringTable!$C$1,[2]InApkStringTable!$1:$1,0),0),
"스트링없음")))</f>
        <v>발사체의 대미지가 더 많이 감소합니다</v>
      </c>
      <c r="S18" s="1">
        <v>9</v>
      </c>
      <c r="T18" s="1" t="b">
        <v>0</v>
      </c>
    </row>
    <row r="19" spans="1:22" x14ac:dyDescent="0.3">
      <c r="A19" s="1" t="s">
        <v>151</v>
      </c>
      <c r="B19" s="1">
        <v>0</v>
      </c>
      <c r="C19" s="1">
        <v>0</v>
      </c>
      <c r="D19" s="1">
        <v>0</v>
      </c>
      <c r="E19" s="1" t="s">
        <v>153</v>
      </c>
      <c r="F19" s="1" t="b">
        <f>IF(AND(B19=0,C19=0),FALSE,TRUE)</f>
        <v>0</v>
      </c>
      <c r="G19" s="1" t="b">
        <f t="shared" si="12"/>
        <v>0</v>
      </c>
      <c r="H19" s="1" t="b">
        <f t="shared" si="13"/>
        <v>0</v>
      </c>
      <c r="I19" s="1" t="s">
        <v>191</v>
      </c>
      <c r="J19" s="1">
        <f t="shared" si="0"/>
        <v>70</v>
      </c>
      <c r="K19" s="1">
        <f t="shared" si="1"/>
        <v>3.1789282470481378E-2</v>
      </c>
      <c r="L19" s="1" t="str">
        <f t="shared" si="2"/>
        <v/>
      </c>
      <c r="M19" s="1" t="str">
        <f ca="1">IF($C19=0,"LP_"&amp;$A19,OFFSET(M19,-1,0))</f>
        <v>LP_ReduceDmgMelee</v>
      </c>
      <c r="N19" s="1" t="str">
        <f ca="1">IF(ISBLANK(M19),"",
IF(ISERROR(FIND(",",M19)),
  IF(ISERROR(VLOOKUP(M19,[1]AffectorValueTable!$A:$A,1,0)),"어펙터밸류없음",
  ""),
IF(ISERROR(FIND(",",M19,FIND(",",M19)+1)),
  IF(OR(ISERROR(VLOOKUP(LEFT(M19,FIND(",",M19)-1),[1]AffectorValueTable!$A:$A,1,0)),ISERROR(VLOOKUP(TRIM(MID(M19,FIND(",",M19)+1,999)),[1]AffectorValueTable!$A:$A,1,0))),"어펙터밸류없음",
  ""),
IF(ISERROR(FIND(",",M19,FIND(",",M19,FIND(",",M19)+1)+1)),
  IF(OR(ISERROR(VLOOKUP(LEFT(M19,FIND(",",M19)-1),[1]AffectorValueTable!$A:$A,1,0)),ISERROR(VLOOKUP(TRIM(MID(M19,FIND(",",M19)+1,FIND(",",M19,FIND(",",M19)+1)-FIND(",",M19)-1)),[1]AffectorValueTable!$A:$A,1,0)),ISERROR(VLOOKUP(TRIM(MID(M19,FIND(",",M19,FIND(",",M19)+1)+1,999)),[1]AffectorValueTable!$A:$A,1,0))),"어펙터밸류없음",
  ""),
IF(ISERROR(FIND(",",M19,FIND(",",M19,FIND(",",M19,FIND(",",M19)+1)+1)+1)),
  IF(OR(ISERROR(VLOOKUP(LEFT(M19,FIND(",",M19)-1),[1]AffectorValueTable!$A:$A,1,0)),ISERROR(VLOOKUP(TRIM(MID(M19,FIND(",",M19)+1,FIND(",",M19,FIND(",",M19)+1)-FIND(",",M19)-1)),[1]AffectorValueTable!$A:$A,1,0)),ISERROR(VLOOKUP(TRIM(MID(M19,FIND(",",M19,FIND(",",M19)+1)+1,FIND(",",M19,FIND(",",M19,FIND(",",M19)+1)+1)-FIND(",",M19,FIND(",",M19)+1)-1)),[1]AffectorValueTable!$A:$A,1,0)),ISERROR(VLOOKUP(TRIM(MID(M19,FIND(",",M19,FIND(",",M19,FIND(",",M19)+1)+1)+1,999)),[1]AffectorValueTable!$A:$A,1,0))),"어펙터밸류없음",
  ""),
)))))</f>
        <v/>
      </c>
      <c r="O19" s="1" t="str">
        <f ca="1">IF(OR($C19=0,$B19=0),"LevelPackUIName_"&amp;$A19,OFFSET(O19,-1,0))</f>
        <v>LevelPackUIName_ReduceDmgMelee</v>
      </c>
      <c r="P19" s="1" t="str">
        <f ca="1">IF($C19=0,"LevelPackUIDesc_"&amp;$A19,OFFSET(P19,-1,0))</f>
        <v>LevelPackUIDesc_ReduceDmgMelee</v>
      </c>
      <c r="Q19" s="1" t="str">
        <f ca="1">IF(ISBLANK(O19),"",
IFERROR(VLOOKUP(O19,[2]StringTable!$1:$1048576,MATCH([2]StringTable!$C$1,[2]StringTable!$1:$1,0),0),
IFERROR(VLOOKUP(O19,[2]InApkStringTable!$1:$1048576,MATCH([2]InApkStringTable!$C$1,[2]InApkStringTable!$1:$1,0),0),
"스트링없음")))</f>
        <v>근접공격 대미지 감소</v>
      </c>
      <c r="R19" s="1" t="str">
        <f ca="1">IF(ISBLANK(P19),"",
IFERROR(VLOOKUP(P19,[2]StringTable!$1:$1048576,MATCH([2]StringTable!$C$1,[2]StringTable!$1:$1,0),0),
IFERROR(VLOOKUP(P19,[2]InApkStringTable!$1:$1048576,MATCH([2]InApkStringTable!$C$1,[2]InApkStringTable!$1:$1,0),0),
"스트링없음")))</f>
        <v>근접공격의 대미지가 감소합니다</v>
      </c>
      <c r="S19" s="1">
        <v>9</v>
      </c>
      <c r="T19" s="1" t="b">
        <v>0</v>
      </c>
      <c r="V19" s="1">
        <v>2</v>
      </c>
    </row>
    <row r="20" spans="1:22" x14ac:dyDescent="0.3">
      <c r="A20" s="1" t="s">
        <v>152</v>
      </c>
      <c r="B20" s="1">
        <v>0</v>
      </c>
      <c r="C20" s="1">
        <v>0</v>
      </c>
      <c r="D20" s="1">
        <v>1</v>
      </c>
      <c r="E20" s="1" t="s">
        <v>153</v>
      </c>
      <c r="F20" s="1" t="b">
        <f>IF(AND(B20=0,C20=0),FALSE,TRUE)</f>
        <v>0</v>
      </c>
      <c r="G20" s="1" t="b">
        <f t="shared" si="12"/>
        <v>1</v>
      </c>
      <c r="H20" s="1" t="b">
        <f t="shared" si="13"/>
        <v>1</v>
      </c>
      <c r="I20" s="1" t="s">
        <v>190</v>
      </c>
      <c r="J20" s="1">
        <f t="shared" si="0"/>
        <v>2</v>
      </c>
      <c r="K20" s="1">
        <f t="shared" si="1"/>
        <v>9.0826521344232513E-4</v>
      </c>
      <c r="L20" s="1">
        <f t="shared" si="2"/>
        <v>1.9607843137254902E-2</v>
      </c>
      <c r="M20" s="1" t="str">
        <f ca="1">IF($C20=0,"LP_"&amp;$A20,OFFSET(M20,-1,0))</f>
        <v>LP_ReduceDmgMeleeBetter</v>
      </c>
      <c r="N20" s="1" t="str">
        <f ca="1">IF(ISBLANK(M20),"",
IF(ISERROR(FIND(",",M20)),
  IF(ISERROR(VLOOKUP(M20,[1]AffectorValueTable!$A:$A,1,0)),"어펙터밸류없음",
  ""),
IF(ISERROR(FIND(",",M20,FIND(",",M20)+1)),
  IF(OR(ISERROR(VLOOKUP(LEFT(M20,FIND(",",M20)-1),[1]AffectorValueTable!$A:$A,1,0)),ISERROR(VLOOKUP(TRIM(MID(M20,FIND(",",M20)+1,999)),[1]AffectorValueTable!$A:$A,1,0))),"어펙터밸류없음",
  ""),
IF(ISERROR(FIND(",",M20,FIND(",",M20,FIND(",",M20)+1)+1)),
  IF(OR(ISERROR(VLOOKUP(LEFT(M20,FIND(",",M20)-1),[1]AffectorValueTable!$A:$A,1,0)),ISERROR(VLOOKUP(TRIM(MID(M20,FIND(",",M20)+1,FIND(",",M20,FIND(",",M20)+1)-FIND(",",M20)-1)),[1]AffectorValueTable!$A:$A,1,0)),ISERROR(VLOOKUP(TRIM(MID(M20,FIND(",",M20,FIND(",",M20)+1)+1,999)),[1]AffectorValueTable!$A:$A,1,0))),"어펙터밸류없음",
  ""),
IF(ISERROR(FIND(",",M20,FIND(",",M20,FIND(",",M20,FIND(",",M20)+1)+1)+1)),
  IF(OR(ISERROR(VLOOKUP(LEFT(M20,FIND(",",M20)-1),[1]AffectorValueTable!$A:$A,1,0)),ISERROR(VLOOKUP(TRIM(MID(M20,FIND(",",M20)+1,FIND(",",M20,FIND(",",M20)+1)-FIND(",",M20)-1)),[1]AffectorValueTable!$A:$A,1,0)),ISERROR(VLOOKUP(TRIM(MID(M20,FIND(",",M20,FIND(",",M20)+1)+1,FIND(",",M20,FIND(",",M20,FIND(",",M20)+1)+1)-FIND(",",M20,FIND(",",M20)+1)-1)),[1]AffectorValueTable!$A:$A,1,0)),ISERROR(VLOOKUP(TRIM(MID(M20,FIND(",",M20,FIND(",",M20,FIND(",",M20)+1)+1)+1,999)),[1]AffectorValueTable!$A:$A,1,0))),"어펙터밸류없음",
  ""),
)))))</f>
        <v/>
      </c>
      <c r="O20" s="1" t="str">
        <f ca="1">IF(OR($C20=0,$B20=0),"LevelPackUIName_"&amp;$A20,OFFSET(O20,-1,0))</f>
        <v>LevelPackUIName_ReduceDmgMeleeBetter</v>
      </c>
      <c r="P20" s="1" t="str">
        <f ca="1">IF($C20=0,"LevelPackUIDesc_"&amp;$A20,OFFSET(P20,-1,0))</f>
        <v>LevelPackUIDesc_ReduceDmgMeleeBetter</v>
      </c>
      <c r="Q20" s="1" t="str">
        <f ca="1">IF(ISBLANK(O20),"",
IFERROR(VLOOKUP(O20,[2]StringTable!$1:$1048576,MATCH([2]StringTable!$C$1,[2]StringTable!$1:$1,0),0),
IFERROR(VLOOKUP(O20,[2]InApkStringTable!$1:$1048576,MATCH([2]InApkStringTable!$C$1,[2]InApkStringTable!$1:$1,0),0),
"스트링없음")))</f>
        <v>&lt;color=#FFC080&gt;상급&lt;/color&gt; 근접공격 대미지 감소</v>
      </c>
      <c r="R20" s="1" t="str">
        <f ca="1">IF(ISBLANK(P20),"",
IFERROR(VLOOKUP(P20,[2]StringTable!$1:$1048576,MATCH([2]StringTable!$C$1,[2]StringTable!$1:$1,0),0),
IFERROR(VLOOKUP(P20,[2]InApkStringTable!$1:$1048576,MATCH([2]InApkStringTable!$C$1,[2]InApkStringTable!$1:$1,0),0),
"스트링없음")))</f>
        <v>근접공격의 대미지가 더 많이 감소합니다</v>
      </c>
      <c r="S20" s="1">
        <v>9</v>
      </c>
      <c r="T20" s="1" t="b">
        <v>0</v>
      </c>
      <c r="V20" s="1">
        <v>2</v>
      </c>
    </row>
    <row r="21" spans="1:22" x14ac:dyDescent="0.3">
      <c r="A21" s="1" t="s">
        <v>52</v>
      </c>
      <c r="B21" s="1">
        <v>0</v>
      </c>
      <c r="C21" s="1">
        <v>0</v>
      </c>
      <c r="D21" s="1">
        <v>0</v>
      </c>
      <c r="E21" s="1" t="s">
        <v>53</v>
      </c>
      <c r="F21" s="1" t="b">
        <f t="shared" si="7"/>
        <v>0</v>
      </c>
      <c r="G21" s="1" t="b">
        <f t="shared" si="12"/>
        <v>0</v>
      </c>
      <c r="H21" s="1" t="b">
        <f t="shared" si="13"/>
        <v>0</v>
      </c>
      <c r="I21" s="1" t="s">
        <v>191</v>
      </c>
      <c r="J21" s="1">
        <f t="shared" si="0"/>
        <v>70</v>
      </c>
      <c r="K21" s="1">
        <f t="shared" si="1"/>
        <v>3.1789282470481378E-2</v>
      </c>
      <c r="L21" s="1" t="str">
        <f t="shared" si="2"/>
        <v/>
      </c>
      <c r="M21" s="1" t="str">
        <f t="shared" ca="1" si="3"/>
        <v>LP_ReduceDmgClose</v>
      </c>
      <c r="N21" s="1" t="str">
        <f ca="1">IF(ISBLANK(M21),"",
IF(ISERROR(FIND(",",M21)),
  IF(ISERROR(VLOOKUP(M21,[1]AffectorValueTable!$A:$A,1,0)),"어펙터밸류없음",
  ""),
IF(ISERROR(FIND(",",M21,FIND(",",M21)+1)),
  IF(OR(ISERROR(VLOOKUP(LEFT(M21,FIND(",",M21)-1),[1]AffectorValueTable!$A:$A,1,0)),ISERROR(VLOOKUP(TRIM(MID(M21,FIND(",",M21)+1,999)),[1]AffectorValueTable!$A:$A,1,0))),"어펙터밸류없음",
  ""),
IF(ISERROR(FIND(",",M21,FIND(",",M21,FIND(",",M21)+1)+1)),
  IF(OR(ISERROR(VLOOKUP(LEFT(M21,FIND(",",M21)-1),[1]AffectorValueTable!$A:$A,1,0)),ISERROR(VLOOKUP(TRIM(MID(M21,FIND(",",M21)+1,FIND(",",M21,FIND(",",M21)+1)-FIND(",",M21)-1)),[1]AffectorValueTable!$A:$A,1,0)),ISERROR(VLOOKUP(TRIM(MID(M21,FIND(",",M21,FIND(",",M21)+1)+1,999)),[1]AffectorValueTable!$A:$A,1,0))),"어펙터밸류없음",
  ""),
IF(ISERROR(FIND(",",M21,FIND(",",M21,FIND(",",M21,FIND(",",M21)+1)+1)+1)),
  IF(OR(ISERROR(VLOOKUP(LEFT(M21,FIND(",",M21)-1),[1]AffectorValueTable!$A:$A,1,0)),ISERROR(VLOOKUP(TRIM(MID(M21,FIND(",",M21)+1,FIND(",",M21,FIND(",",M21)+1)-FIND(",",M21)-1)),[1]AffectorValueTable!$A:$A,1,0)),ISERROR(VLOOKUP(TRIM(MID(M21,FIND(",",M21,FIND(",",M21)+1)+1,FIND(",",M21,FIND(",",M21,FIND(",",M21)+1)+1)-FIND(",",M21,FIND(",",M21)+1)-1)),[1]AffectorValueTable!$A:$A,1,0)),ISERROR(VLOOKUP(TRIM(MID(M21,FIND(",",M21,FIND(",",M21,FIND(",",M21)+1)+1)+1,999)),[1]AffectorValueTable!$A:$A,1,0))),"어펙터밸류없음",
  ""),
)))))</f>
        <v/>
      </c>
      <c r="O21" s="1" t="str">
        <f t="shared" ca="1" si="10"/>
        <v>LevelPackUIName_ReduceDmgClose</v>
      </c>
      <c r="P21" s="1" t="str">
        <f t="shared" ca="1" si="4"/>
        <v>LevelPackUIDesc_ReduceDmgClose</v>
      </c>
      <c r="Q21" s="1" t="str">
        <f ca="1">IF(ISBLANK(O21),"",
IFERROR(VLOOKUP(O21,[2]StringTable!$1:$1048576,MATCH([2]StringTable!$C$1,[2]StringTable!$1:$1,0),0),
IFERROR(VLOOKUP(O21,[2]InApkStringTable!$1:$1048576,MATCH([2]InApkStringTable!$C$1,[2]InApkStringTable!$1:$1,0),0),
"스트링없음")))</f>
        <v>충돌 대미지 감소</v>
      </c>
      <c r="R21" s="1" t="str">
        <f ca="1">IF(ISBLANK(P21),"",
IFERROR(VLOOKUP(P21,[2]StringTable!$1:$1048576,MATCH([2]StringTable!$C$1,[2]StringTable!$1:$1,0),0),
IFERROR(VLOOKUP(P21,[2]InApkStringTable!$1:$1048576,MATCH([2]InApkStringTable!$C$1,[2]InApkStringTable!$1:$1,0),0),
"스트링없음")))</f>
        <v>몬스터와 충돌 시 대미지가 감소합니다</v>
      </c>
      <c r="S21" s="1">
        <v>9</v>
      </c>
      <c r="T21" s="1" t="b">
        <v>0</v>
      </c>
      <c r="V21" s="1">
        <v>10</v>
      </c>
    </row>
    <row r="22" spans="1:22" x14ac:dyDescent="0.3">
      <c r="A22" s="1" t="s">
        <v>150</v>
      </c>
      <c r="B22" s="1">
        <v>0</v>
      </c>
      <c r="C22" s="1">
        <v>0</v>
      </c>
      <c r="D22" s="1">
        <v>1</v>
      </c>
      <c r="E22" s="1" t="s">
        <v>53</v>
      </c>
      <c r="F22" s="1" t="b">
        <f t="shared" ref="F22:F23" si="15">IF(AND(B22=0,C22=0),FALSE,TRUE)</f>
        <v>0</v>
      </c>
      <c r="G22" s="1" t="b">
        <f t="shared" si="12"/>
        <v>1</v>
      </c>
      <c r="H22" s="1" t="b">
        <f t="shared" si="13"/>
        <v>1</v>
      </c>
      <c r="I22" s="1" t="s">
        <v>190</v>
      </c>
      <c r="J22" s="1">
        <f t="shared" si="0"/>
        <v>2</v>
      </c>
      <c r="K22" s="1">
        <f t="shared" si="1"/>
        <v>9.0826521344232513E-4</v>
      </c>
      <c r="L22" s="1">
        <f t="shared" si="2"/>
        <v>1.9607843137254902E-2</v>
      </c>
      <c r="M22" s="1" t="str">
        <f t="shared" ca="1" si="3"/>
        <v>LP_ReduceDmgCloseBetter</v>
      </c>
      <c r="N22" s="1" t="str">
        <f ca="1">IF(ISBLANK(M22),"",
IF(ISERROR(FIND(",",M22)),
  IF(ISERROR(VLOOKUP(M22,[1]AffectorValueTable!$A:$A,1,0)),"어펙터밸류없음",
  ""),
IF(ISERROR(FIND(",",M22,FIND(",",M22)+1)),
  IF(OR(ISERROR(VLOOKUP(LEFT(M22,FIND(",",M22)-1),[1]AffectorValueTable!$A:$A,1,0)),ISERROR(VLOOKUP(TRIM(MID(M22,FIND(",",M22)+1,999)),[1]AffectorValueTable!$A:$A,1,0))),"어펙터밸류없음",
  ""),
IF(ISERROR(FIND(",",M22,FIND(",",M22,FIND(",",M22)+1)+1)),
  IF(OR(ISERROR(VLOOKUP(LEFT(M22,FIND(",",M22)-1),[1]AffectorValueTable!$A:$A,1,0)),ISERROR(VLOOKUP(TRIM(MID(M22,FIND(",",M22)+1,FIND(",",M22,FIND(",",M22)+1)-FIND(",",M22)-1)),[1]AffectorValueTable!$A:$A,1,0)),ISERROR(VLOOKUP(TRIM(MID(M22,FIND(",",M22,FIND(",",M22)+1)+1,999)),[1]AffectorValueTable!$A:$A,1,0))),"어펙터밸류없음",
  ""),
IF(ISERROR(FIND(",",M22,FIND(",",M22,FIND(",",M22,FIND(",",M22)+1)+1)+1)),
  IF(OR(ISERROR(VLOOKUP(LEFT(M22,FIND(",",M22)-1),[1]AffectorValueTable!$A:$A,1,0)),ISERROR(VLOOKUP(TRIM(MID(M22,FIND(",",M22)+1,FIND(",",M22,FIND(",",M22)+1)-FIND(",",M22)-1)),[1]AffectorValueTable!$A:$A,1,0)),ISERROR(VLOOKUP(TRIM(MID(M22,FIND(",",M22,FIND(",",M22)+1)+1,FIND(",",M22,FIND(",",M22,FIND(",",M22)+1)+1)-FIND(",",M22,FIND(",",M22)+1)-1)),[1]AffectorValueTable!$A:$A,1,0)),ISERROR(VLOOKUP(TRIM(MID(M22,FIND(",",M22,FIND(",",M22,FIND(",",M22)+1)+1)+1,999)),[1]AffectorValueTable!$A:$A,1,0))),"어펙터밸류없음",
  ""),
)))))</f>
        <v/>
      </c>
      <c r="O22" s="1" t="str">
        <f t="shared" ca="1" si="10"/>
        <v>LevelPackUIName_ReduceDmgCloseBetter</v>
      </c>
      <c r="P22" s="1" t="str">
        <f t="shared" ca="1" si="4"/>
        <v>LevelPackUIDesc_ReduceDmgCloseBetter</v>
      </c>
      <c r="Q22" s="1" t="str">
        <f ca="1">IF(ISBLANK(O22),"",
IFERROR(VLOOKUP(O22,[2]StringTable!$1:$1048576,MATCH([2]StringTable!$C$1,[2]StringTable!$1:$1,0),0),
IFERROR(VLOOKUP(O22,[2]InApkStringTable!$1:$1048576,MATCH([2]InApkStringTable!$C$1,[2]InApkStringTable!$1:$1,0),0),
"스트링없음")))</f>
        <v>&lt;color=#FFC080&gt;상급&lt;/color&gt; 충돌 대미지 감소</v>
      </c>
      <c r="R22" s="1" t="str">
        <f ca="1">IF(ISBLANK(P22),"",
IFERROR(VLOOKUP(P22,[2]StringTable!$1:$1048576,MATCH([2]StringTable!$C$1,[2]StringTable!$1:$1,0),0),
IFERROR(VLOOKUP(P22,[2]InApkStringTable!$1:$1048576,MATCH([2]InApkStringTable!$C$1,[2]InApkStringTable!$1:$1,0),0),
"스트링없음")))</f>
        <v>몬스터와 충돌 시 대미지가 더 많이 감소합니다</v>
      </c>
      <c r="S22" s="1">
        <v>9</v>
      </c>
      <c r="T22" s="1" t="b">
        <v>0</v>
      </c>
      <c r="V22" s="1">
        <v>10</v>
      </c>
    </row>
    <row r="23" spans="1:22" x14ac:dyDescent="0.3">
      <c r="A23" s="1" t="s">
        <v>154</v>
      </c>
      <c r="B23" s="1">
        <v>0</v>
      </c>
      <c r="C23" s="1">
        <v>0</v>
      </c>
      <c r="D23" s="1">
        <v>0</v>
      </c>
      <c r="E23" s="1" t="s">
        <v>156</v>
      </c>
      <c r="F23" s="1" t="b">
        <f t="shared" si="15"/>
        <v>0</v>
      </c>
      <c r="G23" s="1" t="b">
        <f t="shared" si="12"/>
        <v>0</v>
      </c>
      <c r="H23" s="1" t="b">
        <f t="shared" si="13"/>
        <v>0</v>
      </c>
      <c r="I23" s="1" t="s">
        <v>191</v>
      </c>
      <c r="J23" s="1">
        <f t="shared" si="0"/>
        <v>70</v>
      </c>
      <c r="K23" s="1">
        <f t="shared" si="1"/>
        <v>3.1789282470481378E-2</v>
      </c>
      <c r="L23" s="1" t="str">
        <f t="shared" si="2"/>
        <v/>
      </c>
      <c r="M23" s="1" t="str">
        <f t="shared" ca="1" si="3"/>
        <v>LP_ReduceDmgTrap</v>
      </c>
      <c r="N23" s="1" t="str">
        <f ca="1">IF(ISBLANK(M23),"",
IF(ISERROR(FIND(",",M23)),
  IF(ISERROR(VLOOKUP(M23,[1]AffectorValueTable!$A:$A,1,0)),"어펙터밸류없음",
  ""),
IF(ISERROR(FIND(",",M23,FIND(",",M23)+1)),
  IF(OR(ISERROR(VLOOKUP(LEFT(M23,FIND(",",M23)-1),[1]AffectorValueTable!$A:$A,1,0)),ISERROR(VLOOKUP(TRIM(MID(M23,FIND(",",M23)+1,999)),[1]AffectorValueTable!$A:$A,1,0))),"어펙터밸류없음",
  ""),
IF(ISERROR(FIND(",",M23,FIND(",",M23,FIND(",",M23)+1)+1)),
  IF(OR(ISERROR(VLOOKUP(LEFT(M23,FIND(",",M23)-1),[1]AffectorValueTable!$A:$A,1,0)),ISERROR(VLOOKUP(TRIM(MID(M23,FIND(",",M23)+1,FIND(",",M23,FIND(",",M23)+1)-FIND(",",M23)-1)),[1]AffectorValueTable!$A:$A,1,0)),ISERROR(VLOOKUP(TRIM(MID(M23,FIND(",",M23,FIND(",",M23)+1)+1,999)),[1]AffectorValueTable!$A:$A,1,0))),"어펙터밸류없음",
  ""),
IF(ISERROR(FIND(",",M23,FIND(",",M23,FIND(",",M23,FIND(",",M23)+1)+1)+1)),
  IF(OR(ISERROR(VLOOKUP(LEFT(M23,FIND(",",M23)-1),[1]AffectorValueTable!$A:$A,1,0)),ISERROR(VLOOKUP(TRIM(MID(M23,FIND(",",M23)+1,FIND(",",M23,FIND(",",M23)+1)-FIND(",",M23)-1)),[1]AffectorValueTable!$A:$A,1,0)),ISERROR(VLOOKUP(TRIM(MID(M23,FIND(",",M23,FIND(",",M23)+1)+1,FIND(",",M23,FIND(",",M23,FIND(",",M23)+1)+1)-FIND(",",M23,FIND(",",M23)+1)-1)),[1]AffectorValueTable!$A:$A,1,0)),ISERROR(VLOOKUP(TRIM(MID(M23,FIND(",",M23,FIND(",",M23,FIND(",",M23)+1)+1)+1,999)),[1]AffectorValueTable!$A:$A,1,0))),"어펙터밸류없음",
  ""),
)))))</f>
        <v/>
      </c>
      <c r="O23" s="1" t="str">
        <f t="shared" ca="1" si="10"/>
        <v>LevelPackUIName_ReduceDmgTrap</v>
      </c>
      <c r="P23" s="1" t="str">
        <f t="shared" ca="1" si="4"/>
        <v>LevelPackUIDesc_ReduceDmgTrap</v>
      </c>
      <c r="Q23" s="1" t="str">
        <f ca="1">IF(ISBLANK(O23),"",
IFERROR(VLOOKUP(O23,[2]StringTable!$1:$1048576,MATCH([2]StringTable!$C$1,[2]StringTable!$1:$1,0),0),
IFERROR(VLOOKUP(O23,[2]InApkStringTable!$1:$1048576,MATCH([2]InApkStringTable!$C$1,[2]InApkStringTable!$1:$1,0),0),
"스트링없음")))</f>
        <v>트랩 대미지 감소</v>
      </c>
      <c r="R23" s="1" t="str">
        <f ca="1">IF(ISBLANK(P23),"",
IFERROR(VLOOKUP(P23,[2]StringTable!$1:$1048576,MATCH([2]StringTable!$C$1,[2]StringTable!$1:$1,0),0),
IFERROR(VLOOKUP(P23,[2]InApkStringTable!$1:$1048576,MATCH([2]InApkStringTable!$C$1,[2]InApkStringTable!$1:$1,0),0),
"스트링없음")))</f>
        <v>트랩의 대미지가 감소합니다</v>
      </c>
      <c r="S23" s="1">
        <v>9</v>
      </c>
      <c r="T23" s="1" t="b">
        <v>0</v>
      </c>
      <c r="V23" s="1">
        <v>3</v>
      </c>
    </row>
    <row r="24" spans="1:22" x14ac:dyDescent="0.3">
      <c r="A24" s="1" t="s">
        <v>155</v>
      </c>
      <c r="B24" s="1">
        <v>0</v>
      </c>
      <c r="C24" s="1">
        <v>0</v>
      </c>
      <c r="D24" s="1">
        <v>1</v>
      </c>
      <c r="E24" s="1" t="s">
        <v>156</v>
      </c>
      <c r="F24" s="1" t="b">
        <f>IF(AND(B24=0,C24=0),FALSE,TRUE)</f>
        <v>0</v>
      </c>
      <c r="G24" s="1" t="b">
        <f t="shared" si="12"/>
        <v>1</v>
      </c>
      <c r="H24" s="1" t="b">
        <f t="shared" si="13"/>
        <v>1</v>
      </c>
      <c r="I24" s="1" t="s">
        <v>190</v>
      </c>
      <c r="J24" s="1">
        <f t="shared" si="0"/>
        <v>2</v>
      </c>
      <c r="K24" s="1">
        <f t="shared" si="1"/>
        <v>9.0826521344232513E-4</v>
      </c>
      <c r="L24" s="1">
        <f t="shared" si="2"/>
        <v>1.9607843137254902E-2</v>
      </c>
      <c r="M24" s="1" t="str">
        <f t="shared" ca="1" si="3"/>
        <v>LP_ReduceDmgTrapBetter</v>
      </c>
      <c r="N24" s="1" t="str">
        <f ca="1">IF(ISBLANK(M24),"",
IF(ISERROR(FIND(",",M24)),
  IF(ISERROR(VLOOKUP(M24,[1]AffectorValueTable!$A:$A,1,0)),"어펙터밸류없음",
  ""),
IF(ISERROR(FIND(",",M24,FIND(",",M24)+1)),
  IF(OR(ISERROR(VLOOKUP(LEFT(M24,FIND(",",M24)-1),[1]AffectorValueTable!$A:$A,1,0)),ISERROR(VLOOKUP(TRIM(MID(M24,FIND(",",M24)+1,999)),[1]AffectorValueTable!$A:$A,1,0))),"어펙터밸류없음",
  ""),
IF(ISERROR(FIND(",",M24,FIND(",",M24,FIND(",",M24)+1)+1)),
  IF(OR(ISERROR(VLOOKUP(LEFT(M24,FIND(",",M24)-1),[1]AffectorValueTable!$A:$A,1,0)),ISERROR(VLOOKUP(TRIM(MID(M24,FIND(",",M24)+1,FIND(",",M24,FIND(",",M24)+1)-FIND(",",M24)-1)),[1]AffectorValueTable!$A:$A,1,0)),ISERROR(VLOOKUP(TRIM(MID(M24,FIND(",",M24,FIND(",",M24)+1)+1,999)),[1]AffectorValueTable!$A:$A,1,0))),"어펙터밸류없음",
  ""),
IF(ISERROR(FIND(",",M24,FIND(",",M24,FIND(",",M24,FIND(",",M24)+1)+1)+1)),
  IF(OR(ISERROR(VLOOKUP(LEFT(M24,FIND(",",M24)-1),[1]AffectorValueTable!$A:$A,1,0)),ISERROR(VLOOKUP(TRIM(MID(M24,FIND(",",M24)+1,FIND(",",M24,FIND(",",M24)+1)-FIND(",",M24)-1)),[1]AffectorValueTable!$A:$A,1,0)),ISERROR(VLOOKUP(TRIM(MID(M24,FIND(",",M24,FIND(",",M24)+1)+1,FIND(",",M24,FIND(",",M24,FIND(",",M24)+1)+1)-FIND(",",M24,FIND(",",M24)+1)-1)),[1]AffectorValueTable!$A:$A,1,0)),ISERROR(VLOOKUP(TRIM(MID(M24,FIND(",",M24,FIND(",",M24,FIND(",",M24)+1)+1)+1,999)),[1]AffectorValueTable!$A:$A,1,0))),"어펙터밸류없음",
  ""),
)))))</f>
        <v/>
      </c>
      <c r="O24" s="1" t="str">
        <f t="shared" ca="1" si="10"/>
        <v>LevelPackUIName_ReduceDmgTrapBetter</v>
      </c>
      <c r="P24" s="1" t="str">
        <f t="shared" ca="1" si="4"/>
        <v>LevelPackUIDesc_ReduceDmgTrapBetter</v>
      </c>
      <c r="Q24" s="1" t="str">
        <f ca="1">IF(ISBLANK(O24),"",
IFERROR(VLOOKUP(O24,[2]StringTable!$1:$1048576,MATCH([2]StringTable!$C$1,[2]StringTable!$1:$1,0),0),
IFERROR(VLOOKUP(O24,[2]InApkStringTable!$1:$1048576,MATCH([2]InApkStringTable!$C$1,[2]InApkStringTable!$1:$1,0),0),
"스트링없음")))</f>
        <v>&lt;color=#FFC080&gt;상급&lt;/color&gt; 트랩 대미지 감소</v>
      </c>
      <c r="R24" s="1" t="str">
        <f ca="1">IF(ISBLANK(P24),"",
IFERROR(VLOOKUP(P24,[2]StringTable!$1:$1048576,MATCH([2]StringTable!$C$1,[2]StringTable!$1:$1,0),0),
IFERROR(VLOOKUP(P24,[2]InApkStringTable!$1:$1048576,MATCH([2]InApkStringTable!$C$1,[2]InApkStringTable!$1:$1,0),0),
"스트링없음")))</f>
        <v>트랩의 대미지가 더 많이 감소합니다</v>
      </c>
      <c r="S24" s="1">
        <v>9</v>
      </c>
      <c r="T24" s="1" t="b">
        <v>0</v>
      </c>
      <c r="V24" s="1">
        <v>3</v>
      </c>
    </row>
    <row r="25" spans="1:22" x14ac:dyDescent="0.3">
      <c r="A25" s="1" t="s">
        <v>164</v>
      </c>
      <c r="B25" s="1">
        <v>0</v>
      </c>
      <c r="C25" s="1">
        <v>0</v>
      </c>
      <c r="D25" s="1">
        <v>1</v>
      </c>
      <c r="E25" s="1" t="s">
        <v>158</v>
      </c>
      <c r="F25" s="1" t="b">
        <f t="shared" ref="F25:F26" si="16">IF(AND(B25=0,C25=0),FALSE,TRUE)</f>
        <v>0</v>
      </c>
      <c r="G25" s="1" t="b">
        <f t="shared" si="12"/>
        <v>1</v>
      </c>
      <c r="H25" s="1" t="b">
        <f t="shared" si="13"/>
        <v>1</v>
      </c>
      <c r="I25" s="1" t="s">
        <v>189</v>
      </c>
      <c r="J25" s="1">
        <f t="shared" si="0"/>
        <v>4</v>
      </c>
      <c r="K25" s="1">
        <f t="shared" si="1"/>
        <v>1.8165304268846503E-3</v>
      </c>
      <c r="L25" s="1">
        <f t="shared" si="2"/>
        <v>3.9215686274509803E-2</v>
      </c>
      <c r="M25" s="1" t="str">
        <f t="shared" ca="1" si="3"/>
        <v>LP_ReduceContinuousDmg</v>
      </c>
      <c r="N25" s="1" t="str">
        <f ca="1">IF(ISBLANK(M25),"",
IF(ISERROR(FIND(",",M25)),
  IF(ISERROR(VLOOKUP(M25,[1]AffectorValueTable!$A:$A,1,0)),"어펙터밸류없음",
  ""),
IF(ISERROR(FIND(",",M25,FIND(",",M25)+1)),
  IF(OR(ISERROR(VLOOKUP(LEFT(M25,FIND(",",M25)-1),[1]AffectorValueTable!$A:$A,1,0)),ISERROR(VLOOKUP(TRIM(MID(M25,FIND(",",M25)+1,999)),[1]AffectorValueTable!$A:$A,1,0))),"어펙터밸류없음",
  ""),
IF(ISERROR(FIND(",",M25,FIND(",",M25,FIND(",",M25)+1)+1)),
  IF(OR(ISERROR(VLOOKUP(LEFT(M25,FIND(",",M25)-1),[1]AffectorValueTable!$A:$A,1,0)),ISERROR(VLOOKUP(TRIM(MID(M25,FIND(",",M25)+1,FIND(",",M25,FIND(",",M25)+1)-FIND(",",M25)-1)),[1]AffectorValueTable!$A:$A,1,0)),ISERROR(VLOOKUP(TRIM(MID(M25,FIND(",",M25,FIND(",",M25)+1)+1,999)),[1]AffectorValueTable!$A:$A,1,0))),"어펙터밸류없음",
  ""),
IF(ISERROR(FIND(",",M25,FIND(",",M25,FIND(",",M25,FIND(",",M25)+1)+1)+1)),
  IF(OR(ISERROR(VLOOKUP(LEFT(M25,FIND(",",M25)-1),[1]AffectorValueTable!$A:$A,1,0)),ISERROR(VLOOKUP(TRIM(MID(M25,FIND(",",M25)+1,FIND(",",M25,FIND(",",M25)+1)-FIND(",",M25)-1)),[1]AffectorValueTable!$A:$A,1,0)),ISERROR(VLOOKUP(TRIM(MID(M25,FIND(",",M25,FIND(",",M25)+1)+1,FIND(",",M25,FIND(",",M25,FIND(",",M25)+1)+1)-FIND(",",M25,FIND(",",M25)+1)-1)),[1]AffectorValueTable!$A:$A,1,0)),ISERROR(VLOOKUP(TRIM(MID(M25,FIND(",",M25,FIND(",",M25,FIND(",",M25)+1)+1)+1,999)),[1]AffectorValueTable!$A:$A,1,0))),"어펙터밸류없음",
  ""),
)))))</f>
        <v/>
      </c>
      <c r="O25" s="1" t="str">
        <f t="shared" ca="1" si="10"/>
        <v>LevelPackUIName_ReduceContinuousDmg</v>
      </c>
      <c r="P25" s="1" t="str">
        <f t="shared" ca="1" si="4"/>
        <v>LevelPackUIDesc_ReduceContinuousDmg</v>
      </c>
      <c r="Q25" s="1" t="str">
        <f ca="1">IF(ISBLANK(O25),"",
IFERROR(VLOOKUP(O25,[2]StringTable!$1:$1048576,MATCH([2]StringTable!$C$1,[2]StringTable!$1:$1,0),0),
IFERROR(VLOOKUP(O25,[2]InApkStringTable!$1:$1048576,MATCH([2]InApkStringTable!$C$1,[2]InApkStringTable!$1:$1,0),0),
"스트링없음")))</f>
        <v>&lt;color=#FFC080&gt;연타 저항&lt;/color&gt;</v>
      </c>
      <c r="R25" s="1" t="str">
        <f ca="1">IF(ISBLANK(P25),"",
IFERROR(VLOOKUP(P25,[2]StringTable!$1:$1048576,MATCH([2]StringTable!$C$1,[2]StringTable!$1:$1,0),0),
IFERROR(VLOOKUP(P25,[2]InApkStringTable!$1:$1048576,MATCH([2]InApkStringTable!$C$1,[2]InApkStringTable!$1:$1,0),0),
"스트링없음")))</f>
        <v>몬스터에게 피격 시 짧은 시간 동안 대미지가 감소합니다</v>
      </c>
      <c r="S25" s="1">
        <v>3</v>
      </c>
      <c r="T25" s="1" t="b">
        <v>0</v>
      </c>
    </row>
    <row r="26" spans="1:22" x14ac:dyDescent="0.3">
      <c r="A26" s="1" t="s">
        <v>157</v>
      </c>
      <c r="B26" s="1">
        <v>0</v>
      </c>
      <c r="C26" s="1">
        <v>0</v>
      </c>
      <c r="D26" s="1">
        <v>1</v>
      </c>
      <c r="E26" s="1" t="s">
        <v>174</v>
      </c>
      <c r="F26" s="1" t="b">
        <f t="shared" si="16"/>
        <v>0</v>
      </c>
      <c r="G26" s="1" t="b">
        <f t="shared" si="12"/>
        <v>1</v>
      </c>
      <c r="H26" s="1" t="b">
        <f t="shared" si="13"/>
        <v>1</v>
      </c>
      <c r="I26" s="1" t="s">
        <v>189</v>
      </c>
      <c r="J26" s="1">
        <f t="shared" si="0"/>
        <v>4</v>
      </c>
      <c r="K26" s="1">
        <f t="shared" si="1"/>
        <v>1.8165304268846503E-3</v>
      </c>
      <c r="L26" s="1">
        <f t="shared" si="2"/>
        <v>3.9215686274509803E-2</v>
      </c>
      <c r="M26" s="1" t="str">
        <f t="shared" ca="1" si="3"/>
        <v>LP_DefenseStrongDmg</v>
      </c>
      <c r="N26" s="1" t="str">
        <f ca="1">IF(ISBLANK(M26),"",
IF(ISERROR(FIND(",",M26)),
  IF(ISERROR(VLOOKUP(M26,[1]AffectorValueTable!$A:$A,1,0)),"어펙터밸류없음",
  ""),
IF(ISERROR(FIND(",",M26,FIND(",",M26)+1)),
  IF(OR(ISERROR(VLOOKUP(LEFT(M26,FIND(",",M26)-1),[1]AffectorValueTable!$A:$A,1,0)),ISERROR(VLOOKUP(TRIM(MID(M26,FIND(",",M26)+1,999)),[1]AffectorValueTable!$A:$A,1,0))),"어펙터밸류없음",
  ""),
IF(ISERROR(FIND(",",M26,FIND(",",M26,FIND(",",M26)+1)+1)),
  IF(OR(ISERROR(VLOOKUP(LEFT(M26,FIND(",",M26)-1),[1]AffectorValueTable!$A:$A,1,0)),ISERROR(VLOOKUP(TRIM(MID(M26,FIND(",",M26)+1,FIND(",",M26,FIND(",",M26)+1)-FIND(",",M26)-1)),[1]AffectorValueTable!$A:$A,1,0)),ISERROR(VLOOKUP(TRIM(MID(M26,FIND(",",M26,FIND(",",M26)+1)+1,999)),[1]AffectorValueTable!$A:$A,1,0))),"어펙터밸류없음",
  ""),
IF(ISERROR(FIND(",",M26,FIND(",",M26,FIND(",",M26,FIND(",",M26)+1)+1)+1)),
  IF(OR(ISERROR(VLOOKUP(LEFT(M26,FIND(",",M26)-1),[1]AffectorValueTable!$A:$A,1,0)),ISERROR(VLOOKUP(TRIM(MID(M26,FIND(",",M26)+1,FIND(",",M26,FIND(",",M26)+1)-FIND(",",M26)-1)),[1]AffectorValueTable!$A:$A,1,0)),ISERROR(VLOOKUP(TRIM(MID(M26,FIND(",",M26,FIND(",",M26)+1)+1,FIND(",",M26,FIND(",",M26,FIND(",",M26)+1)+1)-FIND(",",M26,FIND(",",M26)+1)-1)),[1]AffectorValueTable!$A:$A,1,0)),ISERROR(VLOOKUP(TRIM(MID(M26,FIND(",",M26,FIND(",",M26,FIND(",",M26)+1)+1)+1,999)),[1]AffectorValueTable!$A:$A,1,0))),"어펙터밸류없음",
  ""),
)))))</f>
        <v/>
      </c>
      <c r="O26" s="1" t="str">
        <f t="shared" ca="1" si="10"/>
        <v>LevelPackUIName_DefenseStrongDmg</v>
      </c>
      <c r="P26" s="1" t="str">
        <f t="shared" ca="1" si="4"/>
        <v>LevelPackUIDesc_DefenseStrongDmg</v>
      </c>
      <c r="Q26" s="1" t="str">
        <f ca="1">IF(ISBLANK(O26),"",
IFERROR(VLOOKUP(O26,[2]StringTable!$1:$1048576,MATCH([2]StringTable!$C$1,[2]StringTable!$1:$1,0),0),
IFERROR(VLOOKUP(O26,[2]InApkStringTable!$1:$1048576,MATCH([2]InApkStringTable!$C$1,[2]InApkStringTable!$1:$1,0),0),
"스트링없음")))</f>
        <v>&lt;color=#FFC080&gt;강공격 방어&lt;/color&gt;</v>
      </c>
      <c r="R26" s="1" t="str">
        <f ca="1">IF(ISBLANK(P26),"",
IFERROR(VLOOKUP(P26,[2]StringTable!$1:$1048576,MATCH([2]StringTable!$C$1,[2]StringTable!$1:$1,0),0),
IFERROR(VLOOKUP(P26,[2]InApkStringTable!$1:$1048576,MATCH([2]InApkStringTable!$C$1,[2]InApkStringTable!$1:$1,0),0),
"스트링없음")))</f>
        <v>대미지가 최대 체력의 일정량을 넘지 않습니다</v>
      </c>
      <c r="S26" s="1">
        <v>3</v>
      </c>
      <c r="T26" s="1" t="b">
        <v>0</v>
      </c>
    </row>
    <row r="27" spans="1:22" x14ac:dyDescent="0.3">
      <c r="A27" s="1" t="s">
        <v>54</v>
      </c>
      <c r="B27" s="1">
        <v>0</v>
      </c>
      <c r="C27" s="1">
        <v>0</v>
      </c>
      <c r="D27" s="1">
        <v>0</v>
      </c>
      <c r="E27" s="1" t="s">
        <v>55</v>
      </c>
      <c r="F27" s="1" t="b">
        <f t="shared" si="7"/>
        <v>0</v>
      </c>
      <c r="G27" s="1" t="b">
        <f t="shared" si="12"/>
        <v>0</v>
      </c>
      <c r="H27" s="1" t="b">
        <f t="shared" si="13"/>
        <v>0</v>
      </c>
      <c r="I27" s="1" t="s">
        <v>192</v>
      </c>
      <c r="J27" s="1">
        <f t="shared" si="0"/>
        <v>100</v>
      </c>
      <c r="K27" s="1">
        <f t="shared" si="1"/>
        <v>4.5413260672116255E-2</v>
      </c>
      <c r="L27" s="1" t="str">
        <f t="shared" si="2"/>
        <v/>
      </c>
      <c r="M27" s="1" t="str">
        <f t="shared" ca="1" si="3"/>
        <v>LP_ExtraGold</v>
      </c>
      <c r="N27" s="1" t="str">
        <f ca="1">IF(ISBLANK(M27),"",
IF(ISERROR(FIND(",",M27)),
  IF(ISERROR(VLOOKUP(M27,[1]AffectorValueTable!$A:$A,1,0)),"어펙터밸류없음",
  ""),
IF(ISERROR(FIND(",",M27,FIND(",",M27)+1)),
  IF(OR(ISERROR(VLOOKUP(LEFT(M27,FIND(",",M27)-1),[1]AffectorValueTable!$A:$A,1,0)),ISERROR(VLOOKUP(TRIM(MID(M27,FIND(",",M27)+1,999)),[1]AffectorValueTable!$A:$A,1,0))),"어펙터밸류없음",
  ""),
IF(ISERROR(FIND(",",M27,FIND(",",M27,FIND(",",M27)+1)+1)),
  IF(OR(ISERROR(VLOOKUP(LEFT(M27,FIND(",",M27)-1),[1]AffectorValueTable!$A:$A,1,0)),ISERROR(VLOOKUP(TRIM(MID(M27,FIND(",",M27)+1,FIND(",",M27,FIND(",",M27)+1)-FIND(",",M27)-1)),[1]AffectorValueTable!$A:$A,1,0)),ISERROR(VLOOKUP(TRIM(MID(M27,FIND(",",M27,FIND(",",M27)+1)+1,999)),[1]AffectorValueTable!$A:$A,1,0))),"어펙터밸류없음",
  ""),
IF(ISERROR(FIND(",",M27,FIND(",",M27,FIND(",",M27,FIND(",",M27)+1)+1)+1)),
  IF(OR(ISERROR(VLOOKUP(LEFT(M27,FIND(",",M27)-1),[1]AffectorValueTable!$A:$A,1,0)),ISERROR(VLOOKUP(TRIM(MID(M27,FIND(",",M27)+1,FIND(",",M27,FIND(",",M27)+1)-FIND(",",M27)-1)),[1]AffectorValueTable!$A:$A,1,0)),ISERROR(VLOOKUP(TRIM(MID(M27,FIND(",",M27,FIND(",",M27)+1)+1,FIND(",",M27,FIND(",",M27,FIND(",",M27)+1)+1)-FIND(",",M27,FIND(",",M27)+1)-1)),[1]AffectorValueTable!$A:$A,1,0)),ISERROR(VLOOKUP(TRIM(MID(M27,FIND(",",M27,FIND(",",M27,FIND(",",M27)+1)+1)+1,999)),[1]AffectorValueTable!$A:$A,1,0))),"어펙터밸류없음",
  ""),
)))))</f>
        <v/>
      </c>
      <c r="O27" s="1" t="str">
        <f t="shared" ca="1" si="10"/>
        <v>LevelPackUIName_ExtraGold</v>
      </c>
      <c r="P27" s="1" t="str">
        <f t="shared" ca="1" si="4"/>
        <v>LevelPackUIDesc_ExtraGold</v>
      </c>
      <c r="Q27" s="1" t="str">
        <f ca="1">IF(ISBLANK(O27),"",
IFERROR(VLOOKUP(O27,[2]StringTable!$1:$1048576,MATCH([2]StringTable!$C$1,[2]StringTable!$1:$1,0),0),
IFERROR(VLOOKUP(O27,[2]InApkStringTable!$1:$1048576,MATCH([2]InApkStringTable!$C$1,[2]InApkStringTable!$1:$1,0),0),
"스트링없음")))</f>
        <v>골드 획득량 증가</v>
      </c>
      <c r="R27" s="1" t="str">
        <f ca="1">IF(ISBLANK(P27),"",
IFERROR(VLOOKUP(P27,[2]StringTable!$1:$1048576,MATCH([2]StringTable!$C$1,[2]StringTable!$1:$1,0),0),
IFERROR(VLOOKUP(P27,[2]InApkStringTable!$1:$1048576,MATCH([2]InApkStringTable!$C$1,[2]InApkStringTable!$1:$1,0),0),
"스트링없음")))</f>
        <v>골드 획득량이 증가합니다</v>
      </c>
      <c r="S27" s="1">
        <v>3</v>
      </c>
      <c r="T27" s="1" t="b">
        <v>0</v>
      </c>
      <c r="V27" s="1">
        <v>4</v>
      </c>
    </row>
    <row r="28" spans="1:22" x14ac:dyDescent="0.3">
      <c r="A28" s="1" t="s">
        <v>159</v>
      </c>
      <c r="B28" s="1">
        <v>0</v>
      </c>
      <c r="C28" s="1">
        <v>0</v>
      </c>
      <c r="D28" s="1">
        <v>1</v>
      </c>
      <c r="E28" s="1" t="s">
        <v>55</v>
      </c>
      <c r="F28" s="1" t="b">
        <f t="shared" ref="F28" si="17">IF(AND(B28=0,C28=0),FALSE,TRUE)</f>
        <v>0</v>
      </c>
      <c r="G28" s="1" t="b">
        <f t="shared" si="12"/>
        <v>1</v>
      </c>
      <c r="H28" s="1" t="b">
        <f t="shared" si="13"/>
        <v>1</v>
      </c>
      <c r="I28" s="1" t="s">
        <v>190</v>
      </c>
      <c r="J28" s="1">
        <f t="shared" si="0"/>
        <v>2</v>
      </c>
      <c r="K28" s="1">
        <f t="shared" si="1"/>
        <v>9.0826521344232513E-4</v>
      </c>
      <c r="L28" s="1">
        <f t="shared" si="2"/>
        <v>1.9607843137254902E-2</v>
      </c>
      <c r="M28" s="1" t="str">
        <f t="shared" ca="1" si="3"/>
        <v>LP_ExtraGoldBetter</v>
      </c>
      <c r="N28" s="1" t="str">
        <f ca="1">IF(ISBLANK(M28),"",
IF(ISERROR(FIND(",",M28)),
  IF(ISERROR(VLOOKUP(M28,[1]AffectorValueTable!$A:$A,1,0)),"어펙터밸류없음",
  ""),
IF(ISERROR(FIND(",",M28,FIND(",",M28)+1)),
  IF(OR(ISERROR(VLOOKUP(LEFT(M28,FIND(",",M28)-1),[1]AffectorValueTable!$A:$A,1,0)),ISERROR(VLOOKUP(TRIM(MID(M28,FIND(",",M28)+1,999)),[1]AffectorValueTable!$A:$A,1,0))),"어펙터밸류없음",
  ""),
IF(ISERROR(FIND(",",M28,FIND(",",M28,FIND(",",M28)+1)+1)),
  IF(OR(ISERROR(VLOOKUP(LEFT(M28,FIND(",",M28)-1),[1]AffectorValueTable!$A:$A,1,0)),ISERROR(VLOOKUP(TRIM(MID(M28,FIND(",",M28)+1,FIND(",",M28,FIND(",",M28)+1)-FIND(",",M28)-1)),[1]AffectorValueTable!$A:$A,1,0)),ISERROR(VLOOKUP(TRIM(MID(M28,FIND(",",M28,FIND(",",M28)+1)+1,999)),[1]AffectorValueTable!$A:$A,1,0))),"어펙터밸류없음",
  ""),
IF(ISERROR(FIND(",",M28,FIND(",",M28,FIND(",",M28,FIND(",",M28)+1)+1)+1)),
  IF(OR(ISERROR(VLOOKUP(LEFT(M28,FIND(",",M28)-1),[1]AffectorValueTable!$A:$A,1,0)),ISERROR(VLOOKUP(TRIM(MID(M28,FIND(",",M28)+1,FIND(",",M28,FIND(",",M28)+1)-FIND(",",M28)-1)),[1]AffectorValueTable!$A:$A,1,0)),ISERROR(VLOOKUP(TRIM(MID(M28,FIND(",",M28,FIND(",",M28)+1)+1,FIND(",",M28,FIND(",",M28,FIND(",",M28)+1)+1)-FIND(",",M28,FIND(",",M28)+1)-1)),[1]AffectorValueTable!$A:$A,1,0)),ISERROR(VLOOKUP(TRIM(MID(M28,FIND(",",M28,FIND(",",M28,FIND(",",M28)+1)+1)+1,999)),[1]AffectorValueTable!$A:$A,1,0))),"어펙터밸류없음",
  ""),
)))))</f>
        <v/>
      </c>
      <c r="O28" s="1" t="str">
        <f t="shared" ca="1" si="10"/>
        <v>LevelPackUIName_ExtraGoldBetter</v>
      </c>
      <c r="P28" s="1" t="str">
        <f t="shared" ca="1" si="4"/>
        <v>LevelPackUIDesc_ExtraGoldBetter</v>
      </c>
      <c r="Q28" s="1" t="str">
        <f ca="1">IF(ISBLANK(O28),"",
IFERROR(VLOOKUP(O28,[2]StringTable!$1:$1048576,MATCH([2]StringTable!$C$1,[2]StringTable!$1:$1,0),0),
IFERROR(VLOOKUP(O28,[2]InApkStringTable!$1:$1048576,MATCH([2]InApkStringTable!$C$1,[2]InApkStringTable!$1:$1,0),0),
"스트링없음")))</f>
        <v>&lt;color=#FFC080&gt;상급&lt;/color&gt; 골드 획득량 증가</v>
      </c>
      <c r="R28" s="1" t="str">
        <f ca="1">IF(ISBLANK(P28),"",
IFERROR(VLOOKUP(P28,[2]StringTable!$1:$1048576,MATCH([2]StringTable!$C$1,[2]StringTable!$1:$1,0),0),
IFERROR(VLOOKUP(P28,[2]InApkStringTable!$1:$1048576,MATCH([2]InApkStringTable!$C$1,[2]InApkStringTable!$1:$1,0),0),
"스트링없음")))</f>
        <v>골드 획득량이 더 많이 증가합니다</v>
      </c>
      <c r="S28" s="1">
        <v>3</v>
      </c>
      <c r="T28" s="1" t="b">
        <v>0</v>
      </c>
      <c r="V28" s="1">
        <v>4</v>
      </c>
    </row>
    <row r="29" spans="1:22" x14ac:dyDescent="0.3">
      <c r="A29" s="1" t="s">
        <v>56</v>
      </c>
      <c r="B29" s="1">
        <v>0</v>
      </c>
      <c r="C29" s="1">
        <v>0</v>
      </c>
      <c r="D29" s="1">
        <v>0</v>
      </c>
      <c r="E29" s="1" t="s">
        <v>57</v>
      </c>
      <c r="F29" s="1" t="b">
        <f t="shared" si="7"/>
        <v>0</v>
      </c>
      <c r="G29" s="1" t="b">
        <f t="shared" si="12"/>
        <v>0</v>
      </c>
      <c r="H29" s="1" t="b">
        <f t="shared" si="13"/>
        <v>0</v>
      </c>
      <c r="I29" s="1" t="s">
        <v>192</v>
      </c>
      <c r="J29" s="1">
        <f t="shared" si="0"/>
        <v>100</v>
      </c>
      <c r="K29" s="1">
        <f t="shared" si="1"/>
        <v>4.5413260672116255E-2</v>
      </c>
      <c r="L29" s="1" t="str">
        <f t="shared" si="2"/>
        <v/>
      </c>
      <c r="M29" s="1" t="str">
        <f t="shared" ca="1" si="3"/>
        <v>LP_ItemChanceBoost</v>
      </c>
      <c r="N29" s="1" t="str">
        <f ca="1">IF(ISBLANK(M29),"",
IF(ISERROR(FIND(",",M29)),
  IF(ISERROR(VLOOKUP(M29,[1]AffectorValueTable!$A:$A,1,0)),"어펙터밸류없음",
  ""),
IF(ISERROR(FIND(",",M29,FIND(",",M29)+1)),
  IF(OR(ISERROR(VLOOKUP(LEFT(M29,FIND(",",M29)-1),[1]AffectorValueTable!$A:$A,1,0)),ISERROR(VLOOKUP(TRIM(MID(M29,FIND(",",M29)+1,999)),[1]AffectorValueTable!$A:$A,1,0))),"어펙터밸류없음",
  ""),
IF(ISERROR(FIND(",",M29,FIND(",",M29,FIND(",",M29)+1)+1)),
  IF(OR(ISERROR(VLOOKUP(LEFT(M29,FIND(",",M29)-1),[1]AffectorValueTable!$A:$A,1,0)),ISERROR(VLOOKUP(TRIM(MID(M29,FIND(",",M29)+1,FIND(",",M29,FIND(",",M29)+1)-FIND(",",M29)-1)),[1]AffectorValueTable!$A:$A,1,0)),ISERROR(VLOOKUP(TRIM(MID(M29,FIND(",",M29,FIND(",",M29)+1)+1,999)),[1]AffectorValueTable!$A:$A,1,0))),"어펙터밸류없음",
  ""),
IF(ISERROR(FIND(",",M29,FIND(",",M29,FIND(",",M29,FIND(",",M29)+1)+1)+1)),
  IF(OR(ISERROR(VLOOKUP(LEFT(M29,FIND(",",M29)-1),[1]AffectorValueTable!$A:$A,1,0)),ISERROR(VLOOKUP(TRIM(MID(M29,FIND(",",M29)+1,FIND(",",M29,FIND(",",M29)+1)-FIND(",",M29)-1)),[1]AffectorValueTable!$A:$A,1,0)),ISERROR(VLOOKUP(TRIM(MID(M29,FIND(",",M29,FIND(",",M29)+1)+1,FIND(",",M29,FIND(",",M29,FIND(",",M29)+1)+1)-FIND(",",M29,FIND(",",M29)+1)-1)),[1]AffectorValueTable!$A:$A,1,0)),ISERROR(VLOOKUP(TRIM(MID(M29,FIND(",",M29,FIND(",",M29,FIND(",",M29)+1)+1)+1,999)),[1]AffectorValueTable!$A:$A,1,0))),"어펙터밸류없음",
  ""),
)))))</f>
        <v/>
      </c>
      <c r="O29" s="1" t="str">
        <f t="shared" ca="1" si="10"/>
        <v>LevelPackUIName_ItemChanceBoost</v>
      </c>
      <c r="P29" s="1" t="str">
        <f t="shared" ca="1" si="4"/>
        <v>LevelPackUIDesc_ItemChanceBoost</v>
      </c>
      <c r="Q29" s="1" t="str">
        <f ca="1">IF(ISBLANK(O29),"",
IFERROR(VLOOKUP(O29,[2]StringTable!$1:$1048576,MATCH([2]StringTable!$C$1,[2]StringTable!$1:$1,0),0),
IFERROR(VLOOKUP(O29,[2]InApkStringTable!$1:$1048576,MATCH([2]InApkStringTable!$C$1,[2]InApkStringTable!$1:$1,0),0),
"스트링없음")))</f>
        <v>아이템 확률 증가</v>
      </c>
      <c r="R29" s="1" t="str">
        <f ca="1">IF(ISBLANK(P29),"",
IFERROR(VLOOKUP(P29,[2]StringTable!$1:$1048576,MATCH([2]StringTable!$C$1,[2]StringTable!$1:$1,0),0),
IFERROR(VLOOKUP(P29,[2]InApkStringTable!$1:$1048576,MATCH([2]InApkStringTable!$C$1,[2]InApkStringTable!$1:$1,0),0),
"스트링없음")))</f>
        <v>아이템 획득 확률이 증가합니다</v>
      </c>
      <c r="S29" s="1">
        <v>3</v>
      </c>
      <c r="T29" s="1" t="b">
        <v>0</v>
      </c>
      <c r="V29" s="1">
        <v>8</v>
      </c>
    </row>
    <row r="30" spans="1:22" x14ac:dyDescent="0.3">
      <c r="A30" s="1" t="s">
        <v>160</v>
      </c>
      <c r="B30" s="1">
        <v>0</v>
      </c>
      <c r="C30" s="1">
        <v>0</v>
      </c>
      <c r="D30" s="1">
        <v>1</v>
      </c>
      <c r="E30" s="1" t="s">
        <v>57</v>
      </c>
      <c r="F30" s="1" t="b">
        <f t="shared" ref="F30" si="18">IF(AND(B30=0,C30=0),FALSE,TRUE)</f>
        <v>0</v>
      </c>
      <c r="G30" s="1" t="b">
        <f t="shared" si="12"/>
        <v>1</v>
      </c>
      <c r="H30" s="1" t="b">
        <f t="shared" si="13"/>
        <v>1</v>
      </c>
      <c r="I30" s="1" t="s">
        <v>190</v>
      </c>
      <c r="J30" s="1">
        <f t="shared" si="0"/>
        <v>2</v>
      </c>
      <c r="K30" s="1">
        <f t="shared" si="1"/>
        <v>9.0826521344232513E-4</v>
      </c>
      <c r="L30" s="1">
        <f t="shared" si="2"/>
        <v>1.9607843137254902E-2</v>
      </c>
      <c r="M30" s="1" t="str">
        <f t="shared" ca="1" si="3"/>
        <v>LP_ItemChanceBoostBetter</v>
      </c>
      <c r="N30" s="1" t="str">
        <f ca="1">IF(ISBLANK(M30),"",
IF(ISERROR(FIND(",",M30)),
  IF(ISERROR(VLOOKUP(M30,[1]AffectorValueTable!$A:$A,1,0)),"어펙터밸류없음",
  ""),
IF(ISERROR(FIND(",",M30,FIND(",",M30)+1)),
  IF(OR(ISERROR(VLOOKUP(LEFT(M30,FIND(",",M30)-1),[1]AffectorValueTable!$A:$A,1,0)),ISERROR(VLOOKUP(TRIM(MID(M30,FIND(",",M30)+1,999)),[1]AffectorValueTable!$A:$A,1,0))),"어펙터밸류없음",
  ""),
IF(ISERROR(FIND(",",M30,FIND(",",M30,FIND(",",M30)+1)+1)),
  IF(OR(ISERROR(VLOOKUP(LEFT(M30,FIND(",",M30)-1),[1]AffectorValueTable!$A:$A,1,0)),ISERROR(VLOOKUP(TRIM(MID(M30,FIND(",",M30)+1,FIND(",",M30,FIND(",",M30)+1)-FIND(",",M30)-1)),[1]AffectorValueTable!$A:$A,1,0)),ISERROR(VLOOKUP(TRIM(MID(M30,FIND(",",M30,FIND(",",M30)+1)+1,999)),[1]AffectorValueTable!$A:$A,1,0))),"어펙터밸류없음",
  ""),
IF(ISERROR(FIND(",",M30,FIND(",",M30,FIND(",",M30,FIND(",",M30)+1)+1)+1)),
  IF(OR(ISERROR(VLOOKUP(LEFT(M30,FIND(",",M30)-1),[1]AffectorValueTable!$A:$A,1,0)),ISERROR(VLOOKUP(TRIM(MID(M30,FIND(",",M30)+1,FIND(",",M30,FIND(",",M30)+1)-FIND(",",M30)-1)),[1]AffectorValueTable!$A:$A,1,0)),ISERROR(VLOOKUP(TRIM(MID(M30,FIND(",",M30,FIND(",",M30)+1)+1,FIND(",",M30,FIND(",",M30,FIND(",",M30)+1)+1)-FIND(",",M30,FIND(",",M30)+1)-1)),[1]AffectorValueTable!$A:$A,1,0)),ISERROR(VLOOKUP(TRIM(MID(M30,FIND(",",M30,FIND(",",M30,FIND(",",M30)+1)+1)+1,999)),[1]AffectorValueTable!$A:$A,1,0))),"어펙터밸류없음",
  ""),
)))))</f>
        <v/>
      </c>
      <c r="O30" s="1" t="str">
        <f t="shared" ca="1" si="10"/>
        <v>LevelPackUIName_ItemChanceBoostBetter</v>
      </c>
      <c r="P30" s="1" t="str">
        <f t="shared" ca="1" si="4"/>
        <v>LevelPackUIDesc_ItemChanceBoostBetter</v>
      </c>
      <c r="Q30" s="1" t="str">
        <f ca="1">IF(ISBLANK(O30),"",
IFERROR(VLOOKUP(O30,[2]StringTable!$1:$1048576,MATCH([2]StringTable!$C$1,[2]StringTable!$1:$1,0),0),
IFERROR(VLOOKUP(O30,[2]InApkStringTable!$1:$1048576,MATCH([2]InApkStringTable!$C$1,[2]InApkStringTable!$1:$1,0),0),
"스트링없음")))</f>
        <v>&lt;color=#FFC080&gt;상급&lt;/color&gt; 아이템 확률 증가</v>
      </c>
      <c r="R30" s="1" t="str">
        <f ca="1">IF(ISBLANK(P30),"",
IFERROR(VLOOKUP(P30,[2]StringTable!$1:$1048576,MATCH([2]StringTable!$C$1,[2]StringTable!$1:$1,0),0),
IFERROR(VLOOKUP(P30,[2]InApkStringTable!$1:$1048576,MATCH([2]InApkStringTable!$C$1,[2]InApkStringTable!$1:$1,0),0),
"스트링없음")))</f>
        <v>아이템 획득 확률이 더 많이 증가합니다</v>
      </c>
      <c r="S30" s="1">
        <v>3</v>
      </c>
      <c r="T30" s="1" t="b">
        <v>0</v>
      </c>
      <c r="V30" s="1">
        <v>8</v>
      </c>
    </row>
    <row r="31" spans="1:22" x14ac:dyDescent="0.3">
      <c r="A31" s="1" t="s">
        <v>58</v>
      </c>
      <c r="B31" s="1">
        <v>0</v>
      </c>
      <c r="C31" s="1">
        <v>0</v>
      </c>
      <c r="D31" s="1">
        <v>0</v>
      </c>
      <c r="E31" s="1" t="s">
        <v>59</v>
      </c>
      <c r="F31" s="1" t="b">
        <f t="shared" si="7"/>
        <v>0</v>
      </c>
      <c r="G31" s="1" t="b">
        <f t="shared" si="12"/>
        <v>0</v>
      </c>
      <c r="H31" s="1" t="b">
        <f t="shared" si="13"/>
        <v>0</v>
      </c>
      <c r="I31" s="1" t="s">
        <v>192</v>
      </c>
      <c r="J31" s="1">
        <f t="shared" si="0"/>
        <v>100</v>
      </c>
      <c r="K31" s="1">
        <f t="shared" si="1"/>
        <v>4.5413260672116255E-2</v>
      </c>
      <c r="L31" s="1" t="str">
        <f t="shared" si="2"/>
        <v/>
      </c>
      <c r="M31" s="1" t="str">
        <f t="shared" ca="1" si="3"/>
        <v>LP_HealChanceBoost</v>
      </c>
      <c r="N31" s="1" t="str">
        <f ca="1">IF(ISBLANK(M31),"",
IF(ISERROR(FIND(",",M31)),
  IF(ISERROR(VLOOKUP(M31,[1]AffectorValueTable!$A:$A,1,0)),"어펙터밸류없음",
  ""),
IF(ISERROR(FIND(",",M31,FIND(",",M31)+1)),
  IF(OR(ISERROR(VLOOKUP(LEFT(M31,FIND(",",M31)-1),[1]AffectorValueTable!$A:$A,1,0)),ISERROR(VLOOKUP(TRIM(MID(M31,FIND(",",M31)+1,999)),[1]AffectorValueTable!$A:$A,1,0))),"어펙터밸류없음",
  ""),
IF(ISERROR(FIND(",",M31,FIND(",",M31,FIND(",",M31)+1)+1)),
  IF(OR(ISERROR(VLOOKUP(LEFT(M31,FIND(",",M31)-1),[1]AffectorValueTable!$A:$A,1,0)),ISERROR(VLOOKUP(TRIM(MID(M31,FIND(",",M31)+1,FIND(",",M31,FIND(",",M31)+1)-FIND(",",M31)-1)),[1]AffectorValueTable!$A:$A,1,0)),ISERROR(VLOOKUP(TRIM(MID(M31,FIND(",",M31,FIND(",",M31)+1)+1,999)),[1]AffectorValueTable!$A:$A,1,0))),"어펙터밸류없음",
  ""),
IF(ISERROR(FIND(",",M31,FIND(",",M31,FIND(",",M31,FIND(",",M31)+1)+1)+1)),
  IF(OR(ISERROR(VLOOKUP(LEFT(M31,FIND(",",M31)-1),[1]AffectorValueTable!$A:$A,1,0)),ISERROR(VLOOKUP(TRIM(MID(M31,FIND(",",M31)+1,FIND(",",M31,FIND(",",M31)+1)-FIND(",",M31)-1)),[1]AffectorValueTable!$A:$A,1,0)),ISERROR(VLOOKUP(TRIM(MID(M31,FIND(",",M31,FIND(",",M31)+1)+1,FIND(",",M31,FIND(",",M31,FIND(",",M31)+1)+1)-FIND(",",M31,FIND(",",M31)+1)-1)),[1]AffectorValueTable!$A:$A,1,0)),ISERROR(VLOOKUP(TRIM(MID(M31,FIND(",",M31,FIND(",",M31,FIND(",",M31)+1)+1)+1,999)),[1]AffectorValueTable!$A:$A,1,0))),"어펙터밸류없음",
  ""),
)))))</f>
        <v/>
      </c>
      <c r="O31" s="1" t="str">
        <f t="shared" ca="1" si="10"/>
        <v>LevelPackUIName_HealChanceBoost</v>
      </c>
      <c r="P31" s="1" t="str">
        <f t="shared" ca="1" si="4"/>
        <v>LevelPackUIDesc_HealChanceBoost</v>
      </c>
      <c r="Q31" s="1" t="str">
        <f ca="1">IF(ISBLANK(O31),"",
IFERROR(VLOOKUP(O31,[2]StringTable!$1:$1048576,MATCH([2]StringTable!$C$1,[2]StringTable!$1:$1,0),0),
IFERROR(VLOOKUP(O31,[2]InApkStringTable!$1:$1048576,MATCH([2]InApkStringTable!$C$1,[2]InApkStringTable!$1:$1,0),0),
"스트링없음")))</f>
        <v>회복구슬 확률 증가</v>
      </c>
      <c r="R31" s="1" t="str">
        <f ca="1">IF(ISBLANK(P31),"",
IFERROR(VLOOKUP(P31,[2]StringTable!$1:$1048576,MATCH([2]StringTable!$C$1,[2]StringTable!$1:$1,0),0),
IFERROR(VLOOKUP(P31,[2]InApkStringTable!$1:$1048576,MATCH([2]InApkStringTable!$C$1,[2]InApkStringTable!$1:$1,0),0),
"스트링없음")))</f>
        <v>회복구슬 획득 확률이 증가합니다</v>
      </c>
      <c r="S31" s="1">
        <v>3</v>
      </c>
      <c r="T31" s="1" t="b">
        <v>0</v>
      </c>
    </row>
    <row r="32" spans="1:22" x14ac:dyDescent="0.3">
      <c r="A32" s="1" t="s">
        <v>161</v>
      </c>
      <c r="B32" s="1">
        <v>0</v>
      </c>
      <c r="C32" s="1">
        <v>0</v>
      </c>
      <c r="D32" s="1">
        <v>1</v>
      </c>
      <c r="E32" s="1" t="s">
        <v>59</v>
      </c>
      <c r="F32" s="1" t="b">
        <f t="shared" ref="F32" si="19">IF(AND(B32=0,C32=0),FALSE,TRUE)</f>
        <v>0</v>
      </c>
      <c r="G32" s="1" t="b">
        <f t="shared" si="12"/>
        <v>1</v>
      </c>
      <c r="H32" s="1" t="b">
        <f t="shared" si="13"/>
        <v>1</v>
      </c>
      <c r="I32" s="1" t="s">
        <v>190</v>
      </c>
      <c r="J32" s="1">
        <f t="shared" si="0"/>
        <v>2</v>
      </c>
      <c r="K32" s="1">
        <f t="shared" si="1"/>
        <v>9.0826521344232513E-4</v>
      </c>
      <c r="L32" s="1">
        <f t="shared" si="2"/>
        <v>1.9607843137254902E-2</v>
      </c>
      <c r="M32" s="1" t="str">
        <f t="shared" ca="1" si="3"/>
        <v>LP_HealChanceBoostBetter</v>
      </c>
      <c r="N32" s="1" t="str">
        <f ca="1">IF(ISBLANK(M32),"",
IF(ISERROR(FIND(",",M32)),
  IF(ISERROR(VLOOKUP(M32,[1]AffectorValueTable!$A:$A,1,0)),"어펙터밸류없음",
  ""),
IF(ISERROR(FIND(",",M32,FIND(",",M32)+1)),
  IF(OR(ISERROR(VLOOKUP(LEFT(M32,FIND(",",M32)-1),[1]AffectorValueTable!$A:$A,1,0)),ISERROR(VLOOKUP(TRIM(MID(M32,FIND(",",M32)+1,999)),[1]AffectorValueTable!$A:$A,1,0))),"어펙터밸류없음",
  ""),
IF(ISERROR(FIND(",",M32,FIND(",",M32,FIND(",",M32)+1)+1)),
  IF(OR(ISERROR(VLOOKUP(LEFT(M32,FIND(",",M32)-1),[1]AffectorValueTable!$A:$A,1,0)),ISERROR(VLOOKUP(TRIM(MID(M32,FIND(",",M32)+1,FIND(",",M32,FIND(",",M32)+1)-FIND(",",M32)-1)),[1]AffectorValueTable!$A:$A,1,0)),ISERROR(VLOOKUP(TRIM(MID(M32,FIND(",",M32,FIND(",",M32)+1)+1,999)),[1]AffectorValueTable!$A:$A,1,0))),"어펙터밸류없음",
  ""),
IF(ISERROR(FIND(",",M32,FIND(",",M32,FIND(",",M32,FIND(",",M32)+1)+1)+1)),
  IF(OR(ISERROR(VLOOKUP(LEFT(M32,FIND(",",M32)-1),[1]AffectorValueTable!$A:$A,1,0)),ISERROR(VLOOKUP(TRIM(MID(M32,FIND(",",M32)+1,FIND(",",M32,FIND(",",M32)+1)-FIND(",",M32)-1)),[1]AffectorValueTable!$A:$A,1,0)),ISERROR(VLOOKUP(TRIM(MID(M32,FIND(",",M32,FIND(",",M32)+1)+1,FIND(",",M32,FIND(",",M32,FIND(",",M32)+1)+1)-FIND(",",M32,FIND(",",M32)+1)-1)),[1]AffectorValueTable!$A:$A,1,0)),ISERROR(VLOOKUP(TRIM(MID(M32,FIND(",",M32,FIND(",",M32,FIND(",",M32)+1)+1)+1,999)),[1]AffectorValueTable!$A:$A,1,0))),"어펙터밸류없음",
  ""),
)))))</f>
        <v/>
      </c>
      <c r="O32" s="1" t="str">
        <f t="shared" ca="1" si="10"/>
        <v>LevelPackUIName_HealChanceBoostBetter</v>
      </c>
      <c r="P32" s="1" t="str">
        <f t="shared" ca="1" si="4"/>
        <v>LevelPackUIDesc_HealChanceBoostBetter</v>
      </c>
      <c r="Q32" s="1" t="str">
        <f ca="1">IF(ISBLANK(O32),"",
IFERROR(VLOOKUP(O32,[2]StringTable!$1:$1048576,MATCH([2]StringTable!$C$1,[2]StringTable!$1:$1,0),0),
IFERROR(VLOOKUP(O32,[2]InApkStringTable!$1:$1048576,MATCH([2]InApkStringTable!$C$1,[2]InApkStringTable!$1:$1,0),0),
"스트링없음")))</f>
        <v>&lt;color=#FFC080&gt;상급&lt;/color&gt; 회복구슬 확률 증가</v>
      </c>
      <c r="R32" s="1" t="str">
        <f ca="1">IF(ISBLANK(P32),"",
IFERROR(VLOOKUP(P32,[2]StringTable!$1:$1048576,MATCH([2]StringTable!$C$1,[2]StringTable!$1:$1,0),0),
IFERROR(VLOOKUP(P32,[2]InApkStringTable!$1:$1048576,MATCH([2]InApkStringTable!$C$1,[2]InApkStringTable!$1:$1,0),0),
"스트링없음")))</f>
        <v>회복구슬 획득 확률이 더 많이 증가합니다</v>
      </c>
      <c r="S32" s="1">
        <v>3</v>
      </c>
      <c r="T32" s="1" t="b">
        <v>0</v>
      </c>
    </row>
    <row r="33" spans="1:21" x14ac:dyDescent="0.3">
      <c r="A33" s="1" t="s">
        <v>60</v>
      </c>
      <c r="B33" s="1">
        <v>1</v>
      </c>
      <c r="C33" s="1">
        <v>0</v>
      </c>
      <c r="D33" s="1">
        <v>0</v>
      </c>
      <c r="E33" s="1" t="s">
        <v>61</v>
      </c>
      <c r="F33" s="1" t="b">
        <f t="shared" si="7"/>
        <v>1</v>
      </c>
      <c r="G33" s="1" t="b">
        <f t="shared" si="12"/>
        <v>0</v>
      </c>
      <c r="H33" s="1" t="b">
        <f t="shared" si="13"/>
        <v>1</v>
      </c>
      <c r="J33" s="1" t="str">
        <f t="shared" si="0"/>
        <v/>
      </c>
      <c r="K33" s="1" t="str">
        <f t="shared" si="1"/>
        <v/>
      </c>
      <c r="L33" s="1" t="str">
        <f t="shared" si="2"/>
        <v/>
      </c>
      <c r="M33" s="1" t="str">
        <f t="shared" ca="1" si="3"/>
        <v>LP_MonsterThrough</v>
      </c>
      <c r="N33" s="1" t="str">
        <f ca="1">IF(ISBLANK(M33),"",
IF(ISERROR(FIND(",",M33)),
  IF(ISERROR(VLOOKUP(M33,[1]AffectorValueTable!$A:$A,1,0)),"어펙터밸류없음",
  ""),
IF(ISERROR(FIND(",",M33,FIND(",",M33)+1)),
  IF(OR(ISERROR(VLOOKUP(LEFT(M33,FIND(",",M33)-1),[1]AffectorValueTable!$A:$A,1,0)),ISERROR(VLOOKUP(TRIM(MID(M33,FIND(",",M33)+1,999)),[1]AffectorValueTable!$A:$A,1,0))),"어펙터밸류없음",
  ""),
IF(ISERROR(FIND(",",M33,FIND(",",M33,FIND(",",M33)+1)+1)),
  IF(OR(ISERROR(VLOOKUP(LEFT(M33,FIND(",",M33)-1),[1]AffectorValueTable!$A:$A,1,0)),ISERROR(VLOOKUP(TRIM(MID(M33,FIND(",",M33)+1,FIND(",",M33,FIND(",",M33)+1)-FIND(",",M33)-1)),[1]AffectorValueTable!$A:$A,1,0)),ISERROR(VLOOKUP(TRIM(MID(M33,FIND(",",M33,FIND(",",M33)+1)+1,999)),[1]AffectorValueTable!$A:$A,1,0))),"어펙터밸류없음",
  ""),
IF(ISERROR(FIND(",",M33,FIND(",",M33,FIND(",",M33,FIND(",",M33)+1)+1)+1)),
  IF(OR(ISERROR(VLOOKUP(LEFT(M33,FIND(",",M33)-1),[1]AffectorValueTable!$A:$A,1,0)),ISERROR(VLOOKUP(TRIM(MID(M33,FIND(",",M33)+1,FIND(",",M33,FIND(",",M33)+1)-FIND(",",M33)-1)),[1]AffectorValueTable!$A:$A,1,0)),ISERROR(VLOOKUP(TRIM(MID(M33,FIND(",",M33,FIND(",",M33)+1)+1,FIND(",",M33,FIND(",",M33,FIND(",",M33)+1)+1)-FIND(",",M33,FIND(",",M33)+1)-1)),[1]AffectorValueTable!$A:$A,1,0)),ISERROR(VLOOKUP(TRIM(MID(M33,FIND(",",M33,FIND(",",M33,FIND(",",M33)+1)+1)+1,999)),[1]AffectorValueTable!$A:$A,1,0))),"어펙터밸류없음",
  ""),
)))))</f>
        <v/>
      </c>
      <c r="O33" s="1" t="str">
        <f t="shared" ca="1" si="10"/>
        <v>LevelPackUIName_MonsterThrough</v>
      </c>
      <c r="P33" s="1" t="str">
        <f t="shared" ca="1" si="4"/>
        <v>LevelPackUIDesc_MonsterThrough</v>
      </c>
      <c r="Q33" s="1" t="str">
        <f ca="1">IF(ISBLANK(O33),"",
IFERROR(VLOOKUP(O33,[2]StringTable!$1:$1048576,MATCH([2]StringTable!$C$1,[2]StringTable!$1:$1,0),0),
IFERROR(VLOOKUP(O33,[2]InApkStringTable!$1:$1048576,MATCH([2]InApkStringTable!$C$1,[2]InApkStringTable!$1:$1,0),0),
"스트링없음")))</f>
        <v>&lt;color=#FFC080&gt;몬스터 관통샷&lt;/color&gt;</v>
      </c>
      <c r="R33" s="1" t="str">
        <f ca="1">IF(ISBLANK(P33),"",
IFERROR(VLOOKUP(P33,[2]StringTable!$1:$1048576,MATCH([2]StringTable!$C$1,[2]StringTable!$1:$1,0),0),
IFERROR(VLOOKUP(P33,[2]InApkStringTable!$1:$1048576,MATCH([2]InApkStringTable!$C$1,[2]InApkStringTable!$1:$1,0),0),
"스트링없음")))</f>
        <v>평타 공격이 몬스터를 관통합니다</v>
      </c>
      <c r="S33" s="1">
        <v>2</v>
      </c>
      <c r="T33" s="1" t="b">
        <v>0</v>
      </c>
    </row>
    <row r="34" spans="1:21" x14ac:dyDescent="0.3">
      <c r="A34" s="1" t="s">
        <v>131</v>
      </c>
      <c r="B34" s="1">
        <v>1</v>
      </c>
      <c r="C34" s="1">
        <v>1</v>
      </c>
      <c r="D34" s="1">
        <v>0</v>
      </c>
      <c r="E34" s="1" t="s">
        <v>61</v>
      </c>
      <c r="F34" s="1" t="b">
        <f t="shared" si="7"/>
        <v>1</v>
      </c>
      <c r="G34" s="1" t="b">
        <f t="shared" si="12"/>
        <v>0</v>
      </c>
      <c r="H34" s="1" t="b">
        <f t="shared" si="13"/>
        <v>1</v>
      </c>
      <c r="J34" s="1" t="str">
        <f t="shared" ref="J34:J65" si="20">IFERROR(VLOOKUP(I34,X:Y,2,0),"")</f>
        <v/>
      </c>
      <c r="K34" s="1" t="str">
        <f t="shared" ref="K34:K65" si="21">IF(F34,"",J34/SUMIF(F:F,F34,J:J))</f>
        <v/>
      </c>
      <c r="L34" s="1" t="str">
        <f t="shared" ref="L34:L65" si="22">IF(NOT(G34),"",J34/SUMIF(G:G,G34,J:J))</f>
        <v/>
      </c>
      <c r="M34" s="1" t="str">
        <f t="shared" ca="1" si="3"/>
        <v>LP_MonsterThrough</v>
      </c>
      <c r="N34" s="1" t="str">
        <f ca="1">IF(ISBLANK(M34),"",
IF(ISERROR(FIND(",",M34)),
  IF(ISERROR(VLOOKUP(M34,[1]AffectorValueTable!$A:$A,1,0)),"어펙터밸류없음",
  ""),
IF(ISERROR(FIND(",",M34,FIND(",",M34)+1)),
  IF(OR(ISERROR(VLOOKUP(LEFT(M34,FIND(",",M34)-1),[1]AffectorValueTable!$A:$A,1,0)),ISERROR(VLOOKUP(TRIM(MID(M34,FIND(",",M34)+1,999)),[1]AffectorValueTable!$A:$A,1,0))),"어펙터밸류없음",
  ""),
IF(ISERROR(FIND(",",M34,FIND(",",M34,FIND(",",M34)+1)+1)),
  IF(OR(ISERROR(VLOOKUP(LEFT(M34,FIND(",",M34)-1),[1]AffectorValueTable!$A:$A,1,0)),ISERROR(VLOOKUP(TRIM(MID(M34,FIND(",",M34)+1,FIND(",",M34,FIND(",",M34)+1)-FIND(",",M34)-1)),[1]AffectorValueTable!$A:$A,1,0)),ISERROR(VLOOKUP(TRIM(MID(M34,FIND(",",M34,FIND(",",M34)+1)+1,999)),[1]AffectorValueTable!$A:$A,1,0))),"어펙터밸류없음",
  ""),
IF(ISERROR(FIND(",",M34,FIND(",",M34,FIND(",",M34,FIND(",",M34)+1)+1)+1)),
  IF(OR(ISERROR(VLOOKUP(LEFT(M34,FIND(",",M34)-1),[1]AffectorValueTable!$A:$A,1,0)),ISERROR(VLOOKUP(TRIM(MID(M34,FIND(",",M34)+1,FIND(",",M34,FIND(",",M34)+1)-FIND(",",M34)-1)),[1]AffectorValueTable!$A:$A,1,0)),ISERROR(VLOOKUP(TRIM(MID(M34,FIND(",",M34,FIND(",",M34)+1)+1,FIND(",",M34,FIND(",",M34,FIND(",",M34)+1)+1)-FIND(",",M34,FIND(",",M34)+1)-1)),[1]AffectorValueTable!$A:$A,1,0)),ISERROR(VLOOKUP(TRIM(MID(M34,FIND(",",M34,FIND(",",M34,FIND(",",M34)+1)+1)+1,999)),[1]AffectorValueTable!$A:$A,1,0))),"어펙터밸류없음",
  ""),
)))))</f>
        <v/>
      </c>
      <c r="O34" s="1" t="str">
        <f t="shared" ca="1" si="10"/>
        <v>LevelPackUIName_MonsterThrough</v>
      </c>
      <c r="P34" s="1" t="str">
        <f t="shared" ca="1" si="4"/>
        <v>LevelPackUIDesc_MonsterThrough</v>
      </c>
      <c r="Q34" s="1" t="str">
        <f ca="1">IF(ISBLANK(O34),"",
IFERROR(VLOOKUP(O34,[2]StringTable!$1:$1048576,MATCH([2]StringTable!$C$1,[2]StringTable!$1:$1,0),0),
IFERROR(VLOOKUP(O34,[2]InApkStringTable!$1:$1048576,MATCH([2]InApkStringTable!$C$1,[2]InApkStringTable!$1:$1,0),0),
"스트링없음")))</f>
        <v>&lt;color=#FFC080&gt;몬스터 관통샷&lt;/color&gt;</v>
      </c>
      <c r="R34" s="1" t="str">
        <f ca="1">IF(ISBLANK(P34),"",
IFERROR(VLOOKUP(P34,[2]StringTable!$1:$1048576,MATCH([2]StringTable!$C$1,[2]StringTable!$1:$1,0),0),
IFERROR(VLOOKUP(P34,[2]InApkStringTable!$1:$1048576,MATCH([2]InApkStringTable!$C$1,[2]InApkStringTable!$1:$1,0),0),
"스트링없음")))</f>
        <v>평타 공격이 몬스터를 관통합니다</v>
      </c>
      <c r="S34" s="1">
        <v>2</v>
      </c>
      <c r="T34" s="1" t="b">
        <v>0</v>
      </c>
    </row>
    <row r="35" spans="1:21" x14ac:dyDescent="0.3">
      <c r="A35" s="1" t="s">
        <v>62</v>
      </c>
      <c r="B35" s="1">
        <v>1</v>
      </c>
      <c r="C35" s="1">
        <v>0</v>
      </c>
      <c r="D35" s="1">
        <v>0</v>
      </c>
      <c r="E35" s="1" t="s">
        <v>63</v>
      </c>
      <c r="F35" s="1" t="b">
        <f t="shared" si="7"/>
        <v>1</v>
      </c>
      <c r="G35" s="1" t="b">
        <f t="shared" si="12"/>
        <v>0</v>
      </c>
      <c r="H35" s="1" t="b">
        <f t="shared" si="13"/>
        <v>1</v>
      </c>
      <c r="J35" s="1" t="str">
        <f t="shared" si="20"/>
        <v/>
      </c>
      <c r="K35" s="1" t="str">
        <f t="shared" si="21"/>
        <v/>
      </c>
      <c r="L35" s="1" t="str">
        <f t="shared" si="22"/>
        <v/>
      </c>
      <c r="M35" s="1" t="str">
        <f t="shared" ca="1" si="3"/>
        <v>LP_Ricochet</v>
      </c>
      <c r="N35" s="1" t="str">
        <f ca="1">IF(ISBLANK(M35),"",
IF(ISERROR(FIND(",",M35)),
  IF(ISERROR(VLOOKUP(M35,[1]AffectorValueTable!$A:$A,1,0)),"어펙터밸류없음",
  ""),
IF(ISERROR(FIND(",",M35,FIND(",",M35)+1)),
  IF(OR(ISERROR(VLOOKUP(LEFT(M35,FIND(",",M35)-1),[1]AffectorValueTable!$A:$A,1,0)),ISERROR(VLOOKUP(TRIM(MID(M35,FIND(",",M35)+1,999)),[1]AffectorValueTable!$A:$A,1,0))),"어펙터밸류없음",
  ""),
IF(ISERROR(FIND(",",M35,FIND(",",M35,FIND(",",M35)+1)+1)),
  IF(OR(ISERROR(VLOOKUP(LEFT(M35,FIND(",",M35)-1),[1]AffectorValueTable!$A:$A,1,0)),ISERROR(VLOOKUP(TRIM(MID(M35,FIND(",",M35)+1,FIND(",",M35,FIND(",",M35)+1)-FIND(",",M35)-1)),[1]AffectorValueTable!$A:$A,1,0)),ISERROR(VLOOKUP(TRIM(MID(M35,FIND(",",M35,FIND(",",M35)+1)+1,999)),[1]AffectorValueTable!$A:$A,1,0))),"어펙터밸류없음",
  ""),
IF(ISERROR(FIND(",",M35,FIND(",",M35,FIND(",",M35,FIND(",",M35)+1)+1)+1)),
  IF(OR(ISERROR(VLOOKUP(LEFT(M35,FIND(",",M35)-1),[1]AffectorValueTable!$A:$A,1,0)),ISERROR(VLOOKUP(TRIM(MID(M35,FIND(",",M35)+1,FIND(",",M35,FIND(",",M35)+1)-FIND(",",M35)-1)),[1]AffectorValueTable!$A:$A,1,0)),ISERROR(VLOOKUP(TRIM(MID(M35,FIND(",",M35,FIND(",",M35)+1)+1,FIND(",",M35,FIND(",",M35,FIND(",",M35)+1)+1)-FIND(",",M35,FIND(",",M35)+1)-1)),[1]AffectorValueTable!$A:$A,1,0)),ISERROR(VLOOKUP(TRIM(MID(M35,FIND(",",M35,FIND(",",M35,FIND(",",M35)+1)+1)+1,999)),[1]AffectorValueTable!$A:$A,1,0))),"어펙터밸류없음",
  ""),
)))))</f>
        <v/>
      </c>
      <c r="O35" s="1" t="str">
        <f t="shared" ca="1" si="10"/>
        <v>LevelPackUIName_Ricochet</v>
      </c>
      <c r="P35" s="1" t="str">
        <f t="shared" ca="1" si="4"/>
        <v>LevelPackUIDesc_Ricochet</v>
      </c>
      <c r="Q35" s="1" t="str">
        <f ca="1">IF(ISBLANK(O35),"",
IFERROR(VLOOKUP(O35,[2]StringTable!$1:$1048576,MATCH([2]StringTable!$C$1,[2]StringTable!$1:$1,0),0),
IFERROR(VLOOKUP(O35,[2]InApkStringTable!$1:$1048576,MATCH([2]InApkStringTable!$C$1,[2]InApkStringTable!$1:$1,0),0),
"스트링없음")))</f>
        <v>&lt;color=#FFC080&gt;체인샷&lt;/color&gt;</v>
      </c>
      <c r="R35" s="1" t="str">
        <f ca="1">IF(ISBLANK(P35),"",
IFERROR(VLOOKUP(P35,[2]StringTable!$1:$1048576,MATCH([2]StringTable!$C$1,[2]StringTable!$1:$1,0),0),
IFERROR(VLOOKUP(P35,[2]InApkStringTable!$1:$1048576,MATCH([2]InApkStringTable!$C$1,[2]InApkStringTable!$1:$1,0),0),
"스트링없음")))</f>
        <v>평타 공격이 몬스터 명중 후 다른 몬스터로 향해갑니다</v>
      </c>
      <c r="S35" s="1">
        <v>2</v>
      </c>
      <c r="T35" s="1" t="b">
        <v>0</v>
      </c>
    </row>
    <row r="36" spans="1:21" x14ac:dyDescent="0.3">
      <c r="A36" s="1" t="s">
        <v>64</v>
      </c>
      <c r="B36" s="1">
        <v>1</v>
      </c>
      <c r="C36" s="1">
        <v>0</v>
      </c>
      <c r="D36" s="1">
        <v>0</v>
      </c>
      <c r="E36" s="1" t="s">
        <v>65</v>
      </c>
      <c r="F36" s="1" t="b">
        <f t="shared" si="7"/>
        <v>1</v>
      </c>
      <c r="G36" s="1" t="b">
        <f t="shared" si="12"/>
        <v>0</v>
      </c>
      <c r="H36" s="1" t="b">
        <f t="shared" si="13"/>
        <v>1</v>
      </c>
      <c r="J36" s="1" t="str">
        <f t="shared" si="20"/>
        <v/>
      </c>
      <c r="K36" s="1" t="str">
        <f t="shared" si="21"/>
        <v/>
      </c>
      <c r="L36" s="1" t="str">
        <f t="shared" si="22"/>
        <v/>
      </c>
      <c r="M36" s="1" t="str">
        <f t="shared" ca="1" si="3"/>
        <v>LP_BounceWallQuad</v>
      </c>
      <c r="N36" s="1" t="str">
        <f ca="1">IF(ISBLANK(M36),"",
IF(ISERROR(FIND(",",M36)),
  IF(ISERROR(VLOOKUP(M36,[1]AffectorValueTable!$A:$A,1,0)),"어펙터밸류없음",
  ""),
IF(ISERROR(FIND(",",M36,FIND(",",M36)+1)),
  IF(OR(ISERROR(VLOOKUP(LEFT(M36,FIND(",",M36)-1),[1]AffectorValueTable!$A:$A,1,0)),ISERROR(VLOOKUP(TRIM(MID(M36,FIND(",",M36)+1,999)),[1]AffectorValueTable!$A:$A,1,0))),"어펙터밸류없음",
  ""),
IF(ISERROR(FIND(",",M36,FIND(",",M36,FIND(",",M36)+1)+1)),
  IF(OR(ISERROR(VLOOKUP(LEFT(M36,FIND(",",M36)-1),[1]AffectorValueTable!$A:$A,1,0)),ISERROR(VLOOKUP(TRIM(MID(M36,FIND(",",M36)+1,FIND(",",M36,FIND(",",M36)+1)-FIND(",",M36)-1)),[1]AffectorValueTable!$A:$A,1,0)),ISERROR(VLOOKUP(TRIM(MID(M36,FIND(",",M36,FIND(",",M36)+1)+1,999)),[1]AffectorValueTable!$A:$A,1,0))),"어펙터밸류없음",
  ""),
IF(ISERROR(FIND(",",M36,FIND(",",M36,FIND(",",M36,FIND(",",M36)+1)+1)+1)),
  IF(OR(ISERROR(VLOOKUP(LEFT(M36,FIND(",",M36)-1),[1]AffectorValueTable!$A:$A,1,0)),ISERROR(VLOOKUP(TRIM(MID(M36,FIND(",",M36)+1,FIND(",",M36,FIND(",",M36)+1)-FIND(",",M36)-1)),[1]AffectorValueTable!$A:$A,1,0)),ISERROR(VLOOKUP(TRIM(MID(M36,FIND(",",M36,FIND(",",M36)+1)+1,FIND(",",M36,FIND(",",M36,FIND(",",M36)+1)+1)-FIND(",",M36,FIND(",",M36)+1)-1)),[1]AffectorValueTable!$A:$A,1,0)),ISERROR(VLOOKUP(TRIM(MID(M36,FIND(",",M36,FIND(",",M36,FIND(",",M36)+1)+1)+1,999)),[1]AffectorValueTable!$A:$A,1,0))),"어펙터밸류없음",
  ""),
)))))</f>
        <v/>
      </c>
      <c r="O36" s="1" t="str">
        <f t="shared" ca="1" si="10"/>
        <v>LevelPackUIName_BounceWallQuad</v>
      </c>
      <c r="P36" s="1" t="str">
        <f t="shared" ca="1" si="4"/>
        <v>LevelPackUIDesc_BounceWallQuad</v>
      </c>
      <c r="Q36" s="1" t="str">
        <f ca="1">IF(ISBLANK(O36),"",
IFERROR(VLOOKUP(O36,[2]StringTable!$1:$1048576,MATCH([2]StringTable!$C$1,[2]StringTable!$1:$1,0),0),
IFERROR(VLOOKUP(O36,[2]InApkStringTable!$1:$1048576,MATCH([2]InApkStringTable!$C$1,[2]InApkStringTable!$1:$1,0),0),
"스트링없음")))</f>
        <v>&lt;color=#FFC080&gt;벽 반사샷&lt;/color&gt;</v>
      </c>
      <c r="R36" s="1" t="str">
        <f ca="1">IF(ISBLANK(P36),"",
IFERROR(VLOOKUP(P36,[2]StringTable!$1:$1048576,MATCH([2]StringTable!$C$1,[2]StringTable!$1:$1,0),0),
IFERROR(VLOOKUP(P36,[2]InApkStringTable!$1:$1048576,MATCH([2]InApkStringTable!$C$1,[2]InApkStringTable!$1:$1,0),0),
"스트링없음")))</f>
        <v>평타 공격이 벽에 튕겨 날아갑니다</v>
      </c>
      <c r="S36" s="1">
        <v>2</v>
      </c>
      <c r="T36" s="1" t="b">
        <v>0</v>
      </c>
    </row>
    <row r="37" spans="1:21" x14ac:dyDescent="0.3">
      <c r="A37" s="1" t="s">
        <v>66</v>
      </c>
      <c r="B37" s="1">
        <v>1</v>
      </c>
      <c r="C37" s="1">
        <v>0</v>
      </c>
      <c r="D37" s="1">
        <v>0</v>
      </c>
      <c r="E37" s="1" t="s">
        <v>67</v>
      </c>
      <c r="F37" s="1" t="b">
        <f t="shared" si="7"/>
        <v>1</v>
      </c>
      <c r="G37" s="1" t="b">
        <f t="shared" si="12"/>
        <v>0</v>
      </c>
      <c r="H37" s="1" t="b">
        <f t="shared" si="13"/>
        <v>1</v>
      </c>
      <c r="J37" s="1" t="str">
        <f t="shared" si="20"/>
        <v/>
      </c>
      <c r="K37" s="1" t="str">
        <f t="shared" si="21"/>
        <v/>
      </c>
      <c r="L37" s="1" t="str">
        <f t="shared" si="22"/>
        <v/>
      </c>
      <c r="M37" s="1" t="str">
        <f t="shared" ca="1" si="3"/>
        <v>LP_Parallel</v>
      </c>
      <c r="N37" s="1" t="str">
        <f ca="1">IF(ISBLANK(M37),"",
IF(ISERROR(FIND(",",M37)),
  IF(ISERROR(VLOOKUP(M37,[1]AffectorValueTable!$A:$A,1,0)),"어펙터밸류없음",
  ""),
IF(ISERROR(FIND(",",M37,FIND(",",M37)+1)),
  IF(OR(ISERROR(VLOOKUP(LEFT(M37,FIND(",",M37)-1),[1]AffectorValueTable!$A:$A,1,0)),ISERROR(VLOOKUP(TRIM(MID(M37,FIND(",",M37)+1,999)),[1]AffectorValueTable!$A:$A,1,0))),"어펙터밸류없음",
  ""),
IF(ISERROR(FIND(",",M37,FIND(",",M37,FIND(",",M37)+1)+1)),
  IF(OR(ISERROR(VLOOKUP(LEFT(M37,FIND(",",M37)-1),[1]AffectorValueTable!$A:$A,1,0)),ISERROR(VLOOKUP(TRIM(MID(M37,FIND(",",M37)+1,FIND(",",M37,FIND(",",M37)+1)-FIND(",",M37)-1)),[1]AffectorValueTable!$A:$A,1,0)),ISERROR(VLOOKUP(TRIM(MID(M37,FIND(",",M37,FIND(",",M37)+1)+1,999)),[1]AffectorValueTable!$A:$A,1,0))),"어펙터밸류없음",
  ""),
IF(ISERROR(FIND(",",M37,FIND(",",M37,FIND(",",M37,FIND(",",M37)+1)+1)+1)),
  IF(OR(ISERROR(VLOOKUP(LEFT(M37,FIND(",",M37)-1),[1]AffectorValueTable!$A:$A,1,0)),ISERROR(VLOOKUP(TRIM(MID(M37,FIND(",",M37)+1,FIND(",",M37,FIND(",",M37)+1)-FIND(",",M37)-1)),[1]AffectorValueTable!$A:$A,1,0)),ISERROR(VLOOKUP(TRIM(MID(M37,FIND(",",M37,FIND(",",M37)+1)+1,FIND(",",M37,FIND(",",M37,FIND(",",M37)+1)+1)-FIND(",",M37,FIND(",",M37)+1)-1)),[1]AffectorValueTable!$A:$A,1,0)),ISERROR(VLOOKUP(TRIM(MID(M37,FIND(",",M37,FIND(",",M37,FIND(",",M37)+1)+1)+1,999)),[1]AffectorValueTable!$A:$A,1,0))),"어펙터밸류없음",
  ""),
)))))</f>
        <v/>
      </c>
      <c r="O37" s="1" t="str">
        <f t="shared" ca="1" si="10"/>
        <v>LevelPackUIName_Parallel</v>
      </c>
      <c r="P37" s="1" t="str">
        <f t="shared" ca="1" si="4"/>
        <v>LevelPackUIDesc_Parallel</v>
      </c>
      <c r="Q37" s="1" t="str">
        <f ca="1">IF(ISBLANK(O37),"",
IFERROR(VLOOKUP(O37,[2]StringTable!$1:$1048576,MATCH([2]StringTable!$C$1,[2]StringTable!$1:$1,0),0),
IFERROR(VLOOKUP(O37,[2]InApkStringTable!$1:$1048576,MATCH([2]InApkStringTable!$C$1,[2]InApkStringTable!$1:$1,0),0),
"스트링없음")))</f>
        <v>&lt;color=#FFC080&gt;전방샷&lt;/color&gt;</v>
      </c>
      <c r="R37" s="1" t="str">
        <f ca="1">IF(ISBLANK(P37),"",
IFERROR(VLOOKUP(P37,[2]StringTable!$1:$1048576,MATCH([2]StringTable!$C$1,[2]StringTable!$1:$1,0),0),
IFERROR(VLOOKUP(P37,[2]InApkStringTable!$1:$1048576,MATCH([2]InApkStringTable!$C$1,[2]InApkStringTable!$1:$1,0),0),
"스트링없음")))</f>
        <v>평타 공격이 전방으로 더 발사됩니다</v>
      </c>
      <c r="S37" s="1">
        <v>2</v>
      </c>
      <c r="T37" s="1" t="b">
        <v>0</v>
      </c>
    </row>
    <row r="38" spans="1:21" x14ac:dyDescent="0.3">
      <c r="A38" s="1" t="s">
        <v>68</v>
      </c>
      <c r="B38" s="1">
        <v>1</v>
      </c>
      <c r="C38" s="1">
        <v>0</v>
      </c>
      <c r="D38" s="1">
        <v>0</v>
      </c>
      <c r="E38" s="1" t="s">
        <v>69</v>
      </c>
      <c r="F38" s="1" t="b">
        <f t="shared" si="7"/>
        <v>1</v>
      </c>
      <c r="G38" s="1" t="b">
        <f t="shared" si="12"/>
        <v>0</v>
      </c>
      <c r="H38" s="1" t="b">
        <f t="shared" si="13"/>
        <v>1</v>
      </c>
      <c r="J38" s="1" t="str">
        <f t="shared" si="20"/>
        <v/>
      </c>
      <c r="K38" s="1" t="str">
        <f t="shared" si="21"/>
        <v/>
      </c>
      <c r="L38" s="1" t="str">
        <f t="shared" si="22"/>
        <v/>
      </c>
      <c r="M38" s="1" t="str">
        <f t="shared" ca="1" si="3"/>
        <v>LP_DiagonalNwayGenerator</v>
      </c>
      <c r="N38" s="1" t="str">
        <f ca="1">IF(ISBLANK(M38),"",
IF(ISERROR(FIND(",",M38)),
  IF(ISERROR(VLOOKUP(M38,[1]AffectorValueTable!$A:$A,1,0)),"어펙터밸류없음",
  ""),
IF(ISERROR(FIND(",",M38,FIND(",",M38)+1)),
  IF(OR(ISERROR(VLOOKUP(LEFT(M38,FIND(",",M38)-1),[1]AffectorValueTable!$A:$A,1,0)),ISERROR(VLOOKUP(TRIM(MID(M38,FIND(",",M38)+1,999)),[1]AffectorValueTable!$A:$A,1,0))),"어펙터밸류없음",
  ""),
IF(ISERROR(FIND(",",M38,FIND(",",M38,FIND(",",M38)+1)+1)),
  IF(OR(ISERROR(VLOOKUP(LEFT(M38,FIND(",",M38)-1),[1]AffectorValueTable!$A:$A,1,0)),ISERROR(VLOOKUP(TRIM(MID(M38,FIND(",",M38)+1,FIND(",",M38,FIND(",",M38)+1)-FIND(",",M38)-1)),[1]AffectorValueTable!$A:$A,1,0)),ISERROR(VLOOKUP(TRIM(MID(M38,FIND(",",M38,FIND(",",M38)+1)+1,999)),[1]AffectorValueTable!$A:$A,1,0))),"어펙터밸류없음",
  ""),
IF(ISERROR(FIND(",",M38,FIND(",",M38,FIND(",",M38,FIND(",",M38)+1)+1)+1)),
  IF(OR(ISERROR(VLOOKUP(LEFT(M38,FIND(",",M38)-1),[1]AffectorValueTable!$A:$A,1,0)),ISERROR(VLOOKUP(TRIM(MID(M38,FIND(",",M38)+1,FIND(",",M38,FIND(",",M38)+1)-FIND(",",M38)-1)),[1]AffectorValueTable!$A:$A,1,0)),ISERROR(VLOOKUP(TRIM(MID(M38,FIND(",",M38,FIND(",",M38)+1)+1,FIND(",",M38,FIND(",",M38,FIND(",",M38)+1)+1)-FIND(",",M38,FIND(",",M38)+1)-1)),[1]AffectorValueTable!$A:$A,1,0)),ISERROR(VLOOKUP(TRIM(MID(M38,FIND(",",M38,FIND(",",M38,FIND(",",M38)+1)+1)+1,999)),[1]AffectorValueTable!$A:$A,1,0))),"어펙터밸류없음",
  ""),
)))))</f>
        <v/>
      </c>
      <c r="O38" s="1" t="str">
        <f t="shared" ca="1" si="10"/>
        <v>LevelPackUIName_DiagonalNwayGenerator</v>
      </c>
      <c r="P38" s="1" t="str">
        <f t="shared" ca="1" si="4"/>
        <v>LevelPackUIDesc_DiagonalNwayGenerator</v>
      </c>
      <c r="Q38" s="1" t="str">
        <f ca="1">IF(ISBLANK(O38),"",
IFERROR(VLOOKUP(O38,[2]StringTable!$1:$1048576,MATCH([2]StringTable!$C$1,[2]StringTable!$1:$1,0),0),
IFERROR(VLOOKUP(O38,[2]InApkStringTable!$1:$1048576,MATCH([2]InApkStringTable!$C$1,[2]InApkStringTable!$1:$1,0),0),
"스트링없음")))</f>
        <v>&lt;color=#FFC080&gt;대각샷&lt;/color&gt;</v>
      </c>
      <c r="R38" s="1" t="str">
        <f ca="1">IF(ISBLANK(P38),"",
IFERROR(VLOOKUP(P38,[2]StringTable!$1:$1048576,MATCH([2]StringTable!$C$1,[2]StringTable!$1:$1,0),0),
IFERROR(VLOOKUP(P38,[2]InApkStringTable!$1:$1048576,MATCH([2]InApkStringTable!$C$1,[2]InApkStringTable!$1:$1,0),0),
"스트링없음")))</f>
        <v>평타 공격이 대각으로 더 발사됩니다</v>
      </c>
      <c r="S38" s="1">
        <v>2</v>
      </c>
      <c r="T38" s="1" t="b">
        <v>0</v>
      </c>
    </row>
    <row r="39" spans="1:21" x14ac:dyDescent="0.3">
      <c r="A39" s="1" t="s">
        <v>70</v>
      </c>
      <c r="B39" s="1">
        <v>1</v>
      </c>
      <c r="C39" s="1">
        <v>0</v>
      </c>
      <c r="D39" s="1">
        <v>0</v>
      </c>
      <c r="E39" s="1" t="s">
        <v>71</v>
      </c>
      <c r="F39" s="1" t="b">
        <f t="shared" si="7"/>
        <v>1</v>
      </c>
      <c r="G39" s="1" t="b">
        <f t="shared" si="12"/>
        <v>0</v>
      </c>
      <c r="H39" s="1" t="b">
        <f t="shared" si="13"/>
        <v>1</v>
      </c>
      <c r="J39" s="1" t="str">
        <f t="shared" si="20"/>
        <v/>
      </c>
      <c r="K39" s="1" t="str">
        <f t="shared" si="21"/>
        <v/>
      </c>
      <c r="L39" s="1" t="str">
        <f t="shared" si="22"/>
        <v/>
      </c>
      <c r="M39" s="1" t="str">
        <f t="shared" ca="1" si="3"/>
        <v>LP_LeftRightNwayGenerator</v>
      </c>
      <c r="N39" s="1" t="str">
        <f ca="1">IF(ISBLANK(M39),"",
IF(ISERROR(FIND(",",M39)),
  IF(ISERROR(VLOOKUP(M39,[1]AffectorValueTable!$A:$A,1,0)),"어펙터밸류없음",
  ""),
IF(ISERROR(FIND(",",M39,FIND(",",M39)+1)),
  IF(OR(ISERROR(VLOOKUP(LEFT(M39,FIND(",",M39)-1),[1]AffectorValueTable!$A:$A,1,0)),ISERROR(VLOOKUP(TRIM(MID(M39,FIND(",",M39)+1,999)),[1]AffectorValueTable!$A:$A,1,0))),"어펙터밸류없음",
  ""),
IF(ISERROR(FIND(",",M39,FIND(",",M39,FIND(",",M39)+1)+1)),
  IF(OR(ISERROR(VLOOKUP(LEFT(M39,FIND(",",M39)-1),[1]AffectorValueTable!$A:$A,1,0)),ISERROR(VLOOKUP(TRIM(MID(M39,FIND(",",M39)+1,FIND(",",M39,FIND(",",M39)+1)-FIND(",",M39)-1)),[1]AffectorValueTable!$A:$A,1,0)),ISERROR(VLOOKUP(TRIM(MID(M39,FIND(",",M39,FIND(",",M39)+1)+1,999)),[1]AffectorValueTable!$A:$A,1,0))),"어펙터밸류없음",
  ""),
IF(ISERROR(FIND(",",M39,FIND(",",M39,FIND(",",M39,FIND(",",M39)+1)+1)+1)),
  IF(OR(ISERROR(VLOOKUP(LEFT(M39,FIND(",",M39)-1),[1]AffectorValueTable!$A:$A,1,0)),ISERROR(VLOOKUP(TRIM(MID(M39,FIND(",",M39)+1,FIND(",",M39,FIND(",",M39)+1)-FIND(",",M39)-1)),[1]AffectorValueTable!$A:$A,1,0)),ISERROR(VLOOKUP(TRIM(MID(M39,FIND(",",M39,FIND(",",M39)+1)+1,FIND(",",M39,FIND(",",M39,FIND(",",M39)+1)+1)-FIND(",",M39,FIND(",",M39)+1)-1)),[1]AffectorValueTable!$A:$A,1,0)),ISERROR(VLOOKUP(TRIM(MID(M39,FIND(",",M39,FIND(",",M39,FIND(",",M39)+1)+1)+1,999)),[1]AffectorValueTable!$A:$A,1,0))),"어펙터밸류없음",
  ""),
)))))</f>
        <v/>
      </c>
      <c r="O39" s="1" t="str">
        <f t="shared" ca="1" si="10"/>
        <v>LevelPackUIName_LeftRightNwayGenerator</v>
      </c>
      <c r="P39" s="1" t="str">
        <f t="shared" ca="1" si="4"/>
        <v>LevelPackUIDesc_LeftRightNwayGenerator</v>
      </c>
      <c r="Q39" s="1" t="str">
        <f ca="1">IF(ISBLANK(O39),"",
IFERROR(VLOOKUP(O39,[2]StringTable!$1:$1048576,MATCH([2]StringTable!$C$1,[2]StringTable!$1:$1,0),0),
IFERROR(VLOOKUP(O39,[2]InApkStringTable!$1:$1048576,MATCH([2]InApkStringTable!$C$1,[2]InApkStringTable!$1:$1,0),0),
"스트링없음")))</f>
        <v>&lt;color=#FFC080&gt;좌우샷&lt;/color&gt;</v>
      </c>
      <c r="R39" s="1" t="str">
        <f ca="1">IF(ISBLANK(P39),"",
IFERROR(VLOOKUP(P39,[2]StringTable!$1:$1048576,MATCH([2]StringTable!$C$1,[2]StringTable!$1:$1,0),0),
IFERROR(VLOOKUP(P39,[2]InApkStringTable!$1:$1048576,MATCH([2]InApkStringTable!$C$1,[2]InApkStringTable!$1:$1,0),0),
"스트링없음")))</f>
        <v>평타 공격이 좌우로 더 발사됩니다</v>
      </c>
      <c r="S39" s="1">
        <v>2</v>
      </c>
      <c r="T39" s="1" t="b">
        <v>0</v>
      </c>
    </row>
    <row r="40" spans="1:21" x14ac:dyDescent="0.3">
      <c r="A40" s="1" t="s">
        <v>72</v>
      </c>
      <c r="B40" s="1">
        <v>1</v>
      </c>
      <c r="C40" s="1">
        <v>0</v>
      </c>
      <c r="D40" s="1">
        <v>0</v>
      </c>
      <c r="E40" s="1" t="s">
        <v>73</v>
      </c>
      <c r="F40" s="1" t="b">
        <f t="shared" si="7"/>
        <v>1</v>
      </c>
      <c r="G40" s="1" t="b">
        <f t="shared" si="12"/>
        <v>0</v>
      </c>
      <c r="H40" s="1" t="b">
        <f t="shared" si="13"/>
        <v>1</v>
      </c>
      <c r="J40" s="1" t="str">
        <f t="shared" si="20"/>
        <v/>
      </c>
      <c r="K40" s="1" t="str">
        <f t="shared" si="21"/>
        <v/>
      </c>
      <c r="L40" s="1" t="str">
        <f t="shared" si="22"/>
        <v/>
      </c>
      <c r="M40" s="1" t="str">
        <f t="shared" ca="1" si="3"/>
        <v>LP_BackNwayGenerator</v>
      </c>
      <c r="N40" s="1" t="str">
        <f ca="1">IF(ISBLANK(M40),"",
IF(ISERROR(FIND(",",M40)),
  IF(ISERROR(VLOOKUP(M40,[1]AffectorValueTable!$A:$A,1,0)),"어펙터밸류없음",
  ""),
IF(ISERROR(FIND(",",M40,FIND(",",M40)+1)),
  IF(OR(ISERROR(VLOOKUP(LEFT(M40,FIND(",",M40)-1),[1]AffectorValueTable!$A:$A,1,0)),ISERROR(VLOOKUP(TRIM(MID(M40,FIND(",",M40)+1,999)),[1]AffectorValueTable!$A:$A,1,0))),"어펙터밸류없음",
  ""),
IF(ISERROR(FIND(",",M40,FIND(",",M40,FIND(",",M40)+1)+1)),
  IF(OR(ISERROR(VLOOKUP(LEFT(M40,FIND(",",M40)-1),[1]AffectorValueTable!$A:$A,1,0)),ISERROR(VLOOKUP(TRIM(MID(M40,FIND(",",M40)+1,FIND(",",M40,FIND(",",M40)+1)-FIND(",",M40)-1)),[1]AffectorValueTable!$A:$A,1,0)),ISERROR(VLOOKUP(TRIM(MID(M40,FIND(",",M40,FIND(",",M40)+1)+1,999)),[1]AffectorValueTable!$A:$A,1,0))),"어펙터밸류없음",
  ""),
IF(ISERROR(FIND(",",M40,FIND(",",M40,FIND(",",M40,FIND(",",M40)+1)+1)+1)),
  IF(OR(ISERROR(VLOOKUP(LEFT(M40,FIND(",",M40)-1),[1]AffectorValueTable!$A:$A,1,0)),ISERROR(VLOOKUP(TRIM(MID(M40,FIND(",",M40)+1,FIND(",",M40,FIND(",",M40)+1)-FIND(",",M40)-1)),[1]AffectorValueTable!$A:$A,1,0)),ISERROR(VLOOKUP(TRIM(MID(M40,FIND(",",M40,FIND(",",M40)+1)+1,FIND(",",M40,FIND(",",M40,FIND(",",M40)+1)+1)-FIND(",",M40,FIND(",",M40)+1)-1)),[1]AffectorValueTable!$A:$A,1,0)),ISERROR(VLOOKUP(TRIM(MID(M40,FIND(",",M40,FIND(",",M40,FIND(",",M40)+1)+1)+1,999)),[1]AffectorValueTable!$A:$A,1,0))),"어펙터밸류없음",
  ""),
)))))</f>
        <v/>
      </c>
      <c r="O40" s="1" t="str">
        <f t="shared" ca="1" si="10"/>
        <v>LevelPackUIName_BackNwayGenerator</v>
      </c>
      <c r="P40" s="1" t="str">
        <f t="shared" ca="1" si="4"/>
        <v>LevelPackUIDesc_BackNwayGenerator</v>
      </c>
      <c r="Q40" s="1" t="str">
        <f ca="1">IF(ISBLANK(O40),"",
IFERROR(VLOOKUP(O40,[2]StringTable!$1:$1048576,MATCH([2]StringTable!$C$1,[2]StringTable!$1:$1,0),0),
IFERROR(VLOOKUP(O40,[2]InApkStringTable!$1:$1048576,MATCH([2]InApkStringTable!$C$1,[2]InApkStringTable!$1:$1,0),0),
"스트링없음")))</f>
        <v>&lt;color=#FFC080&gt;후방샷&lt;/color&gt;</v>
      </c>
      <c r="R40" s="1" t="str">
        <f ca="1">IF(ISBLANK(P40),"",
IFERROR(VLOOKUP(P40,[2]StringTable!$1:$1048576,MATCH([2]StringTable!$C$1,[2]StringTable!$1:$1,0),0),
IFERROR(VLOOKUP(P40,[2]InApkStringTable!$1:$1048576,MATCH([2]InApkStringTable!$C$1,[2]InApkStringTable!$1:$1,0),0),
"스트링없음")))</f>
        <v>평타 공격이 후방으로 더 발사됩니다</v>
      </c>
      <c r="S40" s="1">
        <v>2</v>
      </c>
      <c r="T40" s="1" t="b">
        <v>0</v>
      </c>
    </row>
    <row r="41" spans="1:21" x14ac:dyDescent="0.3">
      <c r="A41" s="1" t="s">
        <v>74</v>
      </c>
      <c r="B41" s="1">
        <v>1</v>
      </c>
      <c r="C41" s="1">
        <v>0</v>
      </c>
      <c r="D41" s="1">
        <v>0</v>
      </c>
      <c r="E41" s="1" t="s">
        <v>108</v>
      </c>
      <c r="F41" s="1" t="b">
        <f t="shared" si="7"/>
        <v>1</v>
      </c>
      <c r="G41" s="1" t="b">
        <f t="shared" si="12"/>
        <v>0</v>
      </c>
      <c r="H41" s="1" t="b">
        <f t="shared" si="13"/>
        <v>1</v>
      </c>
      <c r="J41" s="1" t="str">
        <f t="shared" si="20"/>
        <v/>
      </c>
      <c r="K41" s="1" t="str">
        <f t="shared" si="21"/>
        <v/>
      </c>
      <c r="L41" s="1" t="str">
        <f t="shared" si="22"/>
        <v/>
      </c>
      <c r="M41" s="1" t="str">
        <f t="shared" ca="1" si="3"/>
        <v>LP_Repeat</v>
      </c>
      <c r="N41" s="1" t="str">
        <f ca="1">IF(ISBLANK(M41),"",
IF(ISERROR(FIND(",",M41)),
  IF(ISERROR(VLOOKUP(M41,[1]AffectorValueTable!$A:$A,1,0)),"어펙터밸류없음",
  ""),
IF(ISERROR(FIND(",",M41,FIND(",",M41)+1)),
  IF(OR(ISERROR(VLOOKUP(LEFT(M41,FIND(",",M41)-1),[1]AffectorValueTable!$A:$A,1,0)),ISERROR(VLOOKUP(TRIM(MID(M41,FIND(",",M41)+1,999)),[1]AffectorValueTable!$A:$A,1,0))),"어펙터밸류없음",
  ""),
IF(ISERROR(FIND(",",M41,FIND(",",M41,FIND(",",M41)+1)+1)),
  IF(OR(ISERROR(VLOOKUP(LEFT(M41,FIND(",",M41)-1),[1]AffectorValueTable!$A:$A,1,0)),ISERROR(VLOOKUP(TRIM(MID(M41,FIND(",",M41)+1,FIND(",",M41,FIND(",",M41)+1)-FIND(",",M41)-1)),[1]AffectorValueTable!$A:$A,1,0)),ISERROR(VLOOKUP(TRIM(MID(M41,FIND(",",M41,FIND(",",M41)+1)+1,999)),[1]AffectorValueTable!$A:$A,1,0))),"어펙터밸류없음",
  ""),
IF(ISERROR(FIND(",",M41,FIND(",",M41,FIND(",",M41,FIND(",",M41)+1)+1)+1)),
  IF(OR(ISERROR(VLOOKUP(LEFT(M41,FIND(",",M41)-1),[1]AffectorValueTable!$A:$A,1,0)),ISERROR(VLOOKUP(TRIM(MID(M41,FIND(",",M41)+1,FIND(",",M41,FIND(",",M41)+1)-FIND(",",M41)-1)),[1]AffectorValueTable!$A:$A,1,0)),ISERROR(VLOOKUP(TRIM(MID(M41,FIND(",",M41,FIND(",",M41)+1)+1,FIND(",",M41,FIND(",",M41,FIND(",",M41)+1)+1)-FIND(",",M41,FIND(",",M41)+1)-1)),[1]AffectorValueTable!$A:$A,1,0)),ISERROR(VLOOKUP(TRIM(MID(M41,FIND(",",M41,FIND(",",M41,FIND(",",M41)+1)+1)+1,999)),[1]AffectorValueTable!$A:$A,1,0))),"어펙터밸류없음",
  ""),
)))))</f>
        <v/>
      </c>
      <c r="O41" s="1" t="str">
        <f t="shared" ca="1" si="10"/>
        <v>LevelPackUIName_Repeat</v>
      </c>
      <c r="P41" s="1" t="str">
        <f t="shared" ca="1" si="4"/>
        <v>LevelPackUIDesc_Repeat</v>
      </c>
      <c r="Q41" s="1" t="str">
        <f ca="1">IF(ISBLANK(O41),"",
IFERROR(VLOOKUP(O41,[2]StringTable!$1:$1048576,MATCH([2]StringTable!$C$1,[2]StringTable!$1:$1,0),0),
IFERROR(VLOOKUP(O41,[2]InApkStringTable!$1:$1048576,MATCH([2]InApkStringTable!$C$1,[2]InApkStringTable!$1:$1,0),0),
"스트링없음")))</f>
        <v>&lt;color=#FFC080&gt;반복 공격&lt;/color&gt;</v>
      </c>
      <c r="R41" s="1" t="str">
        <f ca="1">IF(ISBLANK(P41),"",
IFERROR(VLOOKUP(P41,[2]StringTable!$1:$1048576,MATCH([2]StringTable!$C$1,[2]StringTable!$1:$1,0),0),
IFERROR(VLOOKUP(P41,[2]InApkStringTable!$1:$1048576,MATCH([2]InApkStringTable!$C$1,[2]InApkStringTable!$1:$1,0),0),
"스트링없음")))</f>
        <v>평타 공격이 한 번 더 반복됩니다</v>
      </c>
      <c r="S41" s="1">
        <v>2</v>
      </c>
      <c r="T41" s="1" t="b">
        <v>0</v>
      </c>
    </row>
    <row r="42" spans="1:21" x14ac:dyDescent="0.3">
      <c r="A42" s="1" t="s">
        <v>75</v>
      </c>
      <c r="B42" s="1">
        <v>0</v>
      </c>
      <c r="C42" s="1">
        <v>0</v>
      </c>
      <c r="D42" s="1">
        <v>0</v>
      </c>
      <c r="E42" s="1" t="s">
        <v>76</v>
      </c>
      <c r="F42" s="1" t="b">
        <f t="shared" si="7"/>
        <v>0</v>
      </c>
      <c r="G42" s="1" t="b">
        <f t="shared" si="12"/>
        <v>0</v>
      </c>
      <c r="H42" s="1" t="b">
        <f t="shared" si="13"/>
        <v>0</v>
      </c>
      <c r="I42" s="1" t="s">
        <v>192</v>
      </c>
      <c r="J42" s="1">
        <f t="shared" si="20"/>
        <v>100</v>
      </c>
      <c r="K42" s="1">
        <f t="shared" si="21"/>
        <v>4.5413260672116255E-2</v>
      </c>
      <c r="L42" s="1" t="str">
        <f t="shared" si="22"/>
        <v/>
      </c>
      <c r="M42" s="1" t="str">
        <f t="shared" ca="1" si="3"/>
        <v>LP_HealOnKill</v>
      </c>
      <c r="N42" s="1" t="str">
        <f ca="1">IF(ISBLANK(M42),"",
IF(ISERROR(FIND(",",M42)),
  IF(ISERROR(VLOOKUP(M42,[1]AffectorValueTable!$A:$A,1,0)),"어펙터밸류없음",
  ""),
IF(ISERROR(FIND(",",M42,FIND(",",M42)+1)),
  IF(OR(ISERROR(VLOOKUP(LEFT(M42,FIND(",",M42)-1),[1]AffectorValueTable!$A:$A,1,0)),ISERROR(VLOOKUP(TRIM(MID(M42,FIND(",",M42)+1,999)),[1]AffectorValueTable!$A:$A,1,0))),"어펙터밸류없음",
  ""),
IF(ISERROR(FIND(",",M42,FIND(",",M42,FIND(",",M42)+1)+1)),
  IF(OR(ISERROR(VLOOKUP(LEFT(M42,FIND(",",M42)-1),[1]AffectorValueTable!$A:$A,1,0)),ISERROR(VLOOKUP(TRIM(MID(M42,FIND(",",M42)+1,FIND(",",M42,FIND(",",M42)+1)-FIND(",",M42)-1)),[1]AffectorValueTable!$A:$A,1,0)),ISERROR(VLOOKUP(TRIM(MID(M42,FIND(",",M42,FIND(",",M42)+1)+1,999)),[1]AffectorValueTable!$A:$A,1,0))),"어펙터밸류없음",
  ""),
IF(ISERROR(FIND(",",M42,FIND(",",M42,FIND(",",M42,FIND(",",M42)+1)+1)+1)),
  IF(OR(ISERROR(VLOOKUP(LEFT(M42,FIND(",",M42)-1),[1]AffectorValueTable!$A:$A,1,0)),ISERROR(VLOOKUP(TRIM(MID(M42,FIND(",",M42)+1,FIND(",",M42,FIND(",",M42)+1)-FIND(",",M42)-1)),[1]AffectorValueTable!$A:$A,1,0)),ISERROR(VLOOKUP(TRIM(MID(M42,FIND(",",M42,FIND(",",M42)+1)+1,FIND(",",M42,FIND(",",M42,FIND(",",M42)+1)+1)-FIND(",",M42,FIND(",",M42)+1)-1)),[1]AffectorValueTable!$A:$A,1,0)),ISERROR(VLOOKUP(TRIM(MID(M42,FIND(",",M42,FIND(",",M42,FIND(",",M42)+1)+1)+1,999)),[1]AffectorValueTable!$A:$A,1,0))),"어펙터밸류없음",
  ""),
)))))</f>
        <v/>
      </c>
      <c r="O42" s="1" t="str">
        <f t="shared" ca="1" si="10"/>
        <v>LevelPackUIName_HealOnKill</v>
      </c>
      <c r="P42" s="1" t="str">
        <f t="shared" ca="1" si="4"/>
        <v>LevelPackUIDesc_HealOnKill</v>
      </c>
      <c r="Q42" s="1" t="str">
        <f ca="1">IF(ISBLANK(O42),"",
IFERROR(VLOOKUP(O42,[2]StringTable!$1:$1048576,MATCH([2]StringTable!$C$1,[2]StringTable!$1:$1,0),0),
IFERROR(VLOOKUP(O42,[2]InApkStringTable!$1:$1048576,MATCH([2]InApkStringTable!$C$1,[2]InApkStringTable!$1:$1,0),0),
"스트링없음")))</f>
        <v>몬스터 킬 시 회복</v>
      </c>
      <c r="R42" s="1" t="str">
        <f ca="1">IF(ISBLANK(P42),"",
IFERROR(VLOOKUP(P42,[2]StringTable!$1:$1048576,MATCH([2]StringTable!$C$1,[2]StringTable!$1:$1,0),0),
IFERROR(VLOOKUP(P42,[2]InApkStringTable!$1:$1048576,MATCH([2]InApkStringTable!$C$1,[2]InApkStringTable!$1:$1,0),0),
"스트링없음")))</f>
        <v>몬스터를 죽일 때 회복합니다</v>
      </c>
      <c r="S42" s="1">
        <v>9</v>
      </c>
      <c r="T42" s="1" t="b">
        <v>0</v>
      </c>
    </row>
    <row r="43" spans="1:21" x14ac:dyDescent="0.3">
      <c r="A43" s="1" t="s">
        <v>77</v>
      </c>
      <c r="B43" s="1">
        <v>0</v>
      </c>
      <c r="C43" s="1">
        <v>0</v>
      </c>
      <c r="D43" s="1">
        <v>1</v>
      </c>
      <c r="E43" s="1" t="s">
        <v>76</v>
      </c>
      <c r="F43" s="1" t="b">
        <f t="shared" si="7"/>
        <v>0</v>
      </c>
      <c r="G43" s="1" t="b">
        <f t="shared" si="12"/>
        <v>1</v>
      </c>
      <c r="H43" s="1" t="b">
        <f t="shared" si="13"/>
        <v>1</v>
      </c>
      <c r="I43" s="1" t="s">
        <v>190</v>
      </c>
      <c r="J43" s="1">
        <f t="shared" si="20"/>
        <v>2</v>
      </c>
      <c r="K43" s="1">
        <f t="shared" si="21"/>
        <v>9.0826521344232513E-4</v>
      </c>
      <c r="L43" s="1">
        <f t="shared" si="22"/>
        <v>1.9607843137254902E-2</v>
      </c>
      <c r="M43" s="1" t="str">
        <f t="shared" ca="1" si="3"/>
        <v>LP_HealOnKillBetter</v>
      </c>
      <c r="N43" s="1" t="str">
        <f ca="1">IF(ISBLANK(M43),"",
IF(ISERROR(FIND(",",M43)),
  IF(ISERROR(VLOOKUP(M43,[1]AffectorValueTable!$A:$A,1,0)),"어펙터밸류없음",
  ""),
IF(ISERROR(FIND(",",M43,FIND(",",M43)+1)),
  IF(OR(ISERROR(VLOOKUP(LEFT(M43,FIND(",",M43)-1),[1]AffectorValueTable!$A:$A,1,0)),ISERROR(VLOOKUP(TRIM(MID(M43,FIND(",",M43)+1,999)),[1]AffectorValueTable!$A:$A,1,0))),"어펙터밸류없음",
  ""),
IF(ISERROR(FIND(",",M43,FIND(",",M43,FIND(",",M43)+1)+1)),
  IF(OR(ISERROR(VLOOKUP(LEFT(M43,FIND(",",M43)-1),[1]AffectorValueTable!$A:$A,1,0)),ISERROR(VLOOKUP(TRIM(MID(M43,FIND(",",M43)+1,FIND(",",M43,FIND(",",M43)+1)-FIND(",",M43)-1)),[1]AffectorValueTable!$A:$A,1,0)),ISERROR(VLOOKUP(TRIM(MID(M43,FIND(",",M43,FIND(",",M43)+1)+1,999)),[1]AffectorValueTable!$A:$A,1,0))),"어펙터밸류없음",
  ""),
IF(ISERROR(FIND(",",M43,FIND(",",M43,FIND(",",M43,FIND(",",M43)+1)+1)+1)),
  IF(OR(ISERROR(VLOOKUP(LEFT(M43,FIND(",",M43)-1),[1]AffectorValueTable!$A:$A,1,0)),ISERROR(VLOOKUP(TRIM(MID(M43,FIND(",",M43)+1,FIND(",",M43,FIND(",",M43)+1)-FIND(",",M43)-1)),[1]AffectorValueTable!$A:$A,1,0)),ISERROR(VLOOKUP(TRIM(MID(M43,FIND(",",M43,FIND(",",M43)+1)+1,FIND(",",M43,FIND(",",M43,FIND(",",M43)+1)+1)-FIND(",",M43,FIND(",",M43)+1)-1)),[1]AffectorValueTable!$A:$A,1,0)),ISERROR(VLOOKUP(TRIM(MID(M43,FIND(",",M43,FIND(",",M43,FIND(",",M43)+1)+1)+1,999)),[1]AffectorValueTable!$A:$A,1,0))),"어펙터밸류없음",
  ""),
)))))</f>
        <v/>
      </c>
      <c r="O43" s="1" t="str">
        <f t="shared" ca="1" si="10"/>
        <v>LevelPackUIName_HealOnKillBetter</v>
      </c>
      <c r="P43" s="1" t="str">
        <f t="shared" ca="1" si="4"/>
        <v>LevelPackUIDesc_HealOnKillBetter</v>
      </c>
      <c r="Q43" s="1" t="str">
        <f ca="1">IF(ISBLANK(O43),"",
IFERROR(VLOOKUP(O43,[2]StringTable!$1:$1048576,MATCH([2]StringTable!$C$1,[2]StringTable!$1:$1,0),0),
IFERROR(VLOOKUP(O43,[2]InApkStringTable!$1:$1048576,MATCH([2]InApkStringTable!$C$1,[2]InApkStringTable!$1:$1,0),0),
"스트링없음")))</f>
        <v>&lt;color=#FFC080&gt;상급&lt;/color&gt; 몬스터 킬 시 회복</v>
      </c>
      <c r="R43" s="1" t="str">
        <f ca="1">IF(ISBLANK(P43),"",
IFERROR(VLOOKUP(P43,[2]StringTable!$1:$1048576,MATCH([2]StringTable!$C$1,[2]StringTable!$1:$1,0),0),
IFERROR(VLOOKUP(P43,[2]InApkStringTable!$1:$1048576,MATCH([2]InApkStringTable!$C$1,[2]InApkStringTable!$1:$1,0),0),
"스트링없음")))</f>
        <v>몬스터를 죽일 때 더 많이 회복합니다</v>
      </c>
      <c r="S43" s="1">
        <v>5</v>
      </c>
      <c r="T43" s="1" t="b">
        <v>0</v>
      </c>
    </row>
    <row r="44" spans="1:21" x14ac:dyDescent="0.3">
      <c r="A44" s="1" t="s">
        <v>79</v>
      </c>
      <c r="B44" s="1">
        <v>0</v>
      </c>
      <c r="C44" s="1">
        <v>0</v>
      </c>
      <c r="D44" s="1">
        <v>0</v>
      </c>
      <c r="E44" s="1" t="s">
        <v>80</v>
      </c>
      <c r="F44" s="1" t="b">
        <f t="shared" si="7"/>
        <v>0</v>
      </c>
      <c r="G44" s="1" t="b">
        <f t="shared" si="12"/>
        <v>0</v>
      </c>
      <c r="H44" s="1" t="b">
        <f t="shared" si="13"/>
        <v>0</v>
      </c>
      <c r="I44" s="1" t="s">
        <v>192</v>
      </c>
      <c r="J44" s="1">
        <f t="shared" si="20"/>
        <v>100</v>
      </c>
      <c r="K44" s="1">
        <f t="shared" si="21"/>
        <v>4.5413260672116255E-2</v>
      </c>
      <c r="L44" s="1" t="str">
        <f t="shared" si="22"/>
        <v/>
      </c>
      <c r="M44" s="1" t="str">
        <f t="shared" ca="1" si="3"/>
        <v>LP_AtkSpeedUpOnEncounter</v>
      </c>
      <c r="N44" s="1" t="str">
        <f ca="1">IF(ISBLANK(M44),"",
IF(ISERROR(FIND(",",M44)),
  IF(ISERROR(VLOOKUP(M44,[1]AffectorValueTable!$A:$A,1,0)),"어펙터밸류없음",
  ""),
IF(ISERROR(FIND(",",M44,FIND(",",M44)+1)),
  IF(OR(ISERROR(VLOOKUP(LEFT(M44,FIND(",",M44)-1),[1]AffectorValueTable!$A:$A,1,0)),ISERROR(VLOOKUP(TRIM(MID(M44,FIND(",",M44)+1,999)),[1]AffectorValueTable!$A:$A,1,0))),"어펙터밸류없음",
  ""),
IF(ISERROR(FIND(",",M44,FIND(",",M44,FIND(",",M44)+1)+1)),
  IF(OR(ISERROR(VLOOKUP(LEFT(M44,FIND(",",M44)-1),[1]AffectorValueTable!$A:$A,1,0)),ISERROR(VLOOKUP(TRIM(MID(M44,FIND(",",M44)+1,FIND(",",M44,FIND(",",M44)+1)-FIND(",",M44)-1)),[1]AffectorValueTable!$A:$A,1,0)),ISERROR(VLOOKUP(TRIM(MID(M44,FIND(",",M44,FIND(",",M44)+1)+1,999)),[1]AffectorValueTable!$A:$A,1,0))),"어펙터밸류없음",
  ""),
IF(ISERROR(FIND(",",M44,FIND(",",M44,FIND(",",M44,FIND(",",M44)+1)+1)+1)),
  IF(OR(ISERROR(VLOOKUP(LEFT(M44,FIND(",",M44)-1),[1]AffectorValueTable!$A:$A,1,0)),ISERROR(VLOOKUP(TRIM(MID(M44,FIND(",",M44)+1,FIND(",",M44,FIND(",",M44)+1)-FIND(",",M44)-1)),[1]AffectorValueTable!$A:$A,1,0)),ISERROR(VLOOKUP(TRIM(MID(M44,FIND(",",M44,FIND(",",M44)+1)+1,FIND(",",M44,FIND(",",M44,FIND(",",M44)+1)+1)-FIND(",",M44,FIND(",",M44)+1)-1)),[1]AffectorValueTable!$A:$A,1,0)),ISERROR(VLOOKUP(TRIM(MID(M44,FIND(",",M44,FIND(",",M44,FIND(",",M44)+1)+1)+1,999)),[1]AffectorValueTable!$A:$A,1,0))),"어펙터밸류없음",
  ""),
)))))</f>
        <v/>
      </c>
      <c r="O44" s="1" t="str">
        <f t="shared" ca="1" si="10"/>
        <v>LevelPackUIName_AtkSpeedUpOnEncounter</v>
      </c>
      <c r="P44" s="1" t="str">
        <f t="shared" ca="1" si="4"/>
        <v>LevelPackUIDesc_AtkSpeedUpOnEncounter</v>
      </c>
      <c r="Q44" s="1" t="str">
        <f ca="1">IF(ISBLANK(O44),"",
IFERROR(VLOOKUP(O44,[2]StringTable!$1:$1048576,MATCH([2]StringTable!$C$1,[2]StringTable!$1:$1,0),0),
IFERROR(VLOOKUP(O44,[2]InApkStringTable!$1:$1048576,MATCH([2]InApkStringTable!$C$1,[2]InApkStringTable!$1:$1,0),0),
"스트링없음")))</f>
        <v>적 조우 시
공격 속도 증가</v>
      </c>
      <c r="R44" s="1" t="str">
        <f ca="1">IF(ISBLANK(P44),"",
IFERROR(VLOOKUP(P44,[2]StringTable!$1:$1048576,MATCH([2]StringTable!$C$1,[2]StringTable!$1:$1,0),0),
IFERROR(VLOOKUP(P44,[2]InApkStringTable!$1:$1048576,MATCH([2]InApkStringTable!$C$1,[2]InApkStringTable!$1:$1,0),0),
"스트링없음")))</f>
        <v>몬스터 조우 시 공격 속도가 증가합니다</v>
      </c>
      <c r="S44" s="1">
        <v>9</v>
      </c>
      <c r="T44" s="1" t="b">
        <v>0</v>
      </c>
      <c r="U44" s="1" t="s">
        <v>110</v>
      </c>
    </row>
    <row r="45" spans="1:21" x14ac:dyDescent="0.3">
      <c r="A45" s="1" t="s">
        <v>81</v>
      </c>
      <c r="B45" s="1">
        <v>0</v>
      </c>
      <c r="C45" s="1">
        <v>0</v>
      </c>
      <c r="D45" s="1">
        <v>1</v>
      </c>
      <c r="E45" s="1" t="s">
        <v>80</v>
      </c>
      <c r="F45" s="1" t="b">
        <f t="shared" si="7"/>
        <v>0</v>
      </c>
      <c r="G45" s="1" t="b">
        <f t="shared" si="12"/>
        <v>1</v>
      </c>
      <c r="H45" s="1" t="b">
        <f t="shared" si="13"/>
        <v>1</v>
      </c>
      <c r="I45" s="1" t="s">
        <v>190</v>
      </c>
      <c r="J45" s="1">
        <f t="shared" si="20"/>
        <v>2</v>
      </c>
      <c r="K45" s="1">
        <f t="shared" si="21"/>
        <v>9.0826521344232513E-4</v>
      </c>
      <c r="L45" s="1">
        <f t="shared" si="22"/>
        <v>1.9607843137254902E-2</v>
      </c>
      <c r="M45" s="1" t="str">
        <f t="shared" ref="M45:M71" ca="1" si="23">IF($C45=0,"LP_"&amp;$A45,OFFSET(M45,-1,0))</f>
        <v>LP_AtkSpeedUpOnEncounterBetter</v>
      </c>
      <c r="N45" s="1" t="str">
        <f ca="1">IF(ISBLANK(M45),"",
IF(ISERROR(FIND(",",M45)),
  IF(ISERROR(VLOOKUP(M45,[1]AffectorValueTable!$A:$A,1,0)),"어펙터밸류없음",
  ""),
IF(ISERROR(FIND(",",M45,FIND(",",M45)+1)),
  IF(OR(ISERROR(VLOOKUP(LEFT(M45,FIND(",",M45)-1),[1]AffectorValueTable!$A:$A,1,0)),ISERROR(VLOOKUP(TRIM(MID(M45,FIND(",",M45)+1,999)),[1]AffectorValueTable!$A:$A,1,0))),"어펙터밸류없음",
  ""),
IF(ISERROR(FIND(",",M45,FIND(",",M45,FIND(",",M45)+1)+1)),
  IF(OR(ISERROR(VLOOKUP(LEFT(M45,FIND(",",M45)-1),[1]AffectorValueTable!$A:$A,1,0)),ISERROR(VLOOKUP(TRIM(MID(M45,FIND(",",M45)+1,FIND(",",M45,FIND(",",M45)+1)-FIND(",",M45)-1)),[1]AffectorValueTable!$A:$A,1,0)),ISERROR(VLOOKUP(TRIM(MID(M45,FIND(",",M45,FIND(",",M45)+1)+1,999)),[1]AffectorValueTable!$A:$A,1,0))),"어펙터밸류없음",
  ""),
IF(ISERROR(FIND(",",M45,FIND(",",M45,FIND(",",M45,FIND(",",M45)+1)+1)+1)),
  IF(OR(ISERROR(VLOOKUP(LEFT(M45,FIND(",",M45)-1),[1]AffectorValueTable!$A:$A,1,0)),ISERROR(VLOOKUP(TRIM(MID(M45,FIND(",",M45)+1,FIND(",",M45,FIND(",",M45)+1)-FIND(",",M45)-1)),[1]AffectorValueTable!$A:$A,1,0)),ISERROR(VLOOKUP(TRIM(MID(M45,FIND(",",M45,FIND(",",M45)+1)+1,FIND(",",M45,FIND(",",M45,FIND(",",M45)+1)+1)-FIND(",",M45,FIND(",",M45)+1)-1)),[1]AffectorValueTable!$A:$A,1,0)),ISERROR(VLOOKUP(TRIM(MID(M45,FIND(",",M45,FIND(",",M45,FIND(",",M45)+1)+1)+1,999)),[1]AffectorValueTable!$A:$A,1,0))),"어펙터밸류없음",
  ""),
)))))</f>
        <v/>
      </c>
      <c r="O45" s="1" t="str">
        <f t="shared" ca="1" si="10"/>
        <v>LevelPackUIName_AtkSpeedUpOnEncounterBetter</v>
      </c>
      <c r="P45" s="1" t="str">
        <f t="shared" ref="P45:P71" ca="1" si="24">IF($C45=0,"LevelPackUIDesc_"&amp;$A45,OFFSET(P45,-1,0))</f>
        <v>LevelPackUIDesc_AtkSpeedUpOnEncounterBetter</v>
      </c>
      <c r="Q45" s="1" t="str">
        <f ca="1">IF(ISBLANK(O45),"",
IFERROR(VLOOKUP(O45,[2]StringTable!$1:$1048576,MATCH([2]StringTable!$C$1,[2]StringTable!$1:$1,0),0),
IFERROR(VLOOKUP(O45,[2]InApkStringTable!$1:$1048576,MATCH([2]InApkStringTable!$C$1,[2]InApkStringTable!$1:$1,0),0),
"스트링없음")))</f>
        <v>&lt;color=#FFC080&gt;상급&lt;/color&gt; 적 조우 시
공격 속도 증가</v>
      </c>
      <c r="R45" s="1" t="str">
        <f ca="1">IF(ISBLANK(P45),"",
IFERROR(VLOOKUP(P45,[2]StringTable!$1:$1048576,MATCH([2]StringTable!$C$1,[2]StringTable!$1:$1,0),0),
IFERROR(VLOOKUP(P45,[2]InApkStringTable!$1:$1048576,MATCH([2]InApkStringTable!$C$1,[2]InApkStringTable!$1:$1,0),0),
"스트링없음")))</f>
        <v>몬스터 조우 시 공격 속도가 더 많이 증가합니다</v>
      </c>
      <c r="S45" s="1">
        <v>5</v>
      </c>
      <c r="T45" s="1" t="b">
        <v>0</v>
      </c>
      <c r="U45" s="1" t="s">
        <v>110</v>
      </c>
    </row>
    <row r="46" spans="1:21" x14ac:dyDescent="0.3">
      <c r="A46" s="1" t="s">
        <v>82</v>
      </c>
      <c r="B46" s="1">
        <v>0</v>
      </c>
      <c r="C46" s="1">
        <v>0</v>
      </c>
      <c r="D46" s="1">
        <v>0</v>
      </c>
      <c r="E46" s="1" t="s">
        <v>83</v>
      </c>
      <c r="F46" s="1" t="b">
        <f t="shared" si="7"/>
        <v>0</v>
      </c>
      <c r="G46" s="1" t="b">
        <f t="shared" si="12"/>
        <v>0</v>
      </c>
      <c r="H46" s="1" t="b">
        <f t="shared" si="13"/>
        <v>0</v>
      </c>
      <c r="I46" s="1" t="s">
        <v>192</v>
      </c>
      <c r="J46" s="1">
        <f t="shared" si="20"/>
        <v>100</v>
      </c>
      <c r="K46" s="1">
        <f t="shared" si="21"/>
        <v>4.5413260672116255E-2</v>
      </c>
      <c r="L46" s="1" t="str">
        <f t="shared" si="22"/>
        <v/>
      </c>
      <c r="M46" s="1" t="str">
        <f t="shared" ca="1" si="23"/>
        <v>LP_VampireOnAttack</v>
      </c>
      <c r="N46" s="1" t="str">
        <f ca="1">IF(ISBLANK(M46),"",
IF(ISERROR(FIND(",",M46)),
  IF(ISERROR(VLOOKUP(M46,[1]AffectorValueTable!$A:$A,1,0)),"어펙터밸류없음",
  ""),
IF(ISERROR(FIND(",",M46,FIND(",",M46)+1)),
  IF(OR(ISERROR(VLOOKUP(LEFT(M46,FIND(",",M46)-1),[1]AffectorValueTable!$A:$A,1,0)),ISERROR(VLOOKUP(TRIM(MID(M46,FIND(",",M46)+1,999)),[1]AffectorValueTable!$A:$A,1,0))),"어펙터밸류없음",
  ""),
IF(ISERROR(FIND(",",M46,FIND(",",M46,FIND(",",M46)+1)+1)),
  IF(OR(ISERROR(VLOOKUP(LEFT(M46,FIND(",",M46)-1),[1]AffectorValueTable!$A:$A,1,0)),ISERROR(VLOOKUP(TRIM(MID(M46,FIND(",",M46)+1,FIND(",",M46,FIND(",",M46)+1)-FIND(",",M46)-1)),[1]AffectorValueTable!$A:$A,1,0)),ISERROR(VLOOKUP(TRIM(MID(M46,FIND(",",M46,FIND(",",M46)+1)+1,999)),[1]AffectorValueTable!$A:$A,1,0))),"어펙터밸류없음",
  ""),
IF(ISERROR(FIND(",",M46,FIND(",",M46,FIND(",",M46,FIND(",",M46)+1)+1)+1)),
  IF(OR(ISERROR(VLOOKUP(LEFT(M46,FIND(",",M46)-1),[1]AffectorValueTable!$A:$A,1,0)),ISERROR(VLOOKUP(TRIM(MID(M46,FIND(",",M46)+1,FIND(",",M46,FIND(",",M46)+1)-FIND(",",M46)-1)),[1]AffectorValueTable!$A:$A,1,0)),ISERROR(VLOOKUP(TRIM(MID(M46,FIND(",",M46,FIND(",",M46)+1)+1,FIND(",",M46,FIND(",",M46,FIND(",",M46)+1)+1)-FIND(",",M46,FIND(",",M46)+1)-1)),[1]AffectorValueTable!$A:$A,1,0)),ISERROR(VLOOKUP(TRIM(MID(M46,FIND(",",M46,FIND(",",M46,FIND(",",M46)+1)+1)+1,999)),[1]AffectorValueTable!$A:$A,1,0))),"어펙터밸류없음",
  ""),
)))))</f>
        <v/>
      </c>
      <c r="O46" s="1" t="str">
        <f t="shared" ca="1" si="10"/>
        <v>LevelPackUIName_VampireOnAttack</v>
      </c>
      <c r="P46" s="1" t="str">
        <f t="shared" ca="1" si="24"/>
        <v>LevelPackUIDesc_VampireOnAttack</v>
      </c>
      <c r="Q46" s="1" t="str">
        <f ca="1">IF(ISBLANK(O46),"",
IFERROR(VLOOKUP(O46,[2]StringTable!$1:$1048576,MATCH([2]StringTable!$C$1,[2]StringTable!$1:$1,0),0),
IFERROR(VLOOKUP(O46,[2]InApkStringTable!$1:$1048576,MATCH([2]InApkStringTable!$C$1,[2]InApkStringTable!$1:$1,0),0),
"스트링없음")))</f>
        <v>공격 시 흡혈</v>
      </c>
      <c r="R46" s="1" t="str">
        <f ca="1">IF(ISBLANK(P46),"",
IFERROR(VLOOKUP(P46,[2]StringTable!$1:$1048576,MATCH([2]StringTable!$C$1,[2]StringTable!$1:$1,0),0),
IFERROR(VLOOKUP(P46,[2]InApkStringTable!$1:$1048576,MATCH([2]InApkStringTable!$C$1,[2]InApkStringTable!$1:$1,0),0),
"스트링없음")))</f>
        <v>몬스터 공격 시 대미지의 일부를 흡수합니다</v>
      </c>
      <c r="S46" s="1">
        <v>9</v>
      </c>
      <c r="T46" s="1" t="b">
        <v>0</v>
      </c>
    </row>
    <row r="47" spans="1:21" x14ac:dyDescent="0.3">
      <c r="A47" s="1" t="s">
        <v>84</v>
      </c>
      <c r="B47" s="1">
        <v>0</v>
      </c>
      <c r="C47" s="1">
        <v>0</v>
      </c>
      <c r="D47" s="1">
        <v>1</v>
      </c>
      <c r="E47" s="1" t="s">
        <v>83</v>
      </c>
      <c r="F47" s="1" t="b">
        <f t="shared" si="7"/>
        <v>0</v>
      </c>
      <c r="G47" s="1" t="b">
        <f t="shared" si="12"/>
        <v>1</v>
      </c>
      <c r="H47" s="1" t="b">
        <f t="shared" si="13"/>
        <v>1</v>
      </c>
      <c r="I47" s="1" t="s">
        <v>190</v>
      </c>
      <c r="J47" s="1">
        <f t="shared" si="20"/>
        <v>2</v>
      </c>
      <c r="K47" s="1">
        <f t="shared" si="21"/>
        <v>9.0826521344232513E-4</v>
      </c>
      <c r="L47" s="1">
        <f t="shared" si="22"/>
        <v>1.9607843137254902E-2</v>
      </c>
      <c r="M47" s="1" t="str">
        <f t="shared" ca="1" si="23"/>
        <v>LP_VampireOnAttackBetter</v>
      </c>
      <c r="N47" s="1" t="str">
        <f ca="1">IF(ISBLANK(M47),"",
IF(ISERROR(FIND(",",M47)),
  IF(ISERROR(VLOOKUP(M47,[1]AffectorValueTable!$A:$A,1,0)),"어펙터밸류없음",
  ""),
IF(ISERROR(FIND(",",M47,FIND(",",M47)+1)),
  IF(OR(ISERROR(VLOOKUP(LEFT(M47,FIND(",",M47)-1),[1]AffectorValueTable!$A:$A,1,0)),ISERROR(VLOOKUP(TRIM(MID(M47,FIND(",",M47)+1,999)),[1]AffectorValueTable!$A:$A,1,0))),"어펙터밸류없음",
  ""),
IF(ISERROR(FIND(",",M47,FIND(",",M47,FIND(",",M47)+1)+1)),
  IF(OR(ISERROR(VLOOKUP(LEFT(M47,FIND(",",M47)-1),[1]AffectorValueTable!$A:$A,1,0)),ISERROR(VLOOKUP(TRIM(MID(M47,FIND(",",M47)+1,FIND(",",M47,FIND(",",M47)+1)-FIND(",",M47)-1)),[1]AffectorValueTable!$A:$A,1,0)),ISERROR(VLOOKUP(TRIM(MID(M47,FIND(",",M47,FIND(",",M47)+1)+1,999)),[1]AffectorValueTable!$A:$A,1,0))),"어펙터밸류없음",
  ""),
IF(ISERROR(FIND(",",M47,FIND(",",M47,FIND(",",M47,FIND(",",M47)+1)+1)+1)),
  IF(OR(ISERROR(VLOOKUP(LEFT(M47,FIND(",",M47)-1),[1]AffectorValueTable!$A:$A,1,0)),ISERROR(VLOOKUP(TRIM(MID(M47,FIND(",",M47)+1,FIND(",",M47,FIND(",",M47)+1)-FIND(",",M47)-1)),[1]AffectorValueTable!$A:$A,1,0)),ISERROR(VLOOKUP(TRIM(MID(M47,FIND(",",M47,FIND(",",M47)+1)+1,FIND(",",M47,FIND(",",M47,FIND(",",M47)+1)+1)-FIND(",",M47,FIND(",",M47)+1)-1)),[1]AffectorValueTable!$A:$A,1,0)),ISERROR(VLOOKUP(TRIM(MID(M47,FIND(",",M47,FIND(",",M47,FIND(",",M47)+1)+1)+1,999)),[1]AffectorValueTable!$A:$A,1,0))),"어펙터밸류없음",
  ""),
)))))</f>
        <v/>
      </c>
      <c r="O47" s="1" t="str">
        <f t="shared" ca="1" si="10"/>
        <v>LevelPackUIName_VampireOnAttackBetter</v>
      </c>
      <c r="P47" s="1" t="str">
        <f t="shared" ca="1" si="24"/>
        <v>LevelPackUIDesc_VampireOnAttackBetter</v>
      </c>
      <c r="Q47" s="1" t="str">
        <f ca="1">IF(ISBLANK(O47),"",
IFERROR(VLOOKUP(O47,[2]StringTable!$1:$1048576,MATCH([2]StringTable!$C$1,[2]StringTable!$1:$1,0),0),
IFERROR(VLOOKUP(O47,[2]InApkStringTable!$1:$1048576,MATCH([2]InApkStringTable!$C$1,[2]InApkStringTable!$1:$1,0),0),
"스트링없음")))</f>
        <v>&lt;color=#FFC080&gt;상급&lt;/color&gt; 공격 시 흡혈</v>
      </c>
      <c r="R47" s="1" t="str">
        <f ca="1">IF(ISBLANK(P47),"",
IFERROR(VLOOKUP(P47,[2]StringTable!$1:$1048576,MATCH([2]StringTable!$C$1,[2]StringTable!$1:$1,0),0),
IFERROR(VLOOKUP(P47,[2]InApkStringTable!$1:$1048576,MATCH([2]InApkStringTable!$C$1,[2]InApkStringTable!$1:$1,0),0),
"스트링없음")))</f>
        <v>몬스터 공격 시 대미지의 일부를 더 많이 흡수합니다</v>
      </c>
      <c r="S47" s="1">
        <v>5</v>
      </c>
      <c r="T47" s="1" t="b">
        <v>0</v>
      </c>
    </row>
    <row r="48" spans="1:21" x14ac:dyDescent="0.3">
      <c r="A48" s="1" t="s">
        <v>168</v>
      </c>
      <c r="B48" s="1">
        <v>0</v>
      </c>
      <c r="C48" s="1">
        <v>0</v>
      </c>
      <c r="D48" s="1">
        <v>1</v>
      </c>
      <c r="E48" s="1" t="s">
        <v>85</v>
      </c>
      <c r="F48" s="1" t="b">
        <f t="shared" si="7"/>
        <v>0</v>
      </c>
      <c r="G48" s="1" t="b">
        <f t="shared" si="12"/>
        <v>1</v>
      </c>
      <c r="H48" s="1" t="b">
        <f t="shared" si="13"/>
        <v>1</v>
      </c>
      <c r="I48" s="1" t="s">
        <v>189</v>
      </c>
      <c r="J48" s="1">
        <f t="shared" si="20"/>
        <v>4</v>
      </c>
      <c r="K48" s="1">
        <f t="shared" si="21"/>
        <v>1.8165304268846503E-3</v>
      </c>
      <c r="L48" s="1">
        <f t="shared" si="22"/>
        <v>3.9215686274509803E-2</v>
      </c>
      <c r="M48" s="1" t="str">
        <f t="shared" ca="1" si="23"/>
        <v>LP_RecoverOnAttacked</v>
      </c>
      <c r="N48" s="1" t="str">
        <f ca="1">IF(ISBLANK(M48),"",
IF(ISERROR(FIND(",",M48)),
  IF(ISERROR(VLOOKUP(M48,[1]AffectorValueTable!$A:$A,1,0)),"어펙터밸류없음",
  ""),
IF(ISERROR(FIND(",",M48,FIND(",",M48)+1)),
  IF(OR(ISERROR(VLOOKUP(LEFT(M48,FIND(",",M48)-1),[1]AffectorValueTable!$A:$A,1,0)),ISERROR(VLOOKUP(TRIM(MID(M48,FIND(",",M48)+1,999)),[1]AffectorValueTable!$A:$A,1,0))),"어펙터밸류없음",
  ""),
IF(ISERROR(FIND(",",M48,FIND(",",M48,FIND(",",M48)+1)+1)),
  IF(OR(ISERROR(VLOOKUP(LEFT(M48,FIND(",",M48)-1),[1]AffectorValueTable!$A:$A,1,0)),ISERROR(VLOOKUP(TRIM(MID(M48,FIND(",",M48)+1,FIND(",",M48,FIND(",",M48)+1)-FIND(",",M48)-1)),[1]AffectorValueTable!$A:$A,1,0)),ISERROR(VLOOKUP(TRIM(MID(M48,FIND(",",M48,FIND(",",M48)+1)+1,999)),[1]AffectorValueTable!$A:$A,1,0))),"어펙터밸류없음",
  ""),
IF(ISERROR(FIND(",",M48,FIND(",",M48,FIND(",",M48,FIND(",",M48)+1)+1)+1)),
  IF(OR(ISERROR(VLOOKUP(LEFT(M48,FIND(",",M48)-1),[1]AffectorValueTable!$A:$A,1,0)),ISERROR(VLOOKUP(TRIM(MID(M48,FIND(",",M48)+1,FIND(",",M48,FIND(",",M48)+1)-FIND(",",M48)-1)),[1]AffectorValueTable!$A:$A,1,0)),ISERROR(VLOOKUP(TRIM(MID(M48,FIND(",",M48,FIND(",",M48)+1)+1,FIND(",",M48,FIND(",",M48,FIND(",",M48)+1)+1)-FIND(",",M48,FIND(",",M48)+1)-1)),[1]AffectorValueTable!$A:$A,1,0)),ISERROR(VLOOKUP(TRIM(MID(M48,FIND(",",M48,FIND(",",M48,FIND(",",M48)+1)+1)+1,999)),[1]AffectorValueTable!$A:$A,1,0))),"어펙터밸류없음",
  ""),
)))))</f>
        <v/>
      </c>
      <c r="O48" s="1" t="str">
        <f t="shared" ca="1" si="10"/>
        <v>LevelPackUIName_RecoverOnAttacked</v>
      </c>
      <c r="P48" s="1" t="str">
        <f t="shared" ca="1" si="24"/>
        <v>LevelPackUIDesc_RecoverOnAttacked</v>
      </c>
      <c r="Q48" s="1" t="str">
        <f ca="1">IF(ISBLANK(O48),"",
IFERROR(VLOOKUP(O48,[2]StringTable!$1:$1048576,MATCH([2]StringTable!$C$1,[2]StringTable!$1:$1,0),0),
IFERROR(VLOOKUP(O48,[2]InApkStringTable!$1:$1048576,MATCH([2]InApkStringTable!$C$1,[2]InApkStringTable!$1:$1,0),0),
"스트링없음")))</f>
        <v>&lt;color=#FFC080&gt;피격 시 HP 리젠&lt;/color&gt;</v>
      </c>
      <c r="R48" s="1" t="str">
        <f ca="1">IF(ISBLANK(P48),"",
IFERROR(VLOOKUP(P48,[2]StringTable!$1:$1048576,MATCH([2]StringTable!$C$1,[2]StringTable!$1:$1,0),0),
IFERROR(VLOOKUP(P48,[2]InApkStringTable!$1:$1048576,MATCH([2]InApkStringTable!$C$1,[2]InApkStringTable!$1:$1,0),0),
"스트링없음")))</f>
        <v>HP를 잃을 때 대미지의 일부를 서서히 회복합니다</v>
      </c>
      <c r="S48" s="1">
        <v>5</v>
      </c>
      <c r="T48" s="1" t="b">
        <v>0</v>
      </c>
    </row>
    <row r="49" spans="1:21" x14ac:dyDescent="0.3">
      <c r="A49" s="1" t="s">
        <v>86</v>
      </c>
      <c r="B49" s="1">
        <v>0</v>
      </c>
      <c r="C49" s="1">
        <v>0</v>
      </c>
      <c r="D49" s="1">
        <v>0</v>
      </c>
      <c r="E49" s="1" t="s">
        <v>87</v>
      </c>
      <c r="F49" s="1" t="b">
        <f t="shared" si="7"/>
        <v>0</v>
      </c>
      <c r="G49" s="1" t="b">
        <f t="shared" si="12"/>
        <v>0</v>
      </c>
      <c r="H49" s="1" t="b">
        <f t="shared" si="13"/>
        <v>0</v>
      </c>
      <c r="I49" s="1" t="s">
        <v>192</v>
      </c>
      <c r="J49" s="1">
        <f t="shared" si="20"/>
        <v>100</v>
      </c>
      <c r="K49" s="1">
        <f t="shared" si="21"/>
        <v>4.5413260672116255E-2</v>
      </c>
      <c r="L49" s="1" t="str">
        <f t="shared" si="22"/>
        <v/>
      </c>
      <c r="M49" s="1" t="str">
        <f t="shared" ca="1" si="23"/>
        <v>LP_ReflectOnAttacked</v>
      </c>
      <c r="N49" s="1" t="str">
        <f ca="1">IF(ISBLANK(M49),"",
IF(ISERROR(FIND(",",M49)),
  IF(ISERROR(VLOOKUP(M49,[1]AffectorValueTable!$A:$A,1,0)),"어펙터밸류없음",
  ""),
IF(ISERROR(FIND(",",M49,FIND(",",M49)+1)),
  IF(OR(ISERROR(VLOOKUP(LEFT(M49,FIND(",",M49)-1),[1]AffectorValueTable!$A:$A,1,0)),ISERROR(VLOOKUP(TRIM(MID(M49,FIND(",",M49)+1,999)),[1]AffectorValueTable!$A:$A,1,0))),"어펙터밸류없음",
  ""),
IF(ISERROR(FIND(",",M49,FIND(",",M49,FIND(",",M49)+1)+1)),
  IF(OR(ISERROR(VLOOKUP(LEFT(M49,FIND(",",M49)-1),[1]AffectorValueTable!$A:$A,1,0)),ISERROR(VLOOKUP(TRIM(MID(M49,FIND(",",M49)+1,FIND(",",M49,FIND(",",M49)+1)-FIND(",",M49)-1)),[1]AffectorValueTable!$A:$A,1,0)),ISERROR(VLOOKUP(TRIM(MID(M49,FIND(",",M49,FIND(",",M49)+1)+1,999)),[1]AffectorValueTable!$A:$A,1,0))),"어펙터밸류없음",
  ""),
IF(ISERROR(FIND(",",M49,FIND(",",M49,FIND(",",M49,FIND(",",M49)+1)+1)+1)),
  IF(OR(ISERROR(VLOOKUP(LEFT(M49,FIND(",",M49)-1),[1]AffectorValueTable!$A:$A,1,0)),ISERROR(VLOOKUP(TRIM(MID(M49,FIND(",",M49)+1,FIND(",",M49,FIND(",",M49)+1)-FIND(",",M49)-1)),[1]AffectorValueTable!$A:$A,1,0)),ISERROR(VLOOKUP(TRIM(MID(M49,FIND(",",M49,FIND(",",M49)+1)+1,FIND(",",M49,FIND(",",M49,FIND(",",M49)+1)+1)-FIND(",",M49,FIND(",",M49)+1)-1)),[1]AffectorValueTable!$A:$A,1,0)),ISERROR(VLOOKUP(TRIM(MID(M49,FIND(",",M49,FIND(",",M49,FIND(",",M49)+1)+1)+1,999)),[1]AffectorValueTable!$A:$A,1,0))),"어펙터밸류없음",
  ""),
)))))</f>
        <v/>
      </c>
      <c r="O49" s="1" t="str">
        <f t="shared" ca="1" si="10"/>
        <v>LevelPackUIName_ReflectOnAttacked</v>
      </c>
      <c r="P49" s="1" t="str">
        <f t="shared" ca="1" si="24"/>
        <v>LevelPackUIDesc_ReflectOnAttacked</v>
      </c>
      <c r="Q49" s="1" t="str">
        <f ca="1">IF(ISBLANK(O49),"",
IFERROR(VLOOKUP(O49,[2]StringTable!$1:$1048576,MATCH([2]StringTable!$C$1,[2]StringTable!$1:$1,0),0),
IFERROR(VLOOKUP(O49,[2]InApkStringTable!$1:$1048576,MATCH([2]InApkStringTable!$C$1,[2]InApkStringTable!$1:$1,0),0),
"스트링없음")))</f>
        <v>피격 시 반사</v>
      </c>
      <c r="R49" s="1" t="str">
        <f ca="1">IF(ISBLANK(P49),"",
IFERROR(VLOOKUP(P49,[2]StringTable!$1:$1048576,MATCH([2]StringTable!$C$1,[2]StringTable!$1:$1,0),0),
IFERROR(VLOOKUP(P49,[2]InApkStringTable!$1:$1048576,MATCH([2]InApkStringTable!$C$1,[2]InApkStringTable!$1:$1,0),0),
"스트링없음")))</f>
        <v>몬스터에게 피격 시 대미지의 일부를 반사합니다</v>
      </c>
      <c r="S49" s="1">
        <v>5</v>
      </c>
      <c r="T49" s="1" t="b">
        <v>0</v>
      </c>
    </row>
    <row r="50" spans="1:21" x14ac:dyDescent="0.3">
      <c r="A50" s="1" t="s">
        <v>88</v>
      </c>
      <c r="B50" s="1">
        <v>0</v>
      </c>
      <c r="C50" s="1">
        <v>0</v>
      </c>
      <c r="D50" s="1">
        <v>1</v>
      </c>
      <c r="E50" s="1" t="s">
        <v>87</v>
      </c>
      <c r="F50" s="1" t="b">
        <f t="shared" si="7"/>
        <v>0</v>
      </c>
      <c r="G50" s="1" t="b">
        <f t="shared" si="12"/>
        <v>1</v>
      </c>
      <c r="H50" s="1" t="b">
        <f t="shared" si="13"/>
        <v>1</v>
      </c>
      <c r="I50" s="1" t="s">
        <v>190</v>
      </c>
      <c r="J50" s="1">
        <f t="shared" si="20"/>
        <v>2</v>
      </c>
      <c r="K50" s="1">
        <f t="shared" si="21"/>
        <v>9.0826521344232513E-4</v>
      </c>
      <c r="L50" s="1">
        <f t="shared" si="22"/>
        <v>1.9607843137254902E-2</v>
      </c>
      <c r="M50" s="1" t="str">
        <f t="shared" ca="1" si="23"/>
        <v>LP_ReflectOnAttackedBetter</v>
      </c>
      <c r="N50" s="1" t="str">
        <f ca="1">IF(ISBLANK(M50),"",
IF(ISERROR(FIND(",",M50)),
  IF(ISERROR(VLOOKUP(M50,[1]AffectorValueTable!$A:$A,1,0)),"어펙터밸류없음",
  ""),
IF(ISERROR(FIND(",",M50,FIND(",",M50)+1)),
  IF(OR(ISERROR(VLOOKUP(LEFT(M50,FIND(",",M50)-1),[1]AffectorValueTable!$A:$A,1,0)),ISERROR(VLOOKUP(TRIM(MID(M50,FIND(",",M50)+1,999)),[1]AffectorValueTable!$A:$A,1,0))),"어펙터밸류없음",
  ""),
IF(ISERROR(FIND(",",M50,FIND(",",M50,FIND(",",M50)+1)+1)),
  IF(OR(ISERROR(VLOOKUP(LEFT(M50,FIND(",",M50)-1),[1]AffectorValueTable!$A:$A,1,0)),ISERROR(VLOOKUP(TRIM(MID(M50,FIND(",",M50)+1,FIND(",",M50,FIND(",",M50)+1)-FIND(",",M50)-1)),[1]AffectorValueTable!$A:$A,1,0)),ISERROR(VLOOKUP(TRIM(MID(M50,FIND(",",M50,FIND(",",M50)+1)+1,999)),[1]AffectorValueTable!$A:$A,1,0))),"어펙터밸류없음",
  ""),
IF(ISERROR(FIND(",",M50,FIND(",",M50,FIND(",",M50,FIND(",",M50)+1)+1)+1)),
  IF(OR(ISERROR(VLOOKUP(LEFT(M50,FIND(",",M50)-1),[1]AffectorValueTable!$A:$A,1,0)),ISERROR(VLOOKUP(TRIM(MID(M50,FIND(",",M50)+1,FIND(",",M50,FIND(",",M50)+1)-FIND(",",M50)-1)),[1]AffectorValueTable!$A:$A,1,0)),ISERROR(VLOOKUP(TRIM(MID(M50,FIND(",",M50,FIND(",",M50)+1)+1,FIND(",",M50,FIND(",",M50,FIND(",",M50)+1)+1)-FIND(",",M50,FIND(",",M50)+1)-1)),[1]AffectorValueTable!$A:$A,1,0)),ISERROR(VLOOKUP(TRIM(MID(M50,FIND(",",M50,FIND(",",M50,FIND(",",M50)+1)+1)+1,999)),[1]AffectorValueTable!$A:$A,1,0))),"어펙터밸류없음",
  ""),
)))))</f>
        <v/>
      </c>
      <c r="O50" s="1" t="str">
        <f t="shared" ca="1" si="10"/>
        <v>LevelPackUIName_ReflectOnAttackedBetter</v>
      </c>
      <c r="P50" s="1" t="str">
        <f t="shared" ca="1" si="24"/>
        <v>LevelPackUIDesc_ReflectOnAttackedBetter</v>
      </c>
      <c r="Q50" s="1" t="str">
        <f ca="1">IF(ISBLANK(O50),"",
IFERROR(VLOOKUP(O50,[2]StringTable!$1:$1048576,MATCH([2]StringTable!$C$1,[2]StringTable!$1:$1,0),0),
IFERROR(VLOOKUP(O50,[2]InApkStringTable!$1:$1048576,MATCH([2]InApkStringTable!$C$1,[2]InApkStringTable!$1:$1,0),0),
"스트링없음")))</f>
        <v>&lt;color=#FFC080&gt;상급&lt;/color&gt; 피격 시 반사</v>
      </c>
      <c r="R50" s="1" t="str">
        <f ca="1">IF(ISBLANK(P50),"",
IFERROR(VLOOKUP(P50,[2]StringTable!$1:$1048576,MATCH([2]StringTable!$C$1,[2]StringTable!$1:$1,0),0),
IFERROR(VLOOKUP(P50,[2]InApkStringTable!$1:$1048576,MATCH([2]InApkStringTable!$C$1,[2]InApkStringTable!$1:$1,0),0),
"스트링없음")))</f>
        <v>몬스터에게 피격 시 대미지의 일부를 더 많이 반사합니다</v>
      </c>
      <c r="S50" s="1">
        <v>3</v>
      </c>
      <c r="T50" s="1" t="b">
        <v>0</v>
      </c>
    </row>
    <row r="51" spans="1:21" x14ac:dyDescent="0.3">
      <c r="A51" s="1" t="s">
        <v>89</v>
      </c>
      <c r="B51" s="1">
        <v>0</v>
      </c>
      <c r="C51" s="1">
        <v>0</v>
      </c>
      <c r="D51" s="1">
        <v>0</v>
      </c>
      <c r="E51" s="1" t="s">
        <v>175</v>
      </c>
      <c r="F51" s="1" t="b">
        <f t="shared" si="7"/>
        <v>0</v>
      </c>
      <c r="G51" s="1" t="b">
        <f t="shared" si="12"/>
        <v>0</v>
      </c>
      <c r="H51" s="1" t="b">
        <f t="shared" si="13"/>
        <v>0</v>
      </c>
      <c r="I51" s="1" t="s">
        <v>192</v>
      </c>
      <c r="J51" s="1">
        <f t="shared" si="20"/>
        <v>100</v>
      </c>
      <c r="K51" s="1">
        <f t="shared" si="21"/>
        <v>4.5413260672116255E-2</v>
      </c>
      <c r="L51" s="1" t="str">
        <f t="shared" si="22"/>
        <v/>
      </c>
      <c r="M51" s="1" t="str">
        <f t="shared" ca="1" si="23"/>
        <v>LP_AtkUpOnLowerHp</v>
      </c>
      <c r="N51" s="1" t="str">
        <f ca="1">IF(ISBLANK(M51),"",
IF(ISERROR(FIND(",",M51)),
  IF(ISERROR(VLOOKUP(M51,[1]AffectorValueTable!$A:$A,1,0)),"어펙터밸류없음",
  ""),
IF(ISERROR(FIND(",",M51,FIND(",",M51)+1)),
  IF(OR(ISERROR(VLOOKUP(LEFT(M51,FIND(",",M51)-1),[1]AffectorValueTable!$A:$A,1,0)),ISERROR(VLOOKUP(TRIM(MID(M51,FIND(",",M51)+1,999)),[1]AffectorValueTable!$A:$A,1,0))),"어펙터밸류없음",
  ""),
IF(ISERROR(FIND(",",M51,FIND(",",M51,FIND(",",M51)+1)+1)),
  IF(OR(ISERROR(VLOOKUP(LEFT(M51,FIND(",",M51)-1),[1]AffectorValueTable!$A:$A,1,0)),ISERROR(VLOOKUP(TRIM(MID(M51,FIND(",",M51)+1,FIND(",",M51,FIND(",",M51)+1)-FIND(",",M51)-1)),[1]AffectorValueTable!$A:$A,1,0)),ISERROR(VLOOKUP(TRIM(MID(M51,FIND(",",M51,FIND(",",M51)+1)+1,999)),[1]AffectorValueTable!$A:$A,1,0))),"어펙터밸류없음",
  ""),
IF(ISERROR(FIND(",",M51,FIND(",",M51,FIND(",",M51,FIND(",",M51)+1)+1)+1)),
  IF(OR(ISERROR(VLOOKUP(LEFT(M51,FIND(",",M51)-1),[1]AffectorValueTable!$A:$A,1,0)),ISERROR(VLOOKUP(TRIM(MID(M51,FIND(",",M51)+1,FIND(",",M51,FIND(",",M51)+1)-FIND(",",M51)-1)),[1]AffectorValueTable!$A:$A,1,0)),ISERROR(VLOOKUP(TRIM(MID(M51,FIND(",",M51,FIND(",",M51)+1)+1,FIND(",",M51,FIND(",",M51,FIND(",",M51)+1)+1)-FIND(",",M51,FIND(",",M51)+1)-1)),[1]AffectorValueTable!$A:$A,1,0)),ISERROR(VLOOKUP(TRIM(MID(M51,FIND(",",M51,FIND(",",M51,FIND(",",M51)+1)+1)+1,999)),[1]AffectorValueTable!$A:$A,1,0))),"어펙터밸류없음",
  ""),
)))))</f>
        <v/>
      </c>
      <c r="O51" s="1" t="str">
        <f t="shared" ca="1" si="10"/>
        <v>LevelPackUIName_AtkUpOnLowerHp</v>
      </c>
      <c r="P51" s="1" t="str">
        <f t="shared" ca="1" si="24"/>
        <v>LevelPackUIDesc_AtkUpOnLowerHp</v>
      </c>
      <c r="Q51" s="1" t="str">
        <f ca="1">IF(ISBLANK(O51),"",
IFERROR(VLOOKUP(O51,[2]StringTable!$1:$1048576,MATCH([2]StringTable!$C$1,[2]StringTable!$1:$1,0),0),
IFERROR(VLOOKUP(O51,[2]InApkStringTable!$1:$1048576,MATCH([2]InApkStringTable!$C$1,[2]InApkStringTable!$1:$1,0),0),
"스트링없음")))</f>
        <v>HP 낮을수록
공격력 증가</v>
      </c>
      <c r="R51" s="1" t="str">
        <f ca="1">IF(ISBLANK(P51),"",
IFERROR(VLOOKUP(P51,[2]StringTable!$1:$1048576,MATCH([2]StringTable!$C$1,[2]StringTable!$1:$1,0),0),
IFERROR(VLOOKUP(P51,[2]InApkStringTable!$1:$1048576,MATCH([2]InApkStringTable!$C$1,[2]InApkStringTable!$1:$1,0),0),
"스트링없음")))</f>
        <v>HP가 낮을수록 공격력이 증가합니다</v>
      </c>
      <c r="S51" s="1">
        <v>9</v>
      </c>
      <c r="T51" s="1" t="b">
        <v>0</v>
      </c>
    </row>
    <row r="52" spans="1:21" x14ac:dyDescent="0.3">
      <c r="A52" s="1" t="s">
        <v>90</v>
      </c>
      <c r="B52" s="1">
        <v>0</v>
      </c>
      <c r="C52" s="1">
        <v>0</v>
      </c>
      <c r="D52" s="1">
        <v>1</v>
      </c>
      <c r="E52" s="1" t="s">
        <v>175</v>
      </c>
      <c r="F52" s="1" t="b">
        <f t="shared" si="7"/>
        <v>0</v>
      </c>
      <c r="G52" s="1" t="b">
        <f t="shared" si="12"/>
        <v>1</v>
      </c>
      <c r="H52" s="1" t="b">
        <f t="shared" si="13"/>
        <v>1</v>
      </c>
      <c r="I52" s="1" t="s">
        <v>190</v>
      </c>
      <c r="J52" s="1">
        <f t="shared" si="20"/>
        <v>2</v>
      </c>
      <c r="K52" s="1">
        <f t="shared" si="21"/>
        <v>9.0826521344232513E-4</v>
      </c>
      <c r="L52" s="1">
        <f t="shared" si="22"/>
        <v>1.9607843137254902E-2</v>
      </c>
      <c r="M52" s="1" t="str">
        <f t="shared" ca="1" si="23"/>
        <v>LP_AtkUpOnLowerHpBetter</v>
      </c>
      <c r="N52" s="1" t="str">
        <f ca="1">IF(ISBLANK(M52),"",
IF(ISERROR(FIND(",",M52)),
  IF(ISERROR(VLOOKUP(M52,[1]AffectorValueTable!$A:$A,1,0)),"어펙터밸류없음",
  ""),
IF(ISERROR(FIND(",",M52,FIND(",",M52)+1)),
  IF(OR(ISERROR(VLOOKUP(LEFT(M52,FIND(",",M52)-1),[1]AffectorValueTable!$A:$A,1,0)),ISERROR(VLOOKUP(TRIM(MID(M52,FIND(",",M52)+1,999)),[1]AffectorValueTable!$A:$A,1,0))),"어펙터밸류없음",
  ""),
IF(ISERROR(FIND(",",M52,FIND(",",M52,FIND(",",M52)+1)+1)),
  IF(OR(ISERROR(VLOOKUP(LEFT(M52,FIND(",",M52)-1),[1]AffectorValueTable!$A:$A,1,0)),ISERROR(VLOOKUP(TRIM(MID(M52,FIND(",",M52)+1,FIND(",",M52,FIND(",",M52)+1)-FIND(",",M52)-1)),[1]AffectorValueTable!$A:$A,1,0)),ISERROR(VLOOKUP(TRIM(MID(M52,FIND(",",M52,FIND(",",M52)+1)+1,999)),[1]AffectorValueTable!$A:$A,1,0))),"어펙터밸류없음",
  ""),
IF(ISERROR(FIND(",",M52,FIND(",",M52,FIND(",",M52,FIND(",",M52)+1)+1)+1)),
  IF(OR(ISERROR(VLOOKUP(LEFT(M52,FIND(",",M52)-1),[1]AffectorValueTable!$A:$A,1,0)),ISERROR(VLOOKUP(TRIM(MID(M52,FIND(",",M52)+1,FIND(",",M52,FIND(",",M52)+1)-FIND(",",M52)-1)),[1]AffectorValueTable!$A:$A,1,0)),ISERROR(VLOOKUP(TRIM(MID(M52,FIND(",",M52,FIND(",",M52)+1)+1,FIND(",",M52,FIND(",",M52,FIND(",",M52)+1)+1)-FIND(",",M52,FIND(",",M52)+1)-1)),[1]AffectorValueTable!$A:$A,1,0)),ISERROR(VLOOKUP(TRIM(MID(M52,FIND(",",M52,FIND(",",M52,FIND(",",M52)+1)+1)+1,999)),[1]AffectorValueTable!$A:$A,1,0))),"어펙터밸류없음",
  ""),
)))))</f>
        <v/>
      </c>
      <c r="O52" s="1" t="str">
        <f t="shared" ca="1" si="10"/>
        <v>LevelPackUIName_AtkUpOnLowerHpBetter</v>
      </c>
      <c r="P52" s="1" t="str">
        <f t="shared" ca="1" si="24"/>
        <v>LevelPackUIDesc_AtkUpOnLowerHpBetter</v>
      </c>
      <c r="Q52" s="1" t="str">
        <f ca="1">IF(ISBLANK(O52),"",
IFERROR(VLOOKUP(O52,[2]StringTable!$1:$1048576,MATCH([2]StringTable!$C$1,[2]StringTable!$1:$1,0),0),
IFERROR(VLOOKUP(O52,[2]InApkStringTable!$1:$1048576,MATCH([2]InApkStringTable!$C$1,[2]InApkStringTable!$1:$1,0),0),
"스트링없음")))</f>
        <v>&lt;color=#FFC080&gt;상급&lt;/color&gt; HP 낮을수록
공격력 증가</v>
      </c>
      <c r="R52" s="1" t="str">
        <f ca="1">IF(ISBLANK(P52),"",
IFERROR(VLOOKUP(P52,[2]StringTable!$1:$1048576,MATCH([2]StringTable!$C$1,[2]StringTable!$1:$1,0),0),
IFERROR(VLOOKUP(P52,[2]InApkStringTable!$1:$1048576,MATCH([2]InApkStringTable!$C$1,[2]InApkStringTable!$1:$1,0),0),
"스트링없음")))</f>
        <v>HP가 낮을수록 공격력이 더 많이 증가합니다</v>
      </c>
      <c r="S52" s="1">
        <v>5</v>
      </c>
      <c r="T52" s="1" t="b">
        <v>0</v>
      </c>
    </row>
    <row r="53" spans="1:21" x14ac:dyDescent="0.3">
      <c r="A53" s="1" t="s">
        <v>91</v>
      </c>
      <c r="B53" s="1">
        <v>0</v>
      </c>
      <c r="C53" s="1">
        <v>0</v>
      </c>
      <c r="D53" s="1">
        <v>0</v>
      </c>
      <c r="E53" s="1" t="s">
        <v>92</v>
      </c>
      <c r="F53" s="1" t="b">
        <f t="shared" si="7"/>
        <v>0</v>
      </c>
      <c r="G53" s="1" t="b">
        <f t="shared" si="12"/>
        <v>0</v>
      </c>
      <c r="H53" s="1" t="b">
        <f t="shared" si="13"/>
        <v>0</v>
      </c>
      <c r="I53" s="1" t="s">
        <v>192</v>
      </c>
      <c r="J53" s="1">
        <f t="shared" si="20"/>
        <v>100</v>
      </c>
      <c r="K53" s="1">
        <f t="shared" si="21"/>
        <v>4.5413260672116255E-2</v>
      </c>
      <c r="L53" s="1" t="str">
        <f t="shared" si="22"/>
        <v/>
      </c>
      <c r="M53" s="1" t="str">
        <f t="shared" ca="1" si="23"/>
        <v>LP_CritDmgUpOnLowerHp</v>
      </c>
      <c r="N53" s="1" t="str">
        <f ca="1">IF(ISBLANK(M53),"",
IF(ISERROR(FIND(",",M53)),
  IF(ISERROR(VLOOKUP(M53,[1]AffectorValueTable!$A:$A,1,0)),"어펙터밸류없음",
  ""),
IF(ISERROR(FIND(",",M53,FIND(",",M53)+1)),
  IF(OR(ISERROR(VLOOKUP(LEFT(M53,FIND(",",M53)-1),[1]AffectorValueTable!$A:$A,1,0)),ISERROR(VLOOKUP(TRIM(MID(M53,FIND(",",M53)+1,999)),[1]AffectorValueTable!$A:$A,1,0))),"어펙터밸류없음",
  ""),
IF(ISERROR(FIND(",",M53,FIND(",",M53,FIND(",",M53)+1)+1)),
  IF(OR(ISERROR(VLOOKUP(LEFT(M53,FIND(",",M53)-1),[1]AffectorValueTable!$A:$A,1,0)),ISERROR(VLOOKUP(TRIM(MID(M53,FIND(",",M53)+1,FIND(",",M53,FIND(",",M53)+1)-FIND(",",M53)-1)),[1]AffectorValueTable!$A:$A,1,0)),ISERROR(VLOOKUP(TRIM(MID(M53,FIND(",",M53,FIND(",",M53)+1)+1,999)),[1]AffectorValueTable!$A:$A,1,0))),"어펙터밸류없음",
  ""),
IF(ISERROR(FIND(",",M53,FIND(",",M53,FIND(",",M53,FIND(",",M53)+1)+1)+1)),
  IF(OR(ISERROR(VLOOKUP(LEFT(M53,FIND(",",M53)-1),[1]AffectorValueTable!$A:$A,1,0)),ISERROR(VLOOKUP(TRIM(MID(M53,FIND(",",M53)+1,FIND(",",M53,FIND(",",M53)+1)-FIND(",",M53)-1)),[1]AffectorValueTable!$A:$A,1,0)),ISERROR(VLOOKUP(TRIM(MID(M53,FIND(",",M53,FIND(",",M53)+1)+1,FIND(",",M53,FIND(",",M53,FIND(",",M53)+1)+1)-FIND(",",M53,FIND(",",M53)+1)-1)),[1]AffectorValueTable!$A:$A,1,0)),ISERROR(VLOOKUP(TRIM(MID(M53,FIND(",",M53,FIND(",",M53,FIND(",",M53)+1)+1)+1,999)),[1]AffectorValueTable!$A:$A,1,0))),"어펙터밸류없음",
  ""),
)))))</f>
        <v/>
      </c>
      <c r="O53" s="1" t="str">
        <f t="shared" ca="1" si="10"/>
        <v>LevelPackUIName_CritDmgUpOnLowerHp</v>
      </c>
      <c r="P53" s="1" t="str">
        <f t="shared" ca="1" si="24"/>
        <v>LevelPackUIDesc_CritDmgUpOnLowerHp</v>
      </c>
      <c r="Q53" s="1" t="str">
        <f ca="1">IF(ISBLANK(O53),"",
IFERROR(VLOOKUP(O53,[2]StringTable!$1:$1048576,MATCH([2]StringTable!$C$1,[2]StringTable!$1:$1,0),0),
IFERROR(VLOOKUP(O53,[2]InApkStringTable!$1:$1048576,MATCH([2]InApkStringTable!$C$1,[2]InApkStringTable!$1:$1,0),0),
"스트링없음")))</f>
        <v>적 HP 낮을수록
치명타 대미지 증가</v>
      </c>
      <c r="R53" s="1" t="str">
        <f ca="1">IF(ISBLANK(P53),"",
IFERROR(VLOOKUP(P53,[2]StringTable!$1:$1048576,MATCH([2]StringTable!$C$1,[2]StringTable!$1:$1,0),0),
IFERROR(VLOOKUP(P53,[2]InApkStringTable!$1:$1048576,MATCH([2]InApkStringTable!$C$1,[2]InApkStringTable!$1:$1,0),0),
"스트링없음")))</f>
        <v>상대의 HP가 낮을수록 치명타 대미지가 증가합니다</v>
      </c>
      <c r="S53" s="1">
        <v>5</v>
      </c>
      <c r="T53" s="1" t="b">
        <v>0</v>
      </c>
    </row>
    <row r="54" spans="1:21" x14ac:dyDescent="0.3">
      <c r="A54" s="1" t="s">
        <v>93</v>
      </c>
      <c r="B54" s="1">
        <v>0</v>
      </c>
      <c r="C54" s="1">
        <v>0</v>
      </c>
      <c r="D54" s="1">
        <v>1</v>
      </c>
      <c r="E54" s="1" t="s">
        <v>92</v>
      </c>
      <c r="F54" s="1" t="b">
        <f t="shared" si="7"/>
        <v>0</v>
      </c>
      <c r="G54" s="1" t="b">
        <f t="shared" si="12"/>
        <v>1</v>
      </c>
      <c r="H54" s="1" t="b">
        <f t="shared" si="13"/>
        <v>1</v>
      </c>
      <c r="I54" s="1" t="s">
        <v>190</v>
      </c>
      <c r="J54" s="1">
        <f t="shared" si="20"/>
        <v>2</v>
      </c>
      <c r="K54" s="1">
        <f t="shared" si="21"/>
        <v>9.0826521344232513E-4</v>
      </c>
      <c r="L54" s="1">
        <f t="shared" si="22"/>
        <v>1.9607843137254902E-2</v>
      </c>
      <c r="M54" s="1" t="str">
        <f t="shared" ca="1" si="23"/>
        <v>LP_CritDmgUpOnLowerHpBetter</v>
      </c>
      <c r="N54" s="1" t="str">
        <f ca="1">IF(ISBLANK(M54),"",
IF(ISERROR(FIND(",",M54)),
  IF(ISERROR(VLOOKUP(M54,[1]AffectorValueTable!$A:$A,1,0)),"어펙터밸류없음",
  ""),
IF(ISERROR(FIND(",",M54,FIND(",",M54)+1)),
  IF(OR(ISERROR(VLOOKUP(LEFT(M54,FIND(",",M54)-1),[1]AffectorValueTable!$A:$A,1,0)),ISERROR(VLOOKUP(TRIM(MID(M54,FIND(",",M54)+1,999)),[1]AffectorValueTable!$A:$A,1,0))),"어펙터밸류없음",
  ""),
IF(ISERROR(FIND(",",M54,FIND(",",M54,FIND(",",M54)+1)+1)),
  IF(OR(ISERROR(VLOOKUP(LEFT(M54,FIND(",",M54)-1),[1]AffectorValueTable!$A:$A,1,0)),ISERROR(VLOOKUP(TRIM(MID(M54,FIND(",",M54)+1,FIND(",",M54,FIND(",",M54)+1)-FIND(",",M54)-1)),[1]AffectorValueTable!$A:$A,1,0)),ISERROR(VLOOKUP(TRIM(MID(M54,FIND(",",M54,FIND(",",M54)+1)+1,999)),[1]AffectorValueTable!$A:$A,1,0))),"어펙터밸류없음",
  ""),
IF(ISERROR(FIND(",",M54,FIND(",",M54,FIND(",",M54,FIND(",",M54)+1)+1)+1)),
  IF(OR(ISERROR(VLOOKUP(LEFT(M54,FIND(",",M54)-1),[1]AffectorValueTable!$A:$A,1,0)),ISERROR(VLOOKUP(TRIM(MID(M54,FIND(",",M54)+1,FIND(",",M54,FIND(",",M54)+1)-FIND(",",M54)-1)),[1]AffectorValueTable!$A:$A,1,0)),ISERROR(VLOOKUP(TRIM(MID(M54,FIND(",",M54,FIND(",",M54)+1)+1,FIND(",",M54,FIND(",",M54,FIND(",",M54)+1)+1)-FIND(",",M54,FIND(",",M54)+1)-1)),[1]AffectorValueTable!$A:$A,1,0)),ISERROR(VLOOKUP(TRIM(MID(M54,FIND(",",M54,FIND(",",M54,FIND(",",M54)+1)+1)+1,999)),[1]AffectorValueTable!$A:$A,1,0))),"어펙터밸류없음",
  ""),
)))))</f>
        <v/>
      </c>
      <c r="O54" s="1" t="str">
        <f t="shared" ca="1" si="10"/>
        <v>LevelPackUIName_CritDmgUpOnLowerHpBetter</v>
      </c>
      <c r="P54" s="1" t="str">
        <f t="shared" ca="1" si="24"/>
        <v>LevelPackUIDesc_CritDmgUpOnLowerHpBetter</v>
      </c>
      <c r="Q54" s="1" t="str">
        <f ca="1">IF(ISBLANK(O54),"",
IFERROR(VLOOKUP(O54,[2]StringTable!$1:$1048576,MATCH([2]StringTable!$C$1,[2]StringTable!$1:$1,0),0),
IFERROR(VLOOKUP(O54,[2]InApkStringTable!$1:$1048576,MATCH([2]InApkStringTable!$C$1,[2]InApkStringTable!$1:$1,0),0),
"스트링없음")))</f>
        <v>&lt;color=#FFC080&gt;상급&lt;/color&gt; 적 HP 낮을수록
치명타 대미지 증가</v>
      </c>
      <c r="R54" s="1" t="str">
        <f ca="1">IF(ISBLANK(P54),"",
IFERROR(VLOOKUP(P54,[2]StringTable!$1:$1048576,MATCH([2]StringTable!$C$1,[2]StringTable!$1:$1,0),0),
IFERROR(VLOOKUP(P54,[2]InApkStringTable!$1:$1048576,MATCH([2]InApkStringTable!$C$1,[2]InApkStringTable!$1:$1,0),0),
"스트링없음")))</f>
        <v>상대의 HP가 낮을수록 치명타 대미지가 더 많이 증가합니다</v>
      </c>
      <c r="S54" s="1">
        <v>3</v>
      </c>
      <c r="T54" s="1" t="b">
        <v>0</v>
      </c>
    </row>
    <row r="55" spans="1:21" x14ac:dyDescent="0.3">
      <c r="A55" s="1" t="s">
        <v>94</v>
      </c>
      <c r="B55" s="1">
        <v>0</v>
      </c>
      <c r="C55" s="1">
        <v>0</v>
      </c>
      <c r="D55" s="1">
        <v>0</v>
      </c>
      <c r="E55" s="1" t="s">
        <v>95</v>
      </c>
      <c r="F55" s="1" t="b">
        <f t="shared" si="7"/>
        <v>0</v>
      </c>
      <c r="G55" s="1" t="b">
        <f t="shared" si="12"/>
        <v>0</v>
      </c>
      <c r="H55" s="1" t="b">
        <f t="shared" si="13"/>
        <v>0</v>
      </c>
      <c r="I55" s="1" t="s">
        <v>192</v>
      </c>
      <c r="J55" s="1">
        <f t="shared" si="20"/>
        <v>100</v>
      </c>
      <c r="K55" s="1">
        <f t="shared" si="21"/>
        <v>4.5413260672116255E-2</v>
      </c>
      <c r="L55" s="1" t="str">
        <f t="shared" si="22"/>
        <v/>
      </c>
      <c r="M55" s="1" t="str">
        <f t="shared" ca="1" si="23"/>
        <v>LP_InstantKill</v>
      </c>
      <c r="N55" s="1" t="str">
        <f ca="1">IF(ISBLANK(M55),"",
IF(ISERROR(FIND(",",M55)),
  IF(ISERROR(VLOOKUP(M55,[1]AffectorValueTable!$A:$A,1,0)),"어펙터밸류없음",
  ""),
IF(ISERROR(FIND(",",M55,FIND(",",M55)+1)),
  IF(OR(ISERROR(VLOOKUP(LEFT(M55,FIND(",",M55)-1),[1]AffectorValueTable!$A:$A,1,0)),ISERROR(VLOOKUP(TRIM(MID(M55,FIND(",",M55)+1,999)),[1]AffectorValueTable!$A:$A,1,0))),"어펙터밸류없음",
  ""),
IF(ISERROR(FIND(",",M55,FIND(",",M55,FIND(",",M55)+1)+1)),
  IF(OR(ISERROR(VLOOKUP(LEFT(M55,FIND(",",M55)-1),[1]AffectorValueTable!$A:$A,1,0)),ISERROR(VLOOKUP(TRIM(MID(M55,FIND(",",M55)+1,FIND(",",M55,FIND(",",M55)+1)-FIND(",",M55)-1)),[1]AffectorValueTable!$A:$A,1,0)),ISERROR(VLOOKUP(TRIM(MID(M55,FIND(",",M55,FIND(",",M55)+1)+1,999)),[1]AffectorValueTable!$A:$A,1,0))),"어펙터밸류없음",
  ""),
IF(ISERROR(FIND(",",M55,FIND(",",M55,FIND(",",M55,FIND(",",M55)+1)+1)+1)),
  IF(OR(ISERROR(VLOOKUP(LEFT(M55,FIND(",",M55)-1),[1]AffectorValueTable!$A:$A,1,0)),ISERROR(VLOOKUP(TRIM(MID(M55,FIND(",",M55)+1,FIND(",",M55,FIND(",",M55)+1)-FIND(",",M55)-1)),[1]AffectorValueTable!$A:$A,1,0)),ISERROR(VLOOKUP(TRIM(MID(M55,FIND(",",M55,FIND(",",M55)+1)+1,FIND(",",M55,FIND(",",M55,FIND(",",M55)+1)+1)-FIND(",",M55,FIND(",",M55)+1)-1)),[1]AffectorValueTable!$A:$A,1,0)),ISERROR(VLOOKUP(TRIM(MID(M55,FIND(",",M55,FIND(",",M55,FIND(",",M55)+1)+1)+1,999)),[1]AffectorValueTable!$A:$A,1,0))),"어펙터밸류없음",
  ""),
)))))</f>
        <v/>
      </c>
      <c r="O55" s="1" t="str">
        <f t="shared" ca="1" si="10"/>
        <v>LevelPackUIName_InstantKill</v>
      </c>
      <c r="P55" s="1" t="str">
        <f t="shared" ca="1" si="24"/>
        <v>LevelPackUIDesc_InstantKill</v>
      </c>
      <c r="Q55" s="1" t="str">
        <f ca="1">IF(ISBLANK(O55),"",
IFERROR(VLOOKUP(O55,[2]StringTable!$1:$1048576,MATCH([2]StringTable!$C$1,[2]StringTable!$1:$1,0),0),
IFERROR(VLOOKUP(O55,[2]InApkStringTable!$1:$1048576,MATCH([2]InApkStringTable!$C$1,[2]InApkStringTable!$1:$1,0),0),
"스트링없음")))</f>
        <v>일정확률로 즉사</v>
      </c>
      <c r="R55" s="1" t="str">
        <f ca="1">IF(ISBLANK(P55),"",
IFERROR(VLOOKUP(P55,[2]StringTable!$1:$1048576,MATCH([2]StringTable!$C$1,[2]StringTable!$1:$1,0),0),
IFERROR(VLOOKUP(P55,[2]InApkStringTable!$1:$1048576,MATCH([2]InApkStringTable!$C$1,[2]InApkStringTable!$1:$1,0),0),
"스트링없음")))</f>
        <v>몬스터를 확률로 한 방에 죽입니다</v>
      </c>
      <c r="S55" s="1">
        <v>9</v>
      </c>
      <c r="T55" s="1" t="b">
        <v>0</v>
      </c>
    </row>
    <row r="56" spans="1:21" x14ac:dyDescent="0.3">
      <c r="A56" s="1" t="s">
        <v>96</v>
      </c>
      <c r="B56" s="1">
        <v>0</v>
      </c>
      <c r="C56" s="1">
        <v>0</v>
      </c>
      <c r="D56" s="1">
        <v>1</v>
      </c>
      <c r="E56" s="1" t="s">
        <v>95</v>
      </c>
      <c r="F56" s="1" t="b">
        <f t="shared" si="7"/>
        <v>0</v>
      </c>
      <c r="G56" s="1" t="b">
        <f t="shared" si="12"/>
        <v>1</v>
      </c>
      <c r="H56" s="1" t="b">
        <f t="shared" si="13"/>
        <v>1</v>
      </c>
      <c r="I56" s="1" t="s">
        <v>190</v>
      </c>
      <c r="J56" s="1">
        <f t="shared" si="20"/>
        <v>2</v>
      </c>
      <c r="K56" s="1">
        <f t="shared" si="21"/>
        <v>9.0826521344232513E-4</v>
      </c>
      <c r="L56" s="1">
        <f t="shared" si="22"/>
        <v>1.9607843137254902E-2</v>
      </c>
      <c r="M56" s="1" t="str">
        <f t="shared" ca="1" si="23"/>
        <v>LP_InstantKillBetter</v>
      </c>
      <c r="N56" s="1" t="str">
        <f ca="1">IF(ISBLANK(M56),"",
IF(ISERROR(FIND(",",M56)),
  IF(ISERROR(VLOOKUP(M56,[1]AffectorValueTable!$A:$A,1,0)),"어펙터밸류없음",
  ""),
IF(ISERROR(FIND(",",M56,FIND(",",M56)+1)),
  IF(OR(ISERROR(VLOOKUP(LEFT(M56,FIND(",",M56)-1),[1]AffectorValueTable!$A:$A,1,0)),ISERROR(VLOOKUP(TRIM(MID(M56,FIND(",",M56)+1,999)),[1]AffectorValueTable!$A:$A,1,0))),"어펙터밸류없음",
  ""),
IF(ISERROR(FIND(",",M56,FIND(",",M56,FIND(",",M56)+1)+1)),
  IF(OR(ISERROR(VLOOKUP(LEFT(M56,FIND(",",M56)-1),[1]AffectorValueTable!$A:$A,1,0)),ISERROR(VLOOKUP(TRIM(MID(M56,FIND(",",M56)+1,FIND(",",M56,FIND(",",M56)+1)-FIND(",",M56)-1)),[1]AffectorValueTable!$A:$A,1,0)),ISERROR(VLOOKUP(TRIM(MID(M56,FIND(",",M56,FIND(",",M56)+1)+1,999)),[1]AffectorValueTable!$A:$A,1,0))),"어펙터밸류없음",
  ""),
IF(ISERROR(FIND(",",M56,FIND(",",M56,FIND(",",M56,FIND(",",M56)+1)+1)+1)),
  IF(OR(ISERROR(VLOOKUP(LEFT(M56,FIND(",",M56)-1),[1]AffectorValueTable!$A:$A,1,0)),ISERROR(VLOOKUP(TRIM(MID(M56,FIND(",",M56)+1,FIND(",",M56,FIND(",",M56)+1)-FIND(",",M56)-1)),[1]AffectorValueTable!$A:$A,1,0)),ISERROR(VLOOKUP(TRIM(MID(M56,FIND(",",M56,FIND(",",M56)+1)+1,FIND(",",M56,FIND(",",M56,FIND(",",M56)+1)+1)-FIND(",",M56,FIND(",",M56)+1)-1)),[1]AffectorValueTable!$A:$A,1,0)),ISERROR(VLOOKUP(TRIM(MID(M56,FIND(",",M56,FIND(",",M56,FIND(",",M56)+1)+1)+1,999)),[1]AffectorValueTable!$A:$A,1,0))),"어펙터밸류없음",
  ""),
)))))</f>
        <v/>
      </c>
      <c r="O56" s="1" t="str">
        <f t="shared" ca="1" si="10"/>
        <v>LevelPackUIName_InstantKillBetter</v>
      </c>
      <c r="P56" s="1" t="str">
        <f t="shared" ca="1" si="24"/>
        <v>LevelPackUIDesc_InstantKillBetter</v>
      </c>
      <c r="Q56" s="1" t="str">
        <f ca="1">IF(ISBLANK(O56),"",
IFERROR(VLOOKUP(O56,[2]StringTable!$1:$1048576,MATCH([2]StringTable!$C$1,[2]StringTable!$1:$1,0),0),
IFERROR(VLOOKUP(O56,[2]InApkStringTable!$1:$1048576,MATCH([2]InApkStringTable!$C$1,[2]InApkStringTable!$1:$1,0),0),
"스트링없음")))</f>
        <v>&lt;color=#FFC080&gt;상급&lt;/color&gt; 일정확률로 즉사</v>
      </c>
      <c r="R56" s="1" t="str">
        <f ca="1">IF(ISBLANK(P56),"",
IFERROR(VLOOKUP(P56,[2]StringTable!$1:$1048576,MATCH([2]StringTable!$C$1,[2]StringTable!$1:$1,0),0),
IFERROR(VLOOKUP(P56,[2]InApkStringTable!$1:$1048576,MATCH([2]InApkStringTable!$C$1,[2]InApkStringTable!$1:$1,0),0),
"스트링없음")))</f>
        <v>몬스터를 더 높은 확률로 한 방에 죽입니다</v>
      </c>
      <c r="S56" s="1">
        <v>5</v>
      </c>
      <c r="T56" s="1" t="b">
        <v>0</v>
      </c>
    </row>
    <row r="57" spans="1:21" x14ac:dyDescent="0.3">
      <c r="A57" s="1" t="s">
        <v>97</v>
      </c>
      <c r="B57" s="1">
        <v>0</v>
      </c>
      <c r="C57" s="1">
        <v>0</v>
      </c>
      <c r="D57" s="1">
        <v>0</v>
      </c>
      <c r="E57" s="1" t="s">
        <v>176</v>
      </c>
      <c r="F57" s="1" t="b">
        <f t="shared" si="7"/>
        <v>0</v>
      </c>
      <c r="G57" s="1" t="b">
        <f t="shared" si="12"/>
        <v>0</v>
      </c>
      <c r="H57" s="1" t="b">
        <f t="shared" si="13"/>
        <v>0</v>
      </c>
      <c r="I57" s="1" t="s">
        <v>192</v>
      </c>
      <c r="J57" s="1">
        <f t="shared" si="20"/>
        <v>100</v>
      </c>
      <c r="K57" s="1">
        <f t="shared" si="21"/>
        <v>4.5413260672116255E-2</v>
      </c>
      <c r="L57" s="1" t="str">
        <f t="shared" si="22"/>
        <v/>
      </c>
      <c r="M57" s="1" t="str">
        <f t="shared" ca="1" si="23"/>
        <v>LP_ImmortalWill</v>
      </c>
      <c r="N57" s="1" t="str">
        <f ca="1">IF(ISBLANK(M57),"",
IF(ISERROR(FIND(",",M57)),
  IF(ISERROR(VLOOKUP(M57,[1]AffectorValueTable!$A:$A,1,0)),"어펙터밸류없음",
  ""),
IF(ISERROR(FIND(",",M57,FIND(",",M57)+1)),
  IF(OR(ISERROR(VLOOKUP(LEFT(M57,FIND(",",M57)-1),[1]AffectorValueTable!$A:$A,1,0)),ISERROR(VLOOKUP(TRIM(MID(M57,FIND(",",M57)+1,999)),[1]AffectorValueTable!$A:$A,1,0))),"어펙터밸류없음",
  ""),
IF(ISERROR(FIND(",",M57,FIND(",",M57,FIND(",",M57)+1)+1)),
  IF(OR(ISERROR(VLOOKUP(LEFT(M57,FIND(",",M57)-1),[1]AffectorValueTable!$A:$A,1,0)),ISERROR(VLOOKUP(TRIM(MID(M57,FIND(",",M57)+1,FIND(",",M57,FIND(",",M57)+1)-FIND(",",M57)-1)),[1]AffectorValueTable!$A:$A,1,0)),ISERROR(VLOOKUP(TRIM(MID(M57,FIND(",",M57,FIND(",",M57)+1)+1,999)),[1]AffectorValueTable!$A:$A,1,0))),"어펙터밸류없음",
  ""),
IF(ISERROR(FIND(",",M57,FIND(",",M57,FIND(",",M57,FIND(",",M57)+1)+1)+1)),
  IF(OR(ISERROR(VLOOKUP(LEFT(M57,FIND(",",M57)-1),[1]AffectorValueTable!$A:$A,1,0)),ISERROR(VLOOKUP(TRIM(MID(M57,FIND(",",M57)+1,FIND(",",M57,FIND(",",M57)+1)-FIND(",",M57)-1)),[1]AffectorValueTable!$A:$A,1,0)),ISERROR(VLOOKUP(TRIM(MID(M57,FIND(",",M57,FIND(",",M57)+1)+1,FIND(",",M57,FIND(",",M57,FIND(",",M57)+1)+1)-FIND(",",M57,FIND(",",M57)+1)-1)),[1]AffectorValueTable!$A:$A,1,0)),ISERROR(VLOOKUP(TRIM(MID(M57,FIND(",",M57,FIND(",",M57,FIND(",",M57)+1)+1)+1,999)),[1]AffectorValueTable!$A:$A,1,0))),"어펙터밸류없음",
  ""),
)))))</f>
        <v/>
      </c>
      <c r="O57" s="1" t="str">
        <f t="shared" ca="1" si="10"/>
        <v>LevelPackUIName_ImmortalWill</v>
      </c>
      <c r="P57" s="1" t="str">
        <f t="shared" ca="1" si="24"/>
        <v>LevelPackUIDesc_ImmortalWill</v>
      </c>
      <c r="Q57" s="1" t="str">
        <f ca="1">IF(ISBLANK(O57),"",
IFERROR(VLOOKUP(O57,[2]StringTable!$1:$1048576,MATCH([2]StringTable!$C$1,[2]StringTable!$1:$1,0),0),
IFERROR(VLOOKUP(O57,[2]InApkStringTable!$1:$1048576,MATCH([2]InApkStringTable!$C$1,[2]InApkStringTable!$1:$1,0),0),
"스트링없음")))</f>
        <v>불사의 의지</v>
      </c>
      <c r="R57" s="1" t="str">
        <f ca="1">IF(ISBLANK(P57),"",
IFERROR(VLOOKUP(P57,[2]StringTable!$1:$1048576,MATCH([2]StringTable!$C$1,[2]StringTable!$1:$1,0),0),
IFERROR(VLOOKUP(P57,[2]InApkStringTable!$1:$1048576,MATCH([2]InApkStringTable!$C$1,[2]InApkStringTable!$1:$1,0),0),
"스트링없음")))</f>
        <v>HP가 0 이 될 때 확률로 살아납니다</v>
      </c>
      <c r="S57" s="1">
        <v>9</v>
      </c>
      <c r="T57" s="1" t="b">
        <v>0</v>
      </c>
    </row>
    <row r="58" spans="1:21" x14ac:dyDescent="0.3">
      <c r="A58" s="1" t="s">
        <v>98</v>
      </c>
      <c r="B58" s="1">
        <v>0</v>
      </c>
      <c r="C58" s="1">
        <v>0</v>
      </c>
      <c r="D58" s="1">
        <v>1</v>
      </c>
      <c r="E58" s="1" t="s">
        <v>176</v>
      </c>
      <c r="F58" s="1" t="b">
        <f t="shared" si="7"/>
        <v>0</v>
      </c>
      <c r="G58" s="1" t="b">
        <f t="shared" si="12"/>
        <v>1</v>
      </c>
      <c r="H58" s="1" t="b">
        <f t="shared" si="13"/>
        <v>1</v>
      </c>
      <c r="I58" s="1" t="s">
        <v>190</v>
      </c>
      <c r="J58" s="1">
        <f t="shared" si="20"/>
        <v>2</v>
      </c>
      <c r="K58" s="1">
        <f t="shared" si="21"/>
        <v>9.0826521344232513E-4</v>
      </c>
      <c r="L58" s="1">
        <f t="shared" si="22"/>
        <v>1.9607843137254902E-2</v>
      </c>
      <c r="M58" s="1" t="str">
        <f t="shared" ca="1" si="23"/>
        <v>LP_ImmortalWillBetter</v>
      </c>
      <c r="N58" s="1" t="str">
        <f ca="1">IF(ISBLANK(M58),"",
IF(ISERROR(FIND(",",M58)),
  IF(ISERROR(VLOOKUP(M58,[1]AffectorValueTable!$A:$A,1,0)),"어펙터밸류없음",
  ""),
IF(ISERROR(FIND(",",M58,FIND(",",M58)+1)),
  IF(OR(ISERROR(VLOOKUP(LEFT(M58,FIND(",",M58)-1),[1]AffectorValueTable!$A:$A,1,0)),ISERROR(VLOOKUP(TRIM(MID(M58,FIND(",",M58)+1,999)),[1]AffectorValueTable!$A:$A,1,0))),"어펙터밸류없음",
  ""),
IF(ISERROR(FIND(",",M58,FIND(",",M58,FIND(",",M58)+1)+1)),
  IF(OR(ISERROR(VLOOKUP(LEFT(M58,FIND(",",M58)-1),[1]AffectorValueTable!$A:$A,1,0)),ISERROR(VLOOKUP(TRIM(MID(M58,FIND(",",M58)+1,FIND(",",M58,FIND(",",M58)+1)-FIND(",",M58)-1)),[1]AffectorValueTable!$A:$A,1,0)),ISERROR(VLOOKUP(TRIM(MID(M58,FIND(",",M58,FIND(",",M58)+1)+1,999)),[1]AffectorValueTable!$A:$A,1,0))),"어펙터밸류없음",
  ""),
IF(ISERROR(FIND(",",M58,FIND(",",M58,FIND(",",M58,FIND(",",M58)+1)+1)+1)),
  IF(OR(ISERROR(VLOOKUP(LEFT(M58,FIND(",",M58)-1),[1]AffectorValueTable!$A:$A,1,0)),ISERROR(VLOOKUP(TRIM(MID(M58,FIND(",",M58)+1,FIND(",",M58,FIND(",",M58)+1)-FIND(",",M58)-1)),[1]AffectorValueTable!$A:$A,1,0)),ISERROR(VLOOKUP(TRIM(MID(M58,FIND(",",M58,FIND(",",M58)+1)+1,FIND(",",M58,FIND(",",M58,FIND(",",M58)+1)+1)-FIND(",",M58,FIND(",",M58)+1)-1)),[1]AffectorValueTable!$A:$A,1,0)),ISERROR(VLOOKUP(TRIM(MID(M58,FIND(",",M58,FIND(",",M58,FIND(",",M58)+1)+1)+1,999)),[1]AffectorValueTable!$A:$A,1,0))),"어펙터밸류없음",
  ""),
)))))</f>
        <v/>
      </c>
      <c r="O58" s="1" t="str">
        <f t="shared" ca="1" si="10"/>
        <v>LevelPackUIName_ImmortalWillBetter</v>
      </c>
      <c r="P58" s="1" t="str">
        <f t="shared" ca="1" si="24"/>
        <v>LevelPackUIDesc_ImmortalWillBetter</v>
      </c>
      <c r="Q58" s="1" t="str">
        <f ca="1">IF(ISBLANK(O58),"",
IFERROR(VLOOKUP(O58,[2]StringTable!$1:$1048576,MATCH([2]StringTable!$C$1,[2]StringTable!$1:$1,0),0),
IFERROR(VLOOKUP(O58,[2]InApkStringTable!$1:$1048576,MATCH([2]InApkStringTable!$C$1,[2]InApkStringTable!$1:$1,0),0),
"스트링없음")))</f>
        <v>&lt;color=#FFC080&gt;상급&lt;/color&gt; 불사의 의지</v>
      </c>
      <c r="R58" s="1" t="str">
        <f ca="1">IF(ISBLANK(P58),"",
IFERROR(VLOOKUP(P58,[2]StringTable!$1:$1048576,MATCH([2]StringTable!$C$1,[2]StringTable!$1:$1,0),0),
IFERROR(VLOOKUP(P58,[2]InApkStringTable!$1:$1048576,MATCH([2]InApkStringTable!$C$1,[2]InApkStringTable!$1:$1,0),0),
"스트링없음")))</f>
        <v>HP가 0 이 될 때 더 높은 확률로 살아납니다</v>
      </c>
      <c r="S58" s="1">
        <v>5</v>
      </c>
      <c r="T58" s="1" t="b">
        <v>0</v>
      </c>
    </row>
    <row r="59" spans="1:21" x14ac:dyDescent="0.3">
      <c r="A59" s="1" t="s">
        <v>165</v>
      </c>
      <c r="B59" s="1">
        <v>0</v>
      </c>
      <c r="C59" s="1">
        <v>0</v>
      </c>
      <c r="D59" s="1">
        <v>1</v>
      </c>
      <c r="E59" s="1" t="s">
        <v>78</v>
      </c>
      <c r="F59" s="1" t="b">
        <f t="shared" si="7"/>
        <v>0</v>
      </c>
      <c r="G59" s="1" t="b">
        <f t="shared" si="12"/>
        <v>1</v>
      </c>
      <c r="H59" s="1" t="b">
        <f t="shared" si="13"/>
        <v>1</v>
      </c>
      <c r="I59" s="1" t="s">
        <v>189</v>
      </c>
      <c r="J59" s="1">
        <f t="shared" si="20"/>
        <v>4</v>
      </c>
      <c r="K59" s="1">
        <f t="shared" si="21"/>
        <v>1.8165304268846503E-3</v>
      </c>
      <c r="L59" s="1">
        <f t="shared" si="22"/>
        <v>3.9215686274509803E-2</v>
      </c>
      <c r="M59" s="1" t="str">
        <f t="shared" ca="1" si="23"/>
        <v>LP_HealAreaOnEncounter</v>
      </c>
      <c r="N59" s="1" t="str">
        <f ca="1">IF(ISBLANK(M59),"",
IF(ISERROR(FIND(",",M59)),
  IF(ISERROR(VLOOKUP(M59,[1]AffectorValueTable!$A:$A,1,0)),"어펙터밸류없음",
  ""),
IF(ISERROR(FIND(",",M59,FIND(",",M59)+1)),
  IF(OR(ISERROR(VLOOKUP(LEFT(M59,FIND(",",M59)-1),[1]AffectorValueTable!$A:$A,1,0)),ISERROR(VLOOKUP(TRIM(MID(M59,FIND(",",M59)+1,999)),[1]AffectorValueTable!$A:$A,1,0))),"어펙터밸류없음",
  ""),
IF(ISERROR(FIND(",",M59,FIND(",",M59,FIND(",",M59)+1)+1)),
  IF(OR(ISERROR(VLOOKUP(LEFT(M59,FIND(",",M59)-1),[1]AffectorValueTable!$A:$A,1,0)),ISERROR(VLOOKUP(TRIM(MID(M59,FIND(",",M59)+1,FIND(",",M59,FIND(",",M59)+1)-FIND(",",M59)-1)),[1]AffectorValueTable!$A:$A,1,0)),ISERROR(VLOOKUP(TRIM(MID(M59,FIND(",",M59,FIND(",",M59)+1)+1,999)),[1]AffectorValueTable!$A:$A,1,0))),"어펙터밸류없음",
  ""),
IF(ISERROR(FIND(",",M59,FIND(",",M59,FIND(",",M59,FIND(",",M59)+1)+1)+1)),
  IF(OR(ISERROR(VLOOKUP(LEFT(M59,FIND(",",M59)-1),[1]AffectorValueTable!$A:$A,1,0)),ISERROR(VLOOKUP(TRIM(MID(M59,FIND(",",M59)+1,FIND(",",M59,FIND(",",M59)+1)-FIND(",",M59)-1)),[1]AffectorValueTable!$A:$A,1,0)),ISERROR(VLOOKUP(TRIM(MID(M59,FIND(",",M59,FIND(",",M59)+1)+1,FIND(",",M59,FIND(",",M59,FIND(",",M59)+1)+1)-FIND(",",M59,FIND(",",M59)+1)-1)),[1]AffectorValueTable!$A:$A,1,0)),ISERROR(VLOOKUP(TRIM(MID(M59,FIND(",",M59,FIND(",",M59,FIND(",",M59)+1)+1)+1,999)),[1]AffectorValueTable!$A:$A,1,0))),"어펙터밸류없음",
  ""),
)))))</f>
        <v/>
      </c>
      <c r="O59" s="1" t="str">
        <f t="shared" ca="1" si="10"/>
        <v>LevelPackUIName_HealAreaOnEncounter</v>
      </c>
      <c r="P59" s="1" t="str">
        <f t="shared" ca="1" si="24"/>
        <v>LevelPackUIDesc_HealAreaOnEncounter</v>
      </c>
      <c r="Q59" s="1" t="str">
        <f ca="1">IF(ISBLANK(O59),"",
IFERROR(VLOOKUP(O59,[2]StringTable!$1:$1048576,MATCH([2]StringTable!$C$1,[2]StringTable!$1:$1,0),0),
IFERROR(VLOOKUP(O59,[2]InApkStringTable!$1:$1048576,MATCH([2]InApkStringTable!$C$1,[2]InApkStringTable!$1:$1,0),0),
"스트링없음")))</f>
        <v>&lt;color=#FFC080&gt;적 조우 시 회복지대&lt;/color&gt;</v>
      </c>
      <c r="R59" s="1" t="str">
        <f ca="1">IF(ISBLANK(P59),"",
IFERROR(VLOOKUP(P59,[2]StringTable!$1:$1048576,MATCH([2]StringTable!$C$1,[2]StringTable!$1:$1,0),0),
IFERROR(VLOOKUP(P59,[2]InApkStringTable!$1:$1048576,MATCH([2]InApkStringTable!$C$1,[2]InApkStringTable!$1:$1,0),0),
"스트링없음")))</f>
        <v>몬스터 조우 시 회복지대가 생성됩니다</v>
      </c>
      <c r="S59" s="1">
        <v>5</v>
      </c>
      <c r="T59" s="1" t="b">
        <v>0</v>
      </c>
      <c r="U59" s="1" t="s">
        <v>112</v>
      </c>
    </row>
    <row r="60" spans="1:21" x14ac:dyDescent="0.3">
      <c r="A60" s="1" t="s">
        <v>166</v>
      </c>
      <c r="B60" s="1">
        <v>0</v>
      </c>
      <c r="C60" s="1">
        <v>0</v>
      </c>
      <c r="D60" s="1">
        <v>1</v>
      </c>
      <c r="E60" s="1" t="s">
        <v>172</v>
      </c>
      <c r="F60" s="1" t="b">
        <f t="shared" si="7"/>
        <v>0</v>
      </c>
      <c r="G60" s="1" t="b">
        <f t="shared" si="12"/>
        <v>1</v>
      </c>
      <c r="H60" s="1" t="b">
        <f t="shared" si="13"/>
        <v>1</v>
      </c>
      <c r="I60" s="1" t="s">
        <v>189</v>
      </c>
      <c r="J60" s="1">
        <f t="shared" si="20"/>
        <v>4</v>
      </c>
      <c r="K60" s="1">
        <f t="shared" si="21"/>
        <v>1.8165304268846503E-3</v>
      </c>
      <c r="L60" s="1">
        <f t="shared" si="22"/>
        <v>3.9215686274509803E-2</v>
      </c>
      <c r="M60" s="1" t="str">
        <f t="shared" ca="1" si="23"/>
        <v>LP_MoveSpeedUpOnAttacked</v>
      </c>
      <c r="N60" s="1" t="str">
        <f ca="1">IF(ISBLANK(M60),"",
IF(ISERROR(FIND(",",M60)),
  IF(ISERROR(VLOOKUP(M60,[1]AffectorValueTable!$A:$A,1,0)),"어펙터밸류없음",
  ""),
IF(ISERROR(FIND(",",M60,FIND(",",M60)+1)),
  IF(OR(ISERROR(VLOOKUP(LEFT(M60,FIND(",",M60)-1),[1]AffectorValueTable!$A:$A,1,0)),ISERROR(VLOOKUP(TRIM(MID(M60,FIND(",",M60)+1,999)),[1]AffectorValueTable!$A:$A,1,0))),"어펙터밸류없음",
  ""),
IF(ISERROR(FIND(",",M60,FIND(",",M60,FIND(",",M60)+1)+1)),
  IF(OR(ISERROR(VLOOKUP(LEFT(M60,FIND(",",M60)-1),[1]AffectorValueTable!$A:$A,1,0)),ISERROR(VLOOKUP(TRIM(MID(M60,FIND(",",M60)+1,FIND(",",M60,FIND(",",M60)+1)-FIND(",",M60)-1)),[1]AffectorValueTable!$A:$A,1,0)),ISERROR(VLOOKUP(TRIM(MID(M60,FIND(",",M60,FIND(",",M60)+1)+1,999)),[1]AffectorValueTable!$A:$A,1,0))),"어펙터밸류없음",
  ""),
IF(ISERROR(FIND(",",M60,FIND(",",M60,FIND(",",M60,FIND(",",M60)+1)+1)+1)),
  IF(OR(ISERROR(VLOOKUP(LEFT(M60,FIND(",",M60)-1),[1]AffectorValueTable!$A:$A,1,0)),ISERROR(VLOOKUP(TRIM(MID(M60,FIND(",",M60)+1,FIND(",",M60,FIND(",",M60)+1)-FIND(",",M60)-1)),[1]AffectorValueTable!$A:$A,1,0)),ISERROR(VLOOKUP(TRIM(MID(M60,FIND(",",M60,FIND(",",M60)+1)+1,FIND(",",M60,FIND(",",M60,FIND(",",M60)+1)+1)-FIND(",",M60,FIND(",",M60)+1)-1)),[1]AffectorValueTable!$A:$A,1,0)),ISERROR(VLOOKUP(TRIM(MID(M60,FIND(",",M60,FIND(",",M60,FIND(",",M60)+1)+1)+1,999)),[1]AffectorValueTable!$A:$A,1,0))),"어펙터밸류없음",
  ""),
)))))</f>
        <v/>
      </c>
      <c r="O60" s="1" t="str">
        <f t="shared" ca="1" si="10"/>
        <v>LevelPackUIName_MoveSpeedUpOnAttacked</v>
      </c>
      <c r="P60" s="1" t="str">
        <f t="shared" ca="1" si="24"/>
        <v>LevelPackUIDesc_MoveSpeedUpOnAttacked</v>
      </c>
      <c r="Q60" s="1" t="str">
        <f ca="1">IF(ISBLANK(O60),"",
IFERROR(VLOOKUP(O60,[2]StringTable!$1:$1048576,MATCH([2]StringTable!$C$1,[2]StringTable!$1:$1,0),0),
IFERROR(VLOOKUP(O60,[2]InApkStringTable!$1:$1048576,MATCH([2]InApkStringTable!$C$1,[2]InApkStringTable!$1:$1,0),0),
"스트링없음")))</f>
        <v>&lt;color=#FFC080&gt;피격 시
이동 속도 증가&lt;/color&gt;</v>
      </c>
      <c r="R60" s="1" t="str">
        <f ca="1">IF(ISBLANK(P60),"",
IFERROR(VLOOKUP(P60,[2]StringTable!$1:$1048576,MATCH([2]StringTable!$C$1,[2]StringTable!$1:$1,0),0),
IFERROR(VLOOKUP(P60,[2]InApkStringTable!$1:$1048576,MATCH([2]InApkStringTable!$C$1,[2]InApkStringTable!$1:$1,0),0),
"스트링없음")))</f>
        <v>HP를 잃을 때 이동 속도가 증가합니다</v>
      </c>
      <c r="S60" s="1">
        <v>3</v>
      </c>
      <c r="T60" s="1" t="b">
        <v>0</v>
      </c>
      <c r="U60" s="1" t="s">
        <v>113</v>
      </c>
    </row>
    <row r="61" spans="1:21" x14ac:dyDescent="0.3">
      <c r="A61" s="1" t="s">
        <v>170</v>
      </c>
      <c r="B61" s="1">
        <v>0</v>
      </c>
      <c r="C61" s="1">
        <v>0</v>
      </c>
      <c r="D61" s="1">
        <v>1</v>
      </c>
      <c r="E61" s="1" t="s">
        <v>173</v>
      </c>
      <c r="F61" s="1" t="b">
        <f t="shared" ref="F61" si="25">IF(AND(B61=0,C61=0),FALSE,TRUE)</f>
        <v>0</v>
      </c>
      <c r="G61" s="1" t="b">
        <f t="shared" ref="G61" si="26">IF(F61,FALSE,
  IF(D61,TRUE,FALSE))</f>
        <v>1</v>
      </c>
      <c r="H61" s="1" t="b">
        <f t="shared" ref="H61" si="27">IF(B61,TRUE,
  IF(D61,TRUE,FALSE))</f>
        <v>1</v>
      </c>
      <c r="I61" s="1" t="s">
        <v>189</v>
      </c>
      <c r="J61" s="1">
        <f t="shared" si="20"/>
        <v>4</v>
      </c>
      <c r="K61" s="1">
        <f t="shared" si="21"/>
        <v>1.8165304268846503E-3</v>
      </c>
      <c r="L61" s="1">
        <f t="shared" si="22"/>
        <v>3.9215686274509803E-2</v>
      </c>
      <c r="M61" s="1" t="str">
        <f t="shared" ca="1" si="23"/>
        <v>LP_MoveSpeedUpOnKill</v>
      </c>
      <c r="N61" s="1" t="str">
        <f ca="1">IF(ISBLANK(M61),"",
IF(ISERROR(FIND(",",M61)),
  IF(ISERROR(VLOOKUP(M61,[1]AffectorValueTable!$A:$A,1,0)),"어펙터밸류없음",
  ""),
IF(ISERROR(FIND(",",M61,FIND(",",M61)+1)),
  IF(OR(ISERROR(VLOOKUP(LEFT(M61,FIND(",",M61)-1),[1]AffectorValueTable!$A:$A,1,0)),ISERROR(VLOOKUP(TRIM(MID(M61,FIND(",",M61)+1,999)),[1]AffectorValueTable!$A:$A,1,0))),"어펙터밸류없음",
  ""),
IF(ISERROR(FIND(",",M61,FIND(",",M61,FIND(",",M61)+1)+1)),
  IF(OR(ISERROR(VLOOKUP(LEFT(M61,FIND(",",M61)-1),[1]AffectorValueTable!$A:$A,1,0)),ISERROR(VLOOKUP(TRIM(MID(M61,FIND(",",M61)+1,FIND(",",M61,FIND(",",M61)+1)-FIND(",",M61)-1)),[1]AffectorValueTable!$A:$A,1,0)),ISERROR(VLOOKUP(TRIM(MID(M61,FIND(",",M61,FIND(",",M61)+1)+1,999)),[1]AffectorValueTable!$A:$A,1,0))),"어펙터밸류없음",
  ""),
IF(ISERROR(FIND(",",M61,FIND(",",M61,FIND(",",M61,FIND(",",M61)+1)+1)+1)),
  IF(OR(ISERROR(VLOOKUP(LEFT(M61,FIND(",",M61)-1),[1]AffectorValueTable!$A:$A,1,0)),ISERROR(VLOOKUP(TRIM(MID(M61,FIND(",",M61)+1,FIND(",",M61,FIND(",",M61)+1)-FIND(",",M61)-1)),[1]AffectorValueTable!$A:$A,1,0)),ISERROR(VLOOKUP(TRIM(MID(M61,FIND(",",M61,FIND(",",M61)+1)+1,FIND(",",M61,FIND(",",M61,FIND(",",M61)+1)+1)-FIND(",",M61,FIND(",",M61)+1)-1)),[1]AffectorValueTable!$A:$A,1,0)),ISERROR(VLOOKUP(TRIM(MID(M61,FIND(",",M61,FIND(",",M61,FIND(",",M61)+1)+1)+1,999)),[1]AffectorValueTable!$A:$A,1,0))),"어펙터밸류없음",
  ""),
)))))</f>
        <v/>
      </c>
      <c r="O61" s="1" t="str">
        <f t="shared" ca="1" si="10"/>
        <v>LevelPackUIName_MoveSpeedUpOnKill</v>
      </c>
      <c r="P61" s="1" t="str">
        <f t="shared" ca="1" si="24"/>
        <v>LevelPackUIDesc_MoveSpeedUpOnKill</v>
      </c>
      <c r="Q61" s="1" t="str">
        <f ca="1">IF(ISBLANK(O61),"",
IFERROR(VLOOKUP(O61,[2]StringTable!$1:$1048576,MATCH([2]StringTable!$C$1,[2]StringTable!$1:$1,0),0),
IFERROR(VLOOKUP(O61,[2]InApkStringTable!$1:$1048576,MATCH([2]InApkStringTable!$C$1,[2]InApkStringTable!$1:$1,0),0),
"스트링없음")))</f>
        <v>&lt;color=#FFC080&gt;킬 시
이동 속도 증가&lt;/color&gt;</v>
      </c>
      <c r="R61" s="1" t="str">
        <f ca="1">IF(ISBLANK(P61),"",
IFERROR(VLOOKUP(P61,[2]StringTable!$1:$1048576,MATCH([2]StringTable!$C$1,[2]StringTable!$1:$1,0),0),
IFERROR(VLOOKUP(P61,[2]InApkStringTable!$1:$1048576,MATCH([2]InApkStringTable!$C$1,[2]InApkStringTable!$1:$1,0),0),
"스트링없음")))</f>
        <v>몬스터를 죽일 때 이동 속도가 증가합니다</v>
      </c>
      <c r="S61" s="1">
        <v>3</v>
      </c>
      <c r="T61" s="1" t="b">
        <v>0</v>
      </c>
      <c r="U61" s="1" t="s">
        <v>113</v>
      </c>
    </row>
    <row r="62" spans="1:21" x14ac:dyDescent="0.3">
      <c r="A62" s="1" t="s">
        <v>115</v>
      </c>
      <c r="B62" s="1">
        <v>0</v>
      </c>
      <c r="C62" s="1">
        <v>0</v>
      </c>
      <c r="D62" s="1">
        <v>1</v>
      </c>
      <c r="E62" s="1" t="s">
        <v>106</v>
      </c>
      <c r="F62" s="1" t="b">
        <f t="shared" si="7"/>
        <v>0</v>
      </c>
      <c r="G62" s="1" t="b">
        <f t="shared" si="12"/>
        <v>1</v>
      </c>
      <c r="H62" s="1" t="b">
        <f t="shared" si="13"/>
        <v>1</v>
      </c>
      <c r="I62" s="1" t="s">
        <v>189</v>
      </c>
      <c r="J62" s="1">
        <f t="shared" si="20"/>
        <v>4</v>
      </c>
      <c r="K62" s="1">
        <f t="shared" si="21"/>
        <v>1.8165304268846503E-3</v>
      </c>
      <c r="L62" s="1">
        <f t="shared" si="22"/>
        <v>3.9215686274509803E-2</v>
      </c>
      <c r="M62" s="1" t="str">
        <f t="shared" ca="1" si="23"/>
        <v>LP_MineOnMove</v>
      </c>
      <c r="N62" s="1" t="str">
        <f ca="1">IF(ISBLANK(M62),"",
IF(ISERROR(FIND(",",M62)),
  IF(ISERROR(VLOOKUP(M62,[1]AffectorValueTable!$A:$A,1,0)),"어펙터밸류없음",
  ""),
IF(ISERROR(FIND(",",M62,FIND(",",M62)+1)),
  IF(OR(ISERROR(VLOOKUP(LEFT(M62,FIND(",",M62)-1),[1]AffectorValueTable!$A:$A,1,0)),ISERROR(VLOOKUP(TRIM(MID(M62,FIND(",",M62)+1,999)),[1]AffectorValueTable!$A:$A,1,0))),"어펙터밸류없음",
  ""),
IF(ISERROR(FIND(",",M62,FIND(",",M62,FIND(",",M62)+1)+1)),
  IF(OR(ISERROR(VLOOKUP(LEFT(M62,FIND(",",M62)-1),[1]AffectorValueTable!$A:$A,1,0)),ISERROR(VLOOKUP(TRIM(MID(M62,FIND(",",M62)+1,FIND(",",M62,FIND(",",M62)+1)-FIND(",",M62)-1)),[1]AffectorValueTable!$A:$A,1,0)),ISERROR(VLOOKUP(TRIM(MID(M62,FIND(",",M62,FIND(",",M62)+1)+1,999)),[1]AffectorValueTable!$A:$A,1,0))),"어펙터밸류없음",
  ""),
IF(ISERROR(FIND(",",M62,FIND(",",M62,FIND(",",M62,FIND(",",M62)+1)+1)+1)),
  IF(OR(ISERROR(VLOOKUP(LEFT(M62,FIND(",",M62)-1),[1]AffectorValueTable!$A:$A,1,0)),ISERROR(VLOOKUP(TRIM(MID(M62,FIND(",",M62)+1,FIND(",",M62,FIND(",",M62)+1)-FIND(",",M62)-1)),[1]AffectorValueTable!$A:$A,1,0)),ISERROR(VLOOKUP(TRIM(MID(M62,FIND(",",M62,FIND(",",M62)+1)+1,FIND(",",M62,FIND(",",M62,FIND(",",M62)+1)+1)-FIND(",",M62,FIND(",",M62)+1)-1)),[1]AffectorValueTable!$A:$A,1,0)),ISERROR(VLOOKUP(TRIM(MID(M62,FIND(",",M62,FIND(",",M62,FIND(",",M62)+1)+1)+1,999)),[1]AffectorValueTable!$A:$A,1,0))),"어펙터밸류없음",
  ""),
)))))</f>
        <v/>
      </c>
      <c r="O62" s="1" t="str">
        <f t="shared" ca="1" si="10"/>
        <v>LevelPackUIName_MineOnMove</v>
      </c>
      <c r="P62" s="1" t="str">
        <f t="shared" ca="1" si="24"/>
        <v>LevelPackUIDesc_MineOnMove</v>
      </c>
      <c r="Q62" s="1" t="str">
        <f ca="1">IF(ISBLANK(O62),"",
IFERROR(VLOOKUP(O62,[2]StringTable!$1:$1048576,MATCH([2]StringTable!$C$1,[2]StringTable!$1:$1,0),0),
IFERROR(VLOOKUP(O62,[2]InApkStringTable!$1:$1048576,MATCH([2]InApkStringTable!$C$1,[2]InApkStringTable!$1:$1,0),0),
"스트링없음")))</f>
        <v>&lt;color=#FFC080&gt;이동 중 오브 설치&lt;/color&gt;</v>
      </c>
      <c r="R62" s="1" t="str">
        <f ca="1">IF(ISBLANK(P62),"",
IFERROR(VLOOKUP(P62,[2]StringTable!$1:$1048576,MATCH([2]StringTable!$C$1,[2]StringTable!$1:$1,0),0),
IFERROR(VLOOKUP(P62,[2]InApkStringTable!$1:$1048576,MATCH([2]InApkStringTable!$C$1,[2]InApkStringTable!$1:$1,0),0),
"스트링없음")))</f>
        <v>이동 시 공격구체를 설치합니다</v>
      </c>
      <c r="S62" s="1">
        <v>3</v>
      </c>
      <c r="T62" s="1" t="b">
        <v>0</v>
      </c>
      <c r="U62" s="1" t="s">
        <v>114</v>
      </c>
    </row>
    <row r="63" spans="1:21" x14ac:dyDescent="0.3">
      <c r="A63" s="1" t="s">
        <v>167</v>
      </c>
      <c r="B63" s="1">
        <v>0</v>
      </c>
      <c r="C63" s="1">
        <v>0</v>
      </c>
      <c r="D63" s="1">
        <v>0</v>
      </c>
      <c r="E63" s="1" t="s">
        <v>105</v>
      </c>
      <c r="F63" s="1" t="b">
        <f t="shared" si="7"/>
        <v>0</v>
      </c>
      <c r="G63" s="1" t="b">
        <f t="shared" si="12"/>
        <v>0</v>
      </c>
      <c r="H63" s="1" t="b">
        <f t="shared" si="13"/>
        <v>0</v>
      </c>
      <c r="I63" s="1" t="s">
        <v>192</v>
      </c>
      <c r="J63" s="1">
        <f t="shared" si="20"/>
        <v>100</v>
      </c>
      <c r="K63" s="1">
        <f t="shared" si="21"/>
        <v>4.5413260672116255E-2</v>
      </c>
      <c r="L63" s="1" t="str">
        <f t="shared" si="22"/>
        <v/>
      </c>
      <c r="M63" s="1" t="str">
        <f t="shared" ca="1" si="23"/>
        <v>LP_SlowHitObject</v>
      </c>
      <c r="N63" s="1" t="str">
        <f ca="1">IF(ISBLANK(M63),"",
IF(ISERROR(FIND(",",M63)),
  IF(ISERROR(VLOOKUP(M63,[1]AffectorValueTable!$A:$A,1,0)),"어펙터밸류없음",
  ""),
IF(ISERROR(FIND(",",M63,FIND(",",M63)+1)),
  IF(OR(ISERROR(VLOOKUP(LEFT(M63,FIND(",",M63)-1),[1]AffectorValueTable!$A:$A,1,0)),ISERROR(VLOOKUP(TRIM(MID(M63,FIND(",",M63)+1,999)),[1]AffectorValueTable!$A:$A,1,0))),"어펙터밸류없음",
  ""),
IF(ISERROR(FIND(",",M63,FIND(",",M63,FIND(",",M63)+1)+1)),
  IF(OR(ISERROR(VLOOKUP(LEFT(M63,FIND(",",M63)-1),[1]AffectorValueTable!$A:$A,1,0)),ISERROR(VLOOKUP(TRIM(MID(M63,FIND(",",M63)+1,FIND(",",M63,FIND(",",M63)+1)-FIND(",",M63)-1)),[1]AffectorValueTable!$A:$A,1,0)),ISERROR(VLOOKUP(TRIM(MID(M63,FIND(",",M63,FIND(",",M63)+1)+1,999)),[1]AffectorValueTable!$A:$A,1,0))),"어펙터밸류없음",
  ""),
IF(ISERROR(FIND(",",M63,FIND(",",M63,FIND(",",M63,FIND(",",M63)+1)+1)+1)),
  IF(OR(ISERROR(VLOOKUP(LEFT(M63,FIND(",",M63)-1),[1]AffectorValueTable!$A:$A,1,0)),ISERROR(VLOOKUP(TRIM(MID(M63,FIND(",",M63)+1,FIND(",",M63,FIND(",",M63)+1)-FIND(",",M63)-1)),[1]AffectorValueTable!$A:$A,1,0)),ISERROR(VLOOKUP(TRIM(MID(M63,FIND(",",M63,FIND(",",M63)+1)+1,FIND(",",M63,FIND(",",M63,FIND(",",M63)+1)+1)-FIND(",",M63,FIND(",",M63)+1)-1)),[1]AffectorValueTable!$A:$A,1,0)),ISERROR(VLOOKUP(TRIM(MID(M63,FIND(",",M63,FIND(",",M63,FIND(",",M63)+1)+1)+1,999)),[1]AffectorValueTable!$A:$A,1,0))),"어펙터밸류없음",
  ""),
)))))</f>
        <v/>
      </c>
      <c r="O63" s="1" t="str">
        <f t="shared" ca="1" si="10"/>
        <v>LevelPackUIName_SlowHitObject</v>
      </c>
      <c r="P63" s="1" t="str">
        <f t="shared" ca="1" si="24"/>
        <v>LevelPackUIDesc_SlowHitObject</v>
      </c>
      <c r="Q63" s="1" t="str">
        <f ca="1">IF(ISBLANK(O63),"",
IFERROR(VLOOKUP(O63,[2]StringTable!$1:$1048576,MATCH([2]StringTable!$C$1,[2]StringTable!$1:$1,0),0),
IFERROR(VLOOKUP(O63,[2]InApkStringTable!$1:$1048576,MATCH([2]InApkStringTable!$C$1,[2]InApkStringTable!$1:$1,0),0),
"스트링없음")))</f>
        <v>발사체 속도 감소</v>
      </c>
      <c r="R63" s="1" t="str">
        <f ca="1">IF(ISBLANK(P63),"",
IFERROR(VLOOKUP(P63,[2]StringTable!$1:$1048576,MATCH([2]StringTable!$C$1,[2]StringTable!$1:$1,0),0),
IFERROR(VLOOKUP(P63,[2]InApkStringTable!$1:$1048576,MATCH([2]InApkStringTable!$C$1,[2]InApkStringTable!$1:$1,0),0),
"스트링없음")))</f>
        <v>몬스터의 발사체 속도가 줄어듭니다</v>
      </c>
      <c r="S63" s="1">
        <v>5</v>
      </c>
      <c r="T63" s="1" t="b">
        <v>0</v>
      </c>
    </row>
    <row r="64" spans="1:21" x14ac:dyDescent="0.3">
      <c r="A64" s="1" t="s">
        <v>162</v>
      </c>
      <c r="B64" s="1">
        <v>0</v>
      </c>
      <c r="C64" s="1">
        <v>0</v>
      </c>
      <c r="D64" s="1">
        <v>1</v>
      </c>
      <c r="E64" s="1" t="s">
        <v>105</v>
      </c>
      <c r="F64" s="1" t="b">
        <f t="shared" ref="F64" si="28">IF(AND(B64=0,C64=0),FALSE,TRUE)</f>
        <v>0</v>
      </c>
      <c r="G64" s="1" t="b">
        <f t="shared" ref="G64" si="29">IF(F64,FALSE,
  IF(D64,TRUE,FALSE))</f>
        <v>1</v>
      </c>
      <c r="H64" s="1" t="b">
        <f t="shared" ref="H64" si="30">IF(B64,TRUE,
  IF(D64,TRUE,FALSE))</f>
        <v>1</v>
      </c>
      <c r="I64" s="1" t="s">
        <v>190</v>
      </c>
      <c r="J64" s="1">
        <f t="shared" si="20"/>
        <v>2</v>
      </c>
      <c r="K64" s="1">
        <f t="shared" si="21"/>
        <v>9.0826521344232513E-4</v>
      </c>
      <c r="L64" s="1">
        <f t="shared" si="22"/>
        <v>1.9607843137254902E-2</v>
      </c>
      <c r="M64" s="1" t="str">
        <f t="shared" ca="1" si="23"/>
        <v>LP_SlowHitObjectBetter</v>
      </c>
      <c r="N64" s="1" t="str">
        <f ca="1">IF(ISBLANK(M64),"",
IF(ISERROR(FIND(",",M64)),
  IF(ISERROR(VLOOKUP(M64,[1]AffectorValueTable!$A:$A,1,0)),"어펙터밸류없음",
  ""),
IF(ISERROR(FIND(",",M64,FIND(",",M64)+1)),
  IF(OR(ISERROR(VLOOKUP(LEFT(M64,FIND(",",M64)-1),[1]AffectorValueTable!$A:$A,1,0)),ISERROR(VLOOKUP(TRIM(MID(M64,FIND(",",M64)+1,999)),[1]AffectorValueTable!$A:$A,1,0))),"어펙터밸류없음",
  ""),
IF(ISERROR(FIND(",",M64,FIND(",",M64,FIND(",",M64)+1)+1)),
  IF(OR(ISERROR(VLOOKUP(LEFT(M64,FIND(",",M64)-1),[1]AffectorValueTable!$A:$A,1,0)),ISERROR(VLOOKUP(TRIM(MID(M64,FIND(",",M64)+1,FIND(",",M64,FIND(",",M64)+1)-FIND(",",M64)-1)),[1]AffectorValueTable!$A:$A,1,0)),ISERROR(VLOOKUP(TRIM(MID(M64,FIND(",",M64,FIND(",",M64)+1)+1,999)),[1]AffectorValueTable!$A:$A,1,0))),"어펙터밸류없음",
  ""),
IF(ISERROR(FIND(",",M64,FIND(",",M64,FIND(",",M64,FIND(",",M64)+1)+1)+1)),
  IF(OR(ISERROR(VLOOKUP(LEFT(M64,FIND(",",M64)-1),[1]AffectorValueTable!$A:$A,1,0)),ISERROR(VLOOKUP(TRIM(MID(M64,FIND(",",M64)+1,FIND(",",M64,FIND(",",M64)+1)-FIND(",",M64)-1)),[1]AffectorValueTable!$A:$A,1,0)),ISERROR(VLOOKUP(TRIM(MID(M64,FIND(",",M64,FIND(",",M64)+1)+1,FIND(",",M64,FIND(",",M64,FIND(",",M64)+1)+1)-FIND(",",M64,FIND(",",M64)+1)-1)),[1]AffectorValueTable!$A:$A,1,0)),ISERROR(VLOOKUP(TRIM(MID(M64,FIND(",",M64,FIND(",",M64,FIND(",",M64)+1)+1)+1,999)),[1]AffectorValueTable!$A:$A,1,0))),"어펙터밸류없음",
  ""),
)))))</f>
        <v/>
      </c>
      <c r="O64" s="1" t="str">
        <f t="shared" ca="1" si="10"/>
        <v>LevelPackUIName_SlowHitObjectBetter</v>
      </c>
      <c r="P64" s="1" t="str">
        <f t="shared" ca="1" si="24"/>
        <v>LevelPackUIDesc_SlowHitObjectBetter</v>
      </c>
      <c r="Q64" s="1" t="str">
        <f ca="1">IF(ISBLANK(O64),"",
IFERROR(VLOOKUP(O64,[2]StringTable!$1:$1048576,MATCH([2]StringTable!$C$1,[2]StringTable!$1:$1,0),0),
IFERROR(VLOOKUP(O64,[2]InApkStringTable!$1:$1048576,MATCH([2]InApkStringTable!$C$1,[2]InApkStringTable!$1:$1,0),0),
"스트링없음")))</f>
        <v>&lt;color=#FFC080&gt;상급&lt;/color&gt; 발사체 속도 감소</v>
      </c>
      <c r="R64" s="1" t="str">
        <f ca="1">IF(ISBLANK(P64),"",
IFERROR(VLOOKUP(P64,[2]StringTable!$1:$1048576,MATCH([2]StringTable!$C$1,[2]StringTable!$1:$1,0),0),
IFERROR(VLOOKUP(P64,[2]InApkStringTable!$1:$1048576,MATCH([2]InApkStringTable!$C$1,[2]InApkStringTable!$1:$1,0),0),
"스트링없음")))</f>
        <v>몬스터의 발사체 속도가 더 많이 줄어듭니다</v>
      </c>
      <c r="S64" s="1">
        <v>5</v>
      </c>
      <c r="T64" s="1" t="b">
        <v>0</v>
      </c>
    </row>
    <row r="65" spans="1:21" x14ac:dyDescent="0.3">
      <c r="A65" s="1" t="s">
        <v>99</v>
      </c>
      <c r="B65" s="1">
        <v>0</v>
      </c>
      <c r="C65" s="1">
        <v>0</v>
      </c>
      <c r="D65" s="1">
        <v>1</v>
      </c>
      <c r="E65" s="1" t="s">
        <v>169</v>
      </c>
      <c r="F65" s="1" t="b">
        <f t="shared" si="7"/>
        <v>0</v>
      </c>
      <c r="G65" s="1" t="b">
        <f t="shared" si="12"/>
        <v>1</v>
      </c>
      <c r="H65" s="1" t="b">
        <f t="shared" si="13"/>
        <v>1</v>
      </c>
      <c r="I65" s="1" t="s">
        <v>189</v>
      </c>
      <c r="J65" s="1">
        <f t="shared" si="20"/>
        <v>4</v>
      </c>
      <c r="K65" s="1">
        <f t="shared" si="21"/>
        <v>1.8165304268846503E-3</v>
      </c>
      <c r="L65" s="1">
        <f t="shared" si="22"/>
        <v>3.9215686274509803E-2</v>
      </c>
      <c r="M65" s="1" t="str">
        <f t="shared" ca="1" si="23"/>
        <v>LP_Paralyze</v>
      </c>
      <c r="N65" s="1" t="str">
        <f ca="1">IF(ISBLANK(M65),"",
IF(ISERROR(FIND(",",M65)),
  IF(ISERROR(VLOOKUP(M65,[1]AffectorValueTable!$A:$A,1,0)),"어펙터밸류없음",
  ""),
IF(ISERROR(FIND(",",M65,FIND(",",M65)+1)),
  IF(OR(ISERROR(VLOOKUP(LEFT(M65,FIND(",",M65)-1),[1]AffectorValueTable!$A:$A,1,0)),ISERROR(VLOOKUP(TRIM(MID(M65,FIND(",",M65)+1,999)),[1]AffectorValueTable!$A:$A,1,0))),"어펙터밸류없음",
  ""),
IF(ISERROR(FIND(",",M65,FIND(",",M65,FIND(",",M65)+1)+1)),
  IF(OR(ISERROR(VLOOKUP(LEFT(M65,FIND(",",M65)-1),[1]AffectorValueTable!$A:$A,1,0)),ISERROR(VLOOKUP(TRIM(MID(M65,FIND(",",M65)+1,FIND(",",M65,FIND(",",M65)+1)-FIND(",",M65)-1)),[1]AffectorValueTable!$A:$A,1,0)),ISERROR(VLOOKUP(TRIM(MID(M65,FIND(",",M65,FIND(",",M65)+1)+1,999)),[1]AffectorValueTable!$A:$A,1,0))),"어펙터밸류없음",
  ""),
IF(ISERROR(FIND(",",M65,FIND(",",M65,FIND(",",M65,FIND(",",M65)+1)+1)+1)),
  IF(OR(ISERROR(VLOOKUP(LEFT(M65,FIND(",",M65)-1),[1]AffectorValueTable!$A:$A,1,0)),ISERROR(VLOOKUP(TRIM(MID(M65,FIND(",",M65)+1,FIND(",",M65,FIND(",",M65)+1)-FIND(",",M65)-1)),[1]AffectorValueTable!$A:$A,1,0)),ISERROR(VLOOKUP(TRIM(MID(M65,FIND(",",M65,FIND(",",M65)+1)+1,FIND(",",M65,FIND(",",M65,FIND(",",M65)+1)+1)-FIND(",",M65,FIND(",",M65)+1)-1)),[1]AffectorValueTable!$A:$A,1,0)),ISERROR(VLOOKUP(TRIM(MID(M65,FIND(",",M65,FIND(",",M65,FIND(",",M65)+1)+1)+1,999)),[1]AffectorValueTable!$A:$A,1,0))),"어펙터밸류없음",
  ""),
)))))</f>
        <v/>
      </c>
      <c r="O65" s="1" t="str">
        <f t="shared" ca="1" si="10"/>
        <v>LevelPackUIName_Paralyze</v>
      </c>
      <c r="P65" s="1" t="str">
        <f t="shared" ca="1" si="24"/>
        <v>LevelPackUIDesc_Paralyze</v>
      </c>
      <c r="Q65" s="1" t="str">
        <f ca="1">IF(ISBLANK(O65),"",
IFERROR(VLOOKUP(O65,[2]StringTable!$1:$1048576,MATCH([2]StringTable!$C$1,[2]StringTable!$1:$1,0),0),
IFERROR(VLOOKUP(O65,[2]InApkStringTable!$1:$1048576,MATCH([2]InApkStringTable!$C$1,[2]InApkStringTable!$1:$1,0),0),
"스트링없음")))</f>
        <v>&lt;color=#FFC080&gt;마비 효과&lt;/color&gt;</v>
      </c>
      <c r="R65" s="1" t="str">
        <f ca="1">IF(ISBLANK(P65),"",
IFERROR(VLOOKUP(P65,[2]StringTable!$1:$1048576,MATCH([2]StringTable!$C$1,[2]StringTable!$1:$1,0),0),
IFERROR(VLOOKUP(P65,[2]InApkStringTable!$1:$1048576,MATCH([2]InApkStringTable!$C$1,[2]InApkStringTable!$1:$1,0),0),
"스트링없음")))</f>
        <v>공격에 마비 효과를 부여합니다</v>
      </c>
      <c r="S65" s="1">
        <v>3</v>
      </c>
      <c r="T65" s="1" t="b">
        <v>0</v>
      </c>
    </row>
    <row r="66" spans="1:21" x14ac:dyDescent="0.3">
      <c r="A66" s="1" t="s">
        <v>100</v>
      </c>
      <c r="B66" s="1">
        <v>0</v>
      </c>
      <c r="C66" s="1">
        <v>0</v>
      </c>
      <c r="D66" s="1">
        <v>1</v>
      </c>
      <c r="E66" s="1" t="s">
        <v>107</v>
      </c>
      <c r="F66" s="1" t="b">
        <f t="shared" si="7"/>
        <v>0</v>
      </c>
      <c r="G66" s="1" t="b">
        <f t="shared" si="12"/>
        <v>1</v>
      </c>
      <c r="H66" s="1" t="b">
        <f t="shared" si="13"/>
        <v>1</v>
      </c>
      <c r="I66" s="1" t="s">
        <v>189</v>
      </c>
      <c r="J66" s="1">
        <f t="shared" ref="J66:J71" si="31">IFERROR(VLOOKUP(I66,X:Y,2,0),"")</f>
        <v>4</v>
      </c>
      <c r="K66" s="1">
        <f t="shared" ref="K66:K71" si="32">IF(F66,"",J66/SUMIF(F:F,F66,J:J))</f>
        <v>1.8165304268846503E-3</v>
      </c>
      <c r="L66" s="1">
        <f t="shared" ref="L66:L71" si="33">IF(NOT(G66),"",J66/SUMIF(G:G,G66,J:J))</f>
        <v>3.9215686274509803E-2</v>
      </c>
      <c r="M66" s="1" t="str">
        <f t="shared" ca="1" si="23"/>
        <v>LP_Hold</v>
      </c>
      <c r="N66" s="1" t="str">
        <f ca="1">IF(ISBLANK(M66),"",
IF(ISERROR(FIND(",",M66)),
  IF(ISERROR(VLOOKUP(M66,[1]AffectorValueTable!$A:$A,1,0)),"어펙터밸류없음",
  ""),
IF(ISERROR(FIND(",",M66,FIND(",",M66)+1)),
  IF(OR(ISERROR(VLOOKUP(LEFT(M66,FIND(",",M66)-1),[1]AffectorValueTable!$A:$A,1,0)),ISERROR(VLOOKUP(TRIM(MID(M66,FIND(",",M66)+1,999)),[1]AffectorValueTable!$A:$A,1,0))),"어펙터밸류없음",
  ""),
IF(ISERROR(FIND(",",M66,FIND(",",M66,FIND(",",M66)+1)+1)),
  IF(OR(ISERROR(VLOOKUP(LEFT(M66,FIND(",",M66)-1),[1]AffectorValueTable!$A:$A,1,0)),ISERROR(VLOOKUP(TRIM(MID(M66,FIND(",",M66)+1,FIND(",",M66,FIND(",",M66)+1)-FIND(",",M66)-1)),[1]AffectorValueTable!$A:$A,1,0)),ISERROR(VLOOKUP(TRIM(MID(M66,FIND(",",M66,FIND(",",M66)+1)+1,999)),[1]AffectorValueTable!$A:$A,1,0))),"어펙터밸류없음",
  ""),
IF(ISERROR(FIND(",",M66,FIND(",",M66,FIND(",",M66,FIND(",",M66)+1)+1)+1)),
  IF(OR(ISERROR(VLOOKUP(LEFT(M66,FIND(",",M66)-1),[1]AffectorValueTable!$A:$A,1,0)),ISERROR(VLOOKUP(TRIM(MID(M66,FIND(",",M66)+1,FIND(",",M66,FIND(",",M66)+1)-FIND(",",M66)-1)),[1]AffectorValueTable!$A:$A,1,0)),ISERROR(VLOOKUP(TRIM(MID(M66,FIND(",",M66,FIND(",",M66)+1)+1,FIND(",",M66,FIND(",",M66,FIND(",",M66)+1)+1)-FIND(",",M66,FIND(",",M66)+1)-1)),[1]AffectorValueTable!$A:$A,1,0)),ISERROR(VLOOKUP(TRIM(MID(M66,FIND(",",M66,FIND(",",M66,FIND(",",M66)+1)+1)+1,999)),[1]AffectorValueTable!$A:$A,1,0))),"어펙터밸류없음",
  ""),
)))))</f>
        <v/>
      </c>
      <c r="O66" s="1" t="str">
        <f t="shared" ca="1" si="10"/>
        <v>LevelPackUIName_Hold</v>
      </c>
      <c r="P66" s="1" t="str">
        <f t="shared" ca="1" si="24"/>
        <v>LevelPackUIDesc_Hold</v>
      </c>
      <c r="Q66" s="1" t="str">
        <f ca="1">IF(ISBLANK(O66),"",
IFERROR(VLOOKUP(O66,[2]StringTable!$1:$1048576,MATCH([2]StringTable!$C$1,[2]StringTable!$1:$1,0),0),
IFERROR(VLOOKUP(O66,[2]InApkStringTable!$1:$1048576,MATCH([2]InApkStringTable!$C$1,[2]InApkStringTable!$1:$1,0),0),
"스트링없음")))</f>
        <v>&lt;color=#FFC080&gt;이동 불가 효과&lt;/color&gt;</v>
      </c>
      <c r="R66" s="1" t="str">
        <f ca="1">IF(ISBLANK(P66),"",
IFERROR(VLOOKUP(P66,[2]StringTable!$1:$1048576,MATCH([2]StringTable!$C$1,[2]StringTable!$1:$1,0),0),
IFERROR(VLOOKUP(P66,[2]InApkStringTable!$1:$1048576,MATCH([2]InApkStringTable!$C$1,[2]InApkStringTable!$1:$1,0),0),
"스트링없음")))</f>
        <v>공격에 이동 불가 효과를 부여합니다</v>
      </c>
      <c r="S66" s="1">
        <v>3</v>
      </c>
      <c r="T66" s="1" t="b">
        <v>0</v>
      </c>
      <c r="U66" s="1" t="s">
        <v>109</v>
      </c>
    </row>
    <row r="67" spans="1:21" x14ac:dyDescent="0.3">
      <c r="A67" s="1" t="s">
        <v>101</v>
      </c>
      <c r="B67" s="1">
        <v>0</v>
      </c>
      <c r="C67" s="1">
        <v>0</v>
      </c>
      <c r="D67" s="1">
        <v>1</v>
      </c>
      <c r="E67" s="1" t="s">
        <v>102</v>
      </c>
      <c r="F67" s="1" t="b">
        <f t="shared" si="7"/>
        <v>0</v>
      </c>
      <c r="G67" s="1" t="b">
        <f t="shared" si="12"/>
        <v>1</v>
      </c>
      <c r="H67" s="1" t="b">
        <f t="shared" si="13"/>
        <v>1</v>
      </c>
      <c r="I67" s="1" t="s">
        <v>189</v>
      </c>
      <c r="J67" s="1">
        <f t="shared" si="31"/>
        <v>4</v>
      </c>
      <c r="K67" s="1">
        <f t="shared" si="32"/>
        <v>1.8165304268846503E-3</v>
      </c>
      <c r="L67" s="1">
        <f t="shared" si="33"/>
        <v>3.9215686274509803E-2</v>
      </c>
      <c r="M67" s="1" t="str">
        <f t="shared" ca="1" si="23"/>
        <v>LP_Transport</v>
      </c>
      <c r="N67" s="1" t="str">
        <f ca="1">IF(ISBLANK(M67),"",
IF(ISERROR(FIND(",",M67)),
  IF(ISERROR(VLOOKUP(M67,[1]AffectorValueTable!$A:$A,1,0)),"어펙터밸류없음",
  ""),
IF(ISERROR(FIND(",",M67,FIND(",",M67)+1)),
  IF(OR(ISERROR(VLOOKUP(LEFT(M67,FIND(",",M67)-1),[1]AffectorValueTable!$A:$A,1,0)),ISERROR(VLOOKUP(TRIM(MID(M67,FIND(",",M67)+1,999)),[1]AffectorValueTable!$A:$A,1,0))),"어펙터밸류없음",
  ""),
IF(ISERROR(FIND(",",M67,FIND(",",M67,FIND(",",M67)+1)+1)),
  IF(OR(ISERROR(VLOOKUP(LEFT(M67,FIND(",",M67)-1),[1]AffectorValueTable!$A:$A,1,0)),ISERROR(VLOOKUP(TRIM(MID(M67,FIND(",",M67)+1,FIND(",",M67,FIND(",",M67)+1)-FIND(",",M67)-1)),[1]AffectorValueTable!$A:$A,1,0)),ISERROR(VLOOKUP(TRIM(MID(M67,FIND(",",M67,FIND(",",M67)+1)+1,999)),[1]AffectorValueTable!$A:$A,1,0))),"어펙터밸류없음",
  ""),
IF(ISERROR(FIND(",",M67,FIND(",",M67,FIND(",",M67,FIND(",",M67)+1)+1)+1)),
  IF(OR(ISERROR(VLOOKUP(LEFT(M67,FIND(",",M67)-1),[1]AffectorValueTable!$A:$A,1,0)),ISERROR(VLOOKUP(TRIM(MID(M67,FIND(",",M67)+1,FIND(",",M67,FIND(",",M67)+1)-FIND(",",M67)-1)),[1]AffectorValueTable!$A:$A,1,0)),ISERROR(VLOOKUP(TRIM(MID(M67,FIND(",",M67,FIND(",",M67)+1)+1,FIND(",",M67,FIND(",",M67,FIND(",",M67)+1)+1)-FIND(",",M67,FIND(",",M67)+1)-1)),[1]AffectorValueTable!$A:$A,1,0)),ISERROR(VLOOKUP(TRIM(MID(M67,FIND(",",M67,FIND(",",M67,FIND(",",M67)+1)+1)+1,999)),[1]AffectorValueTable!$A:$A,1,0))),"어펙터밸류없음",
  ""),
)))))</f>
        <v/>
      </c>
      <c r="O67" s="1" t="str">
        <f t="shared" ca="1" si="10"/>
        <v>LevelPackUIName_Transport</v>
      </c>
      <c r="P67" s="1" t="str">
        <f t="shared" ca="1" si="24"/>
        <v>LevelPackUIDesc_Transport</v>
      </c>
      <c r="Q67" s="1" t="str">
        <f ca="1">IF(ISBLANK(O67),"",
IFERROR(VLOOKUP(O67,[2]StringTable!$1:$1048576,MATCH([2]StringTable!$C$1,[2]StringTable!$1:$1,0),0),
IFERROR(VLOOKUP(O67,[2]InApkStringTable!$1:$1048576,MATCH([2]InApkStringTable!$C$1,[2]InApkStringTable!$1:$1,0),0),
"스트링없음")))</f>
        <v>&lt;color=#FFC080&gt;몬스터 전이 효과&lt;/color&gt;</v>
      </c>
      <c r="R67" s="1" t="str">
        <f ca="1">IF(ISBLANK(P67),"",
IFERROR(VLOOKUP(P67,[2]StringTable!$1:$1048576,MATCH([2]StringTable!$C$1,[2]StringTable!$1:$1,0),0),
IFERROR(VLOOKUP(P67,[2]InApkStringTable!$1:$1048576,MATCH([2]InApkStringTable!$C$1,[2]InApkStringTable!$1:$1,0),0),
"스트링없음")))</f>
        <v>공격에 몬스터 전이 효과를 부여합니다</v>
      </c>
      <c r="S67" s="1">
        <v>3</v>
      </c>
      <c r="T67" s="1" t="b">
        <v>0</v>
      </c>
      <c r="U67" s="1" t="s">
        <v>128</v>
      </c>
    </row>
    <row r="68" spans="1:21" x14ac:dyDescent="0.3">
      <c r="A68" s="1" t="s">
        <v>103</v>
      </c>
      <c r="B68" s="1">
        <v>0</v>
      </c>
      <c r="C68" s="1">
        <v>0</v>
      </c>
      <c r="D68" s="1">
        <v>1</v>
      </c>
      <c r="E68" s="1" t="s">
        <v>104</v>
      </c>
      <c r="F68" s="1" t="b">
        <f t="shared" si="7"/>
        <v>0</v>
      </c>
      <c r="G68" s="1" t="b">
        <f t="shared" si="12"/>
        <v>1</v>
      </c>
      <c r="H68" s="1" t="b">
        <f t="shared" si="13"/>
        <v>1</v>
      </c>
      <c r="I68" s="1" t="s">
        <v>189</v>
      </c>
      <c r="J68" s="1">
        <f t="shared" si="31"/>
        <v>4</v>
      </c>
      <c r="K68" s="1">
        <f t="shared" si="32"/>
        <v>1.8165304268846503E-3</v>
      </c>
      <c r="L68" s="1">
        <f t="shared" si="33"/>
        <v>3.9215686274509803E-2</v>
      </c>
      <c r="M68" s="1" t="str">
        <f t="shared" ca="1" si="23"/>
        <v>LP_SummonShield</v>
      </c>
      <c r="N68" s="1" t="str">
        <f ca="1">IF(ISBLANK(M68),"",
IF(ISERROR(FIND(",",M68)),
  IF(ISERROR(VLOOKUP(M68,[1]AffectorValueTable!$A:$A,1,0)),"어펙터밸류없음",
  ""),
IF(ISERROR(FIND(",",M68,FIND(",",M68)+1)),
  IF(OR(ISERROR(VLOOKUP(LEFT(M68,FIND(",",M68)-1),[1]AffectorValueTable!$A:$A,1,0)),ISERROR(VLOOKUP(TRIM(MID(M68,FIND(",",M68)+1,999)),[1]AffectorValueTable!$A:$A,1,0))),"어펙터밸류없음",
  ""),
IF(ISERROR(FIND(",",M68,FIND(",",M68,FIND(",",M68)+1)+1)),
  IF(OR(ISERROR(VLOOKUP(LEFT(M68,FIND(",",M68)-1),[1]AffectorValueTable!$A:$A,1,0)),ISERROR(VLOOKUP(TRIM(MID(M68,FIND(",",M68)+1,FIND(",",M68,FIND(",",M68)+1)-FIND(",",M68)-1)),[1]AffectorValueTable!$A:$A,1,0)),ISERROR(VLOOKUP(TRIM(MID(M68,FIND(",",M68,FIND(",",M68)+1)+1,999)),[1]AffectorValueTable!$A:$A,1,0))),"어펙터밸류없음",
  ""),
IF(ISERROR(FIND(",",M68,FIND(",",M68,FIND(",",M68,FIND(",",M68)+1)+1)+1)),
  IF(OR(ISERROR(VLOOKUP(LEFT(M68,FIND(",",M68)-1),[1]AffectorValueTable!$A:$A,1,0)),ISERROR(VLOOKUP(TRIM(MID(M68,FIND(",",M68)+1,FIND(",",M68,FIND(",",M68)+1)-FIND(",",M68)-1)),[1]AffectorValueTable!$A:$A,1,0)),ISERROR(VLOOKUP(TRIM(MID(M68,FIND(",",M68,FIND(",",M68)+1)+1,FIND(",",M68,FIND(",",M68,FIND(",",M68)+1)+1)-FIND(",",M68,FIND(",",M68)+1)-1)),[1]AffectorValueTable!$A:$A,1,0)),ISERROR(VLOOKUP(TRIM(MID(M68,FIND(",",M68,FIND(",",M68,FIND(",",M68)+1)+1)+1,999)),[1]AffectorValueTable!$A:$A,1,0))),"어펙터밸류없음",
  ""),
)))))</f>
        <v/>
      </c>
      <c r="O68" s="1" t="str">
        <f t="shared" ca="1" si="10"/>
        <v>LevelPackUIName_SummonShield</v>
      </c>
      <c r="P68" s="1" t="str">
        <f t="shared" ca="1" si="24"/>
        <v>LevelPackUIDesc_SummonShield</v>
      </c>
      <c r="Q68" s="1" t="str">
        <f ca="1">IF(ISBLANK(O68),"",
IFERROR(VLOOKUP(O68,[2]StringTable!$1:$1048576,MATCH([2]StringTable!$C$1,[2]StringTable!$1:$1,0),0),
IFERROR(VLOOKUP(O68,[2]InApkStringTable!$1:$1048576,MATCH([2]InApkStringTable!$C$1,[2]InApkStringTable!$1:$1,0),0),
"스트링없음")))</f>
        <v>&lt;color=#FFC080&gt;쉴드 소환&lt;/color&gt;</v>
      </c>
      <c r="R68" s="1" t="str">
        <f ca="1">IF(ISBLANK(P68),"",
IFERROR(VLOOKUP(P68,[2]StringTable!$1:$1048576,MATCH([2]StringTable!$C$1,[2]StringTable!$1:$1,0),0),
IFERROR(VLOOKUP(P68,[2]InApkStringTable!$1:$1048576,MATCH([2]InApkStringTable!$C$1,[2]InApkStringTable!$1:$1,0),0),
"스트링없음")))</f>
        <v>주기적으로 발사체를 막는 쉴드를 소환합니다</v>
      </c>
      <c r="S68" s="1">
        <v>5</v>
      </c>
      <c r="T68" s="1" t="b">
        <v>0</v>
      </c>
      <c r="U68" s="1" t="s">
        <v>111</v>
      </c>
    </row>
    <row r="69" spans="1:21" x14ac:dyDescent="0.3">
      <c r="A69" s="1" t="s">
        <v>178</v>
      </c>
      <c r="B69" s="1">
        <v>0</v>
      </c>
      <c r="C69" s="1">
        <v>0</v>
      </c>
      <c r="D69" s="1">
        <v>0</v>
      </c>
      <c r="E69" s="1" t="s">
        <v>171</v>
      </c>
      <c r="F69" s="1" t="b">
        <f t="shared" ref="F69" si="34">IF(AND(B69=0,C69=0),FALSE,TRUE)</f>
        <v>0</v>
      </c>
      <c r="G69" s="1" t="b">
        <f t="shared" ref="G69" si="35">IF(F69,FALSE,
  IF(D69,TRUE,FALSE))</f>
        <v>0</v>
      </c>
      <c r="H69" s="1" t="b">
        <f t="shared" ref="H69" si="36">IF(B69,TRUE,
  IF(D69,TRUE,FALSE))</f>
        <v>0</v>
      </c>
      <c r="I69" s="1" t="s">
        <v>192</v>
      </c>
      <c r="J69" s="1">
        <f t="shared" si="31"/>
        <v>100</v>
      </c>
      <c r="K69" s="1">
        <f t="shared" si="32"/>
        <v>4.5413260672116255E-2</v>
      </c>
      <c r="L69" s="1" t="str">
        <f t="shared" si="33"/>
        <v/>
      </c>
      <c r="M69" s="1" t="str">
        <f t="shared" ca="1" si="23"/>
        <v>LP_HealSpOnAttack</v>
      </c>
      <c r="N69" s="1" t="str">
        <f ca="1">IF(ISBLANK(M69),"",
IF(ISERROR(FIND(",",M69)),
  IF(ISERROR(VLOOKUP(M69,[1]AffectorValueTable!$A:$A,1,0)),"어펙터밸류없음",
  ""),
IF(ISERROR(FIND(",",M69,FIND(",",M69)+1)),
  IF(OR(ISERROR(VLOOKUP(LEFT(M69,FIND(",",M69)-1),[1]AffectorValueTable!$A:$A,1,0)),ISERROR(VLOOKUP(TRIM(MID(M69,FIND(",",M69)+1,999)),[1]AffectorValueTable!$A:$A,1,0))),"어펙터밸류없음",
  ""),
IF(ISERROR(FIND(",",M69,FIND(",",M69,FIND(",",M69)+1)+1)),
  IF(OR(ISERROR(VLOOKUP(LEFT(M69,FIND(",",M69)-1),[1]AffectorValueTable!$A:$A,1,0)),ISERROR(VLOOKUP(TRIM(MID(M69,FIND(",",M69)+1,FIND(",",M69,FIND(",",M69)+1)-FIND(",",M69)-1)),[1]AffectorValueTable!$A:$A,1,0)),ISERROR(VLOOKUP(TRIM(MID(M69,FIND(",",M69,FIND(",",M69)+1)+1,999)),[1]AffectorValueTable!$A:$A,1,0))),"어펙터밸류없음",
  ""),
IF(ISERROR(FIND(",",M69,FIND(",",M69,FIND(",",M69,FIND(",",M69)+1)+1)+1)),
  IF(OR(ISERROR(VLOOKUP(LEFT(M69,FIND(",",M69)-1),[1]AffectorValueTable!$A:$A,1,0)),ISERROR(VLOOKUP(TRIM(MID(M69,FIND(",",M69)+1,FIND(",",M69,FIND(",",M69)+1)-FIND(",",M69)-1)),[1]AffectorValueTable!$A:$A,1,0)),ISERROR(VLOOKUP(TRIM(MID(M69,FIND(",",M69,FIND(",",M69)+1)+1,FIND(",",M69,FIND(",",M69,FIND(",",M69)+1)+1)-FIND(",",M69,FIND(",",M69)+1)-1)),[1]AffectorValueTable!$A:$A,1,0)),ISERROR(VLOOKUP(TRIM(MID(M69,FIND(",",M69,FIND(",",M69,FIND(",",M69)+1)+1)+1,999)),[1]AffectorValueTable!$A:$A,1,0))),"어펙터밸류없음",
  ""),
)))))</f>
        <v/>
      </c>
      <c r="O69" s="1" t="str">
        <f t="shared" ca="1" si="10"/>
        <v>LevelPackUIName_HealSpOnAttack</v>
      </c>
      <c r="P69" s="1" t="str">
        <f t="shared" ca="1" si="24"/>
        <v>LevelPackUIDesc_HealSpOnAttack</v>
      </c>
      <c r="Q69" s="1" t="str">
        <f ca="1">IF(ISBLANK(O69),"",
IFERROR(VLOOKUP(O69,[2]StringTable!$1:$1048576,MATCH([2]StringTable!$C$1,[2]StringTable!$1:$1,0),0),
IFERROR(VLOOKUP(O69,[2]InApkStringTable!$1:$1048576,MATCH([2]InApkStringTable!$C$1,[2]InApkStringTable!$1:$1,0),0),
"스트링없음")))</f>
        <v>공격 시 궁게이지 획득</v>
      </c>
      <c r="R69" s="1" t="str">
        <f ca="1">IF(ISBLANK(P69),"",
IFERROR(VLOOKUP(P69,[2]StringTable!$1:$1048576,MATCH([2]StringTable!$C$1,[2]StringTable!$1:$1,0),0),
IFERROR(VLOOKUP(P69,[2]InApkStringTable!$1:$1048576,MATCH([2]InApkStringTable!$C$1,[2]InApkStringTable!$1:$1,0),0),
"스트링없음")))</f>
        <v>몬스터 공격 시 확률로 궁극기 게이지를 획득합니다</v>
      </c>
      <c r="S69" s="1">
        <v>3</v>
      </c>
      <c r="T69" s="1" t="b">
        <v>0</v>
      </c>
    </row>
    <row r="70" spans="1:21" x14ac:dyDescent="0.3">
      <c r="A70" s="1" t="s">
        <v>179</v>
      </c>
      <c r="B70" s="1">
        <v>0</v>
      </c>
      <c r="C70" s="1">
        <v>0</v>
      </c>
      <c r="D70" s="1">
        <v>1</v>
      </c>
      <c r="E70" s="1" t="s">
        <v>171</v>
      </c>
      <c r="F70" s="1" t="b">
        <f t="shared" ref="F70" si="37">IF(AND(B70=0,C70=0),FALSE,TRUE)</f>
        <v>0</v>
      </c>
      <c r="G70" s="1" t="b">
        <f t="shared" ref="G70" si="38">IF(F70,FALSE,
  IF(D70,TRUE,FALSE))</f>
        <v>1</v>
      </c>
      <c r="H70" s="1" t="b">
        <f t="shared" ref="H70" si="39">IF(B70,TRUE,
  IF(D70,TRUE,FALSE))</f>
        <v>1</v>
      </c>
      <c r="I70" s="1" t="s">
        <v>190</v>
      </c>
      <c r="J70" s="1">
        <f t="shared" si="31"/>
        <v>2</v>
      </c>
      <c r="K70" s="1">
        <f t="shared" si="32"/>
        <v>9.0826521344232513E-4</v>
      </c>
      <c r="L70" s="1">
        <f t="shared" si="33"/>
        <v>1.9607843137254902E-2</v>
      </c>
      <c r="M70" s="1" t="str">
        <f t="shared" ca="1" si="23"/>
        <v>LP_HealSpOnAttackBetter</v>
      </c>
      <c r="N70" s="1" t="str">
        <f ca="1">IF(ISBLANK(M70),"",
IF(ISERROR(FIND(",",M70)),
  IF(ISERROR(VLOOKUP(M70,[1]AffectorValueTable!$A:$A,1,0)),"어펙터밸류없음",
  ""),
IF(ISERROR(FIND(",",M70,FIND(",",M70)+1)),
  IF(OR(ISERROR(VLOOKUP(LEFT(M70,FIND(",",M70)-1),[1]AffectorValueTable!$A:$A,1,0)),ISERROR(VLOOKUP(TRIM(MID(M70,FIND(",",M70)+1,999)),[1]AffectorValueTable!$A:$A,1,0))),"어펙터밸류없음",
  ""),
IF(ISERROR(FIND(",",M70,FIND(",",M70,FIND(",",M70)+1)+1)),
  IF(OR(ISERROR(VLOOKUP(LEFT(M70,FIND(",",M70)-1),[1]AffectorValueTable!$A:$A,1,0)),ISERROR(VLOOKUP(TRIM(MID(M70,FIND(",",M70)+1,FIND(",",M70,FIND(",",M70)+1)-FIND(",",M70)-1)),[1]AffectorValueTable!$A:$A,1,0)),ISERROR(VLOOKUP(TRIM(MID(M70,FIND(",",M70,FIND(",",M70)+1)+1,999)),[1]AffectorValueTable!$A:$A,1,0))),"어펙터밸류없음",
  ""),
IF(ISERROR(FIND(",",M70,FIND(",",M70,FIND(",",M70,FIND(",",M70)+1)+1)+1)),
  IF(OR(ISERROR(VLOOKUP(LEFT(M70,FIND(",",M70)-1),[1]AffectorValueTable!$A:$A,1,0)),ISERROR(VLOOKUP(TRIM(MID(M70,FIND(",",M70)+1,FIND(",",M70,FIND(",",M70)+1)-FIND(",",M70)-1)),[1]AffectorValueTable!$A:$A,1,0)),ISERROR(VLOOKUP(TRIM(MID(M70,FIND(",",M70,FIND(",",M70)+1)+1,FIND(",",M70,FIND(",",M70,FIND(",",M70)+1)+1)-FIND(",",M70,FIND(",",M70)+1)-1)),[1]AffectorValueTable!$A:$A,1,0)),ISERROR(VLOOKUP(TRIM(MID(M70,FIND(",",M70,FIND(",",M70,FIND(",",M70)+1)+1)+1,999)),[1]AffectorValueTable!$A:$A,1,0))),"어펙터밸류없음",
  ""),
)))))</f>
        <v/>
      </c>
      <c r="O70" s="1" t="str">
        <f t="shared" ca="1" si="10"/>
        <v>LevelPackUIName_HealSpOnAttackBetter</v>
      </c>
      <c r="P70" s="1" t="str">
        <f t="shared" ca="1" si="24"/>
        <v>LevelPackUIDesc_HealSpOnAttackBetter</v>
      </c>
      <c r="Q70" s="1" t="str">
        <f ca="1">IF(ISBLANK(O70),"",
IFERROR(VLOOKUP(O70,[2]StringTable!$1:$1048576,MATCH([2]StringTable!$C$1,[2]StringTable!$1:$1,0),0),
IFERROR(VLOOKUP(O70,[2]InApkStringTable!$1:$1048576,MATCH([2]InApkStringTable!$C$1,[2]InApkStringTable!$1:$1,0),0),
"스트링없음")))</f>
        <v>&lt;color=#FFC080&gt;상급&lt;/color&gt; 공격 시 궁게이지 획득</v>
      </c>
      <c r="R70" s="1" t="str">
        <f ca="1">IF(ISBLANK(P70),"",
IFERROR(VLOOKUP(P70,[2]StringTable!$1:$1048576,MATCH([2]StringTable!$C$1,[2]StringTable!$1:$1,0),0),
IFERROR(VLOOKUP(P70,[2]InApkStringTable!$1:$1048576,MATCH([2]InApkStringTable!$C$1,[2]InApkStringTable!$1:$1,0),0),
"스트링없음")))</f>
        <v>몬스터 공격 시 더 높은 확률로 궁극기 게이지를 획득합니다</v>
      </c>
      <c r="S70" s="1">
        <v>3</v>
      </c>
      <c r="T70" s="1" t="b">
        <v>0</v>
      </c>
    </row>
    <row r="71" spans="1:21" x14ac:dyDescent="0.3">
      <c r="A71" s="1" t="s">
        <v>180</v>
      </c>
      <c r="B71" s="1">
        <v>0</v>
      </c>
      <c r="C71" s="1">
        <v>0</v>
      </c>
      <c r="D71" s="1">
        <v>1</v>
      </c>
      <c r="E71" s="1" t="s">
        <v>181</v>
      </c>
      <c r="F71" s="1" t="b">
        <f t="shared" ref="F71" si="40">IF(AND(B71=0,C71=0),FALSE,TRUE)</f>
        <v>0</v>
      </c>
      <c r="G71" s="1" t="b">
        <f t="shared" ref="G71" si="41">IF(F71,FALSE,
  IF(D71,TRUE,FALSE))</f>
        <v>1</v>
      </c>
      <c r="H71" s="1" t="b">
        <f t="shared" ref="H71" si="42">IF(B71,TRUE,
  IF(D71,TRUE,FALSE))</f>
        <v>1</v>
      </c>
      <c r="I71" s="1" t="s">
        <v>189</v>
      </c>
      <c r="J71" s="1">
        <f t="shared" si="31"/>
        <v>4</v>
      </c>
      <c r="K71" s="1">
        <f t="shared" si="32"/>
        <v>1.8165304268846503E-3</v>
      </c>
      <c r="L71" s="1">
        <f t="shared" si="33"/>
        <v>3.9215686274509803E-2</v>
      </c>
      <c r="M71" s="1" t="str">
        <f t="shared" ca="1" si="23"/>
        <v>LP_PaybackSp</v>
      </c>
      <c r="N71" s="1" t="str">
        <f ca="1">IF(ISBLANK(M71),"",
IF(ISERROR(FIND(",",M71)),
  IF(ISERROR(VLOOKUP(M71,[1]AffectorValueTable!$A:$A,1,0)),"어펙터밸류없음",
  ""),
IF(ISERROR(FIND(",",M71,FIND(",",M71)+1)),
  IF(OR(ISERROR(VLOOKUP(LEFT(M71,FIND(",",M71)-1),[1]AffectorValueTable!$A:$A,1,0)),ISERROR(VLOOKUP(TRIM(MID(M71,FIND(",",M71)+1,999)),[1]AffectorValueTable!$A:$A,1,0))),"어펙터밸류없음",
  ""),
IF(ISERROR(FIND(",",M71,FIND(",",M71,FIND(",",M71)+1)+1)),
  IF(OR(ISERROR(VLOOKUP(LEFT(M71,FIND(",",M71)-1),[1]AffectorValueTable!$A:$A,1,0)),ISERROR(VLOOKUP(TRIM(MID(M71,FIND(",",M71)+1,FIND(",",M71,FIND(",",M71)+1)-FIND(",",M71)-1)),[1]AffectorValueTable!$A:$A,1,0)),ISERROR(VLOOKUP(TRIM(MID(M71,FIND(",",M71,FIND(",",M71)+1)+1,999)),[1]AffectorValueTable!$A:$A,1,0))),"어펙터밸류없음",
  ""),
IF(ISERROR(FIND(",",M71,FIND(",",M71,FIND(",",M71,FIND(",",M71)+1)+1)+1)),
  IF(OR(ISERROR(VLOOKUP(LEFT(M71,FIND(",",M71)-1),[1]AffectorValueTable!$A:$A,1,0)),ISERROR(VLOOKUP(TRIM(MID(M71,FIND(",",M71)+1,FIND(",",M71,FIND(",",M71)+1)-FIND(",",M71)-1)),[1]AffectorValueTable!$A:$A,1,0)),ISERROR(VLOOKUP(TRIM(MID(M71,FIND(",",M71,FIND(",",M71)+1)+1,FIND(",",M71,FIND(",",M71,FIND(",",M71)+1)+1)-FIND(",",M71,FIND(",",M71)+1)-1)),[1]AffectorValueTable!$A:$A,1,0)),ISERROR(VLOOKUP(TRIM(MID(M71,FIND(",",M71,FIND(",",M71,FIND(",",M71)+1)+1)+1,999)),[1]AffectorValueTable!$A:$A,1,0))),"어펙터밸류없음",
  ""),
)))))</f>
        <v/>
      </c>
      <c r="O71" s="1" t="str">
        <f t="shared" ca="1" si="10"/>
        <v>LevelPackUIName_PaybackSp</v>
      </c>
      <c r="P71" s="1" t="str">
        <f t="shared" ca="1" si="24"/>
        <v>LevelPackUIDesc_PaybackSp</v>
      </c>
      <c r="Q71" s="1" t="str">
        <f ca="1">IF(ISBLANK(O71),"",
IFERROR(VLOOKUP(O71,[2]StringTable!$1:$1048576,MATCH([2]StringTable!$C$1,[2]StringTable!$1:$1,0),0),
IFERROR(VLOOKUP(O71,[2]InApkStringTable!$1:$1048576,MATCH([2]InApkStringTable!$C$1,[2]InApkStringTable!$1:$1,0),0),
"스트링없음")))</f>
        <v>&lt;color=#FFC080&gt;궁게이지 페이백&lt;/color&gt;</v>
      </c>
      <c r="R71" s="1" t="str">
        <f ca="1">IF(ISBLANK(P71),"",
IFERROR(VLOOKUP(P71,[2]StringTable!$1:$1048576,MATCH([2]StringTable!$C$1,[2]StringTable!$1:$1,0),0),
IFERROR(VLOOKUP(P71,[2]InApkStringTable!$1:$1048576,MATCH([2]InApkStringTable!$C$1,[2]InApkStringTable!$1:$1,0),0),
"스트링없음")))</f>
        <v>궁극기 사용 시 일부 궁극기 게이지를 돌려받습니다</v>
      </c>
      <c r="S71" s="1">
        <v>5</v>
      </c>
      <c r="T71" s="1" t="b">
        <v>0</v>
      </c>
    </row>
  </sheetData>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0A4C-EDC3-4370-AD9F-F3B33A512AF9}">
  <dimension ref="A1:AC2"/>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6.5" outlineLevelCol="1" x14ac:dyDescent="0.3"/>
  <cols>
    <col min="1" max="1" width="16.25" customWidth="1"/>
    <col min="3" max="3" width="25.375" customWidth="1"/>
    <col min="4" max="4" width="15.5" customWidth="1" outlineLevel="1"/>
    <col min="5" max="5" width="25.375" customWidth="1" outlineLevel="1"/>
    <col min="6" max="6" width="22.875" customWidth="1" outlineLevel="1"/>
    <col min="7" max="7" width="24" customWidth="1" outlineLevel="1"/>
    <col min="8" max="8" width="19" customWidth="1"/>
    <col min="9" max="9" width="17.25" customWidth="1" outlineLevel="1"/>
    <col min="10" max="10" width="12.875" customWidth="1" outlineLevel="1"/>
    <col min="11" max="12" width="10.625" customWidth="1" outlineLevel="1"/>
    <col min="13" max="15" width="11.375" customWidth="1" outlineLevel="1"/>
    <col min="16" max="16" width="17.25" customWidth="1" outlineLevel="1"/>
    <col min="17" max="17" width="12.875" customWidth="1" outlineLevel="1"/>
    <col min="18" max="19" width="10.625" customWidth="1" outlineLevel="1"/>
    <col min="20" max="22" width="11.375" customWidth="1" outlineLevel="1"/>
    <col min="23" max="23" width="17.25" customWidth="1" outlineLevel="1"/>
    <col min="24" max="24" width="12.875" customWidth="1" outlineLevel="1"/>
    <col min="25" max="26" width="10.625" customWidth="1" outlineLevel="1"/>
    <col min="27" max="29" width="11.375" customWidth="1" outlineLevel="1"/>
  </cols>
  <sheetData>
    <row r="1" spans="1:29" ht="27" customHeight="1" x14ac:dyDescent="0.3">
      <c r="A1" t="s">
        <v>0</v>
      </c>
      <c r="B1" t="s">
        <v>1</v>
      </c>
      <c r="C1" t="s">
        <v>5</v>
      </c>
      <c r="D1" t="s">
        <v>15</v>
      </c>
      <c r="E1" t="s">
        <v>14</v>
      </c>
      <c r="F1" t="s">
        <v>6</v>
      </c>
      <c r="G1" t="s">
        <v>7</v>
      </c>
      <c r="H1" t="s">
        <v>4</v>
      </c>
      <c r="I1" t="s">
        <v>16</v>
      </c>
      <c r="J1" t="s">
        <v>8</v>
      </c>
      <c r="K1" t="s">
        <v>9</v>
      </c>
      <c r="L1" t="s">
        <v>10</v>
      </c>
      <c r="M1" t="s">
        <v>11</v>
      </c>
      <c r="N1" t="s">
        <v>12</v>
      </c>
      <c r="O1" t="s">
        <v>13</v>
      </c>
      <c r="P1" t="s">
        <v>17</v>
      </c>
      <c r="Q1" t="s">
        <v>8</v>
      </c>
      <c r="R1" t="s">
        <v>9</v>
      </c>
      <c r="S1" t="s">
        <v>10</v>
      </c>
      <c r="T1" t="s">
        <v>11</v>
      </c>
      <c r="U1" t="s">
        <v>12</v>
      </c>
      <c r="V1" t="s">
        <v>13</v>
      </c>
      <c r="W1" t="s">
        <v>18</v>
      </c>
      <c r="X1" t="s">
        <v>8</v>
      </c>
      <c r="Y1" t="s">
        <v>9</v>
      </c>
      <c r="Z1" t="s">
        <v>10</v>
      </c>
      <c r="AA1" t="s">
        <v>11</v>
      </c>
      <c r="AB1" t="s">
        <v>12</v>
      </c>
      <c r="AC1" t="s">
        <v>13</v>
      </c>
    </row>
    <row r="2" spans="1:29" x14ac:dyDescent="0.3">
      <c r="A2" t="s">
        <v>23</v>
      </c>
      <c r="B2">
        <v>1</v>
      </c>
      <c r="D2" t="str">
        <f>IF(ISBLANK(C2),"",
IF(ISERROR(FIND(",",C2)),
  IF(ISERROR(VLOOKUP(C2,[1]AffectorValueTable!$A:$A,1,0)),"어펙터밸류없음",
  ""),
IF(ISERROR(FIND(",",C2,FIND(",",C2)+1)),
  IF(OR(ISERROR(VLOOKUP(LEFT(C2,FIND(",",C2)-1),[1]AffectorValueTable!$A:$A,1,0)),ISERROR(VLOOKUP(TRIM(MID(C2,FIND(",",C2)+1,999)),[1]AffectorValueTable!$A:$A,1,0))),"어펙터밸류없음",
  ""),
IF(ISERROR(FIND(",",C2,FIND(",",C2,FIND(",",C2)+1)+1)),
  IF(OR(ISERROR(VLOOKUP(LEFT(C2,FIND(",",C2)-1),[1]AffectorValueTable!$A:$A,1,0)),ISERROR(VLOOKUP(TRIM(MID(C2,FIND(",",C2)+1,FIND(",",C2,FIND(",",C2)+1)-FIND(",",C2)-1)),[1]AffectorValueTable!$A:$A,1,0)),ISERROR(VLOOKUP(TRIM(MID(C2,FIND(",",C2,FIND(",",C2)+1)+1,999)),[1]AffectorValueTable!$A:$A,1,0))),"어펙터밸류없음",
  ""),
IF(ISERROR(FIND(",",C2,FIND(",",C2,FIND(",",C2,FIND(",",C2)+1)+1)+1)),
  IF(OR(ISERROR(VLOOKUP(LEFT(C2,FIND(",",C2)-1),[1]AffectorValueTable!$A:$A,1,0)),ISERROR(VLOOKUP(TRIM(MID(C2,FIND(",",C2)+1,FIND(",",C2,FIND(",",C2)+1)-FIND(",",C2)-1)),[1]AffectorValueTable!$A:$A,1,0)),ISERROR(VLOOKUP(TRIM(MID(C2,FIND(",",C2,FIND(",",C2)+1)+1,FIND(",",C2,FIND(",",C2,FIND(",",C2)+1)+1)-FIND(",",C2,FIND(",",C2)+1)-1)),[1]AffectorValueTable!$A:$A,1,0)),ISERROR(VLOOKUP(TRIM(MID(C2,FIND(",",C2,FIND(",",C2,FIND(",",C2)+1)+1)+1,999)),[1]AffectorValueTable!$A:$A,1,0))),"어펙터밸류없음",
  ""),
)))))</f>
        <v/>
      </c>
      <c r="E2" t="e">
        <f>IF(ISBLANK(VLOOKUP($A2,LevelPackTable!$1:$1048576,MATCH(LevelPackTable!$M$1,LevelPackTable!$1:$1,0),0)),"",VLOOKUP($A2,LevelPackTable!$1:$1048576,MATCH(LevelPackTable!$M$1,LevelPackTable!$1:$1,0),0))</f>
        <v>#N/A</v>
      </c>
      <c r="F2" t="e">
        <f>VLOOKUP($A2,LevelPackTable!$1:$1048576,MATCH(LevelPackTable!$Q$1,LevelPackTable!$1:$1,0),0)</f>
        <v>#N/A</v>
      </c>
      <c r="G2" t="e">
        <f>VLOOKUP($A2,LevelPackTable!$1:$1048576,MATCH(LevelPackTable!$R$1,LevelPackTable!$1:$1,0),0)</f>
        <v>#N/A</v>
      </c>
      <c r="I2" t="s">
        <v>27</v>
      </c>
      <c r="J2" t="str">
        <f>IFERROR(IF(ISBLANK($I2),"",VLOOKUP($I2&amp;"_"&amp;TEXT($B2,"00"),[1]AffectorValueLevelTable!$1:$1048576,MATCH(J$1,[1]AffectorValueLevelTable!$1:$1,0),0)),"어펙터밸류레벨없음")</f>
        <v>어펙터밸류레벨없음</v>
      </c>
      <c r="K2" t="str">
        <f>IFERROR(IF(ISBLANK($I2),"",VLOOKUP($I2&amp;"_"&amp;TEXT($B2,"00"),[1]AffectorValueLevelTable!$1:$1048576,MATCH(K$1,[1]AffectorValueLevelTable!$1:$1,0),0)),"어펙터밸류레벨없음")</f>
        <v>어펙터밸류레벨없음</v>
      </c>
      <c r="L2" t="str">
        <f>IFERROR(IF(ISBLANK($I2),"",VLOOKUP($I2&amp;"_"&amp;TEXT($B2,"00"),[1]AffectorValueLevelTable!$1:$1048576,MATCH(L$1,[1]AffectorValueLevelTable!$1:$1,0),0)),"어펙터밸류레벨없음")</f>
        <v>어펙터밸류레벨없음</v>
      </c>
      <c r="Q2" t="str">
        <f>IFERROR(IF(ISBLANK($T2),"",VLOOKUP($T2&amp;"_"&amp;TEXT($B2,"00"),[1]AffectorValueLevelTable!$1:$1048576,MATCH(Q$1,[1]AffectorValueLevelTable!$1:$1,0),0)),"어펙터밸류레벨없음")</f>
        <v/>
      </c>
      <c r="R2" t="str">
        <f>IFERROR(IF(ISBLANK($T2),"",VLOOKUP($T2&amp;"_"&amp;TEXT($B2,"00"),[1]AffectorValueLevelTable!$1:$1048576,MATCH(R$1,[1]AffectorValueLevelTable!$1:$1,0),0)),"어펙터밸류레벨없음")</f>
        <v/>
      </c>
      <c r="S2" t="str">
        <f>IFERROR(IF(ISBLANK($T2),"",VLOOKUP($T2&amp;"_"&amp;TEXT($B2,"00"),[1]AffectorValueLevelTable!$1:$1048576,MATCH(S$1,[1]AffectorValueLevelTable!$1:$1,0),0)),"어펙터밸류레벨없음")</f>
        <v/>
      </c>
      <c r="X2" t="str">
        <f>IFERROR(IF(ISBLANK($AA2),"",VLOOKUP($AA2&amp;"_"&amp;TEXT($B2,"00"),[1]AffectorValueLevelTable!$1:$1048576,MATCH(X$1,[1]AffectorValueLevelTable!$1:$1,0),0)),"어펙터밸류레벨없음")</f>
        <v/>
      </c>
      <c r="Y2" t="str">
        <f>IFERROR(IF(ISBLANK($AA2),"",VLOOKUP($AA2&amp;"_"&amp;TEXT($B2,"00"),[1]AffectorValueLevelTable!$1:$1048576,MATCH(Y$1,[1]AffectorValueLevelTable!$1:$1,0),0)),"어펙터밸류레벨없음")</f>
        <v/>
      </c>
      <c r="Z2" t="str">
        <f>IFERROR(IF(ISBLANK($AA2),"",VLOOKUP($AA2&amp;"_"&amp;TEXT($B2,"00"),[1]AffectorValueLevelTable!$1:$1048576,MATCH(Z$1,[1]AffectorValueLevelTable!$1:$1,0),0)),"어펙터밸류레벨없음")</f>
        <v/>
      </c>
    </row>
  </sheetData>
  <phoneticPr fontId="1" type="noConversion"/>
  <conditionalFormatting sqref="A1:AC1048576">
    <cfRule type="expression" dxfId="0" priority="1">
      <formula>AND(OFFSET($A1,-1,0)=$A1,OFFSET(A1,-1,0)=A1)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265D-A593-445C-B67E-90DECCEC57F8}">
  <dimension ref="A1:F5"/>
  <sheetViews>
    <sheetView workbookViewId="0">
      <selection activeCell="C2" sqref="C2"/>
    </sheetView>
  </sheetViews>
  <sheetFormatPr defaultRowHeight="16.5" outlineLevelCol="1" x14ac:dyDescent="0.3"/>
  <cols>
    <col min="2" max="2" width="10.75" customWidth="1"/>
    <col min="3" max="3" width="23.75" hidden="1" customWidth="1" outlineLevel="1"/>
    <col min="4" max="4" width="25.625" customWidth="1" collapsed="1"/>
    <col min="5" max="5" width="12.875" hidden="1" customWidth="1" outlineLevel="1"/>
    <col min="6" max="6" width="9" collapsed="1"/>
  </cols>
  <sheetData>
    <row r="1" spans="1:5" ht="27" customHeight="1" x14ac:dyDescent="0.3">
      <c r="A1" t="s">
        <v>135</v>
      </c>
      <c r="B1" t="s">
        <v>1</v>
      </c>
      <c r="C1" t="s">
        <v>148</v>
      </c>
      <c r="D1" t="s">
        <v>136</v>
      </c>
      <c r="E1" t="s">
        <v>137</v>
      </c>
    </row>
    <row r="2" spans="1:5" x14ac:dyDescent="0.3">
      <c r="A2" t="s">
        <v>24</v>
      </c>
      <c r="B2">
        <v>5</v>
      </c>
      <c r="C2" t="str">
        <f>IF(B2&lt;=1,"수치를 더 크게 적어야 함","")</f>
        <v/>
      </c>
      <c r="D2" t="s">
        <v>131</v>
      </c>
      <c r="E2" t="str">
        <f>IF(ISERROR(VLOOKUP(D2,LevelPackTable!A:A,1,0)),"레벨팩없음","")</f>
        <v/>
      </c>
    </row>
    <row r="3" spans="1:5" x14ac:dyDescent="0.3">
      <c r="A3" t="s">
        <v>24</v>
      </c>
      <c r="B3">
        <v>10</v>
      </c>
      <c r="C3" t="str">
        <f t="shared" ref="C3:C5" si="0">IF(B3&lt;=1,"수치를 더 크게 적어야 함","")</f>
        <v/>
      </c>
      <c r="D3" t="s">
        <v>145</v>
      </c>
      <c r="E3" t="str">
        <f>IF(ISERROR(VLOOKUP(D3,LevelPackTable!A:A,1,0)),"레벨팩없음","")</f>
        <v/>
      </c>
    </row>
    <row r="4" spans="1:5" x14ac:dyDescent="0.3">
      <c r="A4" t="s">
        <v>29</v>
      </c>
      <c r="B4">
        <v>5</v>
      </c>
      <c r="C4" t="str">
        <f t="shared" si="0"/>
        <v/>
      </c>
      <c r="D4" t="s">
        <v>146</v>
      </c>
      <c r="E4" t="str">
        <f>IF(ISERROR(VLOOKUP(D4,LevelPackTable!A:A,1,0)),"레벨팩없음","")</f>
        <v/>
      </c>
    </row>
    <row r="5" spans="1:5" x14ac:dyDescent="0.3">
      <c r="A5" t="s">
        <v>138</v>
      </c>
      <c r="B5">
        <v>5</v>
      </c>
      <c r="C5" t="str">
        <f t="shared" si="0"/>
        <v/>
      </c>
      <c r="D5" t="s">
        <v>142</v>
      </c>
      <c r="E5" t="str">
        <f>IF(ISERROR(VLOOKUP(D5,LevelPackTable!A:A,1,0)),"레벨팩없음","")</f>
        <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StageExpTable</vt:lpstr>
      <vt:lpstr>LevelPackTable</vt:lpstr>
      <vt:lpstr>LevelPackLevelTable</vt:lpstr>
      <vt:lpstr>ActorLevelPackTable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2019-07-15T09:14:10Z</dcterms:created>
  <dcterms:modified xsi:type="dcterms:W3CDTF">2020-02-07T02:21:49Z</dcterms:modified>
</cp:coreProperties>
</file>