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8DD0424-30E1-4F08-8BFC-9AD5E0F632E5}" xr6:coauthVersionLast="45" xr6:coauthVersionMax="45" xr10:uidLastSave="{00000000-0000-0000-0000-000000000000}"/>
  <bookViews>
    <workbookView xWindow="-28920" yWindow="-120" windowWidth="29040" windowHeight="15840" tabRatio="653" activeTab="3" xr2:uid="{1BFDBDDD-03BC-42BF-BA52-8E4216F92F7B}"/>
    <workbookView xWindow="-120" yWindow="-120" windowWidth="29040" windowHeight="15840" tabRatio="651" activeTab="3"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25" i="8" l="1"/>
  <c r="L25" i="8"/>
  <c r="J26" i="8"/>
  <c r="L26" i="8"/>
  <c r="T56" i="11"/>
  <c r="S56" i="11"/>
  <c r="T37" i="11"/>
  <c r="S37" i="11"/>
  <c r="T38" i="11"/>
  <c r="S38" i="11"/>
  <c r="T39" i="11"/>
  <c r="S39" i="11"/>
  <c r="D39" i="11"/>
  <c r="C39" i="11"/>
  <c r="T22" i="11"/>
  <c r="S22" i="11"/>
  <c r="T23" i="11"/>
  <c r="S23" i="11"/>
  <c r="T24" i="11"/>
  <c r="S24" i="11"/>
  <c r="D24" i="11"/>
  <c r="C24" i="11"/>
  <c r="T6" i="11"/>
  <c r="S6" i="11"/>
  <c r="T7" i="11"/>
  <c r="S7" i="11"/>
  <c r="T8" i="11"/>
  <c r="S8" i="11"/>
  <c r="D8" i="11"/>
  <c r="C8" i="11"/>
  <c r="T57" i="11"/>
  <c r="S57" i="11"/>
  <c r="T58" i="11"/>
  <c r="S58" i="11"/>
  <c r="D58" i="11"/>
  <c r="C58" i="11"/>
  <c r="S20" i="11" l="1"/>
  <c r="T20" i="11"/>
  <c r="S21" i="11"/>
  <c r="T21" i="11"/>
  <c r="S11" i="11"/>
  <c r="T11" i="11"/>
  <c r="S12" i="11"/>
  <c r="T12" i="11"/>
  <c r="T59" i="11"/>
  <c r="S59" i="11"/>
  <c r="S60" i="11"/>
  <c r="T60" i="11"/>
  <c r="S61" i="11"/>
  <c r="T61" i="11"/>
  <c r="D21" i="11"/>
  <c r="C21" i="11"/>
  <c r="D12" i="11"/>
  <c r="C12" i="11"/>
  <c r="D61" i="11"/>
  <c r="C61" i="11"/>
  <c r="AA370" i="9" l="1"/>
  <c r="AA366" i="9"/>
  <c r="AA339" i="9"/>
  <c r="AA335" i="9"/>
  <c r="T50" i="11" l="1"/>
  <c r="S50" i="11"/>
  <c r="C50" i="11"/>
  <c r="T51" i="11"/>
  <c r="S51" i="11"/>
  <c r="C51" i="11"/>
  <c r="T48" i="11"/>
  <c r="S48" i="11"/>
  <c r="C48" i="11"/>
  <c r="T49" i="11"/>
  <c r="S49" i="11"/>
  <c r="C49" i="11"/>
  <c r="T35" i="11"/>
  <c r="S35" i="11"/>
  <c r="C35" i="11"/>
  <c r="T36" i="11"/>
  <c r="S36" i="11"/>
  <c r="C36" i="11"/>
  <c r="T19" i="11"/>
  <c r="S19" i="11"/>
  <c r="C19" i="11"/>
  <c r="C20" i="11"/>
  <c r="C17" i="11"/>
  <c r="S17" i="11"/>
  <c r="T17" i="11"/>
  <c r="T18" i="11"/>
  <c r="S18" i="11"/>
  <c r="C18" i="11"/>
  <c r="T4" i="11"/>
  <c r="S4" i="11"/>
  <c r="C4" i="11"/>
  <c r="T5" i="11"/>
  <c r="S5" i="11"/>
  <c r="C5" i="11"/>
  <c r="C60" i="11"/>
  <c r="C62" i="11" l="1"/>
  <c r="S62" i="11"/>
  <c r="T62" i="11"/>
  <c r="C63" i="11"/>
  <c r="S63" i="11"/>
  <c r="T63" i="11"/>
  <c r="C56" i="11"/>
  <c r="C57" i="11"/>
  <c r="C42" i="11"/>
  <c r="S42" i="11"/>
  <c r="T42" i="11"/>
  <c r="C43" i="11"/>
  <c r="S43" i="11"/>
  <c r="T43" i="11"/>
  <c r="C25" i="11"/>
  <c r="S25" i="11"/>
  <c r="T25" i="11"/>
  <c r="C26" i="11"/>
  <c r="S26" i="11"/>
  <c r="T26" i="11"/>
  <c r="C27" i="11"/>
  <c r="S27" i="11"/>
  <c r="T27" i="11"/>
  <c r="C28" i="11"/>
  <c r="S28" i="11"/>
  <c r="T28" i="11"/>
  <c r="C11" i="11"/>
  <c r="T13" i="11"/>
  <c r="S13" i="11"/>
  <c r="C13" i="11"/>
  <c r="B13" i="11"/>
  <c r="V13" i="11" l="1"/>
  <c r="AB33" i="11"/>
  <c r="T47" i="11"/>
  <c r="S47" i="11"/>
  <c r="C47" i="11"/>
  <c r="T32" i="11"/>
  <c r="S32" i="11"/>
  <c r="C32" i="11"/>
  <c r="T69" i="11"/>
  <c r="S69" i="11"/>
  <c r="C69" i="11"/>
  <c r="B68" i="11" l="1"/>
  <c r="B66" i="11"/>
  <c r="B64" i="11"/>
  <c r="B62" i="11"/>
  <c r="B59" i="11"/>
  <c r="B56" i="11"/>
  <c r="V56" i="11" s="1"/>
  <c r="B54" i="11"/>
  <c r="B52" i="11"/>
  <c r="B53" i="11" s="1"/>
  <c r="B50" i="11"/>
  <c r="B46" i="11"/>
  <c r="B47" i="11" s="1"/>
  <c r="V47" i="11" s="1"/>
  <c r="B44" i="11"/>
  <c r="B42" i="11"/>
  <c r="B40" i="11"/>
  <c r="B41" i="11" s="1"/>
  <c r="B37" i="11"/>
  <c r="V37" i="11" s="1"/>
  <c r="B33" i="11"/>
  <c r="B31" i="11"/>
  <c r="B32" i="11" s="1"/>
  <c r="V32" i="11" s="1"/>
  <c r="B29" i="11"/>
  <c r="B22" i="11"/>
  <c r="B19" i="11"/>
  <c r="B15" i="11"/>
  <c r="B16" i="11" s="1"/>
  <c r="B14" i="11"/>
  <c r="E13" i="11" s="1"/>
  <c r="B9" i="11"/>
  <c r="B10" i="11" s="1"/>
  <c r="E9" i="11" s="1"/>
  <c r="B6" i="11"/>
  <c r="B4" i="11"/>
  <c r="B2" i="11"/>
  <c r="T67" i="11"/>
  <c r="S67" i="11"/>
  <c r="C67" i="11"/>
  <c r="B23" i="11" l="1"/>
  <c r="V23" i="11" s="1"/>
  <c r="V22" i="11"/>
  <c r="B7" i="11"/>
  <c r="B8" i="11" s="1"/>
  <c r="V8" i="11" s="1"/>
  <c r="V6" i="11"/>
  <c r="B60" i="11"/>
  <c r="B61" i="11" s="1"/>
  <c r="V59" i="11"/>
  <c r="B45" i="11"/>
  <c r="E44" i="11" s="1"/>
  <c r="B51" i="11"/>
  <c r="E50" i="11" s="1"/>
  <c r="V50" i="11"/>
  <c r="B20" i="11"/>
  <c r="V20" i="11" s="1"/>
  <c r="V19" i="11"/>
  <c r="V4" i="11"/>
  <c r="B5" i="11"/>
  <c r="E4" i="11" s="1"/>
  <c r="V62" i="11"/>
  <c r="B57" i="11"/>
  <c r="V57" i="11" s="1"/>
  <c r="B43" i="11"/>
  <c r="E42" i="11" s="1"/>
  <c r="V42" i="11"/>
  <c r="B27" i="11"/>
  <c r="B63" i="11"/>
  <c r="B48" i="11"/>
  <c r="E47" i="11" s="1"/>
  <c r="B34" i="11"/>
  <c r="E32" i="11"/>
  <c r="E15" i="11"/>
  <c r="B17" i="11"/>
  <c r="B69" i="11"/>
  <c r="E68" i="11" s="1"/>
  <c r="B55" i="11"/>
  <c r="E55" i="11" s="1"/>
  <c r="E31" i="11"/>
  <c r="B65" i="11"/>
  <c r="E65" i="11" s="1"/>
  <c r="B38" i="11"/>
  <c r="E52" i="11"/>
  <c r="E46" i="11"/>
  <c r="E41" i="11"/>
  <c r="E40" i="11"/>
  <c r="B67" i="11"/>
  <c r="B30" i="11"/>
  <c r="B35" i="11"/>
  <c r="B3" i="11"/>
  <c r="B24" i="11" l="1"/>
  <c r="V24" i="11" s="1"/>
  <c r="E22" i="11"/>
  <c r="B39" i="11"/>
  <c r="E39" i="11" s="1"/>
  <c r="V38" i="11"/>
  <c r="E7" i="11"/>
  <c r="V7" i="11"/>
  <c r="E6" i="11"/>
  <c r="E8" i="11"/>
  <c r="E56" i="11"/>
  <c r="B58" i="11"/>
  <c r="E59" i="11"/>
  <c r="V61" i="11"/>
  <c r="E60" i="11"/>
  <c r="E61" i="11"/>
  <c r="V60" i="11"/>
  <c r="E19" i="11"/>
  <c r="B21" i="11"/>
  <c r="V21" i="11" s="1"/>
  <c r="E45" i="11"/>
  <c r="E34" i="11"/>
  <c r="E30" i="11"/>
  <c r="E51" i="11"/>
  <c r="V51" i="11"/>
  <c r="V48" i="11"/>
  <c r="B49" i="11"/>
  <c r="E48" i="11" s="1"/>
  <c r="V35" i="11"/>
  <c r="B36" i="11"/>
  <c r="E35" i="11" s="1"/>
  <c r="V17" i="11"/>
  <c r="B18" i="11"/>
  <c r="E17" i="11" s="1"/>
  <c r="E5" i="11"/>
  <c r="V5" i="11"/>
  <c r="V63" i="11"/>
  <c r="E63" i="11"/>
  <c r="E62" i="11"/>
  <c r="E57" i="11"/>
  <c r="E43" i="11"/>
  <c r="V43" i="11"/>
  <c r="V27" i="11"/>
  <c r="B28" i="11"/>
  <c r="E27" i="11" s="1"/>
  <c r="B25" i="11"/>
  <c r="E23" i="11" s="1"/>
  <c r="B11" i="11"/>
  <c r="E10" i="11" s="1"/>
  <c r="E16" i="11"/>
  <c r="E33" i="11"/>
  <c r="V69" i="11"/>
  <c r="E54" i="11"/>
  <c r="E64" i="11"/>
  <c r="E38" i="11"/>
  <c r="E37" i="11"/>
  <c r="E53" i="11"/>
  <c r="E2" i="11"/>
  <c r="E67" i="11"/>
  <c r="V67" i="11"/>
  <c r="E66" i="11"/>
  <c r="E29" i="11"/>
  <c r="E14" i="11"/>
  <c r="V39" i="11" l="1"/>
  <c r="E24" i="11"/>
  <c r="V58" i="11"/>
  <c r="E58" i="11"/>
  <c r="E20" i="11"/>
  <c r="B12" i="11"/>
  <c r="V12" i="11" s="1"/>
  <c r="V11" i="11"/>
  <c r="E21" i="11"/>
  <c r="E3" i="11"/>
  <c r="V49" i="11"/>
  <c r="E49" i="11"/>
  <c r="V36" i="11"/>
  <c r="E36" i="11"/>
  <c r="V18" i="11"/>
  <c r="E18" i="11"/>
  <c r="V25" i="11"/>
  <c r="B26" i="11"/>
  <c r="E28" i="11"/>
  <c r="V28" i="11"/>
  <c r="E69" i="11"/>
  <c r="E11" i="11" l="1"/>
  <c r="E12" i="11"/>
  <c r="E26" i="11"/>
  <c r="V26" i="11"/>
  <c r="E25" i="11"/>
  <c r="AH333" i="9"/>
  <c r="AB32" i="11" l="1"/>
  <c r="AB31" i="11" l="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43" i="9" l="1"/>
  <c r="AH290" i="9" l="1"/>
  <c r="AI290" i="9"/>
  <c r="AJ290" i="9"/>
  <c r="AI287" i="9"/>
  <c r="AJ287" i="9"/>
  <c r="J28" i="8" l="1"/>
  <c r="J29" i="8"/>
  <c r="S68" i="11" l="1"/>
  <c r="S66" i="11"/>
  <c r="S65" i="11"/>
  <c r="S64" i="11"/>
  <c r="S55" i="11"/>
  <c r="S54" i="11"/>
  <c r="S53" i="11"/>
  <c r="S52" i="11"/>
  <c r="S46" i="11"/>
  <c r="S45" i="11"/>
  <c r="S44" i="11"/>
  <c r="S41" i="11"/>
  <c r="S40" i="11"/>
  <c r="S34" i="11"/>
  <c r="S33" i="11"/>
  <c r="S31" i="11"/>
  <c r="S30" i="11"/>
  <c r="S29" i="11"/>
  <c r="S16" i="11"/>
  <c r="S15" i="11"/>
  <c r="S14" i="11"/>
  <c r="S10" i="11"/>
  <c r="S9" i="11"/>
  <c r="S3" i="11"/>
  <c r="S2" i="11"/>
  <c r="V68" i="11" l="1"/>
  <c r="V66" i="11"/>
  <c r="V65" i="11"/>
  <c r="V64" i="11"/>
  <c r="V55" i="11"/>
  <c r="V54" i="11"/>
  <c r="V53" i="11"/>
  <c r="V52" i="11"/>
  <c r="V46" i="11"/>
  <c r="V45" i="11"/>
  <c r="V44" i="11"/>
  <c r="V41" i="11"/>
  <c r="V40" i="11"/>
  <c r="V34" i="11"/>
  <c r="V33" i="11"/>
  <c r="V31" i="11"/>
  <c r="V30" i="11"/>
  <c r="V29" i="11"/>
  <c r="V16" i="11"/>
  <c r="V15" i="11"/>
  <c r="V14" i="11"/>
  <c r="V10" i="11"/>
  <c r="V9" i="11"/>
  <c r="V3" i="11"/>
  <c r="V2" i="11"/>
  <c r="U2" i="11" s="1"/>
  <c r="U3" i="11" l="1"/>
  <c r="U4" i="11" l="1"/>
  <c r="U5" i="11" l="1"/>
  <c r="U6" i="11" l="1"/>
  <c r="U7" i="11" s="1"/>
  <c r="U8" i="11" s="1"/>
  <c r="U9" i="11" s="1"/>
  <c r="U10" i="11" s="1"/>
  <c r="U11" i="11" s="1"/>
  <c r="U12" i="11" s="1"/>
  <c r="C68" i="11"/>
  <c r="C66" i="11"/>
  <c r="C65" i="11"/>
  <c r="C64" i="11"/>
  <c r="C59" i="11"/>
  <c r="C55" i="11"/>
  <c r="C54" i="11"/>
  <c r="C53" i="11"/>
  <c r="C52" i="11"/>
  <c r="C46" i="11"/>
  <c r="C45" i="11"/>
  <c r="C44" i="11"/>
  <c r="C41" i="11"/>
  <c r="C40" i="11"/>
  <c r="C38" i="11"/>
  <c r="C37" i="11"/>
  <c r="C34" i="11"/>
  <c r="C33" i="11"/>
  <c r="C31" i="11"/>
  <c r="C30" i="11"/>
  <c r="C29" i="11"/>
  <c r="C23" i="11"/>
  <c r="C22" i="11"/>
  <c r="C16" i="11"/>
  <c r="C15" i="11"/>
  <c r="C14" i="11"/>
  <c r="C10" i="11"/>
  <c r="C9" i="11"/>
  <c r="C7" i="11"/>
  <c r="C6" i="11"/>
  <c r="C3" i="11"/>
  <c r="C2" i="11"/>
  <c r="T68" i="11"/>
  <c r="T66" i="11"/>
  <c r="T65" i="11"/>
  <c r="T64" i="11"/>
  <c r="T55" i="11"/>
  <c r="T54" i="11"/>
  <c r="T53" i="11"/>
  <c r="T52" i="11"/>
  <c r="T46" i="11"/>
  <c r="T45" i="11"/>
  <c r="T44" i="11"/>
  <c r="T41" i="11"/>
  <c r="T40" i="11"/>
  <c r="T34" i="11"/>
  <c r="T33" i="11"/>
  <c r="T31" i="11"/>
  <c r="T30" i="11"/>
  <c r="T29" i="11"/>
  <c r="T16" i="11"/>
  <c r="T15" i="11"/>
  <c r="T14" i="11"/>
  <c r="T10" i="11"/>
  <c r="T9" i="11"/>
  <c r="T3" i="11"/>
  <c r="T2" i="11"/>
  <c r="U13" i="11" l="1"/>
  <c r="U14" i="11" s="1"/>
  <c r="U15" i="11" s="1"/>
  <c r="U16" i="11" s="1"/>
  <c r="U17" i="11" s="1"/>
  <c r="AZ6" i="9"/>
  <c r="U18" i="11" l="1"/>
  <c r="AI373" i="9"/>
  <c r="AI372" i="9"/>
  <c r="AI371" i="9"/>
  <c r="AI370" i="9"/>
  <c r="AI369" i="9"/>
  <c r="AI368" i="9"/>
  <c r="AI367" i="9"/>
  <c r="AI366" i="9"/>
  <c r="AI365" i="9"/>
  <c r="AW10" i="9" s="1"/>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89" i="9"/>
  <c r="AI288"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I5" i="9"/>
  <c r="AI4" i="9"/>
  <c r="AI3" i="9"/>
  <c r="AI2"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7" i="9"/>
  <c r="AH301" i="9"/>
  <c r="AH300" i="9"/>
  <c r="AH295" i="9"/>
  <c r="AH291" i="9"/>
  <c r="AH286" i="9"/>
  <c r="AH281" i="9"/>
  <c r="AH280" i="9"/>
  <c r="AH271" i="9"/>
  <c r="AH251" i="9"/>
  <c r="AH250" i="9"/>
  <c r="AH240" i="9"/>
  <c r="AH234" i="9"/>
  <c r="AH231" i="9"/>
  <c r="AH230" i="9"/>
  <c r="AH224" i="9"/>
  <c r="AH221" i="9"/>
  <c r="AH220" i="9"/>
  <c r="AH216" i="9"/>
  <c r="AH211" i="9"/>
  <c r="AH210" i="9"/>
  <c r="AH201" i="9"/>
  <c r="AH200" i="9"/>
  <c r="AH194" i="9"/>
  <c r="AH191" i="9"/>
  <c r="AH190" i="9"/>
  <c r="AH185" i="9"/>
  <c r="AH181" i="9"/>
  <c r="AH180" i="9"/>
  <c r="AH175" i="9"/>
  <c r="AH171" i="9"/>
  <c r="AH170" i="9"/>
  <c r="AH165" i="9"/>
  <c r="AH161" i="9"/>
  <c r="AH160" i="9"/>
  <c r="AH156" i="9"/>
  <c r="AH154" i="9"/>
  <c r="AH151" i="9"/>
  <c r="AH150" i="9"/>
  <c r="AH145" i="9"/>
  <c r="AH141" i="9"/>
  <c r="AH140" i="9"/>
  <c r="AH136" i="9"/>
  <c r="AH134" i="9"/>
  <c r="AH131" i="9"/>
  <c r="AH130" i="9"/>
  <c r="AH121" i="9"/>
  <c r="AH120" i="9"/>
  <c r="AH116" i="9"/>
  <c r="AH114" i="9"/>
  <c r="AH106" i="9"/>
  <c r="AH96" i="9"/>
  <c r="AH95" i="9"/>
  <c r="AH94" i="9"/>
  <c r="AH91" i="9"/>
  <c r="AH90" i="9"/>
  <c r="AH87" i="9"/>
  <c r="AH81" i="9"/>
  <c r="AH80" i="9"/>
  <c r="AH76" i="9"/>
  <c r="AH71" i="9"/>
  <c r="AH70" i="9"/>
  <c r="AH64" i="9"/>
  <c r="AH61" i="9"/>
  <c r="AH60" i="9"/>
  <c r="AH55" i="9"/>
  <c r="AH51" i="9"/>
  <c r="AH50" i="9"/>
  <c r="AH47" i="9"/>
  <c r="AH45" i="9"/>
  <c r="AH44" i="9"/>
  <c r="AH41" i="9"/>
  <c r="AH40" i="9"/>
  <c r="AH37" i="9"/>
  <c r="AH35" i="9"/>
  <c r="AH31" i="9"/>
  <c r="AH30" i="9"/>
  <c r="AH26" i="9"/>
  <c r="AH20" i="9"/>
  <c r="AH15" i="9"/>
  <c r="AH11" i="9"/>
  <c r="AH10" i="9"/>
  <c r="U19" i="11" l="1"/>
  <c r="U20" i="11" s="1"/>
  <c r="U21" i="11" s="1"/>
  <c r="U22" i="11" s="1"/>
  <c r="AW11" i="9"/>
  <c r="AW12" i="9"/>
  <c r="AW8" i="9"/>
  <c r="AW9" i="9"/>
  <c r="AW13" i="9"/>
  <c r="AW5" i="9"/>
  <c r="AW4" i="9"/>
  <c r="AW3" i="9"/>
  <c r="AW6" i="9"/>
  <c r="AW7" i="9"/>
  <c r="AW14" i="9"/>
  <c r="AW15" i="9"/>
  <c r="AW2" i="9"/>
  <c r="U23" i="11" l="1"/>
  <c r="J32" i="8"/>
  <c r="J31" i="8"/>
  <c r="J30" i="8"/>
  <c r="J27" i="8"/>
  <c r="J24" i="8"/>
  <c r="J23" i="8"/>
  <c r="J22" i="8"/>
  <c r="J21" i="8"/>
  <c r="J20" i="8"/>
  <c r="J19" i="8"/>
  <c r="J18" i="8"/>
  <c r="J17" i="8"/>
  <c r="J16" i="8"/>
  <c r="J15" i="8"/>
  <c r="J14" i="8"/>
  <c r="J13" i="8"/>
  <c r="J12" i="8"/>
  <c r="J11" i="8"/>
  <c r="J10" i="8"/>
  <c r="J9" i="8"/>
  <c r="J8" i="8"/>
  <c r="J7" i="8"/>
  <c r="J6" i="8"/>
  <c r="J5" i="8"/>
  <c r="J4" i="8"/>
  <c r="J3" i="8"/>
  <c r="J2" i="8"/>
  <c r="U24" i="11" l="1"/>
  <c r="U25" i="11" s="1"/>
  <c r="U26" i="11" s="1"/>
  <c r="U27" i="11" s="1"/>
  <c r="U28" i="11" s="1"/>
  <c r="U29" i="11" s="1"/>
  <c r="U30" i="11" s="1"/>
  <c r="U31" i="11" s="1"/>
  <c r="U32" i="11" s="1"/>
  <c r="U33" i="11" s="1"/>
  <c r="U34" i="11" s="1"/>
  <c r="U35" i="11" s="1"/>
  <c r="U36" i="11" s="1"/>
  <c r="AK15" i="9"/>
  <c r="AK26" i="9"/>
  <c r="AK35" i="9"/>
  <c r="AK37" i="9"/>
  <c r="AK44" i="9"/>
  <c r="AK47" i="9"/>
  <c r="AK50" i="9"/>
  <c r="AK51" i="9"/>
  <c r="AK55" i="9"/>
  <c r="AK60" i="9"/>
  <c r="AK61" i="9"/>
  <c r="AK64" i="9"/>
  <c r="AK76" i="9"/>
  <c r="AK80" i="9"/>
  <c r="AK81" i="9"/>
  <c r="AK87" i="9"/>
  <c r="AK94" i="9"/>
  <c r="AK95" i="9"/>
  <c r="AK96" i="9"/>
  <c r="AK106" i="9"/>
  <c r="AK114" i="9"/>
  <c r="AK116" i="9"/>
  <c r="AK130" i="9"/>
  <c r="AK131" i="9"/>
  <c r="AK134" i="9"/>
  <c r="AK136" i="9"/>
  <c r="AK145" i="9"/>
  <c r="AK150" i="9"/>
  <c r="AK151" i="9"/>
  <c r="AK154" i="9"/>
  <c r="AK156" i="9"/>
  <c r="AK165" i="9"/>
  <c r="AK175" i="9"/>
  <c r="AK185" i="9"/>
  <c r="AK194" i="9"/>
  <c r="AK216" i="9"/>
  <c r="AK224" i="9"/>
  <c r="AK231" i="9"/>
  <c r="AK234" i="9"/>
  <c r="AK286" i="9"/>
  <c r="AK295" i="9"/>
  <c r="AK300" i="9"/>
  <c r="AK301" i="9"/>
  <c r="AK311" i="9"/>
  <c r="AK312" i="9"/>
  <c r="AK313" i="9"/>
  <c r="AK314" i="9"/>
  <c r="AK318" i="9"/>
  <c r="AK319" i="9"/>
  <c r="AK322" i="9"/>
  <c r="AK328" i="9"/>
  <c r="AK343" i="9"/>
  <c r="AK344" i="9"/>
  <c r="AK345" i="9"/>
  <c r="AK349" i="9"/>
  <c r="AK350" i="9"/>
  <c r="AK353" i="9"/>
  <c r="AK359" i="9"/>
  <c r="U37" i="11" l="1"/>
  <c r="U38" i="11" s="1"/>
  <c r="U39" i="11" s="1"/>
  <c r="U40" i="11" s="1"/>
  <c r="U41" i="11" s="1"/>
  <c r="AU12" i="9"/>
  <c r="AU11" i="9"/>
  <c r="AU10" i="9"/>
  <c r="U42" i="11" l="1"/>
  <c r="U43" i="11" s="1"/>
  <c r="U44" i="11" s="1"/>
  <c r="U45" i="11" s="1"/>
  <c r="U46" i="11" s="1"/>
  <c r="U47" i="11" s="1"/>
  <c r="U48" i="11" s="1"/>
  <c r="U49" i="11" s="1"/>
  <c r="U50" i="11" s="1"/>
  <c r="U51" i="11" s="1"/>
  <c r="U52" i="11" s="1"/>
  <c r="U53" i="11" s="1"/>
  <c r="U54" i="11" s="1"/>
  <c r="U55" i="11" s="1"/>
  <c r="AU20" i="9"/>
  <c r="AU21" i="9"/>
  <c r="AU19" i="9"/>
  <c r="U56" i="11" l="1"/>
  <c r="U57" i="11" s="1"/>
  <c r="U58" i="11" s="1"/>
  <c r="U59" i="11" s="1"/>
  <c r="U60" i="11" s="1"/>
  <c r="U61" i="11" s="1"/>
  <c r="U62" i="11" s="1"/>
  <c r="U63" i="11" s="1"/>
  <c r="U64" i="11" s="1"/>
  <c r="U65" i="11" s="1"/>
  <c r="U66" i="11" s="1"/>
  <c r="U67" i="11" s="1"/>
  <c r="U68" i="11" s="1"/>
  <c r="U69" i="11" s="1"/>
  <c r="AU18" i="9"/>
  <c r="AU17" i="9"/>
  <c r="BI12" i="9"/>
  <c r="BI11" i="9"/>
  <c r="BI10" i="9"/>
  <c r="BI14" i="9"/>
  <c r="BI13"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01" i="9"/>
  <c r="C291" i="9"/>
  <c r="C281" i="9"/>
  <c r="C271" i="9"/>
  <c r="C261" i="9"/>
  <c r="C251" i="9"/>
  <c r="C241" i="9"/>
  <c r="C231" i="9"/>
  <c r="C221" i="9"/>
  <c r="C211" i="9"/>
  <c r="C201" i="9"/>
  <c r="C191" i="9"/>
  <c r="C181" i="9"/>
  <c r="C171" i="9"/>
  <c r="C161" i="9"/>
  <c r="C151" i="9"/>
  <c r="C141" i="9"/>
  <c r="C131" i="9"/>
  <c r="C121" i="9"/>
  <c r="C111" i="9"/>
  <c r="C101" i="9"/>
  <c r="C91" i="9"/>
  <c r="C81" i="9"/>
  <c r="C71" i="9"/>
  <c r="C61" i="9"/>
  <c r="C51" i="9"/>
  <c r="C41" i="9"/>
  <c r="C31" i="9"/>
  <c r="C21" i="9"/>
  <c r="C11" i="9"/>
  <c r="C310" i="9"/>
  <c r="C300" i="9"/>
  <c r="C290" i="9"/>
  <c r="C280" i="9"/>
  <c r="C270" i="9"/>
  <c r="C260" i="9"/>
  <c r="C250" i="9"/>
  <c r="C240" i="9"/>
  <c r="C230" i="9"/>
  <c r="C220" i="9"/>
  <c r="C210" i="9"/>
  <c r="C200" i="9"/>
  <c r="C190" i="9"/>
  <c r="C180" i="9"/>
  <c r="C170" i="9"/>
  <c r="C160" i="9"/>
  <c r="C150" i="9"/>
  <c r="C140" i="9"/>
  <c r="C130" i="9"/>
  <c r="C120" i="9"/>
  <c r="C110" i="9"/>
  <c r="C100" i="9"/>
  <c r="C90" i="9"/>
  <c r="C80" i="9"/>
  <c r="C70" i="9"/>
  <c r="C60" i="9"/>
  <c r="C50" i="9"/>
  <c r="C40" i="9"/>
  <c r="C30" i="9"/>
  <c r="C20" i="9"/>
  <c r="C10" i="9"/>
  <c r="C309" i="9"/>
  <c r="C299" i="9"/>
  <c r="C289" i="9"/>
  <c r="C279" i="9"/>
  <c r="C269" i="9"/>
  <c r="C259" i="9"/>
  <c r="C249" i="9"/>
  <c r="C239" i="9"/>
  <c r="C229" i="9"/>
  <c r="C219" i="9"/>
  <c r="C209" i="9"/>
  <c r="C199" i="9"/>
  <c r="C189" i="9"/>
  <c r="C179" i="9"/>
  <c r="C169" i="9"/>
  <c r="C159" i="9"/>
  <c r="C149" i="9"/>
  <c r="C139" i="9"/>
  <c r="C129" i="9"/>
  <c r="C119" i="9"/>
  <c r="C109" i="9"/>
  <c r="C99" i="9"/>
  <c r="C89" i="9"/>
  <c r="C79" i="9"/>
  <c r="C69" i="9"/>
  <c r="C59" i="9"/>
  <c r="C49" i="9"/>
  <c r="C39" i="9"/>
  <c r="C29" i="9"/>
  <c r="C19" i="9"/>
  <c r="C9" i="9"/>
  <c r="C308" i="9"/>
  <c r="C298" i="9"/>
  <c r="C288" i="9"/>
  <c r="C278" i="9"/>
  <c r="C268" i="9"/>
  <c r="C258" i="9"/>
  <c r="C248" i="9"/>
  <c r="C238" i="9"/>
  <c r="C228" i="9"/>
  <c r="C218" i="9"/>
  <c r="C208" i="9"/>
  <c r="C198" i="9"/>
  <c r="C188" i="9"/>
  <c r="C178" i="9"/>
  <c r="C168" i="9"/>
  <c r="C158" i="9"/>
  <c r="C148" i="9"/>
  <c r="C138" i="9"/>
  <c r="C128" i="9"/>
  <c r="C118" i="9"/>
  <c r="C108" i="9"/>
  <c r="C98" i="9"/>
  <c r="C88" i="9"/>
  <c r="C78" i="9"/>
  <c r="C68" i="9"/>
  <c r="C58" i="9"/>
  <c r="C48" i="9"/>
  <c r="C38" i="9"/>
  <c r="C28" i="9"/>
  <c r="C18" i="9"/>
  <c r="C8" i="9"/>
  <c r="C307" i="9"/>
  <c r="C297" i="9"/>
  <c r="C287" i="9"/>
  <c r="C277" i="9"/>
  <c r="C267" i="9"/>
  <c r="C257" i="9"/>
  <c r="C247" i="9"/>
  <c r="C237" i="9"/>
  <c r="C227" i="9"/>
  <c r="C217" i="9"/>
  <c r="C207" i="9"/>
  <c r="C197" i="9"/>
  <c r="C187" i="9"/>
  <c r="C177" i="9"/>
  <c r="C167" i="9"/>
  <c r="C157" i="9"/>
  <c r="C147" i="9"/>
  <c r="C137" i="9"/>
  <c r="C127" i="9"/>
  <c r="C117" i="9"/>
  <c r="C107" i="9"/>
  <c r="C97" i="9"/>
  <c r="C87" i="9"/>
  <c r="C77" i="9"/>
  <c r="C67" i="9"/>
  <c r="C57" i="9"/>
  <c r="C47" i="9"/>
  <c r="C37" i="9"/>
  <c r="C27" i="9"/>
  <c r="C17" i="9"/>
  <c r="C7" i="9"/>
  <c r="C306" i="9"/>
  <c r="C296" i="9"/>
  <c r="C286" i="9"/>
  <c r="C276" i="9"/>
  <c r="C266" i="9"/>
  <c r="C256" i="9"/>
  <c r="C246" i="9"/>
  <c r="C236" i="9"/>
  <c r="C226" i="9"/>
  <c r="C216" i="9"/>
  <c r="C206" i="9"/>
  <c r="C196" i="9"/>
  <c r="C186" i="9"/>
  <c r="C176" i="9"/>
  <c r="C166" i="9"/>
  <c r="C156" i="9"/>
  <c r="C146" i="9"/>
  <c r="C136" i="9"/>
  <c r="C126" i="9"/>
  <c r="C116" i="9"/>
  <c r="C106" i="9"/>
  <c r="C96" i="9"/>
  <c r="C86" i="9"/>
  <c r="C76" i="9"/>
  <c r="C66" i="9"/>
  <c r="C56" i="9"/>
  <c r="C46" i="9"/>
  <c r="C36" i="9"/>
  <c r="C26" i="9"/>
  <c r="C16" i="9"/>
  <c r="C6" i="9"/>
  <c r="C305" i="9"/>
  <c r="C295" i="9"/>
  <c r="C285" i="9"/>
  <c r="C275" i="9"/>
  <c r="C265" i="9"/>
  <c r="C255" i="9"/>
  <c r="C245" i="9"/>
  <c r="C235" i="9"/>
  <c r="C225" i="9"/>
  <c r="C215" i="9"/>
  <c r="C205" i="9"/>
  <c r="C195" i="9"/>
  <c r="C185" i="9"/>
  <c r="C175" i="9"/>
  <c r="C165" i="9"/>
  <c r="C155" i="9"/>
  <c r="C145" i="9"/>
  <c r="C135" i="9"/>
  <c r="C125" i="9"/>
  <c r="C115" i="9"/>
  <c r="C105" i="9"/>
  <c r="C95" i="9"/>
  <c r="C85" i="9"/>
  <c r="C75" i="9"/>
  <c r="C65" i="9"/>
  <c r="C55" i="9"/>
  <c r="C45" i="9"/>
  <c r="C35" i="9"/>
  <c r="C25" i="9"/>
  <c r="C15" i="9"/>
  <c r="C5" i="9"/>
  <c r="C304" i="9"/>
  <c r="C294" i="9"/>
  <c r="C284" i="9"/>
  <c r="C274" i="9"/>
  <c r="C264" i="9"/>
  <c r="C254" i="9"/>
  <c r="C244" i="9"/>
  <c r="C234" i="9"/>
  <c r="C224" i="9"/>
  <c r="C214" i="9"/>
  <c r="C204" i="9"/>
  <c r="C194" i="9"/>
  <c r="C184" i="9"/>
  <c r="C174" i="9"/>
  <c r="C164" i="9"/>
  <c r="C154" i="9"/>
  <c r="C144" i="9"/>
  <c r="C134" i="9"/>
  <c r="C124" i="9"/>
  <c r="C114" i="9"/>
  <c r="C104" i="9"/>
  <c r="C94" i="9"/>
  <c r="C84" i="9"/>
  <c r="C74" i="9"/>
  <c r="C64" i="9"/>
  <c r="C54" i="9"/>
  <c r="C44" i="9"/>
  <c r="C34" i="9"/>
  <c r="C24" i="9"/>
  <c r="C14" i="9"/>
  <c r="C4" i="9"/>
  <c r="C303" i="9"/>
  <c r="C293" i="9"/>
  <c r="C283" i="9"/>
  <c r="C273" i="9"/>
  <c r="C263" i="9"/>
  <c r="C253" i="9"/>
  <c r="C243" i="9"/>
  <c r="C233" i="9"/>
  <c r="C223" i="9"/>
  <c r="C213" i="9"/>
  <c r="C203" i="9"/>
  <c r="C193" i="9"/>
  <c r="C183" i="9"/>
  <c r="C173" i="9"/>
  <c r="C163" i="9"/>
  <c r="C153" i="9"/>
  <c r="C143" i="9"/>
  <c r="C133" i="9"/>
  <c r="C123" i="9"/>
  <c r="C113" i="9"/>
  <c r="C103" i="9"/>
  <c r="C93" i="9"/>
  <c r="C83" i="9"/>
  <c r="C73" i="9"/>
  <c r="C63" i="9"/>
  <c r="C53" i="9"/>
  <c r="C43" i="9"/>
  <c r="C33" i="9"/>
  <c r="C23" i="9"/>
  <c r="C13" i="9"/>
  <c r="C3" i="9"/>
  <c r="C302" i="9"/>
  <c r="C292" i="9"/>
  <c r="C282" i="9"/>
  <c r="C272" i="9"/>
  <c r="C262" i="9"/>
  <c r="C252" i="9"/>
  <c r="C242" i="9"/>
  <c r="C232" i="9"/>
  <c r="C222" i="9"/>
  <c r="C212" i="9"/>
  <c r="C202" i="9"/>
  <c r="C192" i="9"/>
  <c r="C182" i="9"/>
  <c r="C172" i="9"/>
  <c r="C162" i="9"/>
  <c r="C152" i="9"/>
  <c r="C142" i="9"/>
  <c r="C132" i="9"/>
  <c r="C122" i="9"/>
  <c r="C112" i="9"/>
  <c r="C102" i="9"/>
  <c r="C92" i="9"/>
  <c r="C82" i="9"/>
  <c r="C72" i="9"/>
  <c r="C62" i="9"/>
  <c r="C52" i="9"/>
  <c r="C42" i="9"/>
  <c r="C32" i="9"/>
  <c r="C22" i="9"/>
  <c r="C12" i="9"/>
  <c r="C2" i="9"/>
  <c r="AJ306" i="9"/>
  <c r="I306" i="9"/>
  <c r="H306" i="9"/>
  <c r="G306" i="9"/>
  <c r="F306" i="9"/>
  <c r="E306" i="9"/>
  <c r="D306" i="9"/>
  <c r="AJ296" i="9"/>
  <c r="I296" i="9"/>
  <c r="H296" i="9"/>
  <c r="G296" i="9"/>
  <c r="F296" i="9"/>
  <c r="E296" i="9"/>
  <c r="D296" i="9"/>
  <c r="AJ286" i="9"/>
  <c r="I286" i="9"/>
  <c r="H286" i="9"/>
  <c r="G286" i="9"/>
  <c r="F286" i="9"/>
  <c r="E286" i="9"/>
  <c r="D286" i="9"/>
  <c r="AJ276" i="9"/>
  <c r="I276" i="9"/>
  <c r="H276" i="9"/>
  <c r="G276" i="9"/>
  <c r="F276" i="9"/>
  <c r="E276" i="9"/>
  <c r="D276" i="9"/>
  <c r="AJ266" i="9"/>
  <c r="I266" i="9"/>
  <c r="H266" i="9"/>
  <c r="G266" i="9"/>
  <c r="F266" i="9"/>
  <c r="E266" i="9"/>
  <c r="D266" i="9"/>
  <c r="AJ256" i="9"/>
  <c r="I256" i="9"/>
  <c r="H256" i="9"/>
  <c r="G256" i="9"/>
  <c r="F256" i="9"/>
  <c r="E256" i="9"/>
  <c r="D256" i="9"/>
  <c r="AJ246" i="9"/>
  <c r="I246" i="9"/>
  <c r="H246" i="9"/>
  <c r="G246" i="9"/>
  <c r="F246" i="9"/>
  <c r="E246" i="9"/>
  <c r="D246" i="9"/>
  <c r="AJ236" i="9"/>
  <c r="I236" i="9"/>
  <c r="H236" i="9"/>
  <c r="G236" i="9"/>
  <c r="F236" i="9"/>
  <c r="E236" i="9"/>
  <c r="D236" i="9"/>
  <c r="AJ226" i="9"/>
  <c r="I226" i="9"/>
  <c r="H226" i="9"/>
  <c r="G226" i="9"/>
  <c r="F226" i="9"/>
  <c r="E226" i="9"/>
  <c r="D226" i="9"/>
  <c r="AJ216" i="9"/>
  <c r="I216" i="9"/>
  <c r="H216" i="9"/>
  <c r="G216" i="9"/>
  <c r="F216" i="9"/>
  <c r="E216" i="9"/>
  <c r="D216" i="9"/>
  <c r="AJ206" i="9"/>
  <c r="I206" i="9"/>
  <c r="H206" i="9"/>
  <c r="G206" i="9"/>
  <c r="F206" i="9"/>
  <c r="E206" i="9"/>
  <c r="D206" i="9"/>
  <c r="AJ196" i="9"/>
  <c r="I196" i="9"/>
  <c r="H196" i="9"/>
  <c r="G196" i="9"/>
  <c r="F196" i="9"/>
  <c r="E196" i="9"/>
  <c r="D196" i="9"/>
  <c r="AJ186" i="9"/>
  <c r="I186" i="9"/>
  <c r="H186" i="9"/>
  <c r="G186" i="9"/>
  <c r="F186" i="9"/>
  <c r="E186" i="9"/>
  <c r="D186" i="9"/>
  <c r="AJ176" i="9"/>
  <c r="I176" i="9"/>
  <c r="H176" i="9"/>
  <c r="G176" i="9"/>
  <c r="F176" i="9"/>
  <c r="E176" i="9"/>
  <c r="D176" i="9"/>
  <c r="AJ166" i="9"/>
  <c r="I166" i="9"/>
  <c r="H166" i="9"/>
  <c r="G166" i="9"/>
  <c r="F166" i="9"/>
  <c r="E166" i="9"/>
  <c r="D166" i="9"/>
  <c r="AJ156" i="9"/>
  <c r="I156" i="9"/>
  <c r="H156" i="9"/>
  <c r="G156" i="9"/>
  <c r="F156" i="9"/>
  <c r="E156" i="9"/>
  <c r="D156" i="9"/>
  <c r="AJ146" i="9"/>
  <c r="I146" i="9"/>
  <c r="H146" i="9"/>
  <c r="G146" i="9"/>
  <c r="F146" i="9"/>
  <c r="E146" i="9"/>
  <c r="D146" i="9"/>
  <c r="AJ136" i="9"/>
  <c r="I136" i="9"/>
  <c r="H136" i="9"/>
  <c r="G136" i="9"/>
  <c r="F136" i="9"/>
  <c r="E136" i="9"/>
  <c r="D136" i="9"/>
  <c r="AJ126" i="9"/>
  <c r="I126" i="9"/>
  <c r="H126" i="9"/>
  <c r="G126" i="9"/>
  <c r="F126" i="9"/>
  <c r="E126" i="9"/>
  <c r="D126" i="9"/>
  <c r="AJ116" i="9"/>
  <c r="I116" i="9"/>
  <c r="H116" i="9"/>
  <c r="G116" i="9"/>
  <c r="F116" i="9"/>
  <c r="E116" i="9"/>
  <c r="D116" i="9"/>
  <c r="AJ106" i="9"/>
  <c r="I106" i="9"/>
  <c r="H106" i="9"/>
  <c r="G106" i="9"/>
  <c r="F106" i="9"/>
  <c r="E106" i="9"/>
  <c r="D106" i="9"/>
  <c r="AJ96" i="9"/>
  <c r="I96" i="9"/>
  <c r="H96" i="9"/>
  <c r="G96" i="9"/>
  <c r="F96" i="9"/>
  <c r="E96" i="9"/>
  <c r="D96" i="9"/>
  <c r="AJ86" i="9"/>
  <c r="I86" i="9"/>
  <c r="H86" i="9"/>
  <c r="G86" i="9"/>
  <c r="F86" i="9"/>
  <c r="E86" i="9"/>
  <c r="D86" i="9"/>
  <c r="AJ76" i="9"/>
  <c r="I76" i="9"/>
  <c r="H76" i="9"/>
  <c r="G76" i="9"/>
  <c r="F76" i="9"/>
  <c r="E76" i="9"/>
  <c r="D76" i="9"/>
  <c r="AJ66" i="9"/>
  <c r="I66" i="9"/>
  <c r="H66" i="9"/>
  <c r="G66" i="9"/>
  <c r="F66" i="9"/>
  <c r="E66" i="9"/>
  <c r="D66" i="9"/>
  <c r="AJ56" i="9"/>
  <c r="I56" i="9"/>
  <c r="H56" i="9"/>
  <c r="G56" i="9"/>
  <c r="F56" i="9"/>
  <c r="E56" i="9"/>
  <c r="D56" i="9"/>
  <c r="AJ46" i="9"/>
  <c r="I46" i="9"/>
  <c r="H46" i="9"/>
  <c r="G46" i="9"/>
  <c r="F46" i="9"/>
  <c r="E46" i="9"/>
  <c r="D46" i="9"/>
  <c r="AJ36" i="9"/>
  <c r="I36" i="9"/>
  <c r="H36" i="9"/>
  <c r="G36" i="9"/>
  <c r="F36" i="9"/>
  <c r="E36" i="9"/>
  <c r="D36" i="9"/>
  <c r="AJ26" i="9"/>
  <c r="I26" i="9"/>
  <c r="H26" i="9"/>
  <c r="G26" i="9"/>
  <c r="F26" i="9"/>
  <c r="E26" i="9"/>
  <c r="D26" i="9"/>
  <c r="AJ16" i="9"/>
  <c r="I16" i="9"/>
  <c r="H16" i="9"/>
  <c r="G16" i="9"/>
  <c r="F16" i="9"/>
  <c r="E16" i="9"/>
  <c r="D16" i="9"/>
  <c r="AJ6" i="9"/>
  <c r="I6" i="9"/>
  <c r="H6" i="9"/>
  <c r="G6" i="9"/>
  <c r="F6" i="9"/>
  <c r="E6" i="9"/>
  <c r="D6" i="9"/>
  <c r="AJ305" i="9"/>
  <c r="I305" i="9"/>
  <c r="H305" i="9"/>
  <c r="G305" i="9"/>
  <c r="F305" i="9"/>
  <c r="E305" i="9"/>
  <c r="D305" i="9"/>
  <c r="AJ295" i="9"/>
  <c r="I295" i="9"/>
  <c r="H295" i="9"/>
  <c r="G295" i="9"/>
  <c r="F295" i="9"/>
  <c r="E295" i="9"/>
  <c r="D295" i="9"/>
  <c r="AJ285" i="9"/>
  <c r="I285" i="9"/>
  <c r="H285" i="9"/>
  <c r="G285" i="9"/>
  <c r="F285" i="9"/>
  <c r="E285" i="9"/>
  <c r="D285" i="9"/>
  <c r="AJ275" i="9"/>
  <c r="I275" i="9"/>
  <c r="H275" i="9"/>
  <c r="G275" i="9"/>
  <c r="F275" i="9"/>
  <c r="E275" i="9"/>
  <c r="D275" i="9"/>
  <c r="AJ265" i="9"/>
  <c r="I265" i="9"/>
  <c r="H265" i="9"/>
  <c r="G265" i="9"/>
  <c r="F265" i="9"/>
  <c r="E265" i="9"/>
  <c r="D265" i="9"/>
  <c r="AJ255" i="9"/>
  <c r="I255" i="9"/>
  <c r="H255" i="9"/>
  <c r="G255" i="9"/>
  <c r="F255" i="9"/>
  <c r="E255" i="9"/>
  <c r="D255" i="9"/>
  <c r="AJ245" i="9"/>
  <c r="I245" i="9"/>
  <c r="H245" i="9"/>
  <c r="G245" i="9"/>
  <c r="F245" i="9"/>
  <c r="E245" i="9"/>
  <c r="D245" i="9"/>
  <c r="AJ235" i="9"/>
  <c r="I235" i="9"/>
  <c r="H235" i="9"/>
  <c r="G235" i="9"/>
  <c r="F235" i="9"/>
  <c r="E235" i="9"/>
  <c r="D235" i="9"/>
  <c r="AJ225" i="9"/>
  <c r="I225" i="9"/>
  <c r="H225" i="9"/>
  <c r="G225" i="9"/>
  <c r="F225" i="9"/>
  <c r="E225" i="9"/>
  <c r="D225" i="9"/>
  <c r="AJ215" i="9"/>
  <c r="I215" i="9"/>
  <c r="H215" i="9"/>
  <c r="G215" i="9"/>
  <c r="F215" i="9"/>
  <c r="E215" i="9"/>
  <c r="D215" i="9"/>
  <c r="AJ205" i="9"/>
  <c r="I205" i="9"/>
  <c r="H205" i="9"/>
  <c r="G205" i="9"/>
  <c r="F205" i="9"/>
  <c r="E205" i="9"/>
  <c r="D205" i="9"/>
  <c r="AJ195" i="9"/>
  <c r="I195" i="9"/>
  <c r="H195" i="9"/>
  <c r="G195" i="9"/>
  <c r="F195" i="9"/>
  <c r="E195" i="9"/>
  <c r="D195" i="9"/>
  <c r="AJ185" i="9"/>
  <c r="I185" i="9"/>
  <c r="H185" i="9"/>
  <c r="G185" i="9"/>
  <c r="F185" i="9"/>
  <c r="E185" i="9"/>
  <c r="D185" i="9"/>
  <c r="AJ175" i="9"/>
  <c r="I175" i="9"/>
  <c r="H175" i="9"/>
  <c r="G175" i="9"/>
  <c r="F175" i="9"/>
  <c r="E175" i="9"/>
  <c r="D175" i="9"/>
  <c r="AJ165" i="9"/>
  <c r="I165" i="9"/>
  <c r="H165" i="9"/>
  <c r="G165" i="9"/>
  <c r="F165" i="9"/>
  <c r="E165" i="9"/>
  <c r="D165" i="9"/>
  <c r="AJ155" i="9"/>
  <c r="I155" i="9"/>
  <c r="H155" i="9"/>
  <c r="G155" i="9"/>
  <c r="F155" i="9"/>
  <c r="E155" i="9"/>
  <c r="D155" i="9"/>
  <c r="AJ145" i="9"/>
  <c r="I145" i="9"/>
  <c r="H145" i="9"/>
  <c r="G145" i="9"/>
  <c r="F145" i="9"/>
  <c r="E145" i="9"/>
  <c r="D145" i="9"/>
  <c r="AJ135" i="9"/>
  <c r="I135" i="9"/>
  <c r="H135" i="9"/>
  <c r="G135" i="9"/>
  <c r="F135" i="9"/>
  <c r="E135" i="9"/>
  <c r="D135" i="9"/>
  <c r="AJ125" i="9"/>
  <c r="I125" i="9"/>
  <c r="H125" i="9"/>
  <c r="G125" i="9"/>
  <c r="F125" i="9"/>
  <c r="E125" i="9"/>
  <c r="D125" i="9"/>
  <c r="AJ115" i="9"/>
  <c r="I115" i="9"/>
  <c r="H115" i="9"/>
  <c r="G115" i="9"/>
  <c r="F115" i="9"/>
  <c r="E115" i="9"/>
  <c r="D115" i="9"/>
  <c r="AJ105" i="9"/>
  <c r="I105" i="9"/>
  <c r="H105" i="9"/>
  <c r="G105" i="9"/>
  <c r="F105" i="9"/>
  <c r="E105" i="9"/>
  <c r="D105" i="9"/>
  <c r="AJ95" i="9"/>
  <c r="I95" i="9"/>
  <c r="H95" i="9"/>
  <c r="G95" i="9"/>
  <c r="F95" i="9"/>
  <c r="E95" i="9"/>
  <c r="D95" i="9"/>
  <c r="AJ85" i="9"/>
  <c r="I85" i="9"/>
  <c r="H85" i="9"/>
  <c r="G85" i="9"/>
  <c r="F85" i="9"/>
  <c r="E85" i="9"/>
  <c r="D85" i="9"/>
  <c r="AJ75" i="9"/>
  <c r="I75" i="9"/>
  <c r="H75" i="9"/>
  <c r="G75" i="9"/>
  <c r="F75" i="9"/>
  <c r="E75" i="9"/>
  <c r="D75" i="9"/>
  <c r="AJ65" i="9"/>
  <c r="I65" i="9"/>
  <c r="H65" i="9"/>
  <c r="G65" i="9"/>
  <c r="F65" i="9"/>
  <c r="E65" i="9"/>
  <c r="D65" i="9"/>
  <c r="AJ55" i="9"/>
  <c r="I55" i="9"/>
  <c r="H55" i="9"/>
  <c r="G55" i="9"/>
  <c r="F55" i="9"/>
  <c r="E55" i="9"/>
  <c r="D55" i="9"/>
  <c r="AJ45" i="9"/>
  <c r="I45" i="9"/>
  <c r="H45" i="9"/>
  <c r="G45" i="9"/>
  <c r="F45" i="9"/>
  <c r="E45" i="9"/>
  <c r="D45" i="9"/>
  <c r="AJ35" i="9"/>
  <c r="I35" i="9"/>
  <c r="H35" i="9"/>
  <c r="G35" i="9"/>
  <c r="F35" i="9"/>
  <c r="E35" i="9"/>
  <c r="D35" i="9"/>
  <c r="AJ25" i="9"/>
  <c r="I25" i="9"/>
  <c r="H25" i="9"/>
  <c r="G25" i="9"/>
  <c r="F25" i="9"/>
  <c r="E25" i="9"/>
  <c r="D25" i="9"/>
  <c r="AJ15" i="9"/>
  <c r="I15" i="9"/>
  <c r="H15" i="9"/>
  <c r="G15" i="9"/>
  <c r="F15" i="9"/>
  <c r="E15" i="9"/>
  <c r="D15" i="9"/>
  <c r="AJ5" i="9"/>
  <c r="I5" i="9"/>
  <c r="H5" i="9"/>
  <c r="G5" i="9"/>
  <c r="F5" i="9"/>
  <c r="E5" i="9"/>
  <c r="D5" i="9"/>
  <c r="AJ304" i="9"/>
  <c r="I304" i="9"/>
  <c r="H304" i="9"/>
  <c r="G304" i="9"/>
  <c r="F304" i="9"/>
  <c r="E304" i="9"/>
  <c r="D304" i="9"/>
  <c r="AJ294" i="9"/>
  <c r="I294" i="9"/>
  <c r="H294" i="9"/>
  <c r="G294" i="9"/>
  <c r="F294" i="9"/>
  <c r="E294" i="9"/>
  <c r="D294" i="9"/>
  <c r="AJ284" i="9"/>
  <c r="I284" i="9"/>
  <c r="H284" i="9"/>
  <c r="G284" i="9"/>
  <c r="F284" i="9"/>
  <c r="E284" i="9"/>
  <c r="D284" i="9"/>
  <c r="AJ274" i="9"/>
  <c r="I274" i="9"/>
  <c r="H274" i="9"/>
  <c r="G274" i="9"/>
  <c r="F274" i="9"/>
  <c r="E274" i="9"/>
  <c r="D274" i="9"/>
  <c r="AJ264" i="9"/>
  <c r="I264" i="9"/>
  <c r="H264" i="9"/>
  <c r="G264" i="9"/>
  <c r="F264" i="9"/>
  <c r="E264" i="9"/>
  <c r="D264" i="9"/>
  <c r="AJ254" i="9"/>
  <c r="I254" i="9"/>
  <c r="H254" i="9"/>
  <c r="G254" i="9"/>
  <c r="F254" i="9"/>
  <c r="E254" i="9"/>
  <c r="D254" i="9"/>
  <c r="AJ244" i="9"/>
  <c r="I244" i="9"/>
  <c r="H244" i="9"/>
  <c r="G244" i="9"/>
  <c r="F244" i="9"/>
  <c r="E244" i="9"/>
  <c r="D244" i="9"/>
  <c r="AJ234" i="9"/>
  <c r="I234" i="9"/>
  <c r="H234" i="9"/>
  <c r="G234" i="9"/>
  <c r="F234" i="9"/>
  <c r="E234" i="9"/>
  <c r="D234" i="9"/>
  <c r="AJ224" i="9"/>
  <c r="I224" i="9"/>
  <c r="H224" i="9"/>
  <c r="G224" i="9"/>
  <c r="F224" i="9"/>
  <c r="E224" i="9"/>
  <c r="D224" i="9"/>
  <c r="AJ214" i="9"/>
  <c r="I214" i="9"/>
  <c r="H214" i="9"/>
  <c r="G214" i="9"/>
  <c r="F214" i="9"/>
  <c r="E214" i="9"/>
  <c r="D214" i="9"/>
  <c r="AJ204" i="9"/>
  <c r="I204" i="9"/>
  <c r="H204" i="9"/>
  <c r="G204" i="9"/>
  <c r="F204" i="9"/>
  <c r="E204" i="9"/>
  <c r="D204" i="9"/>
  <c r="AJ194" i="9"/>
  <c r="I194" i="9"/>
  <c r="H194" i="9"/>
  <c r="G194" i="9"/>
  <c r="F194" i="9"/>
  <c r="E194" i="9"/>
  <c r="D194" i="9"/>
  <c r="AJ184" i="9"/>
  <c r="I184" i="9"/>
  <c r="H184" i="9"/>
  <c r="G184" i="9"/>
  <c r="F184" i="9"/>
  <c r="E184" i="9"/>
  <c r="D184" i="9"/>
  <c r="AJ174" i="9"/>
  <c r="I174" i="9"/>
  <c r="H174" i="9"/>
  <c r="G174" i="9"/>
  <c r="F174" i="9"/>
  <c r="E174" i="9"/>
  <c r="D174" i="9"/>
  <c r="AJ164" i="9"/>
  <c r="I164" i="9"/>
  <c r="H164" i="9"/>
  <c r="G164" i="9"/>
  <c r="F164" i="9"/>
  <c r="E164" i="9"/>
  <c r="D164" i="9"/>
  <c r="AJ154" i="9"/>
  <c r="I154" i="9"/>
  <c r="H154" i="9"/>
  <c r="G154" i="9"/>
  <c r="F154" i="9"/>
  <c r="E154" i="9"/>
  <c r="D154" i="9"/>
  <c r="AJ144" i="9"/>
  <c r="I144" i="9"/>
  <c r="H144" i="9"/>
  <c r="G144" i="9"/>
  <c r="F144" i="9"/>
  <c r="E144" i="9"/>
  <c r="D144" i="9"/>
  <c r="AJ134" i="9"/>
  <c r="I134" i="9"/>
  <c r="H134" i="9"/>
  <c r="G134" i="9"/>
  <c r="F134" i="9"/>
  <c r="E134" i="9"/>
  <c r="D134" i="9"/>
  <c r="AJ124" i="9"/>
  <c r="I124" i="9"/>
  <c r="H124" i="9"/>
  <c r="G124" i="9"/>
  <c r="F124" i="9"/>
  <c r="E124" i="9"/>
  <c r="D124" i="9"/>
  <c r="AJ114" i="9"/>
  <c r="I114" i="9"/>
  <c r="H114" i="9"/>
  <c r="G114" i="9"/>
  <c r="F114" i="9"/>
  <c r="E114" i="9"/>
  <c r="D114" i="9"/>
  <c r="AJ104" i="9"/>
  <c r="I104" i="9"/>
  <c r="H104" i="9"/>
  <c r="G104" i="9"/>
  <c r="F104" i="9"/>
  <c r="E104" i="9"/>
  <c r="D104" i="9"/>
  <c r="AJ94" i="9"/>
  <c r="I94" i="9"/>
  <c r="H94" i="9"/>
  <c r="G94" i="9"/>
  <c r="F94" i="9"/>
  <c r="E94" i="9"/>
  <c r="D94" i="9"/>
  <c r="AJ84" i="9"/>
  <c r="I84" i="9"/>
  <c r="H84" i="9"/>
  <c r="G84" i="9"/>
  <c r="F84" i="9"/>
  <c r="E84" i="9"/>
  <c r="D84" i="9"/>
  <c r="AJ74" i="9"/>
  <c r="I74" i="9"/>
  <c r="H74" i="9"/>
  <c r="G74" i="9"/>
  <c r="F74" i="9"/>
  <c r="E74" i="9"/>
  <c r="D74" i="9"/>
  <c r="AJ64" i="9"/>
  <c r="I64" i="9"/>
  <c r="H64" i="9"/>
  <c r="G64" i="9"/>
  <c r="F64" i="9"/>
  <c r="E64" i="9"/>
  <c r="D64" i="9"/>
  <c r="AJ54" i="9"/>
  <c r="I54" i="9"/>
  <c r="H54" i="9"/>
  <c r="G54" i="9"/>
  <c r="F54" i="9"/>
  <c r="E54" i="9"/>
  <c r="D54" i="9"/>
  <c r="AJ44" i="9"/>
  <c r="I44" i="9"/>
  <c r="H44" i="9"/>
  <c r="G44" i="9"/>
  <c r="F44" i="9"/>
  <c r="E44" i="9"/>
  <c r="D44" i="9"/>
  <c r="AJ34" i="9"/>
  <c r="I34" i="9"/>
  <c r="H34" i="9"/>
  <c r="G34" i="9"/>
  <c r="F34" i="9"/>
  <c r="E34" i="9"/>
  <c r="D34" i="9"/>
  <c r="AJ24" i="9"/>
  <c r="I24" i="9"/>
  <c r="H24" i="9"/>
  <c r="G24" i="9"/>
  <c r="F24" i="9"/>
  <c r="E24" i="9"/>
  <c r="D24" i="9"/>
  <c r="AJ14" i="9"/>
  <c r="I14" i="9"/>
  <c r="H14" i="9"/>
  <c r="G14" i="9"/>
  <c r="F14" i="9"/>
  <c r="E14" i="9"/>
  <c r="D14" i="9"/>
  <c r="AJ4" i="9"/>
  <c r="I4" i="9"/>
  <c r="H4" i="9"/>
  <c r="G4" i="9"/>
  <c r="F4" i="9"/>
  <c r="E4" i="9"/>
  <c r="D4" i="9"/>
  <c r="X2" i="11" l="1"/>
  <c r="CA43" i="9"/>
  <c r="I373" i="9" l="1"/>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3" i="9"/>
  <c r="I302" i="9"/>
  <c r="I301" i="9"/>
  <c r="I300" i="9"/>
  <c r="I299" i="9"/>
  <c r="I298" i="9"/>
  <c r="I297" i="9"/>
  <c r="I293" i="9"/>
  <c r="I292" i="9"/>
  <c r="I291" i="9"/>
  <c r="I290" i="9"/>
  <c r="I289" i="9"/>
  <c r="I288" i="9"/>
  <c r="I287" i="9"/>
  <c r="I283" i="9"/>
  <c r="I282" i="9"/>
  <c r="I281" i="9"/>
  <c r="I280" i="9"/>
  <c r="I279" i="9"/>
  <c r="I278" i="9"/>
  <c r="I277" i="9"/>
  <c r="I273" i="9"/>
  <c r="I272" i="9"/>
  <c r="I271" i="9"/>
  <c r="I270" i="9"/>
  <c r="I269" i="9"/>
  <c r="I268" i="9"/>
  <c r="I267" i="9"/>
  <c r="I263" i="9"/>
  <c r="I262" i="9"/>
  <c r="I261" i="9"/>
  <c r="I260" i="9"/>
  <c r="I259" i="9"/>
  <c r="I258" i="9"/>
  <c r="I257" i="9"/>
  <c r="I253" i="9"/>
  <c r="I252" i="9"/>
  <c r="I251" i="9"/>
  <c r="I250" i="9"/>
  <c r="I249" i="9"/>
  <c r="I248" i="9"/>
  <c r="I247" i="9"/>
  <c r="I243" i="9"/>
  <c r="I242" i="9"/>
  <c r="I241" i="9"/>
  <c r="I240" i="9"/>
  <c r="I239" i="9"/>
  <c r="I238" i="9"/>
  <c r="I237" i="9"/>
  <c r="I233" i="9"/>
  <c r="I232" i="9"/>
  <c r="I231" i="9"/>
  <c r="I230" i="9"/>
  <c r="I229" i="9"/>
  <c r="I228" i="9"/>
  <c r="I227" i="9"/>
  <c r="I223" i="9"/>
  <c r="I222" i="9"/>
  <c r="I221" i="9"/>
  <c r="I220" i="9"/>
  <c r="I219" i="9"/>
  <c r="I218" i="9"/>
  <c r="I217" i="9"/>
  <c r="I213" i="9"/>
  <c r="I212" i="9"/>
  <c r="I211" i="9"/>
  <c r="I210" i="9"/>
  <c r="I209" i="9"/>
  <c r="I208" i="9"/>
  <c r="I207" i="9"/>
  <c r="I203" i="9"/>
  <c r="I202" i="9"/>
  <c r="I201" i="9"/>
  <c r="I200" i="9"/>
  <c r="I199" i="9"/>
  <c r="I198" i="9"/>
  <c r="I197" i="9"/>
  <c r="I193" i="9"/>
  <c r="I192" i="9"/>
  <c r="I191" i="9"/>
  <c r="I190" i="9"/>
  <c r="I189" i="9"/>
  <c r="I188" i="9"/>
  <c r="I187" i="9"/>
  <c r="I183" i="9"/>
  <c r="I182" i="9"/>
  <c r="I181" i="9"/>
  <c r="I180" i="9"/>
  <c r="I179" i="9"/>
  <c r="I178" i="9"/>
  <c r="I177" i="9"/>
  <c r="I173" i="9"/>
  <c r="I172" i="9"/>
  <c r="I171" i="9"/>
  <c r="I170" i="9"/>
  <c r="I169" i="9"/>
  <c r="I168" i="9"/>
  <c r="I167" i="9"/>
  <c r="I163" i="9"/>
  <c r="I162" i="9"/>
  <c r="I161" i="9"/>
  <c r="I160" i="9"/>
  <c r="I159" i="9"/>
  <c r="I158" i="9"/>
  <c r="I157" i="9"/>
  <c r="I153" i="9"/>
  <c r="I152" i="9"/>
  <c r="I151" i="9"/>
  <c r="I150" i="9"/>
  <c r="I149" i="9"/>
  <c r="I148" i="9"/>
  <c r="I147" i="9"/>
  <c r="I143" i="9"/>
  <c r="I142" i="9"/>
  <c r="I141" i="9"/>
  <c r="I140" i="9"/>
  <c r="I139" i="9"/>
  <c r="I138" i="9"/>
  <c r="I137" i="9"/>
  <c r="I133" i="9"/>
  <c r="I132" i="9"/>
  <c r="I131" i="9"/>
  <c r="I130" i="9"/>
  <c r="I129" i="9"/>
  <c r="I128" i="9"/>
  <c r="I127" i="9"/>
  <c r="I123" i="9"/>
  <c r="I122" i="9"/>
  <c r="I121" i="9"/>
  <c r="I120" i="9"/>
  <c r="I119" i="9"/>
  <c r="I118" i="9"/>
  <c r="I117" i="9"/>
  <c r="I113" i="9"/>
  <c r="I112" i="9"/>
  <c r="I111" i="9"/>
  <c r="I110" i="9"/>
  <c r="I109" i="9"/>
  <c r="I108" i="9"/>
  <c r="I107" i="9"/>
  <c r="I103" i="9"/>
  <c r="I102" i="9"/>
  <c r="I101" i="9"/>
  <c r="I100" i="9"/>
  <c r="I99" i="9"/>
  <c r="I98" i="9"/>
  <c r="I97" i="9"/>
  <c r="I93" i="9"/>
  <c r="I92" i="9"/>
  <c r="I91" i="9"/>
  <c r="I90" i="9"/>
  <c r="I89" i="9"/>
  <c r="I88" i="9"/>
  <c r="I87" i="9"/>
  <c r="I83" i="9"/>
  <c r="I82" i="9"/>
  <c r="I81" i="9"/>
  <c r="I80" i="9"/>
  <c r="I79" i="9"/>
  <c r="I78" i="9"/>
  <c r="I77" i="9"/>
  <c r="I73" i="9"/>
  <c r="I72" i="9"/>
  <c r="I71" i="9"/>
  <c r="I70" i="9"/>
  <c r="I69" i="9"/>
  <c r="I68" i="9"/>
  <c r="I67" i="9"/>
  <c r="I63" i="9"/>
  <c r="I62" i="9"/>
  <c r="I61" i="9"/>
  <c r="I60" i="9"/>
  <c r="I59" i="9"/>
  <c r="I58" i="9"/>
  <c r="I57" i="9"/>
  <c r="I53" i="9"/>
  <c r="I52" i="9"/>
  <c r="I51" i="9"/>
  <c r="I50" i="9"/>
  <c r="I49" i="9"/>
  <c r="I48" i="9"/>
  <c r="I47" i="9"/>
  <c r="I43" i="9"/>
  <c r="I42" i="9"/>
  <c r="I41" i="9"/>
  <c r="I40" i="9"/>
  <c r="I39" i="9"/>
  <c r="I38" i="9"/>
  <c r="I37" i="9"/>
  <c r="I33" i="9"/>
  <c r="I32" i="9"/>
  <c r="I31" i="9"/>
  <c r="I30" i="9"/>
  <c r="I29" i="9"/>
  <c r="I28" i="9"/>
  <c r="I27" i="9"/>
  <c r="I23" i="9"/>
  <c r="I22" i="9"/>
  <c r="I21" i="9"/>
  <c r="I20" i="9"/>
  <c r="I19" i="9"/>
  <c r="I18" i="9"/>
  <c r="I17" i="9"/>
  <c r="I13" i="9"/>
  <c r="I12" i="9"/>
  <c r="I11" i="9"/>
  <c r="I10" i="9"/>
  <c r="I9" i="9"/>
  <c r="I8" i="9"/>
  <c r="I7" i="9"/>
  <c r="I3" i="9"/>
  <c r="I2" i="9"/>
  <c r="CA2" i="9" l="1"/>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H358" i="9"/>
  <c r="G358" i="9"/>
  <c r="H357" i="9"/>
  <c r="G357" i="9"/>
  <c r="H356" i="9"/>
  <c r="G356" i="9"/>
  <c r="H355" i="9"/>
  <c r="G355" i="9"/>
  <c r="H354" i="9"/>
  <c r="G354" i="9"/>
  <c r="H353" i="9"/>
  <c r="G353" i="9"/>
  <c r="H352" i="9"/>
  <c r="G352" i="9"/>
  <c r="H351" i="9"/>
  <c r="G351" i="9"/>
  <c r="H350" i="9"/>
  <c r="G350" i="9"/>
  <c r="H349" i="9"/>
  <c r="G349" i="9"/>
  <c r="H348" i="9"/>
  <c r="G348" i="9"/>
  <c r="H347" i="9"/>
  <c r="G347" i="9"/>
  <c r="H346" i="9"/>
  <c r="G346" i="9"/>
  <c r="H345" i="9"/>
  <c r="G345" i="9"/>
  <c r="H344" i="9"/>
  <c r="G344" i="9"/>
  <c r="H343" i="9"/>
  <c r="G343" i="9"/>
  <c r="H342" i="9"/>
  <c r="G342" i="9"/>
  <c r="H341" i="9"/>
  <c r="G341" i="9"/>
  <c r="H340" i="9"/>
  <c r="G340" i="9"/>
  <c r="H339" i="9"/>
  <c r="G339" i="9"/>
  <c r="H338" i="9"/>
  <c r="G338" i="9"/>
  <c r="H337" i="9"/>
  <c r="G337" i="9"/>
  <c r="H336" i="9"/>
  <c r="G336" i="9"/>
  <c r="H335" i="9"/>
  <c r="G335" i="9"/>
  <c r="H334" i="9"/>
  <c r="G334" i="9"/>
  <c r="H333" i="9"/>
  <c r="G333" i="9"/>
  <c r="H332" i="9"/>
  <c r="G332" i="9"/>
  <c r="H331" i="9"/>
  <c r="G331" i="9"/>
  <c r="H330" i="9"/>
  <c r="G330" i="9"/>
  <c r="H329" i="9"/>
  <c r="G329" i="9"/>
  <c r="H328" i="9"/>
  <c r="G328" i="9"/>
  <c r="H327" i="9"/>
  <c r="G327" i="9"/>
  <c r="H326" i="9"/>
  <c r="G326" i="9"/>
  <c r="H325" i="9"/>
  <c r="G325" i="9"/>
  <c r="H324" i="9"/>
  <c r="G324" i="9"/>
  <c r="H323" i="9"/>
  <c r="G323" i="9"/>
  <c r="H322" i="9"/>
  <c r="G322" i="9"/>
  <c r="H321" i="9"/>
  <c r="G321" i="9"/>
  <c r="H320" i="9"/>
  <c r="G320" i="9"/>
  <c r="H319" i="9"/>
  <c r="G319" i="9"/>
  <c r="H318" i="9"/>
  <c r="G318" i="9"/>
  <c r="H317" i="9"/>
  <c r="G317" i="9"/>
  <c r="H316" i="9"/>
  <c r="G316" i="9"/>
  <c r="H315" i="9"/>
  <c r="G315" i="9"/>
  <c r="H314" i="9"/>
  <c r="G314" i="9"/>
  <c r="H313" i="9"/>
  <c r="G313" i="9"/>
  <c r="H312" i="9"/>
  <c r="G312" i="9"/>
  <c r="H311" i="9"/>
  <c r="G311" i="9"/>
  <c r="H310" i="9"/>
  <c r="G310" i="9"/>
  <c r="H309" i="9"/>
  <c r="G309" i="9"/>
  <c r="H308" i="9"/>
  <c r="G308" i="9"/>
  <c r="H307" i="9"/>
  <c r="G307" i="9"/>
  <c r="H303" i="9"/>
  <c r="G303" i="9"/>
  <c r="H302" i="9"/>
  <c r="G302" i="9"/>
  <c r="H301" i="9"/>
  <c r="G301" i="9"/>
  <c r="H300" i="9"/>
  <c r="G300" i="9"/>
  <c r="H299" i="9"/>
  <c r="G299" i="9"/>
  <c r="H298" i="9"/>
  <c r="G298" i="9"/>
  <c r="H297" i="9"/>
  <c r="G297" i="9"/>
  <c r="H293" i="9"/>
  <c r="G293" i="9"/>
  <c r="H292" i="9"/>
  <c r="G292" i="9"/>
  <c r="H291" i="9"/>
  <c r="G291" i="9"/>
  <c r="H290" i="9"/>
  <c r="G290" i="9"/>
  <c r="H289" i="9"/>
  <c r="G289" i="9"/>
  <c r="H288" i="9"/>
  <c r="G288" i="9"/>
  <c r="H287" i="9"/>
  <c r="G287" i="9"/>
  <c r="H283" i="9"/>
  <c r="G283" i="9"/>
  <c r="H282" i="9"/>
  <c r="G282" i="9"/>
  <c r="H281" i="9"/>
  <c r="G281" i="9"/>
  <c r="H280" i="9"/>
  <c r="G280" i="9"/>
  <c r="H279" i="9"/>
  <c r="G279" i="9"/>
  <c r="H278" i="9"/>
  <c r="G278" i="9"/>
  <c r="H277" i="9"/>
  <c r="G277" i="9"/>
  <c r="H273" i="9"/>
  <c r="G273" i="9"/>
  <c r="H272" i="9"/>
  <c r="G272" i="9"/>
  <c r="H271" i="9"/>
  <c r="G271" i="9"/>
  <c r="H270" i="9"/>
  <c r="G270" i="9"/>
  <c r="H269" i="9"/>
  <c r="G269" i="9"/>
  <c r="H268" i="9"/>
  <c r="G268" i="9"/>
  <c r="H267" i="9"/>
  <c r="G267" i="9"/>
  <c r="H263" i="9"/>
  <c r="G263" i="9"/>
  <c r="H262" i="9"/>
  <c r="G262" i="9"/>
  <c r="H261" i="9"/>
  <c r="G261" i="9"/>
  <c r="H260" i="9"/>
  <c r="G260" i="9"/>
  <c r="H259" i="9"/>
  <c r="G259" i="9"/>
  <c r="H258" i="9"/>
  <c r="G258" i="9"/>
  <c r="H257" i="9"/>
  <c r="G257" i="9"/>
  <c r="H253" i="9"/>
  <c r="G253" i="9"/>
  <c r="H252" i="9"/>
  <c r="G252" i="9"/>
  <c r="H251" i="9"/>
  <c r="G251" i="9"/>
  <c r="H250" i="9"/>
  <c r="G250" i="9"/>
  <c r="H249" i="9"/>
  <c r="G249" i="9"/>
  <c r="H248" i="9"/>
  <c r="G248" i="9"/>
  <c r="H247" i="9"/>
  <c r="G247" i="9"/>
  <c r="H243" i="9"/>
  <c r="G243" i="9"/>
  <c r="H242" i="9"/>
  <c r="G242" i="9"/>
  <c r="H241" i="9"/>
  <c r="G241" i="9"/>
  <c r="H240" i="9"/>
  <c r="G240" i="9"/>
  <c r="H239" i="9"/>
  <c r="G239" i="9"/>
  <c r="H238" i="9"/>
  <c r="G238" i="9"/>
  <c r="H237" i="9"/>
  <c r="G237" i="9"/>
  <c r="H233" i="9"/>
  <c r="G233" i="9"/>
  <c r="H232" i="9"/>
  <c r="G232" i="9"/>
  <c r="H231" i="9"/>
  <c r="G231" i="9"/>
  <c r="H230" i="9"/>
  <c r="G230" i="9"/>
  <c r="H229" i="9"/>
  <c r="G229" i="9"/>
  <c r="H228" i="9"/>
  <c r="G228" i="9"/>
  <c r="H227" i="9"/>
  <c r="G227" i="9"/>
  <c r="H223" i="9"/>
  <c r="G223" i="9"/>
  <c r="H222" i="9"/>
  <c r="G222" i="9"/>
  <c r="H221" i="9"/>
  <c r="G221" i="9"/>
  <c r="H220" i="9"/>
  <c r="G220" i="9"/>
  <c r="H219" i="9"/>
  <c r="G219" i="9"/>
  <c r="H218" i="9"/>
  <c r="G218" i="9"/>
  <c r="H217" i="9"/>
  <c r="G217" i="9"/>
  <c r="H213" i="9"/>
  <c r="G213" i="9"/>
  <c r="H212" i="9"/>
  <c r="G212" i="9"/>
  <c r="H211" i="9"/>
  <c r="G211" i="9"/>
  <c r="H210" i="9"/>
  <c r="G210" i="9"/>
  <c r="H209" i="9"/>
  <c r="G209" i="9"/>
  <c r="H208" i="9"/>
  <c r="G208" i="9"/>
  <c r="H207" i="9"/>
  <c r="G207" i="9"/>
  <c r="H203" i="9"/>
  <c r="G203" i="9"/>
  <c r="H202" i="9"/>
  <c r="G202" i="9"/>
  <c r="H201" i="9"/>
  <c r="G201" i="9"/>
  <c r="H200" i="9"/>
  <c r="G200" i="9"/>
  <c r="H199" i="9"/>
  <c r="G199" i="9"/>
  <c r="H198" i="9"/>
  <c r="G198" i="9"/>
  <c r="H197" i="9"/>
  <c r="G197" i="9"/>
  <c r="H193" i="9"/>
  <c r="G193" i="9"/>
  <c r="H192" i="9"/>
  <c r="G192" i="9"/>
  <c r="H191" i="9"/>
  <c r="G191" i="9"/>
  <c r="H190" i="9"/>
  <c r="G190" i="9"/>
  <c r="H189" i="9"/>
  <c r="G189" i="9"/>
  <c r="H188" i="9"/>
  <c r="G188" i="9"/>
  <c r="H187" i="9"/>
  <c r="G187" i="9"/>
  <c r="H183" i="9"/>
  <c r="G183" i="9"/>
  <c r="H182" i="9"/>
  <c r="G182" i="9"/>
  <c r="H181" i="9"/>
  <c r="G181" i="9"/>
  <c r="H180" i="9"/>
  <c r="G180" i="9"/>
  <c r="H179" i="9"/>
  <c r="G179" i="9"/>
  <c r="H178" i="9"/>
  <c r="G178" i="9"/>
  <c r="H177" i="9"/>
  <c r="G177" i="9"/>
  <c r="H173" i="9"/>
  <c r="G173" i="9"/>
  <c r="H172" i="9"/>
  <c r="G172" i="9"/>
  <c r="H171" i="9"/>
  <c r="G171" i="9"/>
  <c r="H170" i="9"/>
  <c r="G170" i="9"/>
  <c r="H169" i="9"/>
  <c r="G169" i="9"/>
  <c r="H168" i="9"/>
  <c r="G168" i="9"/>
  <c r="H167" i="9"/>
  <c r="G167" i="9"/>
  <c r="H163" i="9"/>
  <c r="G163" i="9"/>
  <c r="H162" i="9"/>
  <c r="G162" i="9"/>
  <c r="H161" i="9"/>
  <c r="G161" i="9"/>
  <c r="H160" i="9"/>
  <c r="G160" i="9"/>
  <c r="H159" i="9"/>
  <c r="G159" i="9"/>
  <c r="H158" i="9"/>
  <c r="G158" i="9"/>
  <c r="H157" i="9"/>
  <c r="G157" i="9"/>
  <c r="H153" i="9"/>
  <c r="G153" i="9"/>
  <c r="H152" i="9"/>
  <c r="G152" i="9"/>
  <c r="H151" i="9"/>
  <c r="G151" i="9"/>
  <c r="H150" i="9"/>
  <c r="G150" i="9"/>
  <c r="H149" i="9"/>
  <c r="G149" i="9"/>
  <c r="H148" i="9"/>
  <c r="G148" i="9"/>
  <c r="H147" i="9"/>
  <c r="G147" i="9"/>
  <c r="H143" i="9"/>
  <c r="G143" i="9"/>
  <c r="H142" i="9"/>
  <c r="G142" i="9"/>
  <c r="H141" i="9"/>
  <c r="G141" i="9"/>
  <c r="H140" i="9"/>
  <c r="G140" i="9"/>
  <c r="H139" i="9"/>
  <c r="G139" i="9"/>
  <c r="H138" i="9"/>
  <c r="G138" i="9"/>
  <c r="H137" i="9"/>
  <c r="G137" i="9"/>
  <c r="H133" i="9"/>
  <c r="G133" i="9"/>
  <c r="H132" i="9"/>
  <c r="G132" i="9"/>
  <c r="H131" i="9"/>
  <c r="G131" i="9"/>
  <c r="H130" i="9"/>
  <c r="G130" i="9"/>
  <c r="H129" i="9"/>
  <c r="G129" i="9"/>
  <c r="H128" i="9"/>
  <c r="G128" i="9"/>
  <c r="H127" i="9"/>
  <c r="G127" i="9"/>
  <c r="H123" i="9"/>
  <c r="G123" i="9"/>
  <c r="H122" i="9"/>
  <c r="G122" i="9"/>
  <c r="H121" i="9"/>
  <c r="G121" i="9"/>
  <c r="H120" i="9"/>
  <c r="G120" i="9"/>
  <c r="H119" i="9"/>
  <c r="G119" i="9"/>
  <c r="H118" i="9"/>
  <c r="G118" i="9"/>
  <c r="H117" i="9"/>
  <c r="G117" i="9"/>
  <c r="H113" i="9"/>
  <c r="G113" i="9"/>
  <c r="H112" i="9"/>
  <c r="G112" i="9"/>
  <c r="H111" i="9"/>
  <c r="G111" i="9"/>
  <c r="H110" i="9"/>
  <c r="G110" i="9"/>
  <c r="H109" i="9"/>
  <c r="G109" i="9"/>
  <c r="H108" i="9"/>
  <c r="G108" i="9"/>
  <c r="H107" i="9"/>
  <c r="G107" i="9"/>
  <c r="H103" i="9"/>
  <c r="G103" i="9"/>
  <c r="H102" i="9"/>
  <c r="G102" i="9"/>
  <c r="H101" i="9"/>
  <c r="G101" i="9"/>
  <c r="H100" i="9"/>
  <c r="G100" i="9"/>
  <c r="H99" i="9"/>
  <c r="G99" i="9"/>
  <c r="H98" i="9"/>
  <c r="G98" i="9"/>
  <c r="H97" i="9"/>
  <c r="G97" i="9"/>
  <c r="H93" i="9"/>
  <c r="G93" i="9"/>
  <c r="H92" i="9"/>
  <c r="G92" i="9"/>
  <c r="H91" i="9"/>
  <c r="G91" i="9"/>
  <c r="H90" i="9"/>
  <c r="G90" i="9"/>
  <c r="H89" i="9"/>
  <c r="G89" i="9"/>
  <c r="H88" i="9"/>
  <c r="G88" i="9"/>
  <c r="H87" i="9"/>
  <c r="G87" i="9"/>
  <c r="H83" i="9"/>
  <c r="G83" i="9"/>
  <c r="H82" i="9"/>
  <c r="G82" i="9"/>
  <c r="H81" i="9"/>
  <c r="G81" i="9"/>
  <c r="H80" i="9"/>
  <c r="G80" i="9"/>
  <c r="H79" i="9"/>
  <c r="G79" i="9"/>
  <c r="H78" i="9"/>
  <c r="G78" i="9"/>
  <c r="H77" i="9"/>
  <c r="G77" i="9"/>
  <c r="H73" i="9"/>
  <c r="G73" i="9"/>
  <c r="H72" i="9"/>
  <c r="G72" i="9"/>
  <c r="H71" i="9"/>
  <c r="G71" i="9"/>
  <c r="H70" i="9"/>
  <c r="G70" i="9"/>
  <c r="H69" i="9"/>
  <c r="G69" i="9"/>
  <c r="H68" i="9"/>
  <c r="G68" i="9"/>
  <c r="H67" i="9"/>
  <c r="G67" i="9"/>
  <c r="H63" i="9"/>
  <c r="G63" i="9"/>
  <c r="H62" i="9"/>
  <c r="G62" i="9"/>
  <c r="H61" i="9"/>
  <c r="G61" i="9"/>
  <c r="H60" i="9"/>
  <c r="G60" i="9"/>
  <c r="H59" i="9"/>
  <c r="G59" i="9"/>
  <c r="H58" i="9"/>
  <c r="G58" i="9"/>
  <c r="H57" i="9"/>
  <c r="G57" i="9"/>
  <c r="H53" i="9"/>
  <c r="G53" i="9"/>
  <c r="H52" i="9"/>
  <c r="G52" i="9"/>
  <c r="H51" i="9"/>
  <c r="G51" i="9"/>
  <c r="H50" i="9"/>
  <c r="G50" i="9"/>
  <c r="H49" i="9"/>
  <c r="G49" i="9"/>
  <c r="H48" i="9"/>
  <c r="G48" i="9"/>
  <c r="H47" i="9"/>
  <c r="G47" i="9"/>
  <c r="H43" i="9"/>
  <c r="G43" i="9"/>
  <c r="H42" i="9"/>
  <c r="G42" i="9"/>
  <c r="H41" i="9"/>
  <c r="G41" i="9"/>
  <c r="H40" i="9"/>
  <c r="G40" i="9"/>
  <c r="H39" i="9"/>
  <c r="G39" i="9"/>
  <c r="H38" i="9"/>
  <c r="G38" i="9"/>
  <c r="H37" i="9"/>
  <c r="G37" i="9"/>
  <c r="H33" i="9"/>
  <c r="G33" i="9"/>
  <c r="H32" i="9"/>
  <c r="G32" i="9"/>
  <c r="H31" i="9"/>
  <c r="G31" i="9"/>
  <c r="H30" i="9"/>
  <c r="G30" i="9"/>
  <c r="H29" i="9"/>
  <c r="G29" i="9"/>
  <c r="H28" i="9"/>
  <c r="G28" i="9"/>
  <c r="H27" i="9"/>
  <c r="G27" i="9"/>
  <c r="H23" i="9"/>
  <c r="G23" i="9"/>
  <c r="H22" i="9"/>
  <c r="G22" i="9"/>
  <c r="H21" i="9"/>
  <c r="G21" i="9"/>
  <c r="H20" i="9"/>
  <c r="G20" i="9"/>
  <c r="H19" i="9"/>
  <c r="G19" i="9"/>
  <c r="H18" i="9"/>
  <c r="G18" i="9"/>
  <c r="H17" i="9"/>
  <c r="G17" i="9"/>
  <c r="H13" i="9"/>
  <c r="G13" i="9"/>
  <c r="H12" i="9"/>
  <c r="G12" i="9"/>
  <c r="H11" i="9"/>
  <c r="G11" i="9"/>
  <c r="H10" i="9"/>
  <c r="G10" i="9"/>
  <c r="H9" i="9"/>
  <c r="G9" i="9"/>
  <c r="H8" i="9"/>
  <c r="G8" i="9"/>
  <c r="H7" i="9"/>
  <c r="G7" i="9"/>
  <c r="H3" i="9"/>
  <c r="G3" i="9"/>
  <c r="H2" i="9"/>
  <c r="G2" i="9"/>
  <c r="F373" i="9" l="1"/>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3" i="9"/>
  <c r="F302" i="9"/>
  <c r="F301" i="9"/>
  <c r="F300" i="9"/>
  <c r="F299" i="9"/>
  <c r="F298" i="9"/>
  <c r="F297" i="9"/>
  <c r="F293" i="9"/>
  <c r="F292" i="9"/>
  <c r="F291" i="9"/>
  <c r="F290" i="9"/>
  <c r="F289" i="9"/>
  <c r="F288" i="9"/>
  <c r="F287" i="9"/>
  <c r="F283" i="9"/>
  <c r="F282" i="9"/>
  <c r="F281" i="9"/>
  <c r="F280" i="9"/>
  <c r="F279" i="9"/>
  <c r="F278" i="9"/>
  <c r="F277" i="9"/>
  <c r="F273" i="9"/>
  <c r="F272" i="9"/>
  <c r="F271" i="9"/>
  <c r="F270" i="9"/>
  <c r="F269" i="9"/>
  <c r="F268" i="9"/>
  <c r="F267" i="9"/>
  <c r="F263" i="9"/>
  <c r="F262" i="9"/>
  <c r="F261" i="9"/>
  <c r="F260" i="9"/>
  <c r="F259" i="9"/>
  <c r="F258" i="9"/>
  <c r="F257" i="9"/>
  <c r="F253" i="9"/>
  <c r="F252" i="9"/>
  <c r="F251" i="9"/>
  <c r="F250" i="9"/>
  <c r="F249" i="9"/>
  <c r="F248" i="9"/>
  <c r="F247" i="9"/>
  <c r="F243" i="9"/>
  <c r="F242" i="9"/>
  <c r="F241" i="9"/>
  <c r="F240" i="9"/>
  <c r="F239" i="9"/>
  <c r="F238" i="9"/>
  <c r="F237" i="9"/>
  <c r="F233" i="9"/>
  <c r="F232" i="9"/>
  <c r="F231" i="9"/>
  <c r="F230" i="9"/>
  <c r="F229" i="9"/>
  <c r="F228" i="9"/>
  <c r="F227" i="9"/>
  <c r="F223" i="9"/>
  <c r="F222" i="9"/>
  <c r="F221" i="9"/>
  <c r="F220" i="9"/>
  <c r="F219" i="9"/>
  <c r="F218" i="9"/>
  <c r="F217" i="9"/>
  <c r="F213" i="9"/>
  <c r="F212" i="9"/>
  <c r="F211" i="9"/>
  <c r="F210" i="9"/>
  <c r="F209" i="9"/>
  <c r="F208" i="9"/>
  <c r="F207" i="9"/>
  <c r="F203" i="9"/>
  <c r="F202" i="9"/>
  <c r="F201" i="9"/>
  <c r="F200" i="9"/>
  <c r="F199" i="9"/>
  <c r="F198" i="9"/>
  <c r="F197" i="9"/>
  <c r="F193" i="9"/>
  <c r="F192" i="9"/>
  <c r="F191" i="9"/>
  <c r="F190" i="9"/>
  <c r="F189" i="9"/>
  <c r="F188" i="9"/>
  <c r="F187" i="9"/>
  <c r="F183" i="9"/>
  <c r="F182" i="9"/>
  <c r="F181" i="9"/>
  <c r="F180" i="9"/>
  <c r="F179" i="9"/>
  <c r="F178" i="9"/>
  <c r="F177" i="9"/>
  <c r="F173" i="9"/>
  <c r="F172" i="9"/>
  <c r="F171" i="9"/>
  <c r="F170" i="9"/>
  <c r="F169" i="9"/>
  <c r="F168" i="9"/>
  <c r="F167" i="9"/>
  <c r="F163" i="9"/>
  <c r="F162" i="9"/>
  <c r="F161" i="9"/>
  <c r="F160" i="9"/>
  <c r="F159" i="9"/>
  <c r="F158" i="9"/>
  <c r="F157" i="9"/>
  <c r="F153" i="9"/>
  <c r="F152" i="9"/>
  <c r="F151" i="9"/>
  <c r="F150" i="9"/>
  <c r="F149" i="9"/>
  <c r="F148" i="9"/>
  <c r="F147" i="9"/>
  <c r="F143" i="9"/>
  <c r="F142" i="9"/>
  <c r="F141" i="9"/>
  <c r="F140" i="9"/>
  <c r="F139" i="9"/>
  <c r="F138" i="9"/>
  <c r="F137" i="9"/>
  <c r="F133" i="9"/>
  <c r="F132" i="9"/>
  <c r="F131" i="9"/>
  <c r="F130" i="9"/>
  <c r="F129" i="9"/>
  <c r="F128" i="9"/>
  <c r="F127" i="9"/>
  <c r="F123" i="9"/>
  <c r="F122" i="9"/>
  <c r="F121" i="9"/>
  <c r="F120" i="9"/>
  <c r="F119" i="9"/>
  <c r="F118" i="9"/>
  <c r="F117" i="9"/>
  <c r="F113" i="9"/>
  <c r="F112" i="9"/>
  <c r="F111" i="9"/>
  <c r="F110" i="9"/>
  <c r="F109" i="9"/>
  <c r="F108" i="9"/>
  <c r="F107" i="9"/>
  <c r="F103" i="9"/>
  <c r="F102" i="9"/>
  <c r="F101" i="9"/>
  <c r="F100" i="9"/>
  <c r="F99" i="9"/>
  <c r="F98" i="9"/>
  <c r="F97" i="9"/>
  <c r="F93" i="9"/>
  <c r="F92" i="9"/>
  <c r="F91" i="9"/>
  <c r="F90" i="9"/>
  <c r="F89" i="9"/>
  <c r="F88" i="9"/>
  <c r="F87" i="9"/>
  <c r="F83" i="9"/>
  <c r="F82" i="9"/>
  <c r="F81" i="9"/>
  <c r="F80" i="9"/>
  <c r="F79" i="9"/>
  <c r="F78" i="9"/>
  <c r="F77" i="9"/>
  <c r="F73" i="9"/>
  <c r="F72" i="9"/>
  <c r="F71" i="9"/>
  <c r="F70" i="9"/>
  <c r="F69" i="9"/>
  <c r="F68" i="9"/>
  <c r="F67" i="9"/>
  <c r="F63" i="9"/>
  <c r="F62" i="9"/>
  <c r="F61" i="9"/>
  <c r="F60" i="9"/>
  <c r="F59" i="9"/>
  <c r="F58" i="9"/>
  <c r="F57" i="9"/>
  <c r="F53" i="9"/>
  <c r="F52" i="9"/>
  <c r="F51" i="9"/>
  <c r="F50" i="9"/>
  <c r="F49" i="9"/>
  <c r="F48" i="9"/>
  <c r="F47" i="9"/>
  <c r="F43" i="9"/>
  <c r="F42" i="9"/>
  <c r="F41" i="9"/>
  <c r="F40" i="9"/>
  <c r="F39" i="9"/>
  <c r="F38" i="9"/>
  <c r="F37" i="9"/>
  <c r="F33" i="9"/>
  <c r="F32" i="9"/>
  <c r="F31" i="9"/>
  <c r="F30" i="9"/>
  <c r="F29" i="9"/>
  <c r="F28" i="9"/>
  <c r="F27" i="9"/>
  <c r="F23" i="9"/>
  <c r="F22" i="9"/>
  <c r="F21" i="9"/>
  <c r="F20" i="9"/>
  <c r="F19" i="9"/>
  <c r="F18" i="9"/>
  <c r="F17" i="9"/>
  <c r="F13" i="9"/>
  <c r="F12" i="9"/>
  <c r="F11" i="9"/>
  <c r="F10" i="9"/>
  <c r="F9" i="9"/>
  <c r="F8" i="9"/>
  <c r="F7" i="9"/>
  <c r="F3" i="9"/>
  <c r="F2" i="9"/>
  <c r="BV67" i="9" l="1"/>
  <c r="BV86" i="9" l="1"/>
  <c r="BV114" i="9"/>
  <c r="BV81" i="9"/>
  <c r="BV84" i="9"/>
  <c r="BV87" i="9"/>
  <c r="BV82" i="9"/>
  <c r="BV83" i="9"/>
  <c r="BV128" i="9"/>
  <c r="BV85" i="9"/>
  <c r="E373" i="9" l="1"/>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3" i="9"/>
  <c r="E302" i="9"/>
  <c r="E301" i="9"/>
  <c r="E300" i="9"/>
  <c r="E299" i="9"/>
  <c r="E298" i="9"/>
  <c r="E297" i="9"/>
  <c r="E293" i="9"/>
  <c r="E292" i="9"/>
  <c r="E291" i="9"/>
  <c r="E290" i="9"/>
  <c r="E289" i="9"/>
  <c r="E288" i="9"/>
  <c r="E287" i="9"/>
  <c r="E283" i="9"/>
  <c r="E282" i="9"/>
  <c r="E281" i="9"/>
  <c r="E280" i="9"/>
  <c r="E279" i="9"/>
  <c r="E278" i="9"/>
  <c r="E277" i="9"/>
  <c r="E273" i="9"/>
  <c r="E272" i="9"/>
  <c r="E271" i="9"/>
  <c r="E270" i="9"/>
  <c r="E269" i="9"/>
  <c r="E268" i="9"/>
  <c r="E267" i="9"/>
  <c r="E263" i="9"/>
  <c r="E262" i="9"/>
  <c r="E261" i="9"/>
  <c r="E260" i="9"/>
  <c r="E259" i="9"/>
  <c r="E258" i="9"/>
  <c r="E257" i="9"/>
  <c r="E253" i="9"/>
  <c r="E252" i="9"/>
  <c r="E251" i="9"/>
  <c r="E250" i="9"/>
  <c r="E249" i="9"/>
  <c r="E248" i="9"/>
  <c r="E247" i="9"/>
  <c r="E243" i="9"/>
  <c r="E242" i="9"/>
  <c r="E241" i="9"/>
  <c r="E240" i="9"/>
  <c r="E239" i="9"/>
  <c r="E238" i="9"/>
  <c r="E237" i="9"/>
  <c r="E233" i="9"/>
  <c r="E232" i="9"/>
  <c r="E231" i="9"/>
  <c r="E230" i="9"/>
  <c r="E229" i="9"/>
  <c r="E228" i="9"/>
  <c r="E227" i="9"/>
  <c r="E223" i="9"/>
  <c r="E222" i="9"/>
  <c r="E221" i="9"/>
  <c r="E220" i="9"/>
  <c r="E219" i="9"/>
  <c r="E218" i="9"/>
  <c r="E217" i="9"/>
  <c r="E213" i="9"/>
  <c r="E212" i="9"/>
  <c r="E211" i="9"/>
  <c r="E210" i="9"/>
  <c r="E209" i="9"/>
  <c r="E208" i="9"/>
  <c r="E207" i="9"/>
  <c r="E203" i="9"/>
  <c r="E202" i="9"/>
  <c r="E201" i="9"/>
  <c r="E200" i="9"/>
  <c r="E199" i="9"/>
  <c r="E198" i="9"/>
  <c r="E197" i="9"/>
  <c r="E193" i="9"/>
  <c r="E192" i="9"/>
  <c r="E191" i="9"/>
  <c r="E190" i="9"/>
  <c r="E189" i="9"/>
  <c r="E188" i="9"/>
  <c r="E187" i="9"/>
  <c r="E183" i="9"/>
  <c r="E182" i="9"/>
  <c r="E181" i="9"/>
  <c r="E180" i="9"/>
  <c r="E179" i="9"/>
  <c r="E178" i="9"/>
  <c r="E177" i="9"/>
  <c r="E173" i="9"/>
  <c r="E172" i="9"/>
  <c r="E171" i="9"/>
  <c r="E170" i="9"/>
  <c r="E169" i="9"/>
  <c r="E168" i="9"/>
  <c r="E167" i="9"/>
  <c r="E163" i="9"/>
  <c r="E162" i="9"/>
  <c r="E161" i="9"/>
  <c r="E160" i="9"/>
  <c r="E159" i="9"/>
  <c r="E158" i="9"/>
  <c r="E157" i="9"/>
  <c r="E153" i="9"/>
  <c r="E152" i="9"/>
  <c r="E151" i="9"/>
  <c r="E150" i="9"/>
  <c r="E149" i="9"/>
  <c r="E148" i="9"/>
  <c r="E147" i="9"/>
  <c r="E143" i="9"/>
  <c r="E142" i="9"/>
  <c r="E141" i="9"/>
  <c r="E140" i="9"/>
  <c r="E139" i="9"/>
  <c r="E138" i="9"/>
  <c r="E137" i="9"/>
  <c r="E133" i="9"/>
  <c r="E132" i="9"/>
  <c r="E131" i="9"/>
  <c r="E130" i="9"/>
  <c r="E129" i="9"/>
  <c r="E128" i="9"/>
  <c r="E127" i="9"/>
  <c r="E123" i="9"/>
  <c r="E122" i="9"/>
  <c r="E121" i="9"/>
  <c r="E120" i="9"/>
  <c r="E119" i="9"/>
  <c r="E118" i="9"/>
  <c r="E117" i="9"/>
  <c r="E113" i="9"/>
  <c r="E112" i="9"/>
  <c r="E111" i="9"/>
  <c r="E110" i="9"/>
  <c r="E109" i="9"/>
  <c r="E108" i="9"/>
  <c r="E107" i="9"/>
  <c r="E103" i="9"/>
  <c r="E102" i="9"/>
  <c r="E101" i="9"/>
  <c r="E100" i="9"/>
  <c r="E99" i="9"/>
  <c r="E98" i="9"/>
  <c r="E97" i="9"/>
  <c r="E93" i="9"/>
  <c r="E92" i="9"/>
  <c r="E91" i="9"/>
  <c r="E90" i="9"/>
  <c r="E89" i="9"/>
  <c r="E88" i="9"/>
  <c r="E87" i="9"/>
  <c r="E83" i="9"/>
  <c r="E82" i="9"/>
  <c r="E81" i="9"/>
  <c r="E80" i="9"/>
  <c r="E79" i="9"/>
  <c r="E78" i="9"/>
  <c r="E77" i="9"/>
  <c r="E73" i="9"/>
  <c r="E72" i="9"/>
  <c r="E71" i="9"/>
  <c r="E70" i="9"/>
  <c r="E69" i="9"/>
  <c r="E68" i="9"/>
  <c r="E67" i="9"/>
  <c r="E63" i="9"/>
  <c r="E62" i="9"/>
  <c r="E61" i="9"/>
  <c r="E60" i="9"/>
  <c r="E59" i="9"/>
  <c r="E58" i="9"/>
  <c r="E57" i="9"/>
  <c r="E53" i="9"/>
  <c r="E52" i="9"/>
  <c r="E51" i="9"/>
  <c r="E50" i="9"/>
  <c r="E49" i="9"/>
  <c r="E48" i="9"/>
  <c r="E47" i="9"/>
  <c r="E43" i="9"/>
  <c r="E42" i="9"/>
  <c r="E41" i="9"/>
  <c r="E40" i="9"/>
  <c r="E39" i="9"/>
  <c r="E38" i="9"/>
  <c r="E37" i="9"/>
  <c r="E33" i="9"/>
  <c r="E32" i="9"/>
  <c r="E31" i="9"/>
  <c r="E30" i="9"/>
  <c r="E29" i="9"/>
  <c r="E28" i="9"/>
  <c r="E27" i="9"/>
  <c r="E23" i="9"/>
  <c r="E22" i="9"/>
  <c r="E21" i="9"/>
  <c r="E20" i="9"/>
  <c r="E19" i="9"/>
  <c r="E18" i="9"/>
  <c r="E17" i="9"/>
  <c r="E13" i="9"/>
  <c r="E12" i="9"/>
  <c r="E11" i="9"/>
  <c r="E10" i="9"/>
  <c r="E9" i="9"/>
  <c r="E8" i="9"/>
  <c r="E7" i="9"/>
  <c r="E3" i="9"/>
  <c r="E2" i="9"/>
  <c r="AJ330" i="9" l="1"/>
  <c r="AJ329" i="9"/>
  <c r="AJ328" i="9"/>
  <c r="AJ327" i="9"/>
  <c r="AJ326" i="9"/>
  <c r="AJ325" i="9"/>
  <c r="AJ324" i="9"/>
  <c r="AJ323" i="9"/>
  <c r="AJ322" i="9"/>
  <c r="AJ321" i="9"/>
  <c r="AJ320" i="9"/>
  <c r="AJ319" i="9"/>
  <c r="AJ318" i="9"/>
  <c r="AJ317" i="9"/>
  <c r="AJ316" i="9"/>
  <c r="AJ315" i="9"/>
  <c r="AJ314" i="9"/>
  <c r="AJ313" i="9"/>
  <c r="AJ312" i="9"/>
  <c r="AJ311" i="9"/>
  <c r="AJ310" i="9"/>
  <c r="AJ309" i="9"/>
  <c r="AJ308" i="9"/>
  <c r="AJ307" i="9"/>
  <c r="AJ303" i="9"/>
  <c r="AJ302" i="9"/>
  <c r="AJ301" i="9"/>
  <c r="AJ300" i="9"/>
  <c r="AJ299" i="9"/>
  <c r="AJ298" i="9"/>
  <c r="AJ297" i="9"/>
  <c r="AJ293" i="9"/>
  <c r="AJ292" i="9"/>
  <c r="AJ291" i="9"/>
  <c r="AJ289" i="9"/>
  <c r="AJ288" i="9"/>
  <c r="AJ283" i="9"/>
  <c r="AJ282" i="9"/>
  <c r="AJ281" i="9"/>
  <c r="AJ280" i="9"/>
  <c r="AJ279" i="9"/>
  <c r="AJ278" i="9"/>
  <c r="AJ277" i="9"/>
  <c r="AJ273" i="9"/>
  <c r="AJ272" i="9"/>
  <c r="AJ271" i="9"/>
  <c r="AJ270" i="9"/>
  <c r="AJ269" i="9"/>
  <c r="AJ268" i="9"/>
  <c r="AJ267" i="9"/>
  <c r="AJ263" i="9"/>
  <c r="AJ262" i="9"/>
  <c r="AJ261" i="9"/>
  <c r="AJ260" i="9"/>
  <c r="AJ259" i="9"/>
  <c r="AJ258" i="9"/>
  <c r="AJ257" i="9"/>
  <c r="AJ253" i="9"/>
  <c r="AJ252" i="9"/>
  <c r="AJ251" i="9"/>
  <c r="AJ250" i="9"/>
  <c r="AJ249" i="9"/>
  <c r="AJ248" i="9"/>
  <c r="AJ247" i="9"/>
  <c r="AJ243" i="9"/>
  <c r="AJ242" i="9"/>
  <c r="AJ241" i="9"/>
  <c r="AJ240" i="9"/>
  <c r="AJ239" i="9"/>
  <c r="AJ238" i="9"/>
  <c r="AJ237" i="9"/>
  <c r="AJ233" i="9"/>
  <c r="AJ232" i="9"/>
  <c r="AJ231" i="9"/>
  <c r="AJ230" i="9"/>
  <c r="AJ229" i="9"/>
  <c r="AJ228" i="9"/>
  <c r="AJ227" i="9"/>
  <c r="AJ223" i="9"/>
  <c r="AJ222" i="9"/>
  <c r="AJ221" i="9"/>
  <c r="AJ220" i="9"/>
  <c r="AJ219" i="9"/>
  <c r="AJ218" i="9"/>
  <c r="AJ217" i="9"/>
  <c r="AJ213" i="9"/>
  <c r="AJ212" i="9"/>
  <c r="AJ211" i="9"/>
  <c r="AJ210" i="9"/>
  <c r="AJ209" i="9"/>
  <c r="AJ208" i="9"/>
  <c r="AJ207" i="9"/>
  <c r="AJ203" i="9"/>
  <c r="AJ202" i="9"/>
  <c r="AJ201" i="9"/>
  <c r="AJ200" i="9"/>
  <c r="AJ199" i="9"/>
  <c r="AJ198" i="9"/>
  <c r="AJ197" i="9"/>
  <c r="AJ193" i="9"/>
  <c r="AJ192" i="9"/>
  <c r="AJ191" i="9"/>
  <c r="AJ190" i="9"/>
  <c r="AJ189" i="9"/>
  <c r="AJ188" i="9"/>
  <c r="AJ187" i="9"/>
  <c r="AJ183" i="9"/>
  <c r="AJ182" i="9"/>
  <c r="AJ181" i="9"/>
  <c r="AJ180" i="9"/>
  <c r="AJ179" i="9"/>
  <c r="AJ178" i="9"/>
  <c r="AJ177" i="9"/>
  <c r="AJ173" i="9"/>
  <c r="AJ172" i="9"/>
  <c r="AJ171" i="9"/>
  <c r="AJ170" i="9"/>
  <c r="AJ169" i="9"/>
  <c r="AJ168" i="9"/>
  <c r="AJ167" i="9"/>
  <c r="AJ163" i="9"/>
  <c r="AJ162" i="9"/>
  <c r="AJ161" i="9"/>
  <c r="AJ160" i="9"/>
  <c r="AJ159" i="9"/>
  <c r="AJ158" i="9"/>
  <c r="AJ157" i="9"/>
  <c r="AJ153" i="9"/>
  <c r="AJ152" i="9"/>
  <c r="AJ151" i="9"/>
  <c r="AJ150" i="9"/>
  <c r="AJ149" i="9"/>
  <c r="AJ148" i="9"/>
  <c r="AJ147" i="9"/>
  <c r="AJ143" i="9"/>
  <c r="AJ142" i="9"/>
  <c r="AJ141" i="9"/>
  <c r="AJ140" i="9"/>
  <c r="AJ139" i="9"/>
  <c r="AJ138" i="9"/>
  <c r="AJ137" i="9"/>
  <c r="AJ133" i="9"/>
  <c r="AJ132" i="9"/>
  <c r="AJ131" i="9"/>
  <c r="AJ130" i="9"/>
  <c r="AJ129" i="9"/>
  <c r="AJ128" i="9"/>
  <c r="AJ127" i="9"/>
  <c r="AJ123" i="9"/>
  <c r="AJ122" i="9"/>
  <c r="AJ121" i="9"/>
  <c r="AJ120" i="9"/>
  <c r="AJ119" i="9"/>
  <c r="AJ118" i="9"/>
  <c r="AJ117" i="9"/>
  <c r="AJ113" i="9"/>
  <c r="AJ112" i="9"/>
  <c r="AJ111" i="9"/>
  <c r="AJ110" i="9"/>
  <c r="AJ109" i="9"/>
  <c r="AJ108" i="9"/>
  <c r="AJ107" i="9"/>
  <c r="AJ103" i="9"/>
  <c r="AJ102" i="9"/>
  <c r="AJ101" i="9"/>
  <c r="AJ100" i="9"/>
  <c r="AJ99" i="9"/>
  <c r="AJ98" i="9"/>
  <c r="AJ97" i="9"/>
  <c r="AJ93" i="9"/>
  <c r="AJ92" i="9"/>
  <c r="AJ91" i="9"/>
  <c r="AJ90" i="9"/>
  <c r="AJ89" i="9"/>
  <c r="AJ88" i="9"/>
  <c r="AJ87" i="9"/>
  <c r="AJ83" i="9"/>
  <c r="AJ82" i="9"/>
  <c r="AJ81" i="9"/>
  <c r="AJ80" i="9"/>
  <c r="AJ79" i="9"/>
  <c r="AJ78" i="9"/>
  <c r="AJ77" i="9"/>
  <c r="AJ73" i="9"/>
  <c r="AJ72" i="9"/>
  <c r="AJ71" i="9"/>
  <c r="AJ70" i="9"/>
  <c r="AJ69" i="9"/>
  <c r="AJ68" i="9"/>
  <c r="AJ67" i="9"/>
  <c r="AJ63" i="9"/>
  <c r="AJ62" i="9"/>
  <c r="AJ61" i="9"/>
  <c r="AJ60" i="9"/>
  <c r="AJ59" i="9"/>
  <c r="AJ58" i="9"/>
  <c r="AJ57" i="9"/>
  <c r="AJ53" i="9"/>
  <c r="AJ52" i="9"/>
  <c r="AJ51" i="9"/>
  <c r="AJ50" i="9"/>
  <c r="AJ49" i="9"/>
  <c r="AJ48" i="9"/>
  <c r="AJ47" i="9"/>
  <c r="AJ43" i="9"/>
  <c r="AJ42" i="9"/>
  <c r="AJ41" i="9"/>
  <c r="AJ40" i="9"/>
  <c r="AJ39" i="9"/>
  <c r="AJ38" i="9"/>
  <c r="AJ37" i="9"/>
  <c r="AJ33" i="9"/>
  <c r="AJ32" i="9"/>
  <c r="AJ31" i="9"/>
  <c r="AJ30" i="9"/>
  <c r="AJ29" i="9"/>
  <c r="AJ28" i="9"/>
  <c r="AJ27" i="9"/>
  <c r="AJ23" i="9"/>
  <c r="AJ22" i="9"/>
  <c r="AJ21" i="9"/>
  <c r="AJ20" i="9"/>
  <c r="AJ19" i="9"/>
  <c r="AJ18" i="9"/>
  <c r="AJ17" i="9"/>
  <c r="AJ13" i="9"/>
  <c r="AJ12" i="9"/>
  <c r="AJ11" i="9"/>
  <c r="AJ10" i="9"/>
  <c r="AJ9" i="9"/>
  <c r="AJ8" i="9"/>
  <c r="AJ7" i="9"/>
  <c r="AJ3" i="9"/>
  <c r="AJ2" i="9"/>
  <c r="AJ361" i="9"/>
  <c r="AU15" i="9"/>
  <c r="AU14" i="9"/>
  <c r="AU13" i="9"/>
  <c r="AU9" i="9"/>
  <c r="AU8" i="9"/>
  <c r="AU7" i="9"/>
  <c r="AU6" i="9"/>
  <c r="AU5" i="9"/>
  <c r="AU4" i="9"/>
  <c r="AU3" i="9"/>
  <c r="AU2" i="9"/>
  <c r="BI9" i="9"/>
  <c r="BI8" i="9"/>
  <c r="BI7" i="9"/>
  <c r="BI6" i="9"/>
  <c r="BI5" i="9"/>
  <c r="BI4" i="9"/>
  <c r="BI3" i="9"/>
  <c r="BI2" i="9"/>
  <c r="BJ3" i="9" s="1"/>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3" i="9"/>
  <c r="D302" i="9"/>
  <c r="D301" i="9"/>
  <c r="D300" i="9"/>
  <c r="D299" i="9"/>
  <c r="D298" i="9"/>
  <c r="D297" i="9"/>
  <c r="D293" i="9"/>
  <c r="D292" i="9"/>
  <c r="D291" i="9"/>
  <c r="D290" i="9"/>
  <c r="D289" i="9"/>
  <c r="D288" i="9"/>
  <c r="D287" i="9"/>
  <c r="D283" i="9"/>
  <c r="D282" i="9"/>
  <c r="D281" i="9"/>
  <c r="D280" i="9"/>
  <c r="D279" i="9"/>
  <c r="D278" i="9"/>
  <c r="D277" i="9"/>
  <c r="D273" i="9"/>
  <c r="D272" i="9"/>
  <c r="D271" i="9"/>
  <c r="D270" i="9"/>
  <c r="D269" i="9"/>
  <c r="D268" i="9"/>
  <c r="D267" i="9"/>
  <c r="D263" i="9"/>
  <c r="D262" i="9"/>
  <c r="D261" i="9"/>
  <c r="D260" i="9"/>
  <c r="D259" i="9"/>
  <c r="D258" i="9"/>
  <c r="D257" i="9"/>
  <c r="D253" i="9"/>
  <c r="D252" i="9"/>
  <c r="D251" i="9"/>
  <c r="D250" i="9"/>
  <c r="D249" i="9"/>
  <c r="D248" i="9"/>
  <c r="D247" i="9"/>
  <c r="D243" i="9"/>
  <c r="D242" i="9"/>
  <c r="D241" i="9"/>
  <c r="D240" i="9"/>
  <c r="D239" i="9"/>
  <c r="D238" i="9"/>
  <c r="D237" i="9"/>
  <c r="D233" i="9"/>
  <c r="D232" i="9"/>
  <c r="D231" i="9"/>
  <c r="D230" i="9"/>
  <c r="D229" i="9"/>
  <c r="D228" i="9"/>
  <c r="D227" i="9"/>
  <c r="D223" i="9"/>
  <c r="D222" i="9"/>
  <c r="D221" i="9"/>
  <c r="D220" i="9"/>
  <c r="D219" i="9"/>
  <c r="D218" i="9"/>
  <c r="D217" i="9"/>
  <c r="D213" i="9"/>
  <c r="D212" i="9"/>
  <c r="D211" i="9"/>
  <c r="D210" i="9"/>
  <c r="D209" i="9"/>
  <c r="D208" i="9"/>
  <c r="D207" i="9"/>
  <c r="D203" i="9"/>
  <c r="D202" i="9"/>
  <c r="D201" i="9"/>
  <c r="D200" i="9"/>
  <c r="D199" i="9"/>
  <c r="D198" i="9"/>
  <c r="D197" i="9"/>
  <c r="D193" i="9"/>
  <c r="D192" i="9"/>
  <c r="D191" i="9"/>
  <c r="D190" i="9"/>
  <c r="D189" i="9"/>
  <c r="D188" i="9"/>
  <c r="D187" i="9"/>
  <c r="D183" i="9"/>
  <c r="D182" i="9"/>
  <c r="D181" i="9"/>
  <c r="D180" i="9"/>
  <c r="D179" i="9"/>
  <c r="D178" i="9"/>
  <c r="D177" i="9"/>
  <c r="D173" i="9"/>
  <c r="D172" i="9"/>
  <c r="D171" i="9"/>
  <c r="D170" i="9"/>
  <c r="D169" i="9"/>
  <c r="D168" i="9"/>
  <c r="D167" i="9"/>
  <c r="D163" i="9"/>
  <c r="D162" i="9"/>
  <c r="D161" i="9"/>
  <c r="D160" i="9"/>
  <c r="D159" i="9"/>
  <c r="D158" i="9"/>
  <c r="D157" i="9"/>
  <c r="D153" i="9"/>
  <c r="D152" i="9"/>
  <c r="D151" i="9"/>
  <c r="D150" i="9"/>
  <c r="D149" i="9"/>
  <c r="D148" i="9"/>
  <c r="D147" i="9"/>
  <c r="D143" i="9"/>
  <c r="D142" i="9"/>
  <c r="D141" i="9"/>
  <c r="D140" i="9"/>
  <c r="D139" i="9"/>
  <c r="D138" i="9"/>
  <c r="D137" i="9"/>
  <c r="D133" i="9"/>
  <c r="D132" i="9"/>
  <c r="D131" i="9"/>
  <c r="D130" i="9"/>
  <c r="D129" i="9"/>
  <c r="D128" i="9"/>
  <c r="D127" i="9"/>
  <c r="D123" i="9"/>
  <c r="D122" i="9"/>
  <c r="D121" i="9"/>
  <c r="D120" i="9"/>
  <c r="D119" i="9"/>
  <c r="D118" i="9"/>
  <c r="D117" i="9"/>
  <c r="D113" i="9"/>
  <c r="D112" i="9"/>
  <c r="D111" i="9"/>
  <c r="D110" i="9"/>
  <c r="D109" i="9"/>
  <c r="D108" i="9"/>
  <c r="D107" i="9"/>
  <c r="D103" i="9"/>
  <c r="D102" i="9"/>
  <c r="D101" i="9"/>
  <c r="D100" i="9"/>
  <c r="D99" i="9"/>
  <c r="D98" i="9"/>
  <c r="D97" i="9"/>
  <c r="D93" i="9"/>
  <c r="D92" i="9"/>
  <c r="D91" i="9"/>
  <c r="D90" i="9"/>
  <c r="D89" i="9"/>
  <c r="D88" i="9"/>
  <c r="D87" i="9"/>
  <c r="D83" i="9"/>
  <c r="D82" i="9"/>
  <c r="D81" i="9"/>
  <c r="D80" i="9"/>
  <c r="D79" i="9"/>
  <c r="D78" i="9"/>
  <c r="D77" i="9"/>
  <c r="D73" i="9"/>
  <c r="D72" i="9"/>
  <c r="D71" i="9"/>
  <c r="D70" i="9"/>
  <c r="D69" i="9"/>
  <c r="D68" i="9"/>
  <c r="D67" i="9"/>
  <c r="D63" i="9"/>
  <c r="D62" i="9"/>
  <c r="D61" i="9"/>
  <c r="D60" i="9"/>
  <c r="D59" i="9"/>
  <c r="D58" i="9"/>
  <c r="D57" i="9"/>
  <c r="D53" i="9"/>
  <c r="D52" i="9"/>
  <c r="D51" i="9"/>
  <c r="D50" i="9"/>
  <c r="D49" i="9"/>
  <c r="D48" i="9"/>
  <c r="D47" i="9"/>
  <c r="D43" i="9"/>
  <c r="D42" i="9"/>
  <c r="D41" i="9"/>
  <c r="D40" i="9"/>
  <c r="D39" i="9"/>
  <c r="D38" i="9"/>
  <c r="D37" i="9"/>
  <c r="D33" i="9"/>
  <c r="D32" i="9"/>
  <c r="D31" i="9"/>
  <c r="D30" i="9"/>
  <c r="D29" i="9"/>
  <c r="D28" i="9"/>
  <c r="D27" i="9"/>
  <c r="D23" i="9"/>
  <c r="D22" i="9"/>
  <c r="D21" i="9"/>
  <c r="D20" i="9"/>
  <c r="D19" i="9"/>
  <c r="D18" i="9"/>
  <c r="D17" i="9"/>
  <c r="D13" i="9"/>
  <c r="D12" i="9"/>
  <c r="D11" i="9"/>
  <c r="D10" i="9"/>
  <c r="D9" i="9"/>
  <c r="D8" i="9"/>
  <c r="D7" i="9"/>
  <c r="D3" i="9"/>
  <c r="D2" i="9"/>
  <c r="M323" i="9" l="1"/>
  <c r="BJ4" i="9"/>
  <c r="BJ5" i="9" s="1"/>
  <c r="BJ6" i="9" s="1"/>
  <c r="BJ7" i="9" s="1"/>
  <c r="BJ8" i="9" s="1"/>
  <c r="BJ9" i="9" s="1"/>
  <c r="BJ10" i="9" s="1"/>
  <c r="BJ11" i="9" s="1"/>
  <c r="BJ12" i="9" s="1"/>
  <c r="BJ13" i="9" s="1"/>
  <c r="BJ14" i="9" s="1"/>
  <c r="BJ15" i="9" s="1"/>
  <c r="BJ16" i="9" s="1"/>
  <c r="BJ17" i="9" s="1"/>
  <c r="BJ18" i="9" s="1"/>
  <c r="M243" i="9" l="1"/>
  <c r="M242" i="9"/>
  <c r="M252" i="9"/>
  <c r="O242" i="9" l="1"/>
  <c r="O252" i="9"/>
  <c r="O243" i="9"/>
  <c r="M60" i="9"/>
  <c r="M128" i="9"/>
  <c r="M198" i="9"/>
  <c r="M61" i="9"/>
  <c r="M88" i="9"/>
  <c r="M308" i="9"/>
  <c r="M115" i="9"/>
  <c r="P60" i="9" l="1"/>
  <c r="N60" i="9"/>
  <c r="T60" i="9" s="1"/>
  <c r="R61" i="9"/>
  <c r="P61" i="9"/>
  <c r="Q61" i="9" s="1"/>
  <c r="O61" i="9"/>
  <c r="P115" i="9"/>
  <c r="Q115" i="9" s="1"/>
  <c r="O88" i="9"/>
  <c r="O198" i="9"/>
  <c r="O308" i="9"/>
  <c r="O128" i="9"/>
  <c r="M158" i="9"/>
  <c r="M18" i="9"/>
  <c r="M278" i="9"/>
  <c r="M238" i="9"/>
  <c r="M48" i="9"/>
  <c r="M298" i="9"/>
  <c r="M38" i="9"/>
  <c r="M168" i="9"/>
  <c r="M268" i="9"/>
  <c r="M258" i="9"/>
  <c r="M218" i="9"/>
  <c r="M58" i="9"/>
  <c r="M288" i="9"/>
  <c r="M247" i="9"/>
  <c r="M107" i="9"/>
  <c r="M137" i="9"/>
  <c r="M257" i="9"/>
  <c r="M197" i="9"/>
  <c r="M6" i="9"/>
  <c r="M255" i="9"/>
  <c r="M116" i="9"/>
  <c r="M85" i="9"/>
  <c r="M305" i="9"/>
  <c r="M296" i="9"/>
  <c r="M236" i="9"/>
  <c r="M185" i="9"/>
  <c r="M156" i="9"/>
  <c r="M226" i="9"/>
  <c r="M125" i="9"/>
  <c r="M126" i="9"/>
  <c r="M75" i="9"/>
  <c r="M227" i="9"/>
  <c r="M7" i="9"/>
  <c r="M307" i="9"/>
  <c r="M117" i="9"/>
  <c r="M57" i="9"/>
  <c r="M176" i="9"/>
  <c r="M286" i="9"/>
  <c r="M195" i="9"/>
  <c r="M205" i="9"/>
  <c r="M136" i="9"/>
  <c r="M245" i="9"/>
  <c r="M246" i="9"/>
  <c r="M295" i="9"/>
  <c r="M165" i="9"/>
  <c r="M196" i="9"/>
  <c r="M235" i="9"/>
  <c r="M25" i="9"/>
  <c r="M175" i="9"/>
  <c r="M267" i="9"/>
  <c r="M87" i="9"/>
  <c r="M27" i="9"/>
  <c r="M157" i="9"/>
  <c r="M147" i="9"/>
  <c r="M26" i="9"/>
  <c r="M66" i="9"/>
  <c r="M265" i="9"/>
  <c r="M86" i="9"/>
  <c r="M186" i="9"/>
  <c r="M145" i="9"/>
  <c r="M206" i="9"/>
  <c r="M46" i="9"/>
  <c r="M166" i="9"/>
  <c r="M36" i="9"/>
  <c r="M285" i="9"/>
  <c r="M335" i="9"/>
  <c r="M263" i="9"/>
  <c r="M43" i="9"/>
  <c r="M284" i="9"/>
  <c r="M214" i="9"/>
  <c r="M164" i="9"/>
  <c r="M304" i="9"/>
  <c r="M224" i="9"/>
  <c r="M23" i="9"/>
  <c r="M283" i="9"/>
  <c r="M132" i="9"/>
  <c r="M222" i="9"/>
  <c r="M173" i="9"/>
  <c r="M203" i="9"/>
  <c r="M113" i="9"/>
  <c r="M143" i="9"/>
  <c r="M93" i="9"/>
  <c r="M122" i="9"/>
  <c r="M92" i="9"/>
  <c r="M292" i="9"/>
  <c r="M174" i="9"/>
  <c r="M74" i="9"/>
  <c r="M184" i="9"/>
  <c r="M274" i="9"/>
  <c r="M54" i="9"/>
  <c r="M294" i="9"/>
  <c r="M262" i="9"/>
  <c r="M232" i="9"/>
  <c r="M233" i="9"/>
  <c r="M2" i="9"/>
  <c r="M152" i="9"/>
  <c r="M42" i="9"/>
  <c r="M33" i="9"/>
  <c r="M4" i="9"/>
  <c r="M34" i="9"/>
  <c r="M244" i="9"/>
  <c r="M14" i="9"/>
  <c r="M114" i="9"/>
  <c r="M282" i="9"/>
  <c r="M182" i="9"/>
  <c r="M193" i="9"/>
  <c r="M163" i="9"/>
  <c r="M133" i="9"/>
  <c r="M103" i="9"/>
  <c r="M73" i="9"/>
  <c r="M13" i="9"/>
  <c r="M83" i="9"/>
  <c r="M204" i="9"/>
  <c r="M124" i="9"/>
  <c r="M154" i="9"/>
  <c r="M104" i="9"/>
  <c r="M24" i="9"/>
  <c r="M192" i="9"/>
  <c r="M253" i="9"/>
  <c r="M223" i="9"/>
  <c r="M142" i="9"/>
  <c r="M112" i="9"/>
  <c r="M82" i="9"/>
  <c r="M52" i="9"/>
  <c r="M194" i="9"/>
  <c r="M64" i="9"/>
  <c r="M44" i="9"/>
  <c r="M264" i="9"/>
  <c r="M134" i="9"/>
  <c r="M272" i="9"/>
  <c r="M293" i="9"/>
  <c r="M202" i="9"/>
  <c r="M172" i="9"/>
  <c r="M123" i="9"/>
  <c r="M213" i="9"/>
  <c r="M63" i="9"/>
  <c r="M153" i="9"/>
  <c r="M3" i="9"/>
  <c r="M32" i="9"/>
  <c r="M22" i="9"/>
  <c r="M94" i="9"/>
  <c r="M254" i="9"/>
  <c r="M144" i="9"/>
  <c r="M84" i="9"/>
  <c r="M234" i="9"/>
  <c r="M212" i="9"/>
  <c r="M183" i="9"/>
  <c r="M273" i="9"/>
  <c r="M72" i="9"/>
  <c r="M162" i="9"/>
  <c r="M12" i="9"/>
  <c r="M102" i="9"/>
  <c r="M53" i="9"/>
  <c r="M303" i="9"/>
  <c r="M62" i="9"/>
  <c r="M302" i="9"/>
  <c r="M148" i="9"/>
  <c r="M118" i="9"/>
  <c r="M8" i="9"/>
  <c r="M108" i="9"/>
  <c r="M67" i="9"/>
  <c r="M187" i="9"/>
  <c r="M297" i="9"/>
  <c r="M287" i="9"/>
  <c r="M17" i="9"/>
  <c r="M15" i="9"/>
  <c r="M146" i="9"/>
  <c r="M56" i="9"/>
  <c r="M266" i="9"/>
  <c r="M106" i="9"/>
  <c r="M105" i="9"/>
  <c r="M135" i="9"/>
  <c r="M228" i="9"/>
  <c r="M248" i="9"/>
  <c r="M78" i="9"/>
  <c r="M28" i="9"/>
  <c r="M237" i="9"/>
  <c r="M167" i="9"/>
  <c r="M127" i="9"/>
  <c r="M177" i="9"/>
  <c r="M37" i="9"/>
  <c r="M45" i="9"/>
  <c r="M306" i="9"/>
  <c r="M225" i="9"/>
  <c r="M275" i="9"/>
  <c r="M276" i="9"/>
  <c r="M5" i="9"/>
  <c r="M55" i="9"/>
  <c r="M65" i="9"/>
  <c r="M47" i="9"/>
  <c r="M68" i="9"/>
  <c r="M178" i="9"/>
  <c r="M188" i="9"/>
  <c r="M138" i="9"/>
  <c r="M208" i="9"/>
  <c r="M277" i="9"/>
  <c r="M207" i="9"/>
  <c r="M97" i="9"/>
  <c r="M217" i="9"/>
  <c r="M77" i="9"/>
  <c r="M35" i="9"/>
  <c r="M96" i="9"/>
  <c r="M76" i="9"/>
  <c r="M16" i="9"/>
  <c r="M256" i="9"/>
  <c r="M216" i="9"/>
  <c r="M155" i="9"/>
  <c r="M215" i="9"/>
  <c r="M95" i="9"/>
  <c r="M98" i="9"/>
  <c r="M71" i="9"/>
  <c r="M50" i="9"/>
  <c r="M190" i="9"/>
  <c r="M79" i="9"/>
  <c r="M129" i="9"/>
  <c r="M169" i="9"/>
  <c r="M191" i="9"/>
  <c r="M229" i="9"/>
  <c r="M39" i="9"/>
  <c r="M111" i="9"/>
  <c r="M40" i="9"/>
  <c r="M239" i="9"/>
  <c r="M29" i="9"/>
  <c r="M299" i="9"/>
  <c r="M291" i="9"/>
  <c r="M110" i="9"/>
  <c r="M150" i="9"/>
  <c r="M240" i="9"/>
  <c r="M219" i="9"/>
  <c r="M281" i="9"/>
  <c r="M139" i="9"/>
  <c r="M81" i="9"/>
  <c r="M199" i="9"/>
  <c r="M140" i="9"/>
  <c r="M289" i="9"/>
  <c r="M211" i="9"/>
  <c r="M160" i="9"/>
  <c r="M121" i="9"/>
  <c r="M159" i="9"/>
  <c r="M221" i="9"/>
  <c r="M99" i="9"/>
  <c r="M11" i="9"/>
  <c r="M141" i="9"/>
  <c r="M269" i="9"/>
  <c r="M189" i="9"/>
  <c r="M20" i="9"/>
  <c r="M249" i="9"/>
  <c r="M30" i="9"/>
  <c r="M259" i="9"/>
  <c r="M89" i="9"/>
  <c r="M41" i="9"/>
  <c r="M171" i="9"/>
  <c r="M260" i="9"/>
  <c r="M119" i="9"/>
  <c r="M200" i="9"/>
  <c r="M100" i="9"/>
  <c r="M70" i="9"/>
  <c r="M209" i="9"/>
  <c r="M49" i="9"/>
  <c r="M280" i="9"/>
  <c r="M230" i="9"/>
  <c r="M31" i="9"/>
  <c r="M201" i="9"/>
  <c r="M131" i="9"/>
  <c r="M309" i="9"/>
  <c r="M181" i="9"/>
  <c r="M210" i="9"/>
  <c r="M130" i="9"/>
  <c r="M9" i="9"/>
  <c r="M271" i="9"/>
  <c r="M59" i="9"/>
  <c r="M290" i="9"/>
  <c r="M120" i="9"/>
  <c r="M69" i="9"/>
  <c r="M250" i="9"/>
  <c r="M10" i="9"/>
  <c r="M310" i="9"/>
  <c r="M91" i="9"/>
  <c r="M261" i="9"/>
  <c r="M231" i="9"/>
  <c r="M311" i="9"/>
  <c r="M180" i="9"/>
  <c r="M101" i="9"/>
  <c r="M149" i="9"/>
  <c r="M170" i="9"/>
  <c r="M301" i="9"/>
  <c r="M109" i="9"/>
  <c r="M21" i="9"/>
  <c r="M220" i="9"/>
  <c r="M279" i="9"/>
  <c r="M300" i="9"/>
  <c r="M90" i="9"/>
  <c r="M51" i="9"/>
  <c r="M179" i="9"/>
  <c r="M80" i="9"/>
  <c r="M19" i="9"/>
  <c r="M151" i="9"/>
  <c r="M270" i="9"/>
  <c r="M241" i="9"/>
  <c r="M161" i="9"/>
  <c r="M251" i="9"/>
  <c r="M313" i="9"/>
  <c r="M312" i="9"/>
  <c r="M314" i="9"/>
  <c r="M350" i="9"/>
  <c r="M331" i="9"/>
  <c r="M322" i="9"/>
  <c r="M372" i="9"/>
  <c r="M360" i="9"/>
  <c r="M365" i="9"/>
  <c r="M353" i="9"/>
  <c r="M355" i="9"/>
  <c r="M357" i="9"/>
  <c r="M373" i="9"/>
  <c r="M319" i="9"/>
  <c r="M342" i="9"/>
  <c r="M324" i="9"/>
  <c r="M366" i="9"/>
  <c r="M348" i="9"/>
  <c r="M356" i="9"/>
  <c r="M349" i="9"/>
  <c r="M332" i="9"/>
  <c r="M358" i="9"/>
  <c r="M321" i="9"/>
  <c r="M345" i="9"/>
  <c r="M338" i="9"/>
  <c r="M352" i="9"/>
  <c r="M371" i="9"/>
  <c r="M343" i="9"/>
  <c r="M344" i="9"/>
  <c r="M325" i="9"/>
  <c r="M315" i="9"/>
  <c r="M367" i="9"/>
  <c r="O367" i="9" s="1"/>
  <c r="M368" i="9"/>
  <c r="M339" i="9"/>
  <c r="M328" i="9"/>
  <c r="M346" i="9"/>
  <c r="M341" i="9"/>
  <c r="M329" i="9"/>
  <c r="M320" i="9"/>
  <c r="M364" i="9"/>
  <c r="M317" i="9"/>
  <c r="M363" i="9"/>
  <c r="M359" i="9"/>
  <c r="M370" i="9"/>
  <c r="M336" i="9"/>
  <c r="N336" i="9" s="1"/>
  <c r="T336" i="9" s="1"/>
  <c r="M347" i="9"/>
  <c r="M316" i="9"/>
  <c r="M334" i="9"/>
  <c r="M333" i="9"/>
  <c r="M361" i="9"/>
  <c r="M369" i="9"/>
  <c r="M330" i="9"/>
  <c r="M354" i="9"/>
  <c r="M327" i="9"/>
  <c r="M337" i="9"/>
  <c r="M318" i="9"/>
  <c r="M351" i="9"/>
  <c r="M340" i="9"/>
  <c r="M326" i="9"/>
  <c r="M362" i="9"/>
  <c r="S336" i="9" l="1"/>
  <c r="S60" i="9"/>
  <c r="P367" i="9"/>
  <c r="R80" i="9"/>
  <c r="Q80" i="9"/>
  <c r="R322" i="9"/>
  <c r="Q322" i="9"/>
  <c r="R310" i="9"/>
  <c r="Q310" i="9"/>
  <c r="R336" i="9"/>
  <c r="Q335" i="9"/>
  <c r="R335" i="9"/>
  <c r="R325" i="9"/>
  <c r="Q325" i="9"/>
  <c r="Q251" i="9"/>
  <c r="R251" i="9"/>
  <c r="R71" i="9"/>
  <c r="Q71" i="9"/>
  <c r="Q344" i="9"/>
  <c r="R344" i="9"/>
  <c r="Q21" i="9"/>
  <c r="R21" i="9"/>
  <c r="Q131" i="9"/>
  <c r="R131" i="9"/>
  <c r="R343" i="9"/>
  <c r="Q343" i="9"/>
  <c r="Q353" i="9"/>
  <c r="R353" i="9"/>
  <c r="R51" i="9"/>
  <c r="Q51" i="9"/>
  <c r="Q311" i="9"/>
  <c r="R311" i="9"/>
  <c r="R250" i="9"/>
  <c r="Q250" i="9"/>
  <c r="Q70" i="9"/>
  <c r="R70" i="9"/>
  <c r="R41" i="9"/>
  <c r="Q41" i="9"/>
  <c r="R150" i="9"/>
  <c r="Q150" i="9"/>
  <c r="R40" i="9"/>
  <c r="Q40" i="9"/>
  <c r="R364" i="9"/>
  <c r="Q364" i="9"/>
  <c r="R321" i="9"/>
  <c r="Q321" i="9"/>
  <c r="Q161" i="9"/>
  <c r="R161" i="9"/>
  <c r="R10" i="9"/>
  <c r="Q10" i="9"/>
  <c r="R351" i="9"/>
  <c r="Q351" i="9"/>
  <c r="Q371" i="9"/>
  <c r="R371" i="9"/>
  <c r="R90" i="9"/>
  <c r="Q90" i="9"/>
  <c r="R301" i="9"/>
  <c r="Q301" i="9"/>
  <c r="R231" i="9"/>
  <c r="Q231" i="9"/>
  <c r="R130" i="9"/>
  <c r="Q130" i="9"/>
  <c r="R31" i="9"/>
  <c r="Q31" i="9"/>
  <c r="R100" i="9"/>
  <c r="Q100" i="9"/>
  <c r="R81" i="9"/>
  <c r="Q81" i="9"/>
  <c r="R110" i="9"/>
  <c r="Q110" i="9"/>
  <c r="R111" i="9"/>
  <c r="Q111" i="9"/>
  <c r="R101" i="9"/>
  <c r="Q101" i="9"/>
  <c r="Q260" i="9"/>
  <c r="R260" i="9"/>
  <c r="R328" i="9"/>
  <c r="Q328" i="9"/>
  <c r="Q320" i="9"/>
  <c r="R320" i="9"/>
  <c r="R337" i="9"/>
  <c r="Q337" i="9"/>
  <c r="R333" i="9"/>
  <c r="Q333" i="9"/>
  <c r="Q359" i="9"/>
  <c r="R359" i="9"/>
  <c r="R352" i="9"/>
  <c r="Q352" i="9"/>
  <c r="R360" i="9"/>
  <c r="Q360" i="9"/>
  <c r="R312" i="9"/>
  <c r="Q312" i="9"/>
  <c r="R151" i="9"/>
  <c r="Q151" i="9"/>
  <c r="R300" i="9"/>
  <c r="Q300" i="9"/>
  <c r="Q170" i="9"/>
  <c r="R170" i="9"/>
  <c r="R261" i="9"/>
  <c r="Q261" i="9"/>
  <c r="R120" i="9"/>
  <c r="Q120" i="9"/>
  <c r="Q230" i="9"/>
  <c r="R230" i="9"/>
  <c r="R291" i="9"/>
  <c r="Q291" i="9"/>
  <c r="R334" i="9"/>
  <c r="Q334" i="9"/>
  <c r="Q356" i="9"/>
  <c r="R356" i="9"/>
  <c r="R313" i="9"/>
  <c r="Q313" i="9"/>
  <c r="R91" i="9"/>
  <c r="Q91" i="9"/>
  <c r="Q290" i="9"/>
  <c r="R290" i="9"/>
  <c r="R280" i="9"/>
  <c r="Q280" i="9"/>
  <c r="R30" i="9"/>
  <c r="Q30" i="9"/>
  <c r="Q11" i="9"/>
  <c r="R11" i="9"/>
  <c r="Q281" i="9"/>
  <c r="R281" i="9"/>
  <c r="R50" i="9"/>
  <c r="Q50" i="9"/>
  <c r="P336" i="9"/>
  <c r="Q336" i="9" s="1"/>
  <c r="O336" i="9"/>
  <c r="P318" i="9"/>
  <c r="O318" i="9"/>
  <c r="O319" i="9"/>
  <c r="P319" i="9"/>
  <c r="N319" i="9"/>
  <c r="T319" i="9" s="1"/>
  <c r="P350" i="9"/>
  <c r="O350" i="9"/>
  <c r="O349" i="9"/>
  <c r="P349" i="9"/>
  <c r="P216" i="9"/>
  <c r="Q216" i="9" s="1"/>
  <c r="P55" i="9"/>
  <c r="Q55" i="9" s="1"/>
  <c r="P45" i="9"/>
  <c r="Q45" i="9" s="1"/>
  <c r="P106" i="9"/>
  <c r="Q106" i="9" s="1"/>
  <c r="P104" i="9"/>
  <c r="Q104" i="9" s="1"/>
  <c r="P174" i="9"/>
  <c r="Q174" i="9" s="1"/>
  <c r="P46" i="9"/>
  <c r="Q46" i="9" s="1"/>
  <c r="P295" i="9"/>
  <c r="Q295" i="9" s="1"/>
  <c r="P286" i="9"/>
  <c r="Q286" i="9" s="1"/>
  <c r="P185" i="9"/>
  <c r="Q185" i="9" s="1"/>
  <c r="P317" i="9"/>
  <c r="P348" i="9"/>
  <c r="P234" i="9"/>
  <c r="Q234" i="9" s="1"/>
  <c r="P44" i="9"/>
  <c r="Q44" i="9" s="1"/>
  <c r="P154" i="9"/>
  <c r="Q154" i="9" s="1"/>
  <c r="P114" i="9"/>
  <c r="Q114" i="9" s="1"/>
  <c r="P224" i="9"/>
  <c r="Q224" i="9" s="1"/>
  <c r="P206" i="9"/>
  <c r="Q206" i="9" s="1"/>
  <c r="P26" i="9"/>
  <c r="Q26" i="9" s="1"/>
  <c r="P176" i="9"/>
  <c r="Q176" i="9" s="1"/>
  <c r="P75" i="9"/>
  <c r="Q75" i="9" s="1"/>
  <c r="P236" i="9"/>
  <c r="Q236" i="9" s="1"/>
  <c r="P366" i="9"/>
  <c r="P56" i="9"/>
  <c r="Q56" i="9" s="1"/>
  <c r="P64" i="9"/>
  <c r="Q64" i="9" s="1"/>
  <c r="P54" i="9"/>
  <c r="Q54" i="9" s="1"/>
  <c r="P335" i="9"/>
  <c r="P145" i="9"/>
  <c r="Q145" i="9" s="1"/>
  <c r="P51" i="9"/>
  <c r="P95" i="9"/>
  <c r="Q95" i="9" s="1"/>
  <c r="P76" i="9"/>
  <c r="Q76" i="9" s="1"/>
  <c r="P146" i="9"/>
  <c r="Q146" i="9" s="1"/>
  <c r="P194" i="9"/>
  <c r="Q194" i="9" s="1"/>
  <c r="P204" i="9"/>
  <c r="Q204" i="9" s="1"/>
  <c r="P274" i="9"/>
  <c r="Q274" i="9" s="1"/>
  <c r="P164" i="9"/>
  <c r="Q164" i="9" s="1"/>
  <c r="P285" i="9"/>
  <c r="Q285" i="9" s="1"/>
  <c r="P186" i="9"/>
  <c r="Q186" i="9" s="1"/>
  <c r="P235" i="9"/>
  <c r="Q235" i="9" s="1"/>
  <c r="P136" i="9"/>
  <c r="Q136" i="9" s="1"/>
  <c r="P125" i="9"/>
  <c r="Q125" i="9" s="1"/>
  <c r="P305" i="9"/>
  <c r="Q305" i="9" s="1"/>
  <c r="P215" i="9"/>
  <c r="Q215" i="9" s="1"/>
  <c r="P96" i="9"/>
  <c r="Q96" i="9" s="1"/>
  <c r="P225" i="9"/>
  <c r="Q225" i="9" s="1"/>
  <c r="P135" i="9"/>
  <c r="Q135" i="9" s="1"/>
  <c r="P15" i="9"/>
  <c r="Q15" i="9" s="1"/>
  <c r="P214" i="9"/>
  <c r="Q214" i="9" s="1"/>
  <c r="P86" i="9"/>
  <c r="Q86" i="9" s="1"/>
  <c r="P196" i="9"/>
  <c r="Q196" i="9" s="1"/>
  <c r="P226" i="9"/>
  <c r="Q226" i="9" s="1"/>
  <c r="P85" i="9"/>
  <c r="Q85" i="9" s="1"/>
  <c r="P155" i="9"/>
  <c r="Q155" i="9" s="1"/>
  <c r="P35" i="9"/>
  <c r="Q35" i="9" s="1"/>
  <c r="P65" i="9"/>
  <c r="Q65" i="9" s="1"/>
  <c r="P306" i="9"/>
  <c r="Q306" i="9" s="1"/>
  <c r="P94" i="9"/>
  <c r="Q94" i="9" s="1"/>
  <c r="P134" i="9"/>
  <c r="Q134" i="9" s="1"/>
  <c r="P24" i="9"/>
  <c r="Q24" i="9" s="1"/>
  <c r="P74" i="9"/>
  <c r="Q74" i="9" s="1"/>
  <c r="P284" i="9"/>
  <c r="Q284" i="9" s="1"/>
  <c r="P166" i="9"/>
  <c r="Q166" i="9" s="1"/>
  <c r="P165" i="9"/>
  <c r="Q165" i="9" s="1"/>
  <c r="P195" i="9"/>
  <c r="Q195" i="9" s="1"/>
  <c r="P156" i="9"/>
  <c r="Q156" i="9" s="1"/>
  <c r="P116" i="9"/>
  <c r="Q116" i="9" s="1"/>
  <c r="P361" i="9"/>
  <c r="P329" i="9"/>
  <c r="P368" i="9"/>
  <c r="N371" i="9"/>
  <c r="T371" i="9" s="1"/>
  <c r="P371" i="9"/>
  <c r="P332" i="9"/>
  <c r="P342" i="9"/>
  <c r="P365" i="9"/>
  <c r="P314" i="9"/>
  <c r="P270" i="9"/>
  <c r="N90" i="9"/>
  <c r="T90" i="9" s="1"/>
  <c r="P90" i="9"/>
  <c r="N301" i="9"/>
  <c r="T301" i="9" s="1"/>
  <c r="P301" i="9"/>
  <c r="N231" i="9"/>
  <c r="T231" i="9" s="1"/>
  <c r="P231" i="9"/>
  <c r="N130" i="9"/>
  <c r="T130" i="9" s="1"/>
  <c r="P130" i="9"/>
  <c r="N31" i="9"/>
  <c r="T31" i="9" s="1"/>
  <c r="P31" i="9"/>
  <c r="N100" i="9"/>
  <c r="T100" i="9" s="1"/>
  <c r="P100" i="9"/>
  <c r="P121" i="9"/>
  <c r="N81" i="9"/>
  <c r="T81" i="9" s="1"/>
  <c r="P81" i="9"/>
  <c r="N110" i="9"/>
  <c r="T110" i="9" s="1"/>
  <c r="P110" i="9"/>
  <c r="N111" i="9"/>
  <c r="T111" i="9" s="1"/>
  <c r="P111" i="9"/>
  <c r="N34" i="9"/>
  <c r="T34" i="9" s="1"/>
  <c r="P34" i="9"/>
  <c r="Q34" i="9" s="1"/>
  <c r="N184" i="9"/>
  <c r="T184" i="9" s="1"/>
  <c r="P184" i="9"/>
  <c r="Q184" i="9" s="1"/>
  <c r="N36" i="9"/>
  <c r="T36" i="9" s="1"/>
  <c r="P36" i="9"/>
  <c r="Q36" i="9" s="1"/>
  <c r="N205" i="9"/>
  <c r="T205" i="9" s="1"/>
  <c r="P205" i="9"/>
  <c r="Q205" i="9" s="1"/>
  <c r="N337" i="9"/>
  <c r="T337" i="9" s="1"/>
  <c r="P337" i="9"/>
  <c r="P323" i="9"/>
  <c r="N360" i="9"/>
  <c r="T360" i="9" s="1"/>
  <c r="P360" i="9"/>
  <c r="N312" i="9"/>
  <c r="T312" i="9" s="1"/>
  <c r="P312" i="9"/>
  <c r="N151" i="9"/>
  <c r="T151" i="9" s="1"/>
  <c r="P151" i="9"/>
  <c r="N300" i="9"/>
  <c r="T300" i="9" s="1"/>
  <c r="P300" i="9"/>
  <c r="N170" i="9"/>
  <c r="T170" i="9" s="1"/>
  <c r="P170" i="9"/>
  <c r="N261" i="9"/>
  <c r="T261" i="9" s="1"/>
  <c r="P261" i="9"/>
  <c r="N120" i="9"/>
  <c r="T120" i="9" s="1"/>
  <c r="P120" i="9"/>
  <c r="P210" i="9"/>
  <c r="N230" i="9"/>
  <c r="T230" i="9" s="1"/>
  <c r="P230" i="9"/>
  <c r="P200" i="9"/>
  <c r="P141" i="9"/>
  <c r="P160" i="9"/>
  <c r="N291" i="9"/>
  <c r="T291" i="9" s="1"/>
  <c r="P291" i="9"/>
  <c r="P190" i="9"/>
  <c r="N115" i="9"/>
  <c r="T115" i="9" s="1"/>
  <c r="P105" i="9"/>
  <c r="Q105" i="9" s="1"/>
  <c r="P370" i="9"/>
  <c r="N359" i="9"/>
  <c r="T359" i="9" s="1"/>
  <c r="P359" i="9"/>
  <c r="N352" i="9"/>
  <c r="T352" i="9" s="1"/>
  <c r="P352" i="9"/>
  <c r="P362" i="9"/>
  <c r="P327" i="9"/>
  <c r="N334" i="9"/>
  <c r="T334" i="9" s="1"/>
  <c r="P334" i="9"/>
  <c r="P363" i="9"/>
  <c r="P341" i="9"/>
  <c r="P315" i="9"/>
  <c r="P338" i="9"/>
  <c r="N356" i="9"/>
  <c r="T356" i="9" s="1"/>
  <c r="P356" i="9"/>
  <c r="P373" i="9"/>
  <c r="P372" i="9"/>
  <c r="N313" i="9"/>
  <c r="T313" i="9" s="1"/>
  <c r="P313" i="9"/>
  <c r="N91" i="9"/>
  <c r="T91" i="9" s="1"/>
  <c r="P91" i="9"/>
  <c r="N290" i="9"/>
  <c r="T290" i="9" s="1"/>
  <c r="P290" i="9"/>
  <c r="P181" i="9"/>
  <c r="N280" i="9"/>
  <c r="T280" i="9" s="1"/>
  <c r="P280" i="9"/>
  <c r="N30" i="9"/>
  <c r="T30" i="9" s="1"/>
  <c r="P30" i="9"/>
  <c r="N11" i="9"/>
  <c r="T11" i="9" s="1"/>
  <c r="P11" i="9"/>
  <c r="P211" i="9"/>
  <c r="N281" i="9"/>
  <c r="T281" i="9" s="1"/>
  <c r="P281" i="9"/>
  <c r="N50" i="9"/>
  <c r="T50" i="9" s="1"/>
  <c r="P50" i="9"/>
  <c r="N333" i="9"/>
  <c r="T333" i="9" s="1"/>
  <c r="P333" i="9"/>
  <c r="P354" i="9"/>
  <c r="P346" i="9"/>
  <c r="N325" i="9"/>
  <c r="T325" i="9" s="1"/>
  <c r="P325" i="9"/>
  <c r="P345" i="9"/>
  <c r="P357" i="9"/>
  <c r="N322" i="9"/>
  <c r="T322" i="9" s="1"/>
  <c r="P322" i="9"/>
  <c r="N251" i="9"/>
  <c r="T251" i="9" s="1"/>
  <c r="P251" i="9"/>
  <c r="N80" i="9"/>
  <c r="T80" i="9" s="1"/>
  <c r="P80" i="9"/>
  <c r="P220" i="9"/>
  <c r="N101" i="9"/>
  <c r="T101" i="9" s="1"/>
  <c r="P101" i="9"/>
  <c r="N310" i="9"/>
  <c r="T310" i="9" s="1"/>
  <c r="P310" i="9"/>
  <c r="N260" i="9"/>
  <c r="T260" i="9" s="1"/>
  <c r="P260" i="9"/>
  <c r="P191" i="9"/>
  <c r="N71" i="9"/>
  <c r="T71" i="9" s="1"/>
  <c r="P71" i="9"/>
  <c r="N294" i="9"/>
  <c r="T294" i="9" s="1"/>
  <c r="AV13" i="9" s="1"/>
  <c r="N175" i="9"/>
  <c r="T175" i="9" s="1"/>
  <c r="P175" i="9"/>
  <c r="Q175" i="9" s="1"/>
  <c r="P326" i="9"/>
  <c r="P316" i="9"/>
  <c r="P340" i="9"/>
  <c r="P330" i="9"/>
  <c r="P347" i="9"/>
  <c r="N364" i="9"/>
  <c r="T364" i="9" s="1"/>
  <c r="P364" i="9"/>
  <c r="N328" i="9"/>
  <c r="T328" i="9" s="1"/>
  <c r="P328" i="9"/>
  <c r="N344" i="9"/>
  <c r="T344" i="9" s="1"/>
  <c r="P344" i="9"/>
  <c r="N321" i="9"/>
  <c r="T321" i="9" s="1"/>
  <c r="P321" i="9"/>
  <c r="P355" i="9"/>
  <c r="P331" i="9"/>
  <c r="N161" i="9"/>
  <c r="T161" i="9" s="1"/>
  <c r="P161" i="9"/>
  <c r="N21" i="9"/>
  <c r="T21" i="9" s="1"/>
  <c r="P21" i="9"/>
  <c r="P180" i="9"/>
  <c r="N10" i="9"/>
  <c r="T10" i="9" s="1"/>
  <c r="P10" i="9"/>
  <c r="P271" i="9"/>
  <c r="N131" i="9"/>
  <c r="T131" i="9" s="1"/>
  <c r="P131" i="9"/>
  <c r="P171" i="9"/>
  <c r="P221" i="9"/>
  <c r="P140" i="9"/>
  <c r="P240" i="9"/>
  <c r="N276" i="9"/>
  <c r="T276" i="9" s="1"/>
  <c r="P276" i="9"/>
  <c r="Q276" i="9" s="1"/>
  <c r="N84" i="9"/>
  <c r="T84" i="9" s="1"/>
  <c r="P84" i="9"/>
  <c r="Q84" i="9" s="1"/>
  <c r="N124" i="9"/>
  <c r="T124" i="9" s="1"/>
  <c r="N14" i="9"/>
  <c r="T14" i="9" s="1"/>
  <c r="N126" i="9"/>
  <c r="T126" i="9" s="1"/>
  <c r="P126" i="9"/>
  <c r="Q126" i="9" s="1"/>
  <c r="N351" i="9"/>
  <c r="T351" i="9" s="1"/>
  <c r="P351" i="9"/>
  <c r="P369" i="9"/>
  <c r="N320" i="9"/>
  <c r="T320" i="9" s="1"/>
  <c r="P320" i="9"/>
  <c r="P339" i="9"/>
  <c r="N343" i="9"/>
  <c r="T343" i="9" s="1"/>
  <c r="P343" i="9"/>
  <c r="P358" i="9"/>
  <c r="P324" i="9"/>
  <c r="N353" i="9"/>
  <c r="T353" i="9" s="1"/>
  <c r="P353" i="9"/>
  <c r="P241" i="9"/>
  <c r="N311" i="9"/>
  <c r="T311" i="9" s="1"/>
  <c r="P311" i="9"/>
  <c r="N250" i="9"/>
  <c r="T250" i="9" s="1"/>
  <c r="P250" i="9"/>
  <c r="P201" i="9"/>
  <c r="N70" i="9"/>
  <c r="T70" i="9" s="1"/>
  <c r="P70" i="9"/>
  <c r="N41" i="9"/>
  <c r="T41" i="9" s="1"/>
  <c r="P41" i="9"/>
  <c r="N150" i="9"/>
  <c r="T150" i="9" s="1"/>
  <c r="P150" i="9"/>
  <c r="N40" i="9"/>
  <c r="T40" i="9" s="1"/>
  <c r="P40" i="9"/>
  <c r="N275" i="9"/>
  <c r="T275" i="9" s="1"/>
  <c r="P275" i="9"/>
  <c r="Q275" i="9" s="1"/>
  <c r="N144" i="9"/>
  <c r="T144" i="9" s="1"/>
  <c r="P144" i="9"/>
  <c r="Q144" i="9" s="1"/>
  <c r="N15" i="9"/>
  <c r="T15" i="9" s="1"/>
  <c r="N196" i="9"/>
  <c r="T196" i="9" s="1"/>
  <c r="N85" i="9"/>
  <c r="T85" i="9" s="1"/>
  <c r="N174" i="9"/>
  <c r="T174" i="9" s="1"/>
  <c r="O317" i="9"/>
  <c r="O348" i="9"/>
  <c r="O59" i="9"/>
  <c r="O309" i="9"/>
  <c r="O49" i="9"/>
  <c r="O249" i="9"/>
  <c r="O99" i="9"/>
  <c r="O289" i="9"/>
  <c r="O219" i="9"/>
  <c r="O29" i="9"/>
  <c r="O256" i="9"/>
  <c r="O217" i="9"/>
  <c r="O188" i="9"/>
  <c r="O5" i="9"/>
  <c r="N5" i="9"/>
  <c r="T5" i="9" s="1"/>
  <c r="O37" i="9"/>
  <c r="O78" i="9"/>
  <c r="O297" i="9"/>
  <c r="O148" i="9"/>
  <c r="O12" i="9"/>
  <c r="O234" i="9"/>
  <c r="R234" i="9" s="1"/>
  <c r="N234" i="9"/>
  <c r="T234" i="9" s="1"/>
  <c r="O32" i="9"/>
  <c r="O172" i="9"/>
  <c r="O44" i="9"/>
  <c r="R44" i="9" s="1"/>
  <c r="N44" i="9"/>
  <c r="T44" i="9" s="1"/>
  <c r="O142" i="9"/>
  <c r="N154" i="9"/>
  <c r="T154" i="9" s="1"/>
  <c r="O103" i="9"/>
  <c r="O114" i="9"/>
  <c r="R114" i="9" s="1"/>
  <c r="N114" i="9"/>
  <c r="T114" i="9" s="1"/>
  <c r="O42" i="9"/>
  <c r="O292" i="9"/>
  <c r="O203" i="9"/>
  <c r="O224" i="9"/>
  <c r="R224" i="9" s="1"/>
  <c r="N224" i="9"/>
  <c r="T224" i="9" s="1"/>
  <c r="O263" i="9"/>
  <c r="O206" i="9"/>
  <c r="R206" i="9" s="1"/>
  <c r="N206" i="9"/>
  <c r="T206" i="9" s="1"/>
  <c r="N26" i="9"/>
  <c r="T26" i="9" s="1"/>
  <c r="O246" i="9"/>
  <c r="N176" i="9"/>
  <c r="T176" i="9" s="1"/>
  <c r="N75" i="9"/>
  <c r="T75" i="9" s="1"/>
  <c r="O236" i="9"/>
  <c r="R236" i="9" s="1"/>
  <c r="N236" i="9"/>
  <c r="T236" i="9" s="1"/>
  <c r="O6" i="9"/>
  <c r="N6" i="9"/>
  <c r="T6" i="9" s="1"/>
  <c r="O288" i="9"/>
  <c r="O38" i="9"/>
  <c r="O158" i="9"/>
  <c r="O366" i="9"/>
  <c r="O179" i="9"/>
  <c r="O209" i="9"/>
  <c r="O239" i="9"/>
  <c r="O169" i="9"/>
  <c r="O98" i="9"/>
  <c r="O16" i="9"/>
  <c r="N16" i="9"/>
  <c r="T16" i="9" s="1"/>
  <c r="O97" i="9"/>
  <c r="O178" i="9"/>
  <c r="O177" i="9"/>
  <c r="O248" i="9"/>
  <c r="O56" i="9"/>
  <c r="R56" i="9" s="1"/>
  <c r="N56" i="9"/>
  <c r="T56" i="9" s="1"/>
  <c r="O187" i="9"/>
  <c r="O302" i="9"/>
  <c r="O162" i="9"/>
  <c r="O3" i="9"/>
  <c r="O202" i="9"/>
  <c r="O64" i="9"/>
  <c r="R64" i="9" s="1"/>
  <c r="N64" i="9"/>
  <c r="T64" i="9" s="1"/>
  <c r="O223" i="9"/>
  <c r="O133" i="9"/>
  <c r="O152" i="9"/>
  <c r="N54" i="9"/>
  <c r="T54" i="9" s="1"/>
  <c r="O92" i="9"/>
  <c r="O173" i="9"/>
  <c r="O335" i="9"/>
  <c r="N335" i="9"/>
  <c r="T335" i="9" s="1"/>
  <c r="N145" i="9"/>
  <c r="T145" i="9" s="1"/>
  <c r="O147" i="9"/>
  <c r="N296" i="9"/>
  <c r="T296" i="9" s="1"/>
  <c r="O58" i="9"/>
  <c r="O298" i="9"/>
  <c r="O51" i="9"/>
  <c r="N51" i="9"/>
  <c r="T51" i="9" s="1"/>
  <c r="N61" i="9"/>
  <c r="T61" i="9" s="1"/>
  <c r="O109" i="9"/>
  <c r="O9" i="9"/>
  <c r="O189" i="9"/>
  <c r="O159" i="9"/>
  <c r="O199" i="9"/>
  <c r="O129" i="9"/>
  <c r="O95" i="9"/>
  <c r="R95" i="9" s="1"/>
  <c r="N95" i="9"/>
  <c r="T95" i="9" s="1"/>
  <c r="O76" i="9"/>
  <c r="R76" i="9" s="1"/>
  <c r="N76" i="9"/>
  <c r="T76" i="9" s="1"/>
  <c r="O207" i="9"/>
  <c r="O68" i="9"/>
  <c r="O127" i="9"/>
  <c r="O228" i="9"/>
  <c r="O146" i="9"/>
  <c r="R146" i="9" s="1"/>
  <c r="N146" i="9"/>
  <c r="T146" i="9" s="1"/>
  <c r="O67" i="9"/>
  <c r="O62" i="9"/>
  <c r="O72" i="9"/>
  <c r="O153" i="9"/>
  <c r="O293" i="9"/>
  <c r="O194" i="9"/>
  <c r="R194" i="9" s="1"/>
  <c r="N194" i="9"/>
  <c r="T194" i="9" s="1"/>
  <c r="O253" i="9"/>
  <c r="N204" i="9"/>
  <c r="T204" i="9" s="1"/>
  <c r="O163" i="9"/>
  <c r="N274" i="9"/>
  <c r="T274" i="9" s="1"/>
  <c r="O122" i="9"/>
  <c r="O222" i="9"/>
  <c r="N164" i="9"/>
  <c r="T164" i="9" s="1"/>
  <c r="N285" i="9"/>
  <c r="T285" i="9" s="1"/>
  <c r="O186" i="9"/>
  <c r="R186" i="9" s="1"/>
  <c r="N186" i="9"/>
  <c r="T186" i="9" s="1"/>
  <c r="O157" i="9"/>
  <c r="N235" i="9"/>
  <c r="T235" i="9" s="1"/>
  <c r="O136" i="9"/>
  <c r="R136" i="9" s="1"/>
  <c r="N136" i="9"/>
  <c r="T136" i="9" s="1"/>
  <c r="O125" i="9"/>
  <c r="R125" i="9" s="1"/>
  <c r="N125" i="9"/>
  <c r="T125" i="9" s="1"/>
  <c r="N305" i="9"/>
  <c r="T305" i="9" s="1"/>
  <c r="O257" i="9"/>
  <c r="O218" i="9"/>
  <c r="O48" i="9"/>
  <c r="O69" i="9"/>
  <c r="O89" i="9"/>
  <c r="O269" i="9"/>
  <c r="O79" i="9"/>
  <c r="O215" i="9"/>
  <c r="R215" i="9" s="1"/>
  <c r="N215" i="9"/>
  <c r="T215" i="9" s="1"/>
  <c r="O96" i="9"/>
  <c r="R96" i="9" s="1"/>
  <c r="N96" i="9"/>
  <c r="T96" i="9" s="1"/>
  <c r="O277" i="9"/>
  <c r="N225" i="9"/>
  <c r="T225" i="9" s="1"/>
  <c r="O167" i="9"/>
  <c r="O135" i="9"/>
  <c r="R135" i="9" s="1"/>
  <c r="N135" i="9"/>
  <c r="T135" i="9" s="1"/>
  <c r="O108" i="9"/>
  <c r="O303" i="9"/>
  <c r="O273" i="9"/>
  <c r="O63" i="9"/>
  <c r="O272" i="9"/>
  <c r="O52" i="9"/>
  <c r="O192" i="9"/>
  <c r="O83" i="9"/>
  <c r="O193" i="9"/>
  <c r="O233" i="9"/>
  <c r="O93" i="9"/>
  <c r="O132" i="9"/>
  <c r="N214" i="9"/>
  <c r="T214" i="9" s="1"/>
  <c r="N86" i="9"/>
  <c r="T86" i="9" s="1"/>
  <c r="O307" i="9"/>
  <c r="N226" i="9"/>
  <c r="T226" i="9" s="1"/>
  <c r="O258" i="9"/>
  <c r="O238" i="9"/>
  <c r="O259" i="9"/>
  <c r="O139" i="9"/>
  <c r="O39" i="9"/>
  <c r="O155" i="9"/>
  <c r="R155" i="9" s="1"/>
  <c r="N155" i="9"/>
  <c r="T155" i="9" s="1"/>
  <c r="O35" i="9"/>
  <c r="R35" i="9" s="1"/>
  <c r="N35" i="9"/>
  <c r="T35" i="9" s="1"/>
  <c r="O208" i="9"/>
  <c r="O65" i="9"/>
  <c r="R65" i="9" s="1"/>
  <c r="N65" i="9"/>
  <c r="T65" i="9" s="1"/>
  <c r="O306" i="9"/>
  <c r="R306" i="9" s="1"/>
  <c r="N306" i="9"/>
  <c r="T306" i="9" s="1"/>
  <c r="O237" i="9"/>
  <c r="N105" i="9"/>
  <c r="T105" i="9" s="1"/>
  <c r="O17" i="9"/>
  <c r="O8" i="9"/>
  <c r="O53" i="9"/>
  <c r="O183" i="9"/>
  <c r="O94" i="9"/>
  <c r="R94" i="9" s="1"/>
  <c r="N94" i="9"/>
  <c r="T94" i="9" s="1"/>
  <c r="O213" i="9"/>
  <c r="O134" i="9"/>
  <c r="R134" i="9" s="1"/>
  <c r="N134" i="9"/>
  <c r="T134" i="9" s="1"/>
  <c r="O82" i="9"/>
  <c r="O24" i="9"/>
  <c r="R24" i="9" s="1"/>
  <c r="N24" i="9"/>
  <c r="T24" i="9" s="1"/>
  <c r="O13" i="9"/>
  <c r="O182" i="9"/>
  <c r="N4" i="9"/>
  <c r="T4" i="9" s="1"/>
  <c r="O232" i="9"/>
  <c r="N74" i="9"/>
  <c r="T74" i="9" s="1"/>
  <c r="O143" i="9"/>
  <c r="O283" i="9"/>
  <c r="N284" i="9"/>
  <c r="T284" i="9" s="1"/>
  <c r="O166" i="9"/>
  <c r="R166" i="9" s="1"/>
  <c r="N166" i="9"/>
  <c r="T166" i="9" s="1"/>
  <c r="O265" i="9"/>
  <c r="O87" i="9"/>
  <c r="N165" i="9"/>
  <c r="T165" i="9" s="1"/>
  <c r="O195" i="9"/>
  <c r="R195" i="9" s="1"/>
  <c r="N195" i="9"/>
  <c r="T195" i="9" s="1"/>
  <c r="N156" i="9"/>
  <c r="T156" i="9" s="1"/>
  <c r="N116" i="9"/>
  <c r="T116" i="9" s="1"/>
  <c r="O268" i="9"/>
  <c r="O278" i="9"/>
  <c r="O19" i="9"/>
  <c r="O279" i="9"/>
  <c r="O149" i="9"/>
  <c r="O119" i="9"/>
  <c r="O299" i="9"/>
  <c r="O229" i="9"/>
  <c r="O216" i="9"/>
  <c r="R216" i="9" s="1"/>
  <c r="N216" i="9"/>
  <c r="T216" i="9" s="1"/>
  <c r="O77" i="9"/>
  <c r="O138" i="9"/>
  <c r="O55" i="9"/>
  <c r="R55" i="9" s="1"/>
  <c r="N55" i="9"/>
  <c r="T55" i="9" s="1"/>
  <c r="N45" i="9"/>
  <c r="T45" i="9" s="1"/>
  <c r="O28" i="9"/>
  <c r="N106" i="9"/>
  <c r="T106" i="9" s="1"/>
  <c r="O118" i="9"/>
  <c r="O102" i="9"/>
  <c r="O212" i="9"/>
  <c r="O22" i="9"/>
  <c r="O123" i="9"/>
  <c r="O264" i="9"/>
  <c r="O112" i="9"/>
  <c r="N104" i="9"/>
  <c r="T104" i="9" s="1"/>
  <c r="O73" i="9"/>
  <c r="O282" i="9"/>
  <c r="O33" i="9"/>
  <c r="O262" i="9"/>
  <c r="O113" i="9"/>
  <c r="O23" i="9"/>
  <c r="O43" i="9"/>
  <c r="O46" i="9"/>
  <c r="R46" i="9" s="1"/>
  <c r="N46" i="9"/>
  <c r="T46" i="9" s="1"/>
  <c r="N66" i="9"/>
  <c r="T66" i="9" s="1"/>
  <c r="O267" i="9"/>
  <c r="N295" i="9"/>
  <c r="T295" i="9" s="1"/>
  <c r="N286" i="9"/>
  <c r="T286" i="9" s="1"/>
  <c r="O227" i="9"/>
  <c r="N185" i="9"/>
  <c r="T185" i="9" s="1"/>
  <c r="O168" i="9"/>
  <c r="O18" i="9"/>
  <c r="O137" i="9"/>
  <c r="O287" i="9"/>
  <c r="O247" i="9"/>
  <c r="O294" i="9"/>
  <c r="O175" i="9"/>
  <c r="R175" i="9" s="1"/>
  <c r="O84" i="9"/>
  <c r="R84" i="9" s="1"/>
  <c r="O126" i="9"/>
  <c r="R126" i="9" s="1"/>
  <c r="O275" i="9"/>
  <c r="R275" i="9" s="1"/>
  <c r="O144" i="9"/>
  <c r="O2" i="9"/>
  <c r="O117" i="9"/>
  <c r="O315" i="9"/>
  <c r="O337" i="9"/>
  <c r="O333" i="9"/>
  <c r="O359" i="9"/>
  <c r="O323" i="9"/>
  <c r="O324" i="9" s="1"/>
  <c r="O352" i="9"/>
  <c r="O360" i="9"/>
  <c r="O312" i="9"/>
  <c r="O151" i="9"/>
  <c r="O300" i="9"/>
  <c r="O170" i="9"/>
  <c r="O261" i="9"/>
  <c r="O120" i="9"/>
  <c r="O210" i="9"/>
  <c r="O230" i="9"/>
  <c r="O200" i="9"/>
  <c r="O141" i="9"/>
  <c r="O160" i="9"/>
  <c r="O291" i="9"/>
  <c r="O190" i="9"/>
  <c r="O105" i="9"/>
  <c r="R105" i="9" s="1"/>
  <c r="O4" i="9"/>
  <c r="O74" i="9"/>
  <c r="R74" i="9" s="1"/>
  <c r="O284" i="9"/>
  <c r="R284" i="9" s="1"/>
  <c r="O165" i="9"/>
  <c r="R165" i="9" s="1"/>
  <c r="O7" i="9"/>
  <c r="O156" i="9"/>
  <c r="R156" i="9" s="1"/>
  <c r="O116" i="9"/>
  <c r="R116" i="9" s="1"/>
  <c r="O107" i="9"/>
  <c r="O30" i="9"/>
  <c r="O11" i="9"/>
  <c r="O211" i="9"/>
  <c r="O281" i="9"/>
  <c r="O60" i="9"/>
  <c r="Q60" i="9" s="1"/>
  <c r="O50" i="9"/>
  <c r="O45" i="9"/>
  <c r="R45" i="9" s="1"/>
  <c r="O106" i="9"/>
  <c r="R106" i="9" s="1"/>
  <c r="O104" i="9"/>
  <c r="R104" i="9" s="1"/>
  <c r="O174" i="9"/>
  <c r="R174" i="9" s="1"/>
  <c r="O66" i="9"/>
  <c r="O295" i="9"/>
  <c r="R295" i="9" s="1"/>
  <c r="O286" i="9"/>
  <c r="O185" i="9"/>
  <c r="R185" i="9" s="1"/>
  <c r="O255" i="9"/>
  <c r="O327" i="9"/>
  <c r="O338" i="9"/>
  <c r="O372" i="9"/>
  <c r="O91" i="9"/>
  <c r="O326" i="9"/>
  <c r="O322" i="9"/>
  <c r="O80" i="9"/>
  <c r="O101" i="9"/>
  <c r="O260" i="9"/>
  <c r="O191" i="9"/>
  <c r="O71" i="9"/>
  <c r="O266" i="9"/>
  <c r="O154" i="9"/>
  <c r="R154" i="9" s="1"/>
  <c r="O26" i="9"/>
  <c r="R26" i="9" s="1"/>
  <c r="O176" i="9"/>
  <c r="R176" i="9" s="1"/>
  <c r="O75" i="9"/>
  <c r="R75" i="9" s="1"/>
  <c r="O334" i="9"/>
  <c r="O356" i="9"/>
  <c r="O181" i="9"/>
  <c r="O316" i="9"/>
  <c r="O325" i="9"/>
  <c r="O345" i="9"/>
  <c r="O346" i="9" s="1"/>
  <c r="O357" i="9"/>
  <c r="O251" i="9"/>
  <c r="O220" i="9"/>
  <c r="O310" i="9"/>
  <c r="O340" i="9"/>
  <c r="O330" i="9"/>
  <c r="O331" i="9" s="1"/>
  <c r="O347" i="9"/>
  <c r="O364" i="9"/>
  <c r="O328" i="9"/>
  <c r="O344" i="9"/>
  <c r="O321" i="9"/>
  <c r="O161" i="9"/>
  <c r="O21" i="9"/>
  <c r="O180" i="9"/>
  <c r="O10" i="9"/>
  <c r="O271" i="9"/>
  <c r="O131" i="9"/>
  <c r="O171" i="9"/>
  <c r="O20" i="9"/>
  <c r="O221" i="9"/>
  <c r="O140" i="9"/>
  <c r="O240" i="9"/>
  <c r="O276" i="9"/>
  <c r="R276" i="9" s="1"/>
  <c r="O124" i="9"/>
  <c r="O14" i="9"/>
  <c r="O54" i="9"/>
  <c r="R54" i="9" s="1"/>
  <c r="O304" i="9"/>
  <c r="O145" i="9"/>
  <c r="O25" i="9"/>
  <c r="O245" i="9"/>
  <c r="O57" i="9"/>
  <c r="O296" i="9"/>
  <c r="O197" i="9"/>
  <c r="O341" i="9"/>
  <c r="O280" i="9"/>
  <c r="O369" i="9"/>
  <c r="O339" i="9"/>
  <c r="O358" i="9"/>
  <c r="O353" i="9"/>
  <c r="O70" i="9"/>
  <c r="O150" i="9"/>
  <c r="O40" i="9"/>
  <c r="O204" i="9"/>
  <c r="R204" i="9" s="1"/>
  <c r="O244" i="9"/>
  <c r="O274" i="9"/>
  <c r="R274" i="9" s="1"/>
  <c r="O164" i="9"/>
  <c r="R164" i="9" s="1"/>
  <c r="O285" i="9"/>
  <c r="R285" i="9" s="1"/>
  <c r="O235" i="9"/>
  <c r="R235" i="9" s="1"/>
  <c r="O305" i="9"/>
  <c r="R305" i="9" s="1"/>
  <c r="O363" i="9"/>
  <c r="O373" i="9"/>
  <c r="O313" i="9"/>
  <c r="O290" i="9"/>
  <c r="O354" i="9"/>
  <c r="O355" i="9" s="1"/>
  <c r="O351" i="9"/>
  <c r="O320" i="9"/>
  <c r="O343" i="9"/>
  <c r="O241" i="9"/>
  <c r="O311" i="9"/>
  <c r="O250" i="9"/>
  <c r="O201" i="9"/>
  <c r="O41" i="9"/>
  <c r="O361" i="9"/>
  <c r="O370" i="9"/>
  <c r="O329" i="9"/>
  <c r="O368" i="9"/>
  <c r="O371" i="9"/>
  <c r="O332" i="9"/>
  <c r="O342" i="9"/>
  <c r="O365" i="9"/>
  <c r="O314" i="9"/>
  <c r="O270" i="9"/>
  <c r="O90" i="9"/>
  <c r="O301" i="9"/>
  <c r="O231" i="9"/>
  <c r="O130" i="9"/>
  <c r="O31" i="9"/>
  <c r="O100" i="9"/>
  <c r="O121" i="9"/>
  <c r="O81" i="9"/>
  <c r="O110" i="9"/>
  <c r="O111" i="9"/>
  <c r="O47" i="9"/>
  <c r="O225" i="9"/>
  <c r="R225" i="9" s="1"/>
  <c r="O15" i="9"/>
  <c r="R15" i="9" s="1"/>
  <c r="O254" i="9"/>
  <c r="O34" i="9"/>
  <c r="R34" i="9" s="1"/>
  <c r="O184" i="9"/>
  <c r="R184" i="9" s="1"/>
  <c r="O214" i="9"/>
  <c r="R214" i="9" s="1"/>
  <c r="O36" i="9"/>
  <c r="R36" i="9" s="1"/>
  <c r="O86" i="9"/>
  <c r="R86" i="9" s="1"/>
  <c r="O27" i="9"/>
  <c r="O196" i="9"/>
  <c r="R196" i="9" s="1"/>
  <c r="O205" i="9"/>
  <c r="R205" i="9" s="1"/>
  <c r="O226" i="9"/>
  <c r="R226" i="9" s="1"/>
  <c r="O85" i="9"/>
  <c r="R85" i="9" s="1"/>
  <c r="O115" i="9"/>
  <c r="R115"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P66" i="9" l="1"/>
  <c r="Q66" i="9" s="1"/>
  <c r="P296" i="9"/>
  <c r="Q296" i="9" s="1"/>
  <c r="P294" i="9"/>
  <c r="Q294" i="9" s="1"/>
  <c r="R145" i="9"/>
  <c r="R144" i="9"/>
  <c r="P16" i="9"/>
  <c r="Q16" i="9" s="1"/>
  <c r="P14" i="9"/>
  <c r="Q14" i="9" s="1"/>
  <c r="P5" i="9"/>
  <c r="Q5" i="9" s="1"/>
  <c r="P4" i="9"/>
  <c r="Q4" i="9" s="1"/>
  <c r="P6" i="9"/>
  <c r="Q6" i="9" s="1"/>
  <c r="R286" i="9"/>
  <c r="O362" i="9"/>
  <c r="S195" i="9"/>
  <c r="S306" i="9"/>
  <c r="S174" i="9"/>
  <c r="S175" i="9"/>
  <c r="S30" i="9"/>
  <c r="S290" i="9"/>
  <c r="S185" i="9"/>
  <c r="S46" i="9"/>
  <c r="S106" i="9"/>
  <c r="S156" i="9"/>
  <c r="S74" i="9"/>
  <c r="S35" i="9"/>
  <c r="S214" i="9"/>
  <c r="S96" i="9"/>
  <c r="S125" i="9"/>
  <c r="S186" i="9"/>
  <c r="S274" i="9"/>
  <c r="S146" i="9"/>
  <c r="S76" i="9"/>
  <c r="S145" i="9"/>
  <c r="S236" i="9"/>
  <c r="S26" i="9"/>
  <c r="S154" i="9"/>
  <c r="S234" i="9"/>
  <c r="S40" i="9"/>
  <c r="S281" i="9"/>
  <c r="S34" i="9"/>
  <c r="S319" i="9"/>
  <c r="S286" i="9"/>
  <c r="S45" i="9"/>
  <c r="S4" i="9"/>
  <c r="S134" i="9"/>
  <c r="S155" i="9"/>
  <c r="S215" i="9"/>
  <c r="S136" i="9"/>
  <c r="S285" i="9"/>
  <c r="S95" i="9"/>
  <c r="S75" i="9"/>
  <c r="S44" i="9"/>
  <c r="S5" i="9"/>
  <c r="S85" i="9"/>
  <c r="S216" i="9"/>
  <c r="S10" i="9"/>
  <c r="S120" i="9"/>
  <c r="S300" i="9"/>
  <c r="S295" i="9"/>
  <c r="S104" i="9"/>
  <c r="S55" i="9"/>
  <c r="S165" i="9"/>
  <c r="S284" i="9"/>
  <c r="S65" i="9"/>
  <c r="S226" i="9"/>
  <c r="S164" i="9"/>
  <c r="S204" i="9"/>
  <c r="S296" i="9"/>
  <c r="S64" i="9"/>
  <c r="S176" i="9"/>
  <c r="S114" i="9"/>
  <c r="S196" i="9"/>
  <c r="S144" i="9"/>
  <c r="S150" i="9"/>
  <c r="S320" i="9"/>
  <c r="S126" i="9"/>
  <c r="S84" i="9"/>
  <c r="S131" i="9"/>
  <c r="S344" i="9"/>
  <c r="S294" i="9"/>
  <c r="S260" i="9"/>
  <c r="S322" i="9"/>
  <c r="S280" i="9"/>
  <c r="S115" i="9"/>
  <c r="S230" i="9"/>
  <c r="S261" i="9"/>
  <c r="S36" i="9"/>
  <c r="S130" i="9"/>
  <c r="S90" i="9"/>
  <c r="S166" i="9"/>
  <c r="S335" i="9"/>
  <c r="S321" i="9"/>
  <c r="S225" i="9"/>
  <c r="S235" i="9"/>
  <c r="S61" i="9"/>
  <c r="S56" i="9"/>
  <c r="S16" i="9"/>
  <c r="S6" i="9"/>
  <c r="S224" i="9"/>
  <c r="S135" i="9"/>
  <c r="S206" i="9"/>
  <c r="S311" i="9"/>
  <c r="S205" i="9"/>
  <c r="S66" i="9"/>
  <c r="S116" i="9"/>
  <c r="S24" i="9"/>
  <c r="S94" i="9"/>
  <c r="S105" i="9"/>
  <c r="S86" i="9"/>
  <c r="S305" i="9"/>
  <c r="S194" i="9"/>
  <c r="S54" i="9"/>
  <c r="S15" i="9"/>
  <c r="S275" i="9"/>
  <c r="S41" i="9"/>
  <c r="S250" i="9"/>
  <c r="S343" i="9"/>
  <c r="S14" i="9"/>
  <c r="S276" i="9"/>
  <c r="S21" i="9"/>
  <c r="S310" i="9"/>
  <c r="S80" i="9"/>
  <c r="S50" i="9"/>
  <c r="S313" i="9"/>
  <c r="S356" i="9"/>
  <c r="S170" i="9"/>
  <c r="S312" i="9"/>
  <c r="S337" i="9"/>
  <c r="S184" i="9"/>
  <c r="S110" i="9"/>
  <c r="S100" i="9"/>
  <c r="S70" i="9"/>
  <c r="S161" i="9"/>
  <c r="S364" i="9"/>
  <c r="S31" i="9"/>
  <c r="S301" i="9"/>
  <c r="S291" i="9"/>
  <c r="S325" i="9"/>
  <c r="S333" i="9"/>
  <c r="S91" i="9"/>
  <c r="S334" i="9"/>
  <c r="S352" i="9"/>
  <c r="S151" i="9"/>
  <c r="S111" i="9"/>
  <c r="S371" i="9"/>
  <c r="S351" i="9"/>
  <c r="S101" i="9"/>
  <c r="S251" i="9"/>
  <c r="S360" i="9"/>
  <c r="S81" i="9"/>
  <c r="S51" i="9"/>
  <c r="S353" i="9"/>
  <c r="S328" i="9"/>
  <c r="S71" i="9"/>
  <c r="S11" i="9"/>
  <c r="S359" i="9"/>
  <c r="S231" i="9"/>
  <c r="AB7" i="8"/>
  <c r="R60" i="9"/>
  <c r="AB9" i="8"/>
  <c r="AB5" i="8"/>
  <c r="AC4" i="8"/>
  <c r="AC5" i="8" s="1"/>
  <c r="AB6" i="8"/>
  <c r="AB10" i="8"/>
  <c r="AB8" i="8"/>
  <c r="AJ350" i="9"/>
  <c r="AJ349" i="9"/>
  <c r="AJ347" i="9"/>
  <c r="AJ346" i="9"/>
  <c r="AJ345" i="9"/>
  <c r="R66" i="9" l="1"/>
  <c r="R296" i="9"/>
  <c r="R294" i="9"/>
  <c r="R16" i="9"/>
  <c r="R14" i="9"/>
  <c r="R5" i="9"/>
  <c r="R6" i="9"/>
  <c r="R4" i="9"/>
  <c r="N349" i="9"/>
  <c r="T349" i="9" s="1"/>
  <c r="AC6" i="8"/>
  <c r="AC7" i="8" s="1"/>
  <c r="AC8" i="8" s="1"/>
  <c r="D2" i="8" s="1"/>
  <c r="E2" i="8" s="1"/>
  <c r="AJ369" i="9"/>
  <c r="AJ338" i="9"/>
  <c r="AJ372" i="9"/>
  <c r="AJ370" i="9"/>
  <c r="AJ368" i="9"/>
  <c r="AJ366" i="9"/>
  <c r="AJ364" i="9"/>
  <c r="AJ341" i="9"/>
  <c r="AJ339" i="9"/>
  <c r="AJ337" i="9"/>
  <c r="AJ335" i="9"/>
  <c r="AJ333" i="9"/>
  <c r="N350" i="9" l="1"/>
  <c r="T350" i="9" s="1"/>
  <c r="S349" i="9"/>
  <c r="D3" i="8"/>
  <c r="E3" i="8" s="1"/>
  <c r="AC9" i="8"/>
  <c r="AC10" i="8" s="1"/>
  <c r="R2" i="8"/>
  <c r="S350" i="9" l="1"/>
  <c r="D4" i="8"/>
  <c r="E4" i="8" s="1"/>
  <c r="D5" i="8" l="1"/>
  <c r="E5" i="8" s="1"/>
  <c r="D6" i="8" l="1"/>
  <c r="E6" i="8" s="1"/>
  <c r="D7" i="8" l="1"/>
  <c r="E7" i="8" s="1"/>
  <c r="AJ331" i="9"/>
  <c r="AJ362" i="9"/>
  <c r="AJ360" i="9"/>
  <c r="D8" i="8" l="1"/>
  <c r="E8" i="8" s="1"/>
  <c r="D9" i="8" l="1"/>
  <c r="E9" i="8" s="1"/>
  <c r="AJ358" i="9"/>
  <c r="AJ357" i="9"/>
  <c r="AJ356" i="9"/>
  <c r="AJ373" i="9"/>
  <c r="AJ371" i="9"/>
  <c r="AJ367" i="9"/>
  <c r="AJ365" i="9"/>
  <c r="AJ363" i="9"/>
  <c r="AJ359" i="9"/>
  <c r="AJ355" i="9"/>
  <c r="AJ354" i="9"/>
  <c r="AJ353" i="9"/>
  <c r="AJ352" i="9"/>
  <c r="AJ351" i="9"/>
  <c r="AJ348" i="9"/>
  <c r="AJ344" i="9"/>
  <c r="AJ343" i="9"/>
  <c r="AJ342" i="9"/>
  <c r="AJ340" i="9"/>
  <c r="AJ336" i="9"/>
  <c r="AJ334" i="9"/>
  <c r="AJ332" i="9"/>
  <c r="D10" i="8" l="1"/>
  <c r="E10" i="8" s="1"/>
  <c r="D11" i="8" l="1"/>
  <c r="E11" i="8" s="1"/>
  <c r="D12" i="8" l="1"/>
  <c r="E12" i="8" s="1"/>
  <c r="L32" i="8"/>
  <c r="L31" i="8"/>
  <c r="L30" i="8"/>
  <c r="L29" i="8"/>
  <c r="L28" i="8"/>
  <c r="L27"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D13" i="8"/>
  <c r="E13" i="8" s="1"/>
  <c r="K25" i="8" l="1"/>
  <c r="K26" i="8" s="1"/>
  <c r="K27" i="8" s="1"/>
  <c r="K28" i="8" s="1"/>
  <c r="K29" i="8" s="1"/>
  <c r="K30" i="8" s="1"/>
  <c r="K31" i="8" s="1"/>
  <c r="K32" i="8" s="1"/>
  <c r="D14" i="8"/>
  <c r="E14" i="8" s="1"/>
  <c r="R4" i="8"/>
  <c r="R3" i="8"/>
  <c r="S4" i="8"/>
  <c r="S3" i="8"/>
  <c r="S2" i="8"/>
  <c r="T2" i="8" s="1"/>
  <c r="N2" i="8" l="1"/>
  <c r="T3" i="8"/>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0" i="9" l="1"/>
  <c r="T20" i="9" s="1"/>
  <c r="S20" i="9" l="1"/>
  <c r="P20" i="9"/>
  <c r="R20" i="9" l="1"/>
  <c r="Q20" i="9"/>
  <c r="N329" i="9" l="1"/>
  <c r="T329" i="9" l="1"/>
  <c r="Q329" i="9"/>
  <c r="S329" i="9"/>
  <c r="R329" i="9"/>
  <c r="N160" i="9"/>
  <c r="T160" i="9" l="1"/>
  <c r="R160" i="9"/>
  <c r="Q160" i="9"/>
  <c r="S160" i="9"/>
  <c r="AH260" i="9" l="1"/>
  <c r="AH241" i="9"/>
  <c r="N266" i="9" l="1"/>
  <c r="N265" i="9"/>
  <c r="N264" i="9"/>
  <c r="N255" i="9"/>
  <c r="N256" i="9"/>
  <c r="N254" i="9"/>
  <c r="N244" i="9"/>
  <c r="N245" i="9"/>
  <c r="N246" i="9"/>
  <c r="T264" i="9" l="1"/>
  <c r="T265" i="9"/>
  <c r="T266" i="9"/>
  <c r="T254" i="9"/>
  <c r="T256" i="9"/>
  <c r="T255" i="9"/>
  <c r="T246" i="9"/>
  <c r="T245" i="9"/>
  <c r="T244" i="9"/>
  <c r="AH254" i="9" l="1"/>
  <c r="AH245" i="9"/>
  <c r="AH266" i="9"/>
  <c r="AK245" i="9"/>
  <c r="AK254" i="9"/>
  <c r="AK266" i="9"/>
  <c r="AK246" i="9"/>
  <c r="AH246" i="9"/>
  <c r="AH89" i="9" l="1"/>
  <c r="AK52" i="9"/>
  <c r="AK48" i="9"/>
  <c r="AK72" i="9"/>
  <c r="AK58" i="9"/>
  <c r="S256" i="9"/>
  <c r="P256" i="9"/>
  <c r="S265" i="9"/>
  <c r="AH72" i="9"/>
  <c r="AH282" i="9"/>
  <c r="AK89" i="9"/>
  <c r="AK78" i="9"/>
  <c r="AH58" i="9"/>
  <c r="S246" i="9"/>
  <c r="P246" i="9"/>
  <c r="S254" i="9"/>
  <c r="AH112" i="9"/>
  <c r="AK282" i="9"/>
  <c r="AH232" i="9"/>
  <c r="AK83" i="9"/>
  <c r="AH78" i="9"/>
  <c r="AK232" i="9"/>
  <c r="AK63" i="9"/>
  <c r="AK33" i="9"/>
  <c r="AH33" i="9"/>
  <c r="AH83" i="9"/>
  <c r="AK132" i="9"/>
  <c r="S245" i="9"/>
  <c r="S255" i="9"/>
  <c r="P254" i="9"/>
  <c r="AH69" i="9"/>
  <c r="AH63" i="9"/>
  <c r="AH48" i="9"/>
  <c r="AK69" i="9"/>
  <c r="AK112" i="9"/>
  <c r="P264" i="9"/>
  <c r="AH132" i="9"/>
  <c r="P255" i="9"/>
  <c r="P265" i="9"/>
  <c r="S264" i="9"/>
  <c r="S266" i="9"/>
  <c r="S244" i="9"/>
  <c r="P266" i="9"/>
  <c r="P245" i="9"/>
  <c r="P244" i="9"/>
  <c r="AH52" i="9"/>
  <c r="Q244" i="9" l="1"/>
  <c r="R244" i="9"/>
  <c r="Q245" i="9"/>
  <c r="R245" i="9"/>
  <c r="R256" i="9"/>
  <c r="Q256" i="9"/>
  <c r="Q255" i="9"/>
  <c r="R255" i="9"/>
  <c r="R254" i="9"/>
  <c r="Q254" i="9"/>
  <c r="Q266" i="9"/>
  <c r="R266" i="9"/>
  <c r="R264" i="9"/>
  <c r="Q264" i="9"/>
  <c r="Q265" i="9"/>
  <c r="R265" i="9"/>
  <c r="Q246" i="9"/>
  <c r="R246" i="9"/>
  <c r="N25" i="9" l="1"/>
  <c r="T25" i="9" l="1"/>
  <c r="P25" i="9"/>
  <c r="S25" i="9"/>
  <c r="Q25" i="9" l="1"/>
  <c r="R25" i="9"/>
  <c r="N345" i="9" l="1"/>
  <c r="N314" i="9"/>
  <c r="N315" i="9" s="1"/>
  <c r="T345" i="9" l="1"/>
  <c r="R345" i="9"/>
  <c r="Q345" i="9"/>
  <c r="S345" i="9"/>
  <c r="T315" i="9"/>
  <c r="S315" i="9"/>
  <c r="T314" i="9"/>
  <c r="R314" i="9"/>
  <c r="R315" i="9" s="1"/>
  <c r="Q314" i="9"/>
  <c r="Q315" i="9" s="1"/>
  <c r="S314" i="9"/>
  <c r="AH248" i="9" l="1"/>
  <c r="AH163" i="9"/>
  <c r="AH172" i="9"/>
  <c r="AH143" i="9"/>
  <c r="AH238" i="9"/>
  <c r="AH222" i="9"/>
  <c r="AH227" i="9"/>
  <c r="AH202" i="9"/>
  <c r="AH199" i="9"/>
  <c r="AH98" i="9"/>
  <c r="AH189" i="9"/>
  <c r="AH218" i="9"/>
  <c r="AH258" i="9"/>
  <c r="AH187" i="9"/>
  <c r="AH192" i="9"/>
  <c r="AH253" i="9"/>
  <c r="AH127" i="9"/>
  <c r="AH203" i="9"/>
  <c r="AH109" i="9"/>
  <c r="AH178" i="9"/>
  <c r="AH128" i="9"/>
  <c r="AH249" i="9"/>
  <c r="AH212" i="9"/>
  <c r="AH138" i="9"/>
  <c r="AH103" i="9"/>
  <c r="AH167" i="9"/>
  <c r="AH129" i="9"/>
  <c r="AH158" i="9"/>
  <c r="AH147" i="9"/>
  <c r="AH207" i="9"/>
  <c r="AK109" i="9" l="1"/>
  <c r="AK258" i="9"/>
  <c r="AK147" i="9" l="1"/>
  <c r="AK189" i="9"/>
  <c r="AK202" i="9"/>
  <c r="AK127" i="9"/>
  <c r="AK249" i="9"/>
  <c r="AK143" i="9"/>
  <c r="AK238" i="9"/>
  <c r="AK203" i="9"/>
  <c r="AK192" i="9"/>
  <c r="AK199" i="9"/>
  <c r="AK167" i="9"/>
  <c r="AK128" i="9"/>
  <c r="AK222" i="9"/>
  <c r="AK212" i="9"/>
  <c r="AK163" i="9"/>
  <c r="AK103" i="9"/>
  <c r="AK218" i="9"/>
  <c r="AK158" i="9"/>
  <c r="AK178" i="9"/>
  <c r="AK248" i="9"/>
  <c r="AK253" i="9"/>
  <c r="AK187" i="9"/>
  <c r="AK129" i="9"/>
  <c r="AK227" i="9"/>
  <c r="AK98" i="9"/>
  <c r="AK138" i="9"/>
  <c r="AK207" i="9"/>
  <c r="AK172" i="9"/>
  <c r="BZ1" i="9" l="1"/>
  <c r="AH11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10" i="9"/>
  <c r="AH100" i="9"/>
  <c r="AH101"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331" i="9" l="1"/>
  <c r="BZ33" i="9"/>
  <c r="BZ34" i="9" s="1"/>
  <c r="BZ35" i="9" s="1"/>
  <c r="BZ36" i="9" s="1"/>
  <c r="BZ37" i="9" s="1"/>
  <c r="BZ38" i="9" s="1"/>
  <c r="BZ39" i="9" s="1"/>
  <c r="BZ40" i="9" s="1"/>
  <c r="BZ41" i="9" s="1"/>
  <c r="BZ42" i="9" s="1"/>
  <c r="BZ43" i="9" s="1"/>
  <c r="BZ44" i="9" s="1"/>
  <c r="BZ45" i="9" s="1"/>
  <c r="S331" i="9" l="1"/>
  <c r="T331" i="9"/>
  <c r="N140" i="9"/>
  <c r="T140" i="9" s="1"/>
  <c r="N141" i="9"/>
  <c r="R140" i="9"/>
  <c r="N354" i="9"/>
  <c r="N326" i="9"/>
  <c r="N327" i="9" s="1"/>
  <c r="N323" i="9"/>
  <c r="S323" i="9" s="1"/>
  <c r="Q140" i="9" l="1"/>
  <c r="S140" i="9"/>
  <c r="T141" i="9"/>
  <c r="R141" i="9"/>
  <c r="Q141" i="9"/>
  <c r="S141" i="9"/>
  <c r="N358" i="9"/>
  <c r="N355" i="9"/>
  <c r="Q354" i="9"/>
  <c r="Q355" i="9" s="1"/>
  <c r="T354" i="9"/>
  <c r="S354" i="9"/>
  <c r="R354" i="9"/>
  <c r="R355" i="9" s="1"/>
  <c r="T327" i="9"/>
  <c r="S327" i="9"/>
  <c r="T326" i="9"/>
  <c r="R326" i="9"/>
  <c r="R327" i="9" s="1"/>
  <c r="Q326" i="9"/>
  <c r="Q327" i="9" s="1"/>
  <c r="S326" i="9"/>
  <c r="T323" i="9"/>
  <c r="N324" i="9"/>
  <c r="Q323" i="9"/>
  <c r="Q324" i="9" s="1"/>
  <c r="R323" i="9"/>
  <c r="R324" i="9" s="1"/>
  <c r="S355" i="9" l="1"/>
  <c r="T355" i="9"/>
  <c r="T358" i="9"/>
  <c r="S358" i="9"/>
  <c r="T324" i="9"/>
  <c r="S324" i="9"/>
  <c r="AK323" i="9" l="1"/>
  <c r="AK354" i="9"/>
  <c r="N368" i="9" l="1"/>
  <c r="N363" i="9"/>
  <c r="N362" i="9"/>
  <c r="T363" i="9" l="1"/>
  <c r="S363" i="9"/>
  <c r="T362" i="9"/>
  <c r="S362" i="9"/>
  <c r="T368" i="9"/>
  <c r="S368" i="9"/>
  <c r="AH270" i="9" l="1"/>
  <c r="AH261" i="9"/>
  <c r="S124" i="9"/>
  <c r="AH279" i="9"/>
  <c r="AH263" i="9"/>
  <c r="AH278" i="9"/>
  <c r="AH277" i="9"/>
  <c r="AH284" i="9"/>
  <c r="AH269" i="9"/>
  <c r="AH299" i="9"/>
  <c r="P124" i="9"/>
  <c r="AH303" i="9"/>
  <c r="AH297" i="9"/>
  <c r="R124" i="9" l="1"/>
  <c r="Q124" i="9"/>
  <c r="P304" i="9" l="1"/>
  <c r="Q304" i="9" l="1"/>
  <c r="R304" i="9"/>
  <c r="AK284" i="9" l="1"/>
  <c r="AK269" i="9"/>
  <c r="AK357" i="9"/>
  <c r="AK326" i="9"/>
  <c r="AK358" i="9"/>
  <c r="AK327" i="9"/>
  <c r="AK362" i="9"/>
  <c r="AK363" i="9"/>
  <c r="AK331" i="9"/>
  <c r="AK277" i="9"/>
  <c r="AK279" i="9"/>
  <c r="AK278" i="9"/>
  <c r="AK335" i="9"/>
  <c r="AK366" i="9"/>
  <c r="AK263" i="9"/>
  <c r="N369" i="9" l="1"/>
  <c r="N372" i="9"/>
  <c r="N341" i="9"/>
  <c r="N338" i="9"/>
  <c r="N271" i="9"/>
  <c r="R270" i="9"/>
  <c r="Q270" i="9"/>
  <c r="N367" i="9"/>
  <c r="N361" i="9"/>
  <c r="N330" i="9"/>
  <c r="N365" i="9"/>
  <c r="N339" i="9" l="1"/>
  <c r="N340" i="9" s="1"/>
  <c r="T340" i="9" s="1"/>
  <c r="Q338" i="9"/>
  <c r="Q339" i="9" s="1"/>
  <c r="T372" i="9"/>
  <c r="Q372" i="9"/>
  <c r="Q373" i="9" s="1"/>
  <c r="R372" i="9"/>
  <c r="R373" i="9" s="1"/>
  <c r="N373" i="9"/>
  <c r="S372" i="9"/>
  <c r="T369" i="9"/>
  <c r="R369" i="9"/>
  <c r="R370" i="9" s="1"/>
  <c r="N370" i="9"/>
  <c r="Q369" i="9"/>
  <c r="Q370" i="9" s="1"/>
  <c r="S369" i="9"/>
  <c r="N342" i="9"/>
  <c r="S341" i="9"/>
  <c r="R341" i="9"/>
  <c r="R342" i="9" s="1"/>
  <c r="T341" i="9"/>
  <c r="Q341" i="9"/>
  <c r="Q342" i="9" s="1"/>
  <c r="T338" i="9"/>
  <c r="R338" i="9"/>
  <c r="R339" i="9" s="1"/>
  <c r="R340" i="9" s="1"/>
  <c r="S338" i="9"/>
  <c r="Q340" i="9"/>
  <c r="T271" i="9"/>
  <c r="R271" i="9"/>
  <c r="S271" i="9"/>
  <c r="Q271" i="9"/>
  <c r="T365" i="9"/>
  <c r="R365" i="9"/>
  <c r="Q365" i="9"/>
  <c r="S365" i="9"/>
  <c r="Q330" i="9"/>
  <c r="Q331" i="9" s="1"/>
  <c r="S330" i="9"/>
  <c r="R330" i="9"/>
  <c r="R331" i="9" s="1"/>
  <c r="T330" i="9"/>
  <c r="S361" i="9"/>
  <c r="T361" i="9"/>
  <c r="R361" i="9"/>
  <c r="R362" i="9" s="1"/>
  <c r="R363" i="9" s="1"/>
  <c r="Q361" i="9"/>
  <c r="Q362" i="9" s="1"/>
  <c r="Q363" i="9" s="1"/>
  <c r="T367" i="9"/>
  <c r="S367" i="9"/>
  <c r="S340" i="9" l="1"/>
  <c r="S339" i="9"/>
  <c r="T339" i="9"/>
  <c r="T373" i="9"/>
  <c r="S373" i="9"/>
  <c r="T370" i="9"/>
  <c r="S370" i="9"/>
  <c r="T342" i="9"/>
  <c r="S342" i="9"/>
  <c r="AK297" i="9" l="1"/>
  <c r="AK299" i="9" l="1"/>
  <c r="AK307" i="9"/>
  <c r="AK303" i="9"/>
  <c r="AK110" i="9"/>
  <c r="AK111" i="9"/>
  <c r="AK342" i="9"/>
  <c r="AK373" i="9"/>
  <c r="AK100" i="9"/>
  <c r="AK101" i="9"/>
  <c r="AK370" i="9"/>
  <c r="AK339" i="9"/>
  <c r="N121" i="9" l="1"/>
  <c r="N347" i="9"/>
  <c r="N316" i="9"/>
  <c r="T121" i="9" l="1"/>
  <c r="R121" i="9"/>
  <c r="Q121" i="9"/>
  <c r="S121" i="9"/>
  <c r="N348" i="9"/>
  <c r="T347" i="9"/>
  <c r="Q347" i="9"/>
  <c r="Q348" i="9" s="1"/>
  <c r="Q349" i="9" s="1"/>
  <c r="Q350" i="9" s="1"/>
  <c r="S347" i="9"/>
  <c r="R347" i="9"/>
  <c r="R348" i="9" s="1"/>
  <c r="R349" i="9" s="1"/>
  <c r="R350" i="9" s="1"/>
  <c r="R316" i="9"/>
  <c r="S316" i="9"/>
  <c r="T316" i="9"/>
  <c r="Q316" i="9"/>
  <c r="T348" i="9" l="1"/>
  <c r="S348"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3" i="9" l="1"/>
  <c r="AH21" i="9"/>
  <c r="BO110" i="9"/>
  <c r="AH305" i="9"/>
  <c r="AH287" i="9"/>
  <c r="AH302" i="9"/>
  <c r="AH285" i="9"/>
  <c r="AH304" i="9"/>
  <c r="AH306" i="9"/>
  <c r="AH276" i="9"/>
  <c r="AH265" i="9"/>
  <c r="AH117" i="9"/>
  <c r="AH42" i="9"/>
  <c r="BM87" i="9"/>
  <c r="AH56" i="9"/>
  <c r="AH267" i="9"/>
  <c r="AH205" i="9"/>
  <c r="AH107" i="9"/>
  <c r="AH157" i="9"/>
  <c r="AH65" i="9"/>
  <c r="AH228" i="9"/>
  <c r="AH115" i="9"/>
  <c r="AH296" i="9"/>
  <c r="BM67" i="9"/>
  <c r="AH159" i="9"/>
  <c r="AH46" i="9"/>
  <c r="AH225" i="9"/>
  <c r="AH289" i="9"/>
  <c r="AH104" i="9"/>
  <c r="AH308" i="9"/>
  <c r="AH229" i="9"/>
  <c r="AH214" i="9"/>
  <c r="AH183" i="9"/>
  <c r="AH294" i="9"/>
  <c r="AH97" i="9"/>
  <c r="AH219" i="9"/>
  <c r="AH146" i="9"/>
  <c r="AH16" i="9"/>
  <c r="AH137" i="9"/>
  <c r="AH123" i="9"/>
  <c r="AH275" i="9"/>
  <c r="AH174" i="9"/>
  <c r="AH283" i="9"/>
  <c r="AH177" i="9"/>
  <c r="BN81" i="9"/>
  <c r="AH233" i="9"/>
  <c r="AH124" i="9"/>
  <c r="AH34" i="9"/>
  <c r="AH217" i="9"/>
  <c r="AH153" i="9"/>
  <c r="AH198" i="9"/>
  <c r="AH173" i="9"/>
  <c r="AH237" i="9"/>
  <c r="AH213" i="9"/>
  <c r="BM84" i="9"/>
  <c r="AH19" i="9"/>
  <c r="BN114" i="9"/>
  <c r="AH164" i="9"/>
  <c r="AH197" i="9"/>
  <c r="AH243" i="9"/>
  <c r="AH179" i="9"/>
  <c r="AH54" i="9"/>
  <c r="AH126" i="9"/>
  <c r="BO67" i="9"/>
  <c r="AH113" i="9"/>
  <c r="AH149" i="9"/>
  <c r="AH102" i="9"/>
  <c r="AH166" i="9"/>
  <c r="AH99" i="9"/>
  <c r="AH75" i="9"/>
  <c r="AH262" i="9"/>
  <c r="AH274" i="9"/>
  <c r="AH105" i="9"/>
  <c r="AH59" i="9"/>
  <c r="AH39" i="9"/>
  <c r="AH67" i="9"/>
  <c r="AH144" i="9"/>
  <c r="BO84" i="9"/>
  <c r="AH273" i="9"/>
  <c r="AH133" i="9"/>
  <c r="AH206" i="9"/>
  <c r="AH13" i="9"/>
  <c r="AH8" i="9"/>
  <c r="BO85" i="9"/>
  <c r="AH36" i="9"/>
  <c r="AH293" i="9"/>
  <c r="AH247" i="9"/>
  <c r="AH6" i="9"/>
  <c r="AH2" i="9"/>
  <c r="BN82" i="9"/>
  <c r="BN85" i="9"/>
  <c r="AH255" i="9"/>
  <c r="AH24" i="9"/>
  <c r="BO114" i="9"/>
  <c r="AH142" i="9"/>
  <c r="AH272" i="9"/>
  <c r="AH176" i="9"/>
  <c r="AH68" i="9"/>
  <c r="AH84" i="9"/>
  <c r="BN83" i="9"/>
  <c r="AH264" i="9"/>
  <c r="AH244" i="9"/>
  <c r="BM83" i="9"/>
  <c r="BO86" i="9"/>
  <c r="AH239" i="9"/>
  <c r="AH162" i="9"/>
  <c r="AH235" i="9"/>
  <c r="AH148" i="9"/>
  <c r="AH49" i="9"/>
  <c r="AH32" i="9"/>
  <c r="AH226" i="9"/>
  <c r="BM128" i="9"/>
  <c r="AH53" i="9"/>
  <c r="AH85" i="9"/>
  <c r="BN128" i="9"/>
  <c r="AH14" i="9"/>
  <c r="AH118" i="9"/>
  <c r="BO128" i="9"/>
  <c r="AH93" i="9"/>
  <c r="AH82" i="9"/>
  <c r="AH7" i="9"/>
  <c r="AH209" i="9"/>
  <c r="AH188" i="9"/>
  <c r="AH74" i="9"/>
  <c r="BO82" i="9"/>
  <c r="AH196" i="9"/>
  <c r="BM114" i="9"/>
  <c r="BN67" i="9"/>
  <c r="BM86" i="9"/>
  <c r="AH25" i="9"/>
  <c r="AH135" i="9"/>
  <c r="AH5" i="9"/>
  <c r="AH268" i="9"/>
  <c r="BN86" i="9"/>
  <c r="AH57" i="9"/>
  <c r="AH182" i="9"/>
  <c r="AH125" i="9"/>
  <c r="AH29" i="9"/>
  <c r="AH223" i="9"/>
  <c r="AH27" i="9"/>
  <c r="AH236" i="9"/>
  <c r="BN84" i="9"/>
  <c r="AH168" i="9"/>
  <c r="BV2" i="9"/>
  <c r="AH12" i="9"/>
  <c r="AH195" i="9"/>
  <c r="AH88" i="9"/>
  <c r="AH79" i="9"/>
  <c r="AH139" i="9"/>
  <c r="AH184" i="9"/>
  <c r="AH259" i="9"/>
  <c r="BN87" i="9"/>
  <c r="AH298" i="9"/>
  <c r="AH242" i="9"/>
  <c r="BM81" i="9"/>
  <c r="AH152" i="9"/>
  <c r="AH73" i="9"/>
  <c r="BO87" i="9"/>
  <c r="BM85" i="9"/>
  <c r="AH155" i="9"/>
  <c r="AH122" i="9"/>
  <c r="BO81" i="9"/>
  <c r="AH38" i="9"/>
  <c r="AH256" i="9"/>
  <c r="AH4" i="9"/>
  <c r="AH309" i="9"/>
  <c r="AH77" i="9"/>
  <c r="AH252" i="9"/>
  <c r="AH186" i="9"/>
  <c r="AH17" i="9"/>
  <c r="AH86" i="9"/>
  <c r="AH193" i="9"/>
  <c r="BM82" i="9"/>
  <c r="AH215" i="9"/>
  <c r="AH3" i="9"/>
  <c r="AH208" i="9"/>
  <c r="AH62" i="9"/>
  <c r="AH9" i="9"/>
  <c r="AH204" i="9"/>
  <c r="AH92" i="9"/>
  <c r="AH108" i="9"/>
  <c r="AH66" i="9"/>
  <c r="BO83" i="9"/>
  <c r="AH119" i="9"/>
  <c r="AH257" i="9"/>
  <c r="AH292" i="9"/>
  <c r="AH288" i="9"/>
  <c r="AH22" i="9"/>
  <c r="AH28" i="9"/>
  <c r="AH169" i="9"/>
  <c r="AH18" i="9"/>
  <c r="AK125" i="9"/>
  <c r="AK17" i="9"/>
  <c r="AK22" i="9"/>
  <c r="AK28" i="9"/>
  <c r="AK13" i="9"/>
  <c r="AK30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T4"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5" i="9" l="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5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57" i="9" l="1"/>
  <c r="S157" i="9"/>
  <c r="P157" i="9"/>
  <c r="N297" i="9"/>
  <c r="N237" i="9"/>
  <c r="N277" i="9"/>
  <c r="N32" i="9"/>
  <c r="N227" i="9"/>
  <c r="N122" i="9"/>
  <c r="N167" i="9"/>
  <c r="N187" i="9"/>
  <c r="N307" i="9"/>
  <c r="N127" i="9"/>
  <c r="N52" i="9"/>
  <c r="N217" i="9"/>
  <c r="N168" i="9"/>
  <c r="N78" i="9"/>
  <c r="N98" i="9"/>
  <c r="N178" i="9"/>
  <c r="N188" i="9"/>
  <c r="N88" i="9"/>
  <c r="N18" i="9"/>
  <c r="N58" i="9"/>
  <c r="N8" i="9"/>
  <c r="N148" i="9"/>
  <c r="N138" i="9"/>
  <c r="N308" i="9"/>
  <c r="N228" i="9"/>
  <c r="N48" i="9"/>
  <c r="N28" i="9"/>
  <c r="N268" i="9"/>
  <c r="N198" i="9"/>
  <c r="N248" i="9"/>
  <c r="N128" i="9"/>
  <c r="N278" i="9"/>
  <c r="N68" i="9"/>
  <c r="N118" i="9"/>
  <c r="N298" i="9"/>
  <c r="N108" i="9"/>
  <c r="N288" i="9"/>
  <c r="N218" i="9"/>
  <c r="N258" i="9"/>
  <c r="N38" i="9"/>
  <c r="N208" i="9"/>
  <c r="N238" i="9"/>
  <c r="N158" i="9"/>
  <c r="N69" i="9"/>
  <c r="N89" i="9"/>
  <c r="N289" i="9"/>
  <c r="N119" i="9"/>
  <c r="N39" i="9"/>
  <c r="N59" i="9"/>
  <c r="N139" i="9"/>
  <c r="N299" i="9"/>
  <c r="N309" i="9"/>
  <c r="N229" i="9"/>
  <c r="N199" i="9"/>
  <c r="N269" i="9"/>
  <c r="N169" i="9"/>
  <c r="N179" i="9"/>
  <c r="N29" i="9"/>
  <c r="N259" i="9"/>
  <c r="N109" i="9"/>
  <c r="N129" i="9"/>
  <c r="N219" i="9"/>
  <c r="N99" i="9"/>
  <c r="N239" i="9"/>
  <c r="N159" i="9"/>
  <c r="N279" i="9"/>
  <c r="N189" i="9"/>
  <c r="N19" i="9"/>
  <c r="N209" i="9"/>
  <c r="N49" i="9"/>
  <c r="N79" i="9"/>
  <c r="N149" i="9"/>
  <c r="N249" i="9"/>
  <c r="N9" i="9"/>
  <c r="N304" i="9"/>
  <c r="N147" i="9"/>
  <c r="N283" i="9"/>
  <c r="N13" i="9"/>
  <c r="N103" i="9"/>
  <c r="N92" i="9"/>
  <c r="N67" i="9"/>
  <c r="N62" i="9"/>
  <c r="N73" i="9"/>
  <c r="N137" i="9"/>
  <c r="N253" i="9"/>
  <c r="N242" i="9"/>
  <c r="N182" i="9"/>
  <c r="N72" i="9"/>
  <c r="N33" i="9"/>
  <c r="N252" i="9"/>
  <c r="N22" i="9"/>
  <c r="N53" i="9"/>
  <c r="N267" i="9"/>
  <c r="N233" i="9"/>
  <c r="N107" i="9"/>
  <c r="N3" i="9"/>
  <c r="N162" i="9"/>
  <c r="N37" i="9"/>
  <c r="N207" i="9"/>
  <c r="N163" i="9"/>
  <c r="N87" i="9"/>
  <c r="N63" i="9"/>
  <c r="N172" i="9"/>
  <c r="N152" i="9"/>
  <c r="N153" i="9"/>
  <c r="N173" i="9"/>
  <c r="N97" i="9"/>
  <c r="N143" i="9"/>
  <c r="N47" i="9"/>
  <c r="N12" i="9"/>
  <c r="N17" i="9"/>
  <c r="N203" i="9"/>
  <c r="N302" i="9"/>
  <c r="N272" i="9"/>
  <c r="N202" i="9"/>
  <c r="N273" i="9"/>
  <c r="N303" i="9"/>
  <c r="N193" i="9"/>
  <c r="N117" i="9"/>
  <c r="N23" i="9"/>
  <c r="N212" i="9"/>
  <c r="N43" i="9"/>
  <c r="N287" i="9"/>
  <c r="N292" i="9"/>
  <c r="N293" i="9"/>
  <c r="N2" i="9"/>
  <c r="N123" i="9"/>
  <c r="N93" i="9"/>
  <c r="N42" i="9"/>
  <c r="N263" i="9"/>
  <c r="N57" i="9"/>
  <c r="N232" i="9"/>
  <c r="N27" i="9"/>
  <c r="N257" i="9"/>
  <c r="N262" i="9"/>
  <c r="N132" i="9"/>
  <c r="N112" i="9"/>
  <c r="N282" i="9"/>
  <c r="N82" i="9"/>
  <c r="N177" i="9"/>
  <c r="N77" i="9"/>
  <c r="N7" i="9"/>
  <c r="N192" i="9"/>
  <c r="N102" i="9"/>
  <c r="N213" i="9"/>
  <c r="N183" i="9"/>
  <c r="N197" i="9"/>
  <c r="N113" i="9"/>
  <c r="N83" i="9"/>
  <c r="N247" i="9"/>
  <c r="N133" i="9"/>
  <c r="N243" i="9"/>
  <c r="N142" i="9"/>
  <c r="N222" i="9"/>
  <c r="N223" i="9"/>
  <c r="Q157" i="9" l="1"/>
  <c r="R157" i="9"/>
  <c r="T237" i="9"/>
  <c r="S237" i="9"/>
  <c r="P237" i="9"/>
  <c r="P297" i="9"/>
  <c r="S297" i="9"/>
  <c r="T297" i="9"/>
  <c r="T32" i="9"/>
  <c r="S32" i="9"/>
  <c r="P32" i="9"/>
  <c r="T277" i="9"/>
  <c r="P277" i="9"/>
  <c r="S277" i="9"/>
  <c r="P127" i="9"/>
  <c r="S127" i="9"/>
  <c r="T127" i="9"/>
  <c r="P307" i="9"/>
  <c r="T307" i="9"/>
  <c r="S307" i="9"/>
  <c r="S187" i="9"/>
  <c r="P187" i="9"/>
  <c r="T187" i="9"/>
  <c r="T167" i="9"/>
  <c r="P167" i="9"/>
  <c r="S167" i="9"/>
  <c r="S217" i="9"/>
  <c r="P217" i="9"/>
  <c r="T217" i="9"/>
  <c r="T122" i="9"/>
  <c r="P122" i="9"/>
  <c r="S122" i="9"/>
  <c r="P52" i="9"/>
  <c r="T52" i="9"/>
  <c r="S52" i="9"/>
  <c r="T227" i="9"/>
  <c r="S227" i="9"/>
  <c r="P227" i="9"/>
  <c r="P192" i="9"/>
  <c r="S192" i="9"/>
  <c r="T192" i="9"/>
  <c r="P113" i="9"/>
  <c r="T113" i="9"/>
  <c r="S113" i="9"/>
  <c r="T193" i="9"/>
  <c r="S193" i="9"/>
  <c r="P193" i="9"/>
  <c r="S77" i="9"/>
  <c r="T77" i="9"/>
  <c r="P77" i="9"/>
  <c r="S287" i="9"/>
  <c r="T287" i="9"/>
  <c r="P287" i="9"/>
  <c r="S207" i="9"/>
  <c r="T207" i="9"/>
  <c r="P207" i="9"/>
  <c r="S243" i="9"/>
  <c r="T243" i="9"/>
  <c r="P243" i="9"/>
  <c r="P257" i="9"/>
  <c r="T257" i="9"/>
  <c r="S257" i="9"/>
  <c r="P133" i="9"/>
  <c r="S133" i="9"/>
  <c r="T133" i="9"/>
  <c r="S247" i="9"/>
  <c r="P247" i="9"/>
  <c r="T247" i="9"/>
  <c r="P102" i="9"/>
  <c r="S102" i="9"/>
  <c r="T102" i="9"/>
  <c r="S282" i="9"/>
  <c r="P282" i="9"/>
  <c r="T282" i="9"/>
  <c r="S232" i="9"/>
  <c r="P232" i="9"/>
  <c r="T232" i="9"/>
  <c r="S2" i="9"/>
  <c r="AT20" i="9"/>
  <c r="P2" i="9"/>
  <c r="T2" i="9"/>
  <c r="AT21" i="9"/>
  <c r="AT19" i="9"/>
  <c r="P23" i="9"/>
  <c r="T23" i="9"/>
  <c r="S23" i="9"/>
  <c r="P272" i="9"/>
  <c r="S272" i="9"/>
  <c r="T272" i="9"/>
  <c r="T143" i="9"/>
  <c r="S143" i="9"/>
  <c r="P143" i="9"/>
  <c r="S63" i="9"/>
  <c r="P63" i="9"/>
  <c r="T63" i="9"/>
  <c r="T3" i="9"/>
  <c r="P3" i="9"/>
  <c r="S3" i="9"/>
  <c r="P252" i="9"/>
  <c r="T252" i="9"/>
  <c r="S252" i="9"/>
  <c r="T137" i="9"/>
  <c r="S137" i="9"/>
  <c r="P137" i="9"/>
  <c r="T13" i="9"/>
  <c r="S13" i="9"/>
  <c r="P13" i="9"/>
  <c r="T149" i="9"/>
  <c r="P149" i="9"/>
  <c r="S149" i="9"/>
  <c r="T279" i="9"/>
  <c r="S279" i="9"/>
  <c r="P279" i="9"/>
  <c r="P109" i="9"/>
  <c r="S109" i="9"/>
  <c r="T109" i="9"/>
  <c r="P199" i="9"/>
  <c r="T199" i="9"/>
  <c r="S199" i="9"/>
  <c r="T39" i="9"/>
  <c r="S39" i="9"/>
  <c r="P39" i="9"/>
  <c r="T238" i="9"/>
  <c r="S238" i="9"/>
  <c r="P238" i="9"/>
  <c r="S108" i="9"/>
  <c r="T108" i="9"/>
  <c r="P108" i="9"/>
  <c r="P248" i="9"/>
  <c r="S248" i="9"/>
  <c r="T248" i="9"/>
  <c r="S308" i="9"/>
  <c r="P308" i="9"/>
  <c r="T308" i="9"/>
  <c r="P88" i="9"/>
  <c r="T88" i="9"/>
  <c r="S88" i="9"/>
  <c r="T112" i="9"/>
  <c r="S112" i="9"/>
  <c r="P112" i="9"/>
  <c r="T302" i="9"/>
  <c r="S302" i="9"/>
  <c r="P302" i="9"/>
  <c r="T97" i="9"/>
  <c r="P97" i="9"/>
  <c r="S97" i="9"/>
  <c r="S87" i="9"/>
  <c r="P87" i="9"/>
  <c r="T87" i="9"/>
  <c r="P107" i="9"/>
  <c r="S107" i="9"/>
  <c r="T107" i="9"/>
  <c r="S33" i="9"/>
  <c r="P33" i="9"/>
  <c r="T33" i="9"/>
  <c r="S73" i="9"/>
  <c r="P73" i="9"/>
  <c r="T73" i="9"/>
  <c r="T283" i="9"/>
  <c r="P283" i="9"/>
  <c r="S283" i="9"/>
  <c r="S79" i="9"/>
  <c r="T79" i="9"/>
  <c r="P79" i="9"/>
  <c r="T159" i="9"/>
  <c r="P159" i="9"/>
  <c r="S159" i="9"/>
  <c r="T259" i="9"/>
  <c r="S259" i="9"/>
  <c r="P259" i="9"/>
  <c r="P229" i="9"/>
  <c r="S229" i="9"/>
  <c r="T229" i="9"/>
  <c r="P119" i="9"/>
  <c r="T119" i="9"/>
  <c r="S119" i="9"/>
  <c r="S208" i="9"/>
  <c r="P208" i="9"/>
  <c r="T208" i="9"/>
  <c r="T298" i="9"/>
  <c r="P298" i="9"/>
  <c r="S298" i="9"/>
  <c r="P198" i="9"/>
  <c r="S198" i="9"/>
  <c r="T198" i="9"/>
  <c r="T138" i="9"/>
  <c r="S138" i="9"/>
  <c r="P138" i="9"/>
  <c r="P188" i="9"/>
  <c r="S188" i="9"/>
  <c r="T188" i="9"/>
  <c r="T293" i="9"/>
  <c r="S293" i="9"/>
  <c r="P293" i="9"/>
  <c r="T292" i="9"/>
  <c r="P292" i="9"/>
  <c r="S292" i="9"/>
  <c r="T173" i="9"/>
  <c r="P173" i="9"/>
  <c r="S173" i="9"/>
  <c r="P163" i="9"/>
  <c r="T163" i="9"/>
  <c r="S163" i="9"/>
  <c r="P233" i="9"/>
  <c r="S233" i="9"/>
  <c r="T233" i="9"/>
  <c r="S72" i="9"/>
  <c r="T72" i="9"/>
  <c r="P72" i="9"/>
  <c r="T62" i="9"/>
  <c r="P62" i="9"/>
  <c r="S62" i="9"/>
  <c r="P147" i="9"/>
  <c r="S147" i="9"/>
  <c r="T147" i="9"/>
  <c r="S49" i="9"/>
  <c r="T49" i="9"/>
  <c r="P49" i="9"/>
  <c r="T239" i="9"/>
  <c r="S239" i="9"/>
  <c r="P239" i="9"/>
  <c r="S29" i="9"/>
  <c r="P29" i="9"/>
  <c r="T29" i="9"/>
  <c r="S309" i="9"/>
  <c r="T309" i="9"/>
  <c r="P309" i="9"/>
  <c r="S289" i="9"/>
  <c r="T289" i="9"/>
  <c r="P289" i="9"/>
  <c r="T38" i="9"/>
  <c r="P38" i="9"/>
  <c r="S38" i="9"/>
  <c r="T118" i="9"/>
  <c r="P118" i="9"/>
  <c r="S118" i="9"/>
  <c r="T268" i="9"/>
  <c r="S268" i="9"/>
  <c r="P268" i="9"/>
  <c r="P148" i="9"/>
  <c r="S148" i="9"/>
  <c r="T148" i="9"/>
  <c r="S178" i="9"/>
  <c r="P178" i="9"/>
  <c r="T178" i="9"/>
  <c r="T223" i="9"/>
  <c r="S223" i="9"/>
  <c r="P223" i="9"/>
  <c r="S117" i="9"/>
  <c r="P117" i="9"/>
  <c r="T117" i="9"/>
  <c r="S263" i="9"/>
  <c r="T263" i="9"/>
  <c r="P263" i="9"/>
  <c r="S197" i="9"/>
  <c r="P197" i="9"/>
  <c r="T197" i="9"/>
  <c r="T303" i="9"/>
  <c r="P303" i="9"/>
  <c r="S303" i="9"/>
  <c r="P267" i="9"/>
  <c r="S267" i="9"/>
  <c r="T267" i="9"/>
  <c r="T304" i="9"/>
  <c r="S304" i="9"/>
  <c r="T209" i="9"/>
  <c r="P209" i="9"/>
  <c r="S209" i="9"/>
  <c r="T99" i="9"/>
  <c r="S99" i="9"/>
  <c r="P99" i="9"/>
  <c r="S179" i="9"/>
  <c r="P179" i="9"/>
  <c r="T179" i="9"/>
  <c r="T299" i="9"/>
  <c r="S299" i="9"/>
  <c r="P299" i="9"/>
  <c r="T89" i="9"/>
  <c r="P89" i="9"/>
  <c r="S89" i="9"/>
  <c r="T258" i="9"/>
  <c r="P258" i="9"/>
  <c r="S258" i="9"/>
  <c r="S68" i="9"/>
  <c r="P68" i="9"/>
  <c r="T68" i="9"/>
  <c r="S28" i="9"/>
  <c r="T28" i="9"/>
  <c r="P28" i="9"/>
  <c r="T8" i="9"/>
  <c r="P8" i="9"/>
  <c r="S8" i="9"/>
  <c r="T98" i="9"/>
  <c r="P98" i="9"/>
  <c r="S98" i="9"/>
  <c r="S57" i="9"/>
  <c r="P57" i="9"/>
  <c r="T57" i="9"/>
  <c r="P7" i="9"/>
  <c r="T7" i="9"/>
  <c r="S7" i="9"/>
  <c r="P203" i="9"/>
  <c r="S203" i="9"/>
  <c r="T203" i="9"/>
  <c r="S262" i="9"/>
  <c r="T262" i="9"/>
  <c r="P262" i="9"/>
  <c r="T153" i="9"/>
  <c r="S153" i="9"/>
  <c r="P153" i="9"/>
  <c r="T67" i="9"/>
  <c r="S67" i="9"/>
  <c r="P67" i="9"/>
  <c r="P177" i="9"/>
  <c r="S177" i="9"/>
  <c r="T177" i="9"/>
  <c r="S43" i="9"/>
  <c r="T43" i="9"/>
  <c r="P43" i="9"/>
  <c r="P273" i="9"/>
  <c r="T273" i="9"/>
  <c r="S273" i="9"/>
  <c r="S12" i="9"/>
  <c r="P12" i="9"/>
  <c r="T12" i="9"/>
  <c r="S152" i="9"/>
  <c r="P152" i="9"/>
  <c r="T152" i="9"/>
  <c r="T37" i="9"/>
  <c r="S37" i="9"/>
  <c r="P37" i="9"/>
  <c r="S53" i="9"/>
  <c r="T53" i="9"/>
  <c r="P53" i="9"/>
  <c r="P242" i="9"/>
  <c r="T242" i="9"/>
  <c r="S242" i="9"/>
  <c r="T92" i="9"/>
  <c r="S92" i="9"/>
  <c r="P92" i="9"/>
  <c r="P9" i="9"/>
  <c r="S9" i="9"/>
  <c r="T9" i="9"/>
  <c r="T19" i="9"/>
  <c r="P19" i="9"/>
  <c r="S19" i="9"/>
  <c r="T219" i="9"/>
  <c r="P219" i="9"/>
  <c r="S219" i="9"/>
  <c r="P169" i="9"/>
  <c r="T169" i="9"/>
  <c r="S169" i="9"/>
  <c r="S139" i="9"/>
  <c r="P139" i="9"/>
  <c r="T139" i="9"/>
  <c r="S69" i="9"/>
  <c r="T69" i="9"/>
  <c r="P69" i="9"/>
  <c r="T218" i="9"/>
  <c r="P218" i="9"/>
  <c r="S218" i="9"/>
  <c r="S278" i="9"/>
  <c r="P278" i="9"/>
  <c r="T278" i="9"/>
  <c r="P48" i="9"/>
  <c r="T48" i="9"/>
  <c r="S48" i="9"/>
  <c r="S58" i="9"/>
  <c r="P58" i="9"/>
  <c r="T58" i="9"/>
  <c r="S78" i="9"/>
  <c r="T78" i="9"/>
  <c r="P78" i="9"/>
  <c r="S83" i="9"/>
  <c r="P83" i="9"/>
  <c r="T83" i="9"/>
  <c r="S222" i="9"/>
  <c r="P222" i="9"/>
  <c r="T222" i="9"/>
  <c r="P132" i="9"/>
  <c r="S132" i="9"/>
  <c r="T132" i="9"/>
  <c r="T142" i="9"/>
  <c r="S142" i="9"/>
  <c r="P142" i="9"/>
  <c r="T42" i="9"/>
  <c r="P42" i="9"/>
  <c r="S42" i="9"/>
  <c r="S17" i="9"/>
  <c r="P17" i="9"/>
  <c r="T17" i="9"/>
  <c r="T182" i="9"/>
  <c r="S182" i="9"/>
  <c r="P182" i="9"/>
  <c r="P183" i="9"/>
  <c r="T183" i="9"/>
  <c r="S183" i="9"/>
  <c r="T93" i="9"/>
  <c r="P93" i="9"/>
  <c r="S93" i="9"/>
  <c r="T213" i="9"/>
  <c r="S213" i="9"/>
  <c r="P213" i="9"/>
  <c r="P82" i="9"/>
  <c r="S82" i="9"/>
  <c r="T82" i="9"/>
  <c r="P27" i="9"/>
  <c r="S27" i="9"/>
  <c r="T27" i="9"/>
  <c r="S123" i="9"/>
  <c r="P123" i="9"/>
  <c r="T123" i="9"/>
  <c r="P212" i="9"/>
  <c r="S212" i="9"/>
  <c r="T212" i="9"/>
  <c r="P202" i="9"/>
  <c r="S202" i="9"/>
  <c r="T202" i="9"/>
  <c r="T47" i="9"/>
  <c r="P47" i="9"/>
  <c r="S47" i="9"/>
  <c r="T172" i="9"/>
  <c r="S172" i="9"/>
  <c r="P172" i="9"/>
  <c r="T162" i="9"/>
  <c r="P162" i="9"/>
  <c r="S162" i="9"/>
  <c r="T22" i="9"/>
  <c r="S22" i="9"/>
  <c r="P22" i="9"/>
  <c r="P253" i="9"/>
  <c r="T253" i="9"/>
  <c r="S253" i="9"/>
  <c r="T103" i="9"/>
  <c r="P103" i="9"/>
  <c r="S103" i="9"/>
  <c r="T249" i="9"/>
  <c r="P249" i="9"/>
  <c r="S249" i="9"/>
  <c r="T189" i="9"/>
  <c r="S189" i="9"/>
  <c r="P189" i="9"/>
  <c r="T129" i="9"/>
  <c r="P129" i="9"/>
  <c r="S129" i="9"/>
  <c r="T269" i="9"/>
  <c r="S269" i="9"/>
  <c r="P269" i="9"/>
  <c r="P59" i="9"/>
  <c r="T59" i="9"/>
  <c r="S59" i="9"/>
  <c r="S158" i="9"/>
  <c r="T158" i="9"/>
  <c r="P158" i="9"/>
  <c r="T288" i="9"/>
  <c r="S288" i="9"/>
  <c r="P288" i="9"/>
  <c r="P128" i="9"/>
  <c r="T128" i="9"/>
  <c r="S128" i="9"/>
  <c r="S228" i="9"/>
  <c r="T228" i="9"/>
  <c r="P228" i="9"/>
  <c r="T18" i="9"/>
  <c r="P18" i="9"/>
  <c r="S18" i="9"/>
  <c r="T168" i="9"/>
  <c r="P168" i="9"/>
  <c r="S168" i="9"/>
  <c r="AV3" i="9" l="1"/>
  <c r="R297" i="9"/>
  <c r="Q297" i="9"/>
  <c r="AV4" i="9"/>
  <c r="R237" i="9"/>
  <c r="Q237" i="9"/>
  <c r="Q277" i="9"/>
  <c r="R277" i="9"/>
  <c r="R32" i="9"/>
  <c r="Q32" i="9"/>
  <c r="R227" i="9"/>
  <c r="Q227" i="9"/>
  <c r="Q122" i="9"/>
  <c r="R122" i="9"/>
  <c r="Q167" i="9"/>
  <c r="R167" i="9"/>
  <c r="AV14" i="9"/>
  <c r="AV15" i="9"/>
  <c r="R307" i="9"/>
  <c r="Q307" i="9"/>
  <c r="Q217" i="9"/>
  <c r="R217" i="9"/>
  <c r="Q187" i="9"/>
  <c r="R187" i="9"/>
  <c r="R52" i="9"/>
  <c r="Q52" i="9"/>
  <c r="Q127" i="9"/>
  <c r="R127" i="9"/>
  <c r="R148" i="9"/>
  <c r="Q148" i="9"/>
  <c r="Q119" i="9"/>
  <c r="R119" i="9"/>
  <c r="R107" i="9"/>
  <c r="Q107" i="9"/>
  <c r="R23" i="9"/>
  <c r="Q23" i="9"/>
  <c r="Q59" i="9"/>
  <c r="R59" i="9"/>
  <c r="Q212" i="9"/>
  <c r="R212" i="9"/>
  <c r="Q183" i="9"/>
  <c r="R183" i="9"/>
  <c r="R9" i="9"/>
  <c r="Q9" i="9"/>
  <c r="Q7" i="9"/>
  <c r="R7" i="9"/>
  <c r="Q268" i="9"/>
  <c r="R268" i="9"/>
  <c r="R239" i="9"/>
  <c r="Q239" i="9"/>
  <c r="Q302" i="9"/>
  <c r="R302" i="9"/>
  <c r="Q238" i="9"/>
  <c r="R238" i="9"/>
  <c r="R269" i="9"/>
  <c r="Q269" i="9"/>
  <c r="R172" i="9"/>
  <c r="Q172" i="9"/>
  <c r="Q182" i="9"/>
  <c r="R182" i="9"/>
  <c r="Q53" i="9"/>
  <c r="R53" i="9"/>
  <c r="R117" i="9"/>
  <c r="Q117" i="9"/>
  <c r="Q38" i="9"/>
  <c r="R38" i="9"/>
  <c r="Q292" i="9"/>
  <c r="R292" i="9"/>
  <c r="R159" i="9"/>
  <c r="Q159" i="9"/>
  <c r="R87" i="9"/>
  <c r="Q87" i="9"/>
  <c r="Q63" i="9"/>
  <c r="R63" i="9"/>
  <c r="Q128" i="9"/>
  <c r="R128" i="9"/>
  <c r="Q202" i="9"/>
  <c r="R202" i="9"/>
  <c r="Q82" i="9"/>
  <c r="R82" i="9"/>
  <c r="R132" i="9"/>
  <c r="Q132" i="9"/>
  <c r="Q169" i="9"/>
  <c r="R169" i="9"/>
  <c r="R273" i="9"/>
  <c r="Q273" i="9"/>
  <c r="R177" i="9"/>
  <c r="Q177" i="9"/>
  <c r="R203" i="9"/>
  <c r="Q203" i="9"/>
  <c r="Q263" i="9"/>
  <c r="R263" i="9"/>
  <c r="R223" i="9"/>
  <c r="Q223" i="9"/>
  <c r="R289" i="9"/>
  <c r="Q289" i="9"/>
  <c r="R49" i="9"/>
  <c r="Q49" i="9"/>
  <c r="Q293" i="9"/>
  <c r="R293" i="9"/>
  <c r="R138" i="9"/>
  <c r="Q138" i="9"/>
  <c r="Q259" i="9"/>
  <c r="R259" i="9"/>
  <c r="Q79" i="9"/>
  <c r="R79" i="9"/>
  <c r="R112" i="9"/>
  <c r="Q112" i="9"/>
  <c r="R108" i="9"/>
  <c r="Q108" i="9"/>
  <c r="R39" i="9"/>
  <c r="Q39" i="9"/>
  <c r="R137" i="9"/>
  <c r="Q137" i="9"/>
  <c r="Q143" i="9"/>
  <c r="R143" i="9"/>
  <c r="Q2" i="9"/>
  <c r="R2" i="9"/>
  <c r="R207" i="9"/>
  <c r="Q207" i="9"/>
  <c r="Q77" i="9"/>
  <c r="R77" i="9"/>
  <c r="Q282" i="9"/>
  <c r="R282" i="9"/>
  <c r="R247" i="9"/>
  <c r="Q247" i="9"/>
  <c r="R257" i="9"/>
  <c r="Q257" i="9"/>
  <c r="R113" i="9"/>
  <c r="Q113" i="9"/>
  <c r="AT17" i="9"/>
  <c r="AT18" i="9"/>
  <c r="Q243" i="9"/>
  <c r="R243" i="9"/>
  <c r="R287" i="9"/>
  <c r="Q287" i="9"/>
  <c r="R193" i="9"/>
  <c r="Q193" i="9"/>
  <c r="R232" i="9"/>
  <c r="Q232" i="9"/>
  <c r="Q228" i="9"/>
  <c r="R228" i="9"/>
  <c r="R288" i="9"/>
  <c r="Q288" i="9"/>
  <c r="Q213" i="9"/>
  <c r="R213" i="9"/>
  <c r="R142" i="9"/>
  <c r="Q142" i="9"/>
  <c r="Q78" i="9"/>
  <c r="R78" i="9"/>
  <c r="Q37" i="9"/>
  <c r="R37" i="9"/>
  <c r="Q43" i="9"/>
  <c r="R43" i="9"/>
  <c r="Q67" i="9"/>
  <c r="R67" i="9"/>
  <c r="Q262" i="9"/>
  <c r="R262" i="9"/>
  <c r="Q28" i="9"/>
  <c r="R28" i="9"/>
  <c r="Q299" i="9"/>
  <c r="R299" i="9"/>
  <c r="Q99" i="9"/>
  <c r="R99" i="9"/>
  <c r="R303" i="9"/>
  <c r="Q303" i="9"/>
  <c r="Q118" i="9"/>
  <c r="R118" i="9"/>
  <c r="R29" i="9"/>
  <c r="Q29" i="9"/>
  <c r="R62" i="9"/>
  <c r="Q62" i="9"/>
  <c r="Q173" i="9"/>
  <c r="R173" i="9"/>
  <c r="R298" i="9"/>
  <c r="Q298" i="9"/>
  <c r="Q73" i="9"/>
  <c r="R73" i="9"/>
  <c r="R97" i="9"/>
  <c r="Q97" i="9"/>
  <c r="Q308" i="9"/>
  <c r="R308" i="9"/>
  <c r="R149" i="9"/>
  <c r="Q149" i="9"/>
  <c r="Q3" i="9"/>
  <c r="R3" i="9"/>
  <c r="Q168" i="9"/>
  <c r="R168" i="9"/>
  <c r="R129" i="9"/>
  <c r="Q129" i="9"/>
  <c r="Q249" i="9"/>
  <c r="R249" i="9"/>
  <c r="R162" i="9"/>
  <c r="Q162" i="9"/>
  <c r="R47" i="9"/>
  <c r="Q47" i="9"/>
  <c r="Q17" i="9"/>
  <c r="R17" i="9"/>
  <c r="Q222" i="9"/>
  <c r="R222" i="9"/>
  <c r="Q218" i="9"/>
  <c r="R218" i="9"/>
  <c r="Q139" i="9"/>
  <c r="R139" i="9"/>
  <c r="Q219" i="9"/>
  <c r="R219" i="9"/>
  <c r="R12" i="9"/>
  <c r="Q12" i="9"/>
  <c r="R98" i="9"/>
  <c r="Q98" i="9"/>
  <c r="R258" i="9"/>
  <c r="Q258" i="9"/>
  <c r="Q233" i="9"/>
  <c r="R233" i="9"/>
  <c r="R109" i="9"/>
  <c r="Q109" i="9"/>
  <c r="Q253" i="9"/>
  <c r="R253" i="9"/>
  <c r="Q27" i="9"/>
  <c r="R27" i="9"/>
  <c r="Q48" i="9"/>
  <c r="R48" i="9"/>
  <c r="Q242" i="9"/>
  <c r="R242" i="9"/>
  <c r="R309" i="9"/>
  <c r="Q309" i="9"/>
  <c r="Q72" i="9"/>
  <c r="R72" i="9"/>
  <c r="Q279" i="9"/>
  <c r="R279" i="9"/>
  <c r="Q13" i="9"/>
  <c r="R13" i="9"/>
  <c r="Q158" i="9"/>
  <c r="R158" i="9"/>
  <c r="Q189" i="9"/>
  <c r="R189" i="9"/>
  <c r="Q22" i="9"/>
  <c r="R22" i="9"/>
  <c r="R69" i="9"/>
  <c r="Q69" i="9"/>
  <c r="Q92" i="9"/>
  <c r="R92" i="9"/>
  <c r="Q153" i="9"/>
  <c r="R153" i="9"/>
  <c r="Q197" i="9"/>
  <c r="R197" i="9"/>
  <c r="Q178" i="9"/>
  <c r="R178" i="9"/>
  <c r="Q208" i="9"/>
  <c r="R208" i="9"/>
  <c r="Q283" i="9"/>
  <c r="R283" i="9"/>
  <c r="R33" i="9"/>
  <c r="Q33" i="9"/>
  <c r="R18" i="9"/>
  <c r="Q18" i="9"/>
  <c r="Q103" i="9"/>
  <c r="R103" i="9"/>
  <c r="Q123" i="9"/>
  <c r="R123" i="9"/>
  <c r="R93" i="9"/>
  <c r="Q93" i="9"/>
  <c r="R42" i="9"/>
  <c r="Q42" i="9"/>
  <c r="Q83" i="9"/>
  <c r="R83" i="9"/>
  <c r="R58" i="9"/>
  <c r="Q58" i="9"/>
  <c r="Q278" i="9"/>
  <c r="R278" i="9"/>
  <c r="Q19" i="9"/>
  <c r="R19" i="9"/>
  <c r="R152" i="9"/>
  <c r="Q152" i="9"/>
  <c r="Q57" i="9"/>
  <c r="R57" i="9"/>
  <c r="R8" i="9"/>
  <c r="Q8" i="9"/>
  <c r="Q68" i="9"/>
  <c r="R68" i="9"/>
  <c r="Q89" i="9"/>
  <c r="R89" i="9"/>
  <c r="Q179" i="9"/>
  <c r="R179" i="9"/>
  <c r="Q209" i="9"/>
  <c r="R209" i="9"/>
  <c r="Q267" i="9"/>
  <c r="R267" i="9"/>
  <c r="Q147" i="9"/>
  <c r="R147" i="9"/>
  <c r="Q163" i="9"/>
  <c r="R163" i="9"/>
  <c r="Q188" i="9"/>
  <c r="R188" i="9"/>
  <c r="Q198" i="9"/>
  <c r="R198" i="9"/>
  <c r="Q229" i="9"/>
  <c r="R229" i="9"/>
  <c r="Q88" i="9"/>
  <c r="R88" i="9"/>
  <c r="Q248" i="9"/>
  <c r="R248" i="9"/>
  <c r="Q199" i="9"/>
  <c r="R199" i="9"/>
  <c r="R252" i="9"/>
  <c r="Q252" i="9"/>
  <c r="R272" i="9"/>
  <c r="Q272" i="9"/>
  <c r="AV2" i="9"/>
  <c r="R102" i="9"/>
  <c r="Q102" i="9"/>
  <c r="Q133" i="9"/>
  <c r="R133" i="9"/>
  <c r="Q192" i="9"/>
  <c r="R192" i="9"/>
  <c r="AA311" i="9"/>
  <c r="AA110" i="9"/>
  <c r="AA100" i="9"/>
  <c r="AA111" i="9"/>
  <c r="AA101" i="9"/>
  <c r="AN311" i="9" l="1"/>
  <c r="AN370" i="9"/>
  <c r="AN111" i="9"/>
  <c r="AN100" i="9"/>
  <c r="AN110" i="9"/>
  <c r="AN101" i="9"/>
  <c r="AK84" i="9" l="1"/>
  <c r="AK186" i="9"/>
  <c r="AK77" i="9"/>
  <c r="AK53" i="9"/>
  <c r="AK67" i="9"/>
  <c r="AK93" i="9"/>
  <c r="AK229" i="9"/>
  <c r="AK242" i="9"/>
  <c r="AK32" i="9"/>
  <c r="AK152" i="9"/>
  <c r="AK79" i="9"/>
  <c r="AK244" i="9"/>
  <c r="AK255" i="9"/>
  <c r="AK164" i="9"/>
  <c r="AK99" i="9"/>
  <c r="AK148" i="9"/>
  <c r="AK226" i="9"/>
  <c r="AK42" i="9"/>
  <c r="AK287" i="9"/>
  <c r="AK43" i="9"/>
  <c r="AK182" i="9"/>
  <c r="AK204" i="9"/>
  <c r="AK223" i="9" l="1"/>
  <c r="AK133" i="9"/>
  <c r="AK73" i="9"/>
  <c r="AK274" i="9"/>
  <c r="AK230" i="9"/>
  <c r="AK228" i="9"/>
  <c r="AK9" i="9"/>
  <c r="AK188" i="9"/>
  <c r="AK276" i="9"/>
  <c r="AK183" i="9"/>
  <c r="AK209" i="9"/>
  <c r="AK57" i="9"/>
  <c r="AK16" i="9"/>
  <c r="AK259" i="9"/>
  <c r="AK159" i="9"/>
  <c r="AK177" i="9"/>
  <c r="AK123" i="9"/>
  <c r="AK56" i="9"/>
  <c r="AK174" i="9"/>
  <c r="AK293" i="9"/>
  <c r="AK153" i="9"/>
  <c r="AK104" i="9"/>
  <c r="AK214" i="9"/>
  <c r="AK144" i="9"/>
  <c r="AK62" i="9"/>
  <c r="AK19" i="9"/>
  <c r="AK247" i="9"/>
  <c r="AK108" i="9"/>
  <c r="AK197" i="9"/>
  <c r="AK126" i="9"/>
  <c r="AK38" i="9"/>
  <c r="AK256" i="9"/>
  <c r="AK173" i="9"/>
  <c r="AK179" i="9"/>
  <c r="AK139" i="9"/>
  <c r="AK198" i="9"/>
  <c r="AK119" i="9"/>
  <c r="AK288" i="9"/>
  <c r="AK118" i="9"/>
  <c r="AK308" i="9"/>
  <c r="AK168" i="9"/>
  <c r="AK45" i="9"/>
  <c r="AK215" i="9"/>
  <c r="AK155" i="9"/>
  <c r="AK3" i="9"/>
  <c r="AK18" i="9"/>
  <c r="AK68" i="9"/>
  <c r="AK102" i="9"/>
  <c r="AK162" i="9"/>
  <c r="AK233" i="9"/>
  <c r="AK142" i="9"/>
  <c r="AK275" i="9"/>
  <c r="AK25" i="9"/>
  <c r="AK283" i="9"/>
  <c r="AK217" i="9"/>
  <c r="AK305" i="9"/>
  <c r="AK75" i="9"/>
  <c r="AK46" i="9"/>
  <c r="AK124" i="9"/>
  <c r="AK12" i="9"/>
  <c r="AK225" i="9"/>
  <c r="AK137" i="9"/>
  <c r="AK135" i="9"/>
  <c r="AK34" i="9"/>
  <c r="AK27" i="9"/>
  <c r="AK107" i="9"/>
  <c r="AK23" i="9"/>
  <c r="AK302" i="9"/>
  <c r="AK285" i="9"/>
  <c r="AK252" i="9"/>
  <c r="AK54" i="9"/>
  <c r="AK5" i="9"/>
  <c r="AK97" i="9"/>
  <c r="AK273" i="9"/>
  <c r="AK8" i="9"/>
  <c r="AK296" i="9"/>
  <c r="AK39" i="9"/>
  <c r="AK262" i="9"/>
  <c r="AK113" i="9"/>
  <c r="AK237" i="9"/>
  <c r="AK196" i="9"/>
  <c r="AK74" i="9"/>
  <c r="AK115" i="9"/>
  <c r="AK235" i="9"/>
  <c r="AK195" i="9"/>
  <c r="AK265" i="9"/>
  <c r="AK146" i="9"/>
  <c r="AK24" i="9"/>
  <c r="AK105" i="9"/>
  <c r="AK176" i="9"/>
  <c r="AK243" i="9"/>
  <c r="AK7" i="9"/>
  <c r="AK219" i="9"/>
  <c r="AK59" i="9"/>
  <c r="AK298" i="9"/>
  <c r="AK304" i="9"/>
  <c r="AK92" i="9"/>
  <c r="AK65" i="9"/>
  <c r="AK193" i="9"/>
  <c r="AK36" i="9"/>
  <c r="AK157" i="9"/>
  <c r="AK294" i="9"/>
  <c r="AK88" i="9"/>
  <c r="AK268" i="9"/>
  <c r="AK310" i="9"/>
  <c r="AK306" i="9"/>
  <c r="AK66" i="9"/>
  <c r="AK267" i="9"/>
  <c r="AK82" i="9"/>
  <c r="AK257" i="9"/>
  <c r="AK29" i="9"/>
  <c r="AK208" i="9"/>
  <c r="AK122" i="9"/>
  <c r="AK236" i="9"/>
  <c r="AK213" i="9"/>
  <c r="AK85" i="9"/>
  <c r="AK184" i="9"/>
  <c r="AK86" i="9"/>
  <c r="AK169" i="9"/>
  <c r="AK289" i="9"/>
  <c r="AK149" i="9"/>
  <c r="AK49" i="9"/>
  <c r="AK117" i="9"/>
  <c r="AK166" i="9"/>
  <c r="AK239" i="9"/>
  <c r="AK264" i="9"/>
  <c r="AK205" i="9"/>
  <c r="AK272" i="9"/>
  <c r="AK14" i="9"/>
  <c r="AK292" i="9"/>
  <c r="AK206" i="9"/>
  <c r="AK170" i="9"/>
  <c r="AK171" i="9"/>
  <c r="N220" i="9" l="1"/>
  <c r="N221" i="9"/>
  <c r="N210" i="9"/>
  <c r="N211" i="9"/>
  <c r="N200" i="9"/>
  <c r="N201" i="9"/>
  <c r="N190" i="9"/>
  <c r="N191" i="9"/>
  <c r="N181" i="9"/>
  <c r="N332" i="9"/>
  <c r="S332" i="9" s="1"/>
  <c r="N180" i="9"/>
  <c r="R332" i="9"/>
  <c r="Q332" i="9"/>
  <c r="N240" i="9"/>
  <c r="S240" i="9" s="1"/>
  <c r="N241" i="9"/>
  <c r="R240" i="9"/>
  <c r="N366" i="9"/>
  <c r="N357" i="9"/>
  <c r="N171" i="9"/>
  <c r="S221" i="9" l="1"/>
  <c r="Q221" i="9"/>
  <c r="R221" i="9"/>
  <c r="T221" i="9"/>
  <c r="T220" i="9"/>
  <c r="R220" i="9"/>
  <c r="Q220" i="9"/>
  <c r="S220" i="9"/>
  <c r="T210" i="9"/>
  <c r="R210" i="9"/>
  <c r="Q210" i="9"/>
  <c r="S210" i="9"/>
  <c r="T201" i="9"/>
  <c r="Q201" i="9"/>
  <c r="S201" i="9"/>
  <c r="R201" i="9"/>
  <c r="T200" i="9"/>
  <c r="Q200" i="9"/>
  <c r="R200" i="9"/>
  <c r="S200" i="9"/>
  <c r="T211" i="9"/>
  <c r="R211" i="9"/>
  <c r="Q211" i="9"/>
  <c r="S211" i="9"/>
  <c r="T190" i="9"/>
  <c r="R190" i="9"/>
  <c r="S190" i="9"/>
  <c r="Q190" i="9"/>
  <c r="T332" i="9"/>
  <c r="R191" i="9"/>
  <c r="S191" i="9"/>
  <c r="T191" i="9"/>
  <c r="Q191" i="9"/>
  <c r="T181" i="9"/>
  <c r="R181" i="9"/>
  <c r="Q181" i="9"/>
  <c r="S181" i="9"/>
  <c r="T180" i="9"/>
  <c r="AV5" i="9" s="1"/>
  <c r="R180" i="9"/>
  <c r="S180" i="9"/>
  <c r="Q180" i="9"/>
  <c r="AV9" i="9"/>
  <c r="AV10" i="9"/>
  <c r="AV7" i="9"/>
  <c r="AV8" i="9"/>
  <c r="T240" i="9"/>
  <c r="Q240" i="9"/>
  <c r="T241" i="9"/>
  <c r="AV12" i="9" s="1"/>
  <c r="R241" i="9"/>
  <c r="Q241" i="9"/>
  <c r="S241" i="9"/>
  <c r="T366" i="9"/>
  <c r="S366" i="9"/>
  <c r="Q366" i="9"/>
  <c r="Q367" i="9" s="1"/>
  <c r="Q368" i="9" s="1"/>
  <c r="R366" i="9"/>
  <c r="R367" i="9" s="1"/>
  <c r="R368" i="9" s="1"/>
  <c r="R357" i="9"/>
  <c r="R358" i="9" s="1"/>
  <c r="T357" i="9"/>
  <c r="Q357" i="9"/>
  <c r="Q358" i="9" s="1"/>
  <c r="S357" i="9"/>
  <c r="T171" i="9"/>
  <c r="Q171" i="9"/>
  <c r="R171" i="9"/>
  <c r="S171" i="9"/>
  <c r="AA310" i="9" l="1"/>
  <c r="AN339" i="9" l="1"/>
  <c r="AN310" i="9"/>
  <c r="AK211" i="9" l="1"/>
  <c r="AK210" i="9"/>
  <c r="AK290" i="9"/>
  <c r="AK291" i="9"/>
  <c r="AK337" i="9"/>
  <c r="AK368" i="9"/>
  <c r="AK369" i="9"/>
  <c r="AK338" i="9"/>
  <c r="AK270" i="9"/>
  <c r="AK271" i="9"/>
  <c r="AK40" i="9"/>
  <c r="AK41" i="9"/>
  <c r="AK251" i="9"/>
  <c r="AK250" i="9"/>
  <c r="AK332" i="9"/>
  <c r="AK220" i="9"/>
  <c r="AK221" i="9"/>
  <c r="AK20" i="9"/>
  <c r="AK21" i="9"/>
  <c r="AK141" i="9"/>
  <c r="AK140" i="9"/>
  <c r="AK191" i="9"/>
  <c r="AK180" i="9"/>
  <c r="AK181" i="9"/>
  <c r="AK190" i="9"/>
  <c r="N346" i="9" l="1"/>
  <c r="N317" i="9"/>
  <c r="Q317" i="9" s="1"/>
  <c r="Q318" i="9" s="1"/>
  <c r="Q319" i="9" s="1"/>
  <c r="N318" i="9"/>
  <c r="AA190" i="9"/>
  <c r="AA271" i="9"/>
  <c r="AA270" i="9"/>
  <c r="AA191" i="9"/>
  <c r="AA140" i="9"/>
  <c r="T346" i="9" l="1"/>
  <c r="AV6" i="9" s="1"/>
  <c r="S346" i="9"/>
  <c r="R346" i="9"/>
  <c r="Q346" i="9"/>
  <c r="R317" i="9"/>
  <c r="R318" i="9" s="1"/>
  <c r="R319" i="9" s="1"/>
  <c r="T317" i="9"/>
  <c r="S317" i="9"/>
  <c r="T318" i="9"/>
  <c r="AV11" i="9" s="1"/>
  <c r="S318" i="9"/>
  <c r="AN140" i="9"/>
  <c r="AN191" i="9"/>
  <c r="AN270" i="9"/>
  <c r="AN271" i="9"/>
  <c r="AN190" i="9"/>
  <c r="AA80" i="9" l="1"/>
  <c r="AA171" i="9"/>
  <c r="AA221" i="9"/>
  <c r="AA170" i="9"/>
  <c r="AA220" i="9"/>
  <c r="AA81" i="9"/>
  <c r="AA50" i="9"/>
  <c r="AA51" i="9"/>
  <c r="AA291" i="9"/>
  <c r="AA290" i="9"/>
  <c r="AA230" i="9"/>
  <c r="AA231" i="9"/>
  <c r="AN231" i="9" l="1"/>
  <c r="AN230" i="9"/>
  <c r="AN171" i="9"/>
  <c r="AN170" i="9"/>
  <c r="AN81" i="9"/>
  <c r="AN80" i="9"/>
  <c r="AN51" i="9"/>
  <c r="AN50" i="9"/>
  <c r="AN366" i="9"/>
  <c r="AN335" i="9"/>
  <c r="AN220" i="9"/>
  <c r="AN290" i="9"/>
  <c r="AN221" i="9"/>
  <c r="AN291" i="9"/>
  <c r="CB33" i="9" l="1"/>
  <c r="CB35" i="9"/>
  <c r="CB28" i="9"/>
  <c r="CB7" i="9"/>
  <c r="CB24" i="9"/>
  <c r="AK348" i="9" l="1"/>
  <c r="AK315" i="9"/>
  <c r="AK316" i="9"/>
  <c r="AK346" i="9"/>
  <c r="AK317" i="9"/>
  <c r="AK347" i="9"/>
  <c r="CB39" i="9"/>
  <c r="CB32" i="9"/>
  <c r="AK281" i="9"/>
  <c r="CB23" i="9"/>
  <c r="AK280" i="9"/>
  <c r="CB4" i="9"/>
  <c r="CB9" i="9"/>
  <c r="AK90" i="9"/>
  <c r="CB14" i="9"/>
  <c r="AK340" i="9"/>
  <c r="AK371" i="9"/>
  <c r="AK341" i="9"/>
  <c r="AK372" i="9"/>
  <c r="AK364" i="9"/>
  <c r="AK334" i="9"/>
  <c r="AK365" i="9"/>
  <c r="CB26" i="9"/>
  <c r="AK333" i="9"/>
  <c r="AK160" i="9"/>
  <c r="AK161" i="9"/>
  <c r="CB40" i="9"/>
  <c r="AK261" i="9"/>
  <c r="AK260" i="9"/>
  <c r="CB11" i="9"/>
  <c r="CB43" i="9"/>
  <c r="CB27" i="9"/>
  <c r="AK356" i="9"/>
  <c r="AK325" i="9"/>
  <c r="AK355" i="9"/>
  <c r="AK324" i="9"/>
  <c r="AK121" i="9"/>
  <c r="CB10" i="9"/>
  <c r="D5" i="11"/>
  <c r="CB3" i="9"/>
  <c r="N270" i="9" s="1"/>
  <c r="CB45" i="9"/>
  <c r="AK30" i="9"/>
  <c r="AK31" i="9"/>
  <c r="AK201" i="9"/>
  <c r="CB18" i="9"/>
  <c r="CB25" i="9"/>
  <c r="CB36" i="9"/>
  <c r="CB37" i="9"/>
  <c r="CB38" i="9"/>
  <c r="CB22" i="9"/>
  <c r="CB5" i="9"/>
  <c r="CB19" i="9"/>
  <c r="CB30" i="9"/>
  <c r="AK240" i="9"/>
  <c r="AK241" i="9"/>
  <c r="CB8" i="9"/>
  <c r="CB44" i="9"/>
  <c r="D31" i="11"/>
  <c r="CB2" i="9"/>
  <c r="AK329" i="9"/>
  <c r="AK360" i="9"/>
  <c r="AK361" i="9"/>
  <c r="AK330" i="9"/>
  <c r="CB42" i="9"/>
  <c r="AK200" i="9"/>
  <c r="D40" i="11"/>
  <c r="CB17" i="9"/>
  <c r="CB31" i="9"/>
  <c r="AK71" i="9"/>
  <c r="CB20" i="9"/>
  <c r="AK70" i="9"/>
  <c r="CB16" i="9"/>
  <c r="CB29" i="9"/>
  <c r="AK367" i="9"/>
  <c r="AK11" i="9"/>
  <c r="AK91" i="9"/>
  <c r="AK336" i="9"/>
  <c r="AK10" i="9"/>
  <c r="CB34" i="9"/>
  <c r="CB13" i="9"/>
  <c r="CB6" i="9"/>
  <c r="CB12" i="9"/>
  <c r="CB41" i="9"/>
  <c r="AK320" i="9"/>
  <c r="AK352" i="9"/>
  <c r="AK321" i="9"/>
  <c r="AK351" i="9"/>
  <c r="CB15" i="9"/>
  <c r="AK120" i="9"/>
  <c r="CB21" i="9"/>
  <c r="D49" i="11" l="1"/>
  <c r="D23" i="11"/>
  <c r="D50" i="11"/>
  <c r="D22" i="11"/>
  <c r="D38" i="11"/>
  <c r="D45" i="11"/>
  <c r="D36" i="11"/>
  <c r="D14" i="11"/>
  <c r="D28" i="11"/>
  <c r="D65" i="11"/>
  <c r="AD1" i="9" a="1"/>
  <c r="AD1" i="9" s="1"/>
  <c r="D35" i="11"/>
  <c r="D4" i="11"/>
  <c r="D53" i="11"/>
  <c r="D60" i="11"/>
  <c r="D11" i="11"/>
  <c r="D6" i="11"/>
  <c r="D15" i="11"/>
  <c r="D32" i="11"/>
  <c r="D55" i="11"/>
  <c r="D29" i="11"/>
  <c r="D37" i="11"/>
  <c r="D2" i="11"/>
  <c r="D17" i="11"/>
  <c r="D66" i="11"/>
  <c r="D44" i="11"/>
  <c r="D20" i="11"/>
  <c r="D10" i="11"/>
  <c r="D51" i="11"/>
  <c r="D63" i="11"/>
  <c r="D16" i="11"/>
  <c r="D19" i="11"/>
  <c r="D56" i="11"/>
  <c r="D41" i="11"/>
  <c r="T270" i="9"/>
  <c r="S270" i="9"/>
  <c r="T1" i="9" s="1" a="1"/>
  <c r="T1" i="9" s="1"/>
  <c r="D18" i="11"/>
  <c r="D43" i="11"/>
  <c r="D69" i="11"/>
  <c r="D7" i="11"/>
  <c r="D52" i="11"/>
  <c r="D67" i="11"/>
  <c r="D30" i="11"/>
  <c r="D26" i="11"/>
  <c r="D3" i="11"/>
  <c r="D34" i="11"/>
  <c r="D25" i="11"/>
  <c r="D42" i="11"/>
  <c r="D59" i="11"/>
  <c r="D57" i="11"/>
  <c r="D47" i="11"/>
  <c r="D48" i="11"/>
  <c r="D64" i="11"/>
  <c r="D9" i="11"/>
  <c r="D27" i="11"/>
  <c r="D46" i="11"/>
  <c r="D68" i="11"/>
  <c r="D62" i="11"/>
  <c r="D13" i="11"/>
  <c r="D33" i="11"/>
  <c r="D54" i="11"/>
  <c r="AA360" i="9"/>
  <c r="AA329" i="9"/>
  <c r="AA367" i="9"/>
  <c r="AA342" i="9"/>
  <c r="AA325" i="9"/>
  <c r="AA336" i="9"/>
  <c r="AA373" i="9"/>
  <c r="AA351" i="9"/>
  <c r="AA320" i="9"/>
  <c r="AA356" i="9"/>
  <c r="AA251" i="9"/>
  <c r="AA141" i="9"/>
  <c r="AA250" i="9"/>
  <c r="AA354" i="9"/>
  <c r="AA161" i="9"/>
  <c r="AA350" i="9"/>
  <c r="AA347" i="9"/>
  <c r="AA71" i="9"/>
  <c r="AA324" i="9"/>
  <c r="AA120" i="9"/>
  <c r="AA30" i="9"/>
  <c r="AA11" i="9"/>
  <c r="AA346" i="9"/>
  <c r="AA364" i="9"/>
  <c r="AA31" i="9"/>
  <c r="AA316" i="9"/>
  <c r="AA121" i="9"/>
  <c r="AA160" i="9"/>
  <c r="AA10" i="9"/>
  <c r="AA319" i="9"/>
  <c r="AA70" i="9"/>
  <c r="AA333" i="9"/>
  <c r="AA200" i="9"/>
  <c r="AA355" i="9"/>
  <c r="AA315" i="9"/>
  <c r="AA201" i="9"/>
  <c r="AA323" i="9"/>
  <c r="AA150" i="9"/>
  <c r="AA41" i="9"/>
  <c r="AA332" i="9"/>
  <c r="AA348" i="9"/>
  <c r="AA340" i="9"/>
  <c r="AA104" i="9"/>
  <c r="AA91" i="9"/>
  <c r="AA157" i="9"/>
  <c r="AA152" i="9"/>
  <c r="AA156" i="9"/>
  <c r="AA93" i="9"/>
  <c r="AA9" i="9"/>
  <c r="AA241" i="9"/>
  <c r="AA27" i="9"/>
  <c r="AA254" i="9"/>
  <c r="AA242" i="9"/>
  <c r="AA277" i="9"/>
  <c r="AA24" i="9"/>
  <c r="AA45" i="9"/>
  <c r="AA7" i="9"/>
  <c r="AA125" i="9"/>
  <c r="AA87" i="9"/>
  <c r="AA132" i="9"/>
  <c r="AA137" i="9"/>
  <c r="AA94" i="9"/>
  <c r="AA68" i="9"/>
  <c r="AA274" i="9"/>
  <c r="AA129" i="9"/>
  <c r="AA343" i="9"/>
  <c r="AA289" i="9"/>
  <c r="AA237" i="9"/>
  <c r="AA52" i="9"/>
  <c r="AA225" i="9"/>
  <c r="AA192" i="9"/>
  <c r="AA359" i="9"/>
  <c r="AA116" i="9"/>
  <c r="AA215" i="9"/>
  <c r="AA240" i="9"/>
  <c r="AA222" i="9"/>
  <c r="AA369" i="9"/>
  <c r="AA185" i="9"/>
  <c r="AA173" i="9"/>
  <c r="AA117" i="9"/>
  <c r="AA74" i="9"/>
  <c r="AA287" i="9"/>
  <c r="AA322" i="9"/>
  <c r="AA337" i="9"/>
  <c r="AA281" i="9"/>
  <c r="AA211" i="9"/>
  <c r="AA363" i="9"/>
  <c r="AA17" i="9"/>
  <c r="AA193" i="9"/>
  <c r="AA199" i="9"/>
  <c r="AA248" i="9"/>
  <c r="AA361" i="9"/>
  <c r="AA142" i="9"/>
  <c r="AA62" i="9"/>
  <c r="AA182" i="9"/>
  <c r="AA232" i="9"/>
  <c r="AA262" i="9"/>
  <c r="AA293" i="9"/>
  <c r="AA4" i="9"/>
  <c r="AA284" i="9"/>
  <c r="AA205" i="9"/>
  <c r="AA183" i="9"/>
  <c r="AA239" i="9"/>
  <c r="AA127" i="9"/>
  <c r="AA146" i="9"/>
  <c r="AA181" i="9"/>
  <c r="AA357" i="9"/>
  <c r="AA371" i="9"/>
  <c r="AA272" i="9"/>
  <c r="AA167" i="9"/>
  <c r="AA206" i="9"/>
  <c r="AA198" i="9"/>
  <c r="AA285" i="9"/>
  <c r="AA145" i="9"/>
  <c r="AA214" i="9"/>
  <c r="AA113" i="9"/>
  <c r="AA184" i="9"/>
  <c r="AA207" i="9"/>
  <c r="AA84" i="9"/>
  <c r="AA164" i="9"/>
  <c r="AA166" i="9"/>
  <c r="AA197" i="9"/>
  <c r="AA114" i="9"/>
  <c r="AA148" i="9"/>
  <c r="AA283" i="9"/>
  <c r="AA36" i="9"/>
  <c r="AA247" i="9"/>
  <c r="AA353" i="9"/>
  <c r="AA305" i="9"/>
  <c r="AA149" i="9"/>
  <c r="AA261" i="9"/>
  <c r="AA60" i="9"/>
  <c r="AA40" i="9"/>
  <c r="AA326" i="9"/>
  <c r="AA345" i="9"/>
  <c r="AA341" i="9"/>
  <c r="AA59" i="9"/>
  <c r="AA318" i="9"/>
  <c r="AA115" i="9"/>
  <c r="AA344" i="9"/>
  <c r="AA39" i="9"/>
  <c r="AA362" i="9"/>
  <c r="AA295" i="9"/>
  <c r="AA188" i="9"/>
  <c r="AA267" i="9"/>
  <c r="AA330" i="9"/>
  <c r="AA302" i="9"/>
  <c r="AA273" i="9"/>
  <c r="AA95" i="9"/>
  <c r="AA99" i="9"/>
  <c r="AA53" i="9"/>
  <c r="AA112" i="9"/>
  <c r="AA57" i="9"/>
  <c r="AA213" i="9"/>
  <c r="AA252" i="9"/>
  <c r="AA260" i="9"/>
  <c r="AA103" i="9"/>
  <c r="AA298" i="9"/>
  <c r="AA5" i="9"/>
  <c r="AA245" i="9"/>
  <c r="AA235" i="9"/>
  <c r="AA47" i="9"/>
  <c r="AA195" i="9"/>
  <c r="AA216" i="9"/>
  <c r="AA48" i="9"/>
  <c r="AA306" i="9"/>
  <c r="AA255" i="9"/>
  <c r="AA224" i="9"/>
  <c r="AA49" i="9"/>
  <c r="AA286" i="9"/>
  <c r="AA122" i="9"/>
  <c r="AA102" i="9"/>
  <c r="AA279" i="9"/>
  <c r="AA179" i="9"/>
  <c r="AA46" i="9"/>
  <c r="AA37" i="9"/>
  <c r="AA56" i="9"/>
  <c r="AA368" i="9"/>
  <c r="AA76" i="9"/>
  <c r="AA64" i="9"/>
  <c r="AA32" i="9"/>
  <c r="AA233" i="9"/>
  <c r="AA226" i="9"/>
  <c r="AA301" i="9"/>
  <c r="AA314" i="9"/>
  <c r="AA19" i="9"/>
  <c r="AA256" i="9"/>
  <c r="AA257" i="9"/>
  <c r="AA229" i="9"/>
  <c r="AA86" i="9"/>
  <c r="AA77" i="9"/>
  <c r="AA258" i="9"/>
  <c r="AA187" i="9"/>
  <c r="AA119" i="9"/>
  <c r="AA175" i="9"/>
  <c r="AA135" i="9"/>
  <c r="AA108" i="9"/>
  <c r="AA22" i="9"/>
  <c r="AA66" i="9"/>
  <c r="AA300" i="9"/>
  <c r="AA20" i="9"/>
  <c r="AA212" i="9"/>
  <c r="AA144" i="9"/>
  <c r="AA228" i="9"/>
  <c r="AA358" i="9"/>
  <c r="AA328" i="9"/>
  <c r="AA158" i="9"/>
  <c r="AA6" i="9"/>
  <c r="AA55" i="9"/>
  <c r="AA34" i="9"/>
  <c r="AA14" i="9"/>
  <c r="AA2" i="9"/>
  <c r="AA8" i="9"/>
  <c r="AA12" i="9"/>
  <c r="AA124" i="9"/>
  <c r="AA133" i="9"/>
  <c r="AA218" i="9"/>
  <c r="AA297" i="9"/>
  <c r="AA21" i="9"/>
  <c r="AA16" i="9"/>
  <c r="AA138" i="9"/>
  <c r="AA174" i="9"/>
  <c r="AA67" i="9"/>
  <c r="AA126" i="9"/>
  <c r="AA189" i="9"/>
  <c r="AA107" i="9"/>
  <c r="AA79" i="9"/>
  <c r="AA349" i="9"/>
  <c r="AA43" i="9"/>
  <c r="AA26" i="9"/>
  <c r="AA85" i="9"/>
  <c r="AA61" i="9"/>
  <c r="AA210" i="9"/>
  <c r="AA131" i="9"/>
  <c r="AA352" i="9"/>
  <c r="AA317" i="9"/>
  <c r="AA202" i="9"/>
  <c r="AA28" i="9"/>
  <c r="AA238" i="9"/>
  <c r="AA338" i="9"/>
  <c r="AA303" i="9"/>
  <c r="AA118" i="9"/>
  <c r="AA276" i="9"/>
  <c r="AA234" i="9"/>
  <c r="AA105" i="9"/>
  <c r="AA172" i="9"/>
  <c r="AA128" i="9"/>
  <c r="AA275" i="9"/>
  <c r="AA72" i="9"/>
  <c r="AA106" i="9"/>
  <c r="AA236" i="9"/>
  <c r="AA177" i="9"/>
  <c r="AA308" i="9"/>
  <c r="AA29" i="9"/>
  <c r="AA3" i="9"/>
  <c r="AA15" i="9"/>
  <c r="AA143" i="9"/>
  <c r="AA82" i="9"/>
  <c r="AA253" i="9"/>
  <c r="AA309" i="9"/>
  <c r="AA278" i="9"/>
  <c r="AA69" i="9"/>
  <c r="AA109" i="9"/>
  <c r="AA42" i="9"/>
  <c r="AA176" i="9"/>
  <c r="AA136" i="9"/>
  <c r="AA78" i="9"/>
  <c r="AA96" i="9"/>
  <c r="AA169" i="9"/>
  <c r="AA44" i="9"/>
  <c r="AA89" i="9"/>
  <c r="AA204" i="9"/>
  <c r="AA168" i="9"/>
  <c r="AA54" i="9"/>
  <c r="AA327" i="9"/>
  <c r="AA243" i="9"/>
  <c r="AA153" i="9"/>
  <c r="AA268" i="9"/>
  <c r="AA13" i="9"/>
  <c r="AA73" i="9"/>
  <c r="AA98" i="9"/>
  <c r="AA365" i="9"/>
  <c r="AA155" i="9"/>
  <c r="AA75" i="9"/>
  <c r="AA186" i="9"/>
  <c r="AA130" i="9"/>
  <c r="AA223" i="9"/>
  <c r="AA97" i="9"/>
  <c r="AA147" i="9"/>
  <c r="AA244" i="9"/>
  <c r="AA259" i="9"/>
  <c r="AA313" i="9"/>
  <c r="AA294" i="9"/>
  <c r="AA23" i="9"/>
  <c r="AA163" i="9"/>
  <c r="AA217" i="9"/>
  <c r="AA194" i="9"/>
  <c r="AA178" i="9"/>
  <c r="AA334" i="9"/>
  <c r="AA58" i="9"/>
  <c r="AA296" i="9"/>
  <c r="AA282" i="9"/>
  <c r="AA134" i="9"/>
  <c r="AA299" i="9"/>
  <c r="AA180" i="9"/>
  <c r="AA372" i="9"/>
  <c r="AA196" i="9"/>
  <c r="AA33" i="9"/>
  <c r="AA265" i="9"/>
  <c r="AA159" i="9"/>
  <c r="AA312" i="9"/>
  <c r="AA269" i="9"/>
  <c r="AA219" i="9"/>
  <c r="AA209" i="9"/>
  <c r="AA83" i="9"/>
  <c r="AA304" i="9"/>
  <c r="AA292" i="9"/>
  <c r="AA65" i="9"/>
  <c r="AA263" i="9"/>
  <c r="AA288" i="9"/>
  <c r="AA123" i="9"/>
  <c r="AA246" i="9"/>
  <c r="AA264" i="9"/>
  <c r="AA165" i="9"/>
  <c r="AA331" i="9"/>
  <c r="AA307" i="9"/>
  <c r="AA92" i="9"/>
  <c r="AA162" i="9"/>
  <c r="AA88" i="9"/>
  <c r="AA18" i="9"/>
  <c r="AA63" i="9"/>
  <c r="AA139" i="9"/>
  <c r="AA151" i="9"/>
  <c r="AA321" i="9"/>
  <c r="AA280" i="9"/>
  <c r="AA38" i="9"/>
  <c r="AA249" i="9"/>
  <c r="AA208" i="9"/>
  <c r="AA266" i="9"/>
  <c r="AA227" i="9"/>
  <c r="AA203" i="9"/>
  <c r="AA154" i="9"/>
  <c r="AA25" i="9"/>
  <c r="AA35" i="9"/>
  <c r="AA90" i="9"/>
  <c r="AN151" i="9" l="1"/>
  <c r="AN150" i="9"/>
  <c r="AN61" i="9"/>
  <c r="AN60" i="9"/>
  <c r="AN300" i="9"/>
  <c r="AN251" i="9"/>
  <c r="AN141" i="9"/>
  <c r="AN250" i="9"/>
  <c r="AN211" i="9"/>
  <c r="AN210" i="9"/>
  <c r="AN181" i="9"/>
  <c r="AN180" i="9"/>
  <c r="AN41" i="9"/>
  <c r="AN40" i="9"/>
  <c r="AN130" i="9"/>
  <c r="AN131" i="9"/>
  <c r="AN21" i="9"/>
  <c r="AN20" i="9"/>
  <c r="AN332" i="9"/>
  <c r="AN326" i="9"/>
  <c r="AN363" i="9"/>
  <c r="AN357" i="9"/>
  <c r="AN345" i="9"/>
  <c r="AN314" i="9"/>
  <c r="AN301" i="9"/>
  <c r="AN350" i="9"/>
  <c r="AN319" i="9"/>
  <c r="AN327" i="9"/>
  <c r="AN328" i="9"/>
  <c r="AN331" i="9"/>
  <c r="AN338" i="9"/>
  <c r="AN322" i="9"/>
  <c r="AN323" i="9"/>
  <c r="AN362" i="9"/>
  <c r="AN359" i="9"/>
  <c r="AN358" i="9"/>
  <c r="AN353" i="9"/>
  <c r="AN354" i="9"/>
  <c r="AN369" i="9"/>
  <c r="AN342" i="9"/>
  <c r="AN373" i="9"/>
  <c r="AN312" i="9"/>
  <c r="AN313" i="9"/>
  <c r="AN343" i="9"/>
  <c r="AN344" i="9"/>
  <c r="AN349" i="9"/>
  <c r="AN318" i="9"/>
  <c r="AN337" i="9"/>
  <c r="AN368" i="9"/>
  <c r="AN11" i="9"/>
  <c r="AN334" i="9"/>
  <c r="AN330" i="9"/>
  <c r="AN144" i="9"/>
  <c r="AN348" i="9"/>
  <c r="AN33" i="9"/>
  <c r="AN280" i="9"/>
  <c r="AN198" i="9"/>
  <c r="AN316" i="9"/>
  <c r="AN286" i="9"/>
  <c r="AN204" i="9"/>
  <c r="AN146" i="9"/>
  <c r="AN68" i="9"/>
  <c r="AN112" i="9"/>
  <c r="AN303" i="9"/>
  <c r="AN305" i="9"/>
  <c r="AN281" i="9"/>
  <c r="AN134" i="9"/>
  <c r="AN222" i="9"/>
  <c r="AN88" i="9"/>
  <c r="AN109" i="9"/>
  <c r="AN238" i="9"/>
  <c r="AN57" i="9"/>
  <c r="AN42" i="9"/>
  <c r="AN168" i="9"/>
  <c r="AN161" i="9"/>
  <c r="AN243" i="9"/>
  <c r="AN258" i="9"/>
  <c r="AN184" i="9"/>
  <c r="AN137" i="9"/>
  <c r="AN107" i="9"/>
  <c r="AN38" i="9"/>
  <c r="AN182" i="9"/>
  <c r="AN56" i="9"/>
  <c r="AN58" i="9"/>
  <c r="AN263" i="9"/>
  <c r="AN341" i="9"/>
  <c r="AN116" i="9"/>
  <c r="AN152" i="9"/>
  <c r="AN124" i="9"/>
  <c r="AN25" i="9"/>
  <c r="AN167" i="9"/>
  <c r="AN248" i="9"/>
  <c r="AN28" i="9"/>
  <c r="AN321" i="9"/>
  <c r="AN13" i="9"/>
  <c r="AN324" i="9"/>
  <c r="AN239" i="9"/>
  <c r="AN277" i="9"/>
  <c r="AN156" i="9"/>
  <c r="AN279" i="9"/>
  <c r="AN82" i="9"/>
  <c r="AN315" i="9"/>
  <c r="AN278" i="9"/>
  <c r="AN172" i="9"/>
  <c r="AN200" i="9"/>
  <c r="AN317" i="9"/>
  <c r="AN117" i="9"/>
  <c r="AN52" i="9"/>
  <c r="AN94" i="9"/>
  <c r="AN79" i="9"/>
  <c r="AN234" i="9"/>
  <c r="AN165" i="9"/>
  <c r="AN246" i="9"/>
  <c r="AN287" i="9"/>
  <c r="AN160" i="9"/>
  <c r="AN71" i="9"/>
  <c r="AN14" i="9"/>
  <c r="AN276" i="9"/>
  <c r="AN217" i="9"/>
  <c r="AN189" i="9"/>
  <c r="AN179" i="9"/>
  <c r="AN96" i="9"/>
  <c r="AN17" i="9"/>
  <c r="AN193" i="9"/>
  <c r="AN356" i="9"/>
  <c r="AN72" i="9"/>
  <c r="AN285" i="9"/>
  <c r="AN154" i="9"/>
  <c r="AN244" i="9"/>
  <c r="AN145" i="9"/>
  <c r="AN9" i="9"/>
  <c r="AN142" i="9"/>
  <c r="AN176" i="9"/>
  <c r="AN266" i="9"/>
  <c r="AN54" i="9"/>
  <c r="AN367" i="9"/>
  <c r="AN157" i="9"/>
  <c r="AN194" i="9"/>
  <c r="AN76" i="9"/>
  <c r="AN104" i="9"/>
  <c r="AN128" i="9"/>
  <c r="AN268" i="9"/>
  <c r="AN155" i="9"/>
  <c r="AN296" i="9"/>
  <c r="AN240" i="9"/>
  <c r="AN233" i="9"/>
  <c r="AN202" i="9"/>
  <c r="AN256" i="9"/>
  <c r="AN98" i="9"/>
  <c r="AN63" i="9"/>
  <c r="AN3" i="9"/>
  <c r="AN86" i="9"/>
  <c r="AN289" i="9"/>
  <c r="AN148" i="9"/>
  <c r="AN249" i="9"/>
  <c r="AN169" i="9"/>
  <c r="AN272" i="9"/>
  <c r="AN297" i="9"/>
  <c r="AN120" i="9"/>
  <c r="AN115" i="9"/>
  <c r="AN12" i="9"/>
  <c r="AN10" i="9"/>
  <c r="AN177" i="9"/>
  <c r="AN347" i="9"/>
  <c r="AN302" i="9"/>
  <c r="AN5" i="9"/>
  <c r="AN158" i="9"/>
  <c r="AN136" i="9"/>
  <c r="AN178" i="9"/>
  <c r="AN73" i="9"/>
  <c r="AN163" i="9"/>
  <c r="AN35" i="9"/>
  <c r="AN245" i="9"/>
  <c r="AN346" i="9"/>
  <c r="AN213" i="9"/>
  <c r="AN253" i="9"/>
  <c r="AN199" i="9"/>
  <c r="AN23" i="9"/>
  <c r="AN69" i="9"/>
  <c r="AN48" i="9"/>
  <c r="AN293" i="9"/>
  <c r="AN201" i="9"/>
  <c r="AN307" i="9"/>
  <c r="AN32" i="9"/>
  <c r="AN292" i="9"/>
  <c r="AN102" i="9"/>
  <c r="AN351" i="9"/>
  <c r="AN340" i="9"/>
  <c r="AN47" i="9"/>
  <c r="AN288" i="9"/>
  <c r="AN247" i="9"/>
  <c r="AN4" i="9"/>
  <c r="AN372" i="9"/>
  <c r="AN264" i="9"/>
  <c r="AN153" i="9"/>
  <c r="AN125" i="9"/>
  <c r="AN365" i="9"/>
  <c r="AN306" i="9"/>
  <c r="AN24" i="9"/>
  <c r="AN255" i="9"/>
  <c r="AN19" i="9"/>
  <c r="AN192" i="9"/>
  <c r="AN133" i="9"/>
  <c r="AN129" i="9"/>
  <c r="AN333" i="9"/>
  <c r="AN16" i="9"/>
  <c r="AN126" i="9"/>
  <c r="AN26" i="9"/>
  <c r="AN15" i="9"/>
  <c r="AN46" i="9"/>
  <c r="AN309" i="9"/>
  <c r="AN55" i="9"/>
  <c r="AN269" i="9"/>
  <c r="AN267" i="9"/>
  <c r="AN294" i="9"/>
  <c r="AN64" i="9"/>
  <c r="AN70" i="9"/>
  <c r="AN83" i="9"/>
  <c r="AN119" i="9"/>
  <c r="AN208" i="9"/>
  <c r="AN235" i="9"/>
  <c r="AN207" i="9"/>
  <c r="AN164" i="9"/>
  <c r="AN92" i="9"/>
  <c r="AN209" i="9"/>
  <c r="AN8" i="9"/>
  <c r="AN236" i="9"/>
  <c r="AN320" i="9"/>
  <c r="AN95" i="9"/>
  <c r="AN282" i="9"/>
  <c r="AN132" i="9"/>
  <c r="AN228" i="9"/>
  <c r="AN66" i="9"/>
  <c r="AN138" i="9"/>
  <c r="AN261" i="9"/>
  <c r="AN49" i="9"/>
  <c r="AN39" i="9"/>
  <c r="AN149" i="9"/>
  <c r="AN2" i="9"/>
  <c r="AM2" i="9" s="1"/>
  <c r="AN84" i="9"/>
  <c r="AN99" i="9"/>
  <c r="AN183" i="9"/>
  <c r="AN225" i="9"/>
  <c r="AN336" i="9"/>
  <c r="AN360" i="9"/>
  <c r="AN93" i="9"/>
  <c r="AN205" i="9"/>
  <c r="AN175" i="9"/>
  <c r="AN223" i="9"/>
  <c r="AN361" i="9"/>
  <c r="AN118" i="9"/>
  <c r="AN195" i="9"/>
  <c r="AN6" i="9"/>
  <c r="AN65" i="9"/>
  <c r="AN241" i="9"/>
  <c r="AN43" i="9"/>
  <c r="AN90" i="9"/>
  <c r="AN105" i="9"/>
  <c r="AN106" i="9"/>
  <c r="AN29" i="9"/>
  <c r="AN166" i="9"/>
  <c r="AN364" i="9"/>
  <c r="AN87" i="9"/>
  <c r="AN219" i="9"/>
  <c r="AN147" i="9"/>
  <c r="AN197" i="9"/>
  <c r="AN97" i="9"/>
  <c r="AN174" i="9"/>
  <c r="AN218" i="9"/>
  <c r="AN215" i="9"/>
  <c r="AN299" i="9"/>
  <c r="AN329" i="9"/>
  <c r="AN229" i="9"/>
  <c r="AN254" i="9"/>
  <c r="AN262" i="9"/>
  <c r="AN242" i="9"/>
  <c r="AN188" i="9"/>
  <c r="AN259" i="9"/>
  <c r="AN108" i="9"/>
  <c r="AN53" i="9"/>
  <c r="AN114" i="9"/>
  <c r="AN226" i="9"/>
  <c r="AN325" i="9"/>
  <c r="AN186" i="9"/>
  <c r="AN273" i="9"/>
  <c r="AN74" i="9"/>
  <c r="AN75" i="9"/>
  <c r="AN265" i="9"/>
  <c r="AN77" i="9"/>
  <c r="AN162" i="9"/>
  <c r="AN89" i="9"/>
  <c r="AN355" i="9"/>
  <c r="AN224" i="9"/>
  <c r="AN78" i="9"/>
  <c r="AN203" i="9"/>
  <c r="AN196" i="9"/>
  <c r="AN260" i="9"/>
  <c r="AN159" i="9"/>
  <c r="AN67" i="9"/>
  <c r="AN7" i="9"/>
  <c r="AN113" i="9"/>
  <c r="AN31" i="9"/>
  <c r="AN283" i="9"/>
  <c r="AN308" i="9"/>
  <c r="AN232" i="9"/>
  <c r="AN121" i="9"/>
  <c r="AN298" i="9"/>
  <c r="AN22" i="9"/>
  <c r="AN371" i="9"/>
  <c r="AN37" i="9"/>
  <c r="AN122" i="9"/>
  <c r="AN257" i="9"/>
  <c r="AN85" i="9"/>
  <c r="AN103" i="9"/>
  <c r="AN18" i="9"/>
  <c r="AN139" i="9"/>
  <c r="AN45" i="9"/>
  <c r="AN44" i="9"/>
  <c r="AN216" i="9"/>
  <c r="AN123" i="9"/>
  <c r="AN206" i="9"/>
  <c r="AN143" i="9"/>
  <c r="AN295" i="9"/>
  <c r="AN275" i="9"/>
  <c r="AN274" i="9"/>
  <c r="AN59" i="9"/>
  <c r="AN237" i="9"/>
  <c r="AN185" i="9"/>
  <c r="AN352" i="9"/>
  <c r="AN227" i="9"/>
  <c r="AN187" i="9"/>
  <c r="AN135" i="9"/>
  <c r="AN27" i="9"/>
  <c r="AN304" i="9"/>
  <c r="AN36" i="9"/>
  <c r="AN284" i="9"/>
  <c r="AN91" i="9"/>
  <c r="AN214" i="9"/>
  <c r="AN127" i="9"/>
  <c r="AN173" i="9"/>
  <c r="AN252" i="9"/>
  <c r="AN212" i="9"/>
  <c r="AN30" i="9"/>
  <c r="AN34" i="9"/>
  <c r="AN62" i="9"/>
  <c r="AM3" i="9" l="1"/>
  <c r="AM4" i="9" s="1"/>
  <c r="AM5" i="9" s="1"/>
  <c r="AM6" i="9" s="1"/>
  <c r="AM7" i="9" s="1"/>
  <c r="AM8" i="9" s="1"/>
  <c r="AM9" i="9" s="1"/>
  <c r="AM10" i="9" s="1"/>
  <c r="AM11" i="9" s="1"/>
  <c r="AM12" i="9" l="1"/>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BE2" i="9"/>
  <c r="BE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<sst xmlns="http://schemas.openxmlformats.org/spreadsheetml/2006/main" count="1945" uniqueCount="519">
  <si>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</si>
  <si>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</si>
  <si>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</si>
  <si>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</si>
  <si>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</si>
  <si>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</si>
  <si>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</si>
  <si>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</si>
  <si>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</si>
  <si>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</si>
  <si>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</si>
  <si>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</si>
  <si>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</si>
  <si>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</si>
  <si>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</si>
  <si>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</si>
  <si>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</si>
  <si>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</si>
  <si>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</si>
  <si>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</si>
  <si>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</si>
  <si>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</si>
  <si>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</si>
  <si>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</si>
  <si>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</si>
  <si>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</si>
  <si>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</si>
  <si>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</si>
  <si>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</si>
  <si>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</si>
  <si>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</si>
  <si>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</si>
  <si>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</si>
  <si>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</si>
  <si>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</si>
  <si>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</si>
  <si>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</si>
  <si>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</si>
  <si>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</si>
  <si>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</si>
  <si>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</si>
  <si>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</si>
  <si>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</si>
  <si>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</si>
  <si>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</si>
  <si>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</si>
  <si>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</si>
  <si>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</si>
  <si>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</si>
  <si>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</si>
  <si>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</si>
  <si>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</si>
  <si>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</si>
  <si>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</si>
  <si>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</si>
  <si>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</si>
  <si>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</si>
  <si>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</si>
  <si>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</si>
  <si>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</si>
  <si>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</si>
  <si>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</si>
  <si>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</si>
  <si>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</si>
  <si>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</si>
  <si>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</si>
  <si>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</si>
  <si>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</si>
  <si>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</si>
  <si>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</si>
  <si>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</si>
  <si>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</si>
  <si>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</si>
  <si>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</si>
  <si>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</si>
  <si>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</si>
  <si>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</si>
  <si>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</si>
  <si>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</si>
  <si>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</si>
  <si>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</si>
  <si>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</si>
  <si>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</si>
  <si>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</si>
  <si>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</si>
  <si>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</si>
  <si>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</si>
  <si>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</si>
  <si>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</si>
  <si>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</si>
  <si>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</si>
  <si>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</si>
  <si>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</si>
  <si>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</si>
  <si>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</si>
  <si>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</si>
  <si>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</si>
  <si>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</si>
  <si>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</si>
  <si>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</si>
  <si>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</si>
  <si>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</si>
  <si>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</si>
  <si>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</si>
  <si>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</si>
  <si>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</si>
  <si>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</si>
  <si>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</si>
  <si>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</si>
  <si>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</si>
  <si>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</si>
  <si>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</si>
  <si>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</si>
  <si>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</si>
  <si>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</si>
  <si>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</si>
  <si>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</si>
  <si>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</si>
  <si>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</si>
  <si>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</si>
  <si>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</si>
  <si>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</si>
  <si>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</si>
  <si>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</si>
  <si>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</si>
  <si>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</si>
  <si>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</si>
  <si>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</si>
  <si>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</si>
  <si>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</si>
  <si>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</si>
  <si>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</si>
  <si>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</si>
  <si>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</si>
  <si>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</si>
  <si>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</si>
  <si>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</si>
  <si>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</si>
  <si>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</si>
  <si>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</si>
  <si>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</si>
  <si>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</si>
  <si>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</si>
  <si>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</si>
  <si>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</si>
  <si>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</si>
  <si>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</si>
  <si>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</si>
  <si>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</si>
  <si>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</si>
  <si>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</si>
  <si>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</si>
  <si>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</si>
  <si>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</si>
  <si>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</si>
  <si>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</si>
  <si>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</si>
  <si>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</si>
  <si>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</si>
  <si>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</si>
  <si>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</si>
  <si>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</si>
  <si>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</si>
  <si>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</si>
  <si>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</si>
  <si>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</si>
  <si>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</si>
  <si>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</si>
  <si>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</si>
  <si>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</si>
  <si>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</si>
  <si>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</si>
  <si>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</si>
  <si>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</si>
  <si>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</si>
  <si>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</si>
  <si>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</si>
  <si>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</si>
  <si>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</si>
  <si>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</si>
  <si>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</si>
  <si>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</si>
  <si>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</si>
  <si>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</si>
  <si>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</si>
  <si>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</si>
  <si>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</si>
  <si>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</si>
  <si>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</si>
  <si>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</si>
  <si>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</si>
  <si>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</si>
  <si>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</si>
  <si>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</si>
  <si>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</si>
  <si>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</si>
  <si>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</si>
  <si>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</si>
  <si>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</si>
  <si>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</si>
  <si>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</si>
  <si>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</si>
  <si>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</si>
  <si>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</si>
  <si>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</si>
  <si>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</si>
  <si>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</si>
  <si>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</si>
  <si>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</si>
  <si>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</si>
  <si>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</si>
  <si>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</si>
  <si>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</si>
  <si>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</si>
  <si>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</si>
  <si>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</si>
  <si>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</si>
  <si>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</si>
  <si>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</si>
  <si>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</si>
  <si>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</si>
  <si>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</si>
  <si>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</si>
  <si>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</si>
  <si>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</si>
  <si>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</si>
  <si>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</si>
  <si>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</si>
  <si>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</si>
  <si>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</si>
  <si>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</si>
  <si>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</si>
  <si>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</si>
  <si>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</si>
  <si>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</si>
  <si>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</si>
  <si>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</si>
  <si>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</si>
  <si>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</si>
  <si>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</si>
  <si>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</si>
  <si>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</si>
  <si>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</si>
  <si>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</si>
  <si>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</si>
  <si>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</si>
  <si>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</si>
  <si>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</si>
  <si>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</si>
  <si>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</si>
  <si>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</si>
  <si>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</si>
  <si>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</si>
  <si>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</si>
  <si>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</si>
  <si>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</si>
  <si>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</si>
  <si>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</si>
  <si>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</si>
  <si>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</si>
  <si>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</si>
  <si>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</si>
  <si>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</si>
  <si>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</si>
  <si>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</si>
  <si>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</si>
  <si>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</si>
  <si>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</si>
  <si>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</si>
  <si>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</si>
  <si>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</si>
  <si>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</si>
  <si>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</si>
  <si>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</si>
  <si>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</si>
  <si>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</si>
  <si>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</si>
  <si>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</si>
  <si>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</si>
  <si>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</si>
  <si>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</si>
  <si>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</si>
  <si>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</si>
  <si>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</si>
  <si>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</si>
  <si>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</si>
  <si>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</si>
  <si>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</si>
  <si>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</si>
  <si>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</si>
  <si>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</si>
  <si>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</si>
  <si>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</si>
  <si>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</si>
  <si>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</si>
  <si>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</si>
  <si>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</si>
  <si>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</si>
  <si>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</si>
  <si>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</si>
  <si>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</si>
  <si>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</si>
  <si>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</si>
  <si>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</si>
  <si>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</si>
  <si>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</si>
  <si>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</si>
  <si>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</si>
  <si>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</si>
  <si>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</si>
  <si>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</si>
  <si>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</si>
  <si>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</si>
  <si>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</si>
  <si>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</si>
  <si>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</si>
  <si>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</si>
  <si>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</si>
  <si>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</si>
  <si>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</si>
  <si>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</si>
  <si>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</si>
  <si>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</si>
  <si>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</si>
  <si>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</si>
  <si>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</si>
  <si>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</si>
  <si>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</si>
  <si>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</si>
  <si>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</si>
  <si>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</si>
  <si>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</si>
  <si>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</si>
  <si>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</si>
  <si>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</si>
  <si>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</si>
  <si>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</si>
  <si>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</si>
  <si>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</si>
  <si>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</si>
  <si>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</si>
  <si>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</si>
  <si>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</si>
  <si>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</si>
  <si>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</si>
  <si>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</si>
  <si>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</si>
  <si>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</si>
  <si>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</si>
  <si>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</si>
  <si>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</si>
  <si>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</si>
  <si>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</si>
  <si>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</si>
  <si>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</si>
  <si>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</si>
  <si>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Equip2302</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</si>
  <si>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</si>
  <si>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</si>
  <si>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</si>
  <si>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</si>
  <si>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</si>
  <si>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</si>
  <si>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</si>
  <si>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</si>
  <si>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</si>
  <si>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</si>
  <si>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</si>
  <si>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</si>
  <si>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</si>
  <si>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</si>
  <si>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</si>
  <si>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</si>
  <si>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</si>
  <si>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</si>
  <si>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</si>
  <si>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</si>
  <si>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</si>
  <si>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</si>
  <si>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GO</t>
    <phoneticPr fontId="1" type="noConversion"/>
  </si>
  <si>
    <t>Actor0037m</t>
    <phoneticPr fontId="1" type="noConversion"/>
  </si>
  <si>
    <t>Equip1102</t>
    <phoneticPr fontId="1" type="noConversion"/>
  </si>
  <si>
    <t>Actor3022m</t>
    <phoneticPr fontId="1" type="noConversion"/>
  </si>
  <si>
    <t>Equip6301</t>
  </si>
  <si>
    <t>Equip2002</t>
    <phoneticPr fontId="1" type="noConversion"/>
  </si>
  <si>
    <t>Actor1005m</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</si>
  <si>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</si>
  <si>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</si>
  <si>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</si>
  <si>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</si>
  <si>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</si>
  <si>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Actor3019m</t>
    <phoneticPr fontId="1" type="noConversion"/>
  </si>
  <si>
    <t>Actor0030m</t>
    <phoneticPr fontId="1" type="noConversion"/>
  </si>
  <si>
    <t>DI</t>
    <phoneticPr fontId="1" type="noConversion"/>
  </si>
  <si>
    <t>GO</t>
    <phoneticPr fontId="1" type="noConversion"/>
  </si>
  <si>
    <t>Equip2001</t>
    <phoneticPr fontId="1" type="noConversion"/>
  </si>
  <si>
    <t>Equip4002</t>
    <phoneticPr fontId="1" type="noConversion"/>
  </si>
  <si>
    <t>Equip3002</t>
    <phoneticPr fontId="1" type="noConversion"/>
  </si>
  <si>
    <t>Equip3201</t>
    <phoneticPr fontId="1" type="noConversion"/>
  </si>
  <si>
    <t>Equip1002</t>
    <phoneticPr fontId="1" type="noConversion"/>
  </si>
  <si>
    <t>Equip6101</t>
    <phoneticPr fontId="1" type="noConversion"/>
  </si>
  <si>
    <t>Equip3001</t>
    <phoneticPr fontId="1" type="noConversion"/>
  </si>
  <si>
    <t>GO</t>
    <phoneticPr fontId="1" type="noConversion"/>
  </si>
  <si>
    <t>Equip1001</t>
    <phoneticPr fontId="1" type="noConversion"/>
  </si>
  <si>
    <t>Equip5201</t>
    <phoneticPr fontId="1" type="noConversion"/>
  </si>
  <si>
    <t>Actor2103m</t>
    <phoneticPr fontId="1" type="noConversion"/>
  </si>
  <si>
    <t>Equip8001</t>
    <phoneticPr fontId="1" type="noConversion"/>
  </si>
  <si>
    <t>DI</t>
    <phoneticPr fontId="1" type="noConversion"/>
  </si>
  <si>
    <t>Equip8101</t>
    <phoneticPr fontId="1" type="noConversion"/>
  </si>
  <si>
    <t>DI</t>
    <phoneticPr fontId="1" type="noConversion"/>
  </si>
  <si>
    <t>Actor1029m</t>
    <phoneticPr fontId="1" type="noConversion"/>
  </si>
  <si>
    <t>Actor0104m</t>
    <phoneticPr fontId="1" type="noConversion"/>
  </si>
  <si>
    <t>Actor0201m</t>
    <phoneticPr fontId="1" type="noConversion"/>
  </si>
  <si>
    <t>Actor2015m</t>
    <phoneticPr fontId="1" type="noConversion"/>
  </si>
  <si>
    <t>Equip3102</t>
    <phoneticPr fontId="1" type="noConversion"/>
  </si>
  <si>
    <t>Equip7102</t>
    <phoneticPr fontId="1" type="noConversion"/>
  </si>
  <si>
    <t>Equip6002</t>
    <phoneticPr fontId="1" type="noConversion"/>
  </si>
  <si>
    <t>Equip3202</t>
    <phoneticPr fontId="1" type="noConversion"/>
  </si>
  <si>
    <t>Equip4302</t>
    <phoneticPr fontId="1" type="noConversion"/>
  </si>
  <si>
    <t>Equip0101</t>
    <phoneticPr fontId="1" type="noConversion"/>
  </si>
  <si>
    <t>Equip7201</t>
    <phoneticPr fontId="1" type="noConversion"/>
  </si>
  <si>
    <t>Equip8102</t>
    <phoneticPr fontId="1" type="noConversion"/>
  </si>
  <si>
    <t>Equip3101</t>
    <phoneticPr fontId="1" type="noConversion"/>
  </si>
  <si>
    <t>Equip6001</t>
    <phoneticPr fontId="1" type="noConversion"/>
  </si>
  <si>
    <t>Equip1101</t>
    <phoneticPr fontId="1" type="noConversion"/>
  </si>
  <si>
    <t>Equip1201</t>
    <phoneticPr fontId="1" type="noConversion"/>
  </si>
  <si>
    <t>Equip5302</t>
    <phoneticPr fontId="1" type="noConversion"/>
  </si>
  <si>
    <t>DI</t>
    <phoneticPr fontId="1" type="noConversion"/>
  </si>
  <si>
    <t>Equip2201</t>
    <phoneticPr fontId="1" type="noConversion"/>
  </si>
  <si>
    <t>Actor1218m</t>
    <phoneticPr fontId="1" type="noConversion"/>
  </si>
  <si>
    <t>Actor1218m</t>
    <phoneticPr fontId="1" type="noConversion"/>
  </si>
  <si>
    <t>지정 캐릭터 LBP1</t>
    <phoneticPr fontId="1" type="noConversion"/>
  </si>
  <si>
    <t>Equip0101</t>
    <phoneticPr fontId="1" type="noConversion"/>
  </si>
  <si>
    <t>Equip8102</t>
    <phoneticPr fontId="1" type="noConversion"/>
  </si>
  <si>
    <t>Equip1302</t>
    <phoneticPr fontId="1" type="noConversion"/>
  </si>
  <si>
    <t>Equip5001</t>
    <phoneticPr fontId="1" type="noConversion"/>
  </si>
  <si>
    <t>Equip5301</t>
    <phoneticPr fontId="1" type="noConversion"/>
  </si>
  <si>
    <t>Equip6201</t>
    <phoneticPr fontId="1" type="noConversion"/>
  </si>
  <si>
    <t>Equip7202</t>
    <phoneticPr fontId="1" type="noConversion"/>
  </si>
  <si>
    <t>Actor1002m</t>
    <phoneticPr fontId="1" type="noConversion"/>
  </si>
  <si>
    <t>Actor1108</t>
    <phoneticPr fontId="1" type="noConversion"/>
  </si>
  <si>
    <t>Equip0202</t>
    <phoneticPr fontId="1" type="noConversion"/>
  </si>
  <si>
    <t>Equip1202</t>
  </si>
  <si>
    <t>Equip0302</t>
    <phoneticPr fontId="1" type="noConversion"/>
  </si>
  <si>
    <t>Equip2101</t>
    <phoneticPr fontId="1" type="noConversion"/>
  </si>
  <si>
    <t>Equip8302</t>
    <phoneticPr fontId="1" type="noConversion"/>
  </si>
  <si>
    <t>Actor3212m</t>
    <phoneticPr fontId="1" type="noConversion"/>
  </si>
  <si>
    <t>Actor0125m</t>
    <phoneticPr fontId="1" type="noConversion"/>
  </si>
  <si>
    <t>Equip0001</t>
    <phoneticPr fontId="1" type="noConversion"/>
  </si>
  <si>
    <t>Actor2128</t>
    <phoneticPr fontId="1" type="noConversion"/>
  </si>
  <si>
    <t>Actor3117</t>
    <phoneticPr fontId="1" type="noConversion"/>
  </si>
  <si>
    <t>Equip2202</t>
    <phoneticPr fontId="1" type="noConversion"/>
  </si>
  <si>
    <t>Equip5201</t>
    <phoneticPr fontId="1" type="noConversion"/>
  </si>
  <si>
    <t>Equip4001</t>
    <phoneticPr fontId="1" type="noConversion"/>
  </si>
  <si>
    <t>Equip0301</t>
    <phoneticPr fontId="1" type="noConversion"/>
  </si>
  <si>
    <t>지정 캐릭터 LBP2</t>
    <phoneticPr fontId="1" type="noConversion"/>
  </si>
  <si>
    <t>지정 캐릭터 LBP3</t>
    <phoneticPr fontId="1" type="noConversion"/>
  </si>
  <si>
    <t>Equip0401</t>
    <phoneticPr fontId="1" type="noConversion"/>
  </si>
  <si>
    <t>Actor1141</t>
    <phoneticPr fontId="1" type="noConversion"/>
  </si>
  <si>
    <t>Equip3401</t>
    <phoneticPr fontId="1" type="noConversion"/>
  </si>
  <si>
    <t>Equip0202</t>
    <phoneticPr fontId="1" type="noConversion"/>
  </si>
  <si>
    <t>Equip4102</t>
    <phoneticPr fontId="1" type="noConversion"/>
  </si>
  <si>
    <t>Actor3019</t>
    <phoneticPr fontId="1" type="noConversion"/>
  </si>
  <si>
    <t>Actor1039</t>
    <phoneticPr fontId="1" type="noConversion"/>
  </si>
  <si>
    <t>Actor3021m</t>
    <phoneticPr fontId="1" type="noConversion"/>
  </si>
  <si>
    <t>Actor3114</t>
    <phoneticPr fontId="1" type="noConversion"/>
  </si>
  <si>
    <t>Actor3231</t>
    <phoneticPr fontId="1" type="noConversion"/>
  </si>
  <si>
    <t>Actor1029</t>
    <phoneticPr fontId="1" type="noConversion"/>
  </si>
  <si>
    <t>Equip4401</t>
  </si>
  <si>
    <t>Actor2015</t>
    <phoneticPr fontId="1" type="noConversion"/>
  </si>
  <si>
    <t>Actor0030m</t>
    <phoneticPr fontId="1" type="noConversion"/>
  </si>
  <si>
    <t>Actor1039m</t>
    <phoneticPr fontId="1" type="noConversion"/>
  </si>
  <si>
    <t>Actor3117m</t>
    <phoneticPr fontId="1" type="noConversion"/>
  </si>
  <si>
    <t>DI</t>
    <phoneticPr fontId="1" type="noConversion"/>
  </si>
  <si>
    <t>EN</t>
    <phoneticPr fontId="1" type="noConversion"/>
  </si>
  <si>
    <t>Actor0113</t>
  </si>
  <si>
    <t>Actor0113</t>
    <phoneticPr fontId="1" type="noConversion"/>
  </si>
  <si>
    <t>Actor0125</t>
  </si>
  <si>
    <t>Actor0125</t>
    <phoneticPr fontId="1" type="noConversion"/>
  </si>
  <si>
    <t>Actor0240</t>
    <phoneticPr fontId="1" type="noConversion"/>
  </si>
  <si>
    <t>Actor1216</t>
    <phoneticPr fontId="1" type="noConversion"/>
  </si>
  <si>
    <t>Actor1108</t>
  </si>
  <si>
    <t>Actor3114</t>
  </si>
  <si>
    <t>Actor3231</t>
  </si>
  <si>
    <t>Actor3019</t>
  </si>
  <si>
    <t>지정 캐릭터 LBP5</t>
  </si>
  <si>
    <t>지정 캐릭터 LBP6</t>
  </si>
  <si>
    <t>지정 캐릭터 LBP5</t>
    <phoneticPr fontId="1" type="noConversion"/>
  </si>
  <si>
    <t>Actor2128</t>
  </si>
  <si>
    <t>Actor0037</t>
    <phoneticPr fontId="1" type="noConversion"/>
  </si>
  <si>
    <t>Actor2011</t>
    <phoneticPr fontId="1" type="noConversion"/>
  </si>
  <si>
    <t>Actor3022</t>
    <phoneticPr fontId="1" type="noConversion"/>
  </si>
  <si>
    <t>Actor2120</t>
  </si>
  <si>
    <t>Equip1401</t>
    <phoneticPr fontId="1" type="noConversion"/>
  </si>
  <si>
    <t>Equip2402</t>
    <phoneticPr fontId="1" type="noConversion"/>
  </si>
  <si>
    <t>Equip3402</t>
    <phoneticPr fontId="1" type="noConversion"/>
  </si>
  <si>
    <t>Equip0201</t>
    <phoneticPr fontId="1" type="noConversion"/>
  </si>
  <si>
    <t>Equip4001</t>
    <phoneticPr fontId="1" type="noConversion"/>
  </si>
  <si>
    <t>Equip0002</t>
    <phoneticPr fontId="1" type="noConversion"/>
  </si>
  <si>
    <t>Equip3301</t>
    <phoneticPr fontId="1" type="noConversion"/>
  </si>
  <si>
    <t>Equip4202</t>
    <phoneticPr fontId="1" type="noConversion"/>
  </si>
  <si>
    <t>Equip1201</t>
    <phoneticPr fontId="1" type="noConversion"/>
  </si>
  <si>
    <t>Equip5101</t>
    <phoneticPr fontId="1" type="noConversion"/>
  </si>
  <si>
    <t>Equip5002</t>
    <phoneticPr fontId="1" type="noConversion"/>
  </si>
  <si>
    <t>Equip1301</t>
    <phoneticPr fontId="1" type="noConversion"/>
  </si>
  <si>
    <t>Equip8202</t>
    <phoneticPr fontId="1" type="noConversion"/>
  </si>
  <si>
    <t>Equip1302</t>
    <phoneticPr fontId="1" type="noConversion"/>
  </si>
  <si>
    <t>Equip8201</t>
    <phoneticPr fontId="1" type="noConversion"/>
  </si>
  <si>
    <t>Equip6301</t>
    <phoneticPr fontId="1" type="noConversion"/>
  </si>
  <si>
    <t>Equip2101</t>
    <phoneticPr fontId="1" type="noConversion"/>
  </si>
  <si>
    <t>Equip6002</t>
    <phoneticPr fontId="1" type="noConversion"/>
  </si>
  <si>
    <t>Equip7102</t>
    <phoneticPr fontId="1" type="noConversion"/>
  </si>
  <si>
    <t>Equip0201</t>
    <phoneticPr fontId="1" type="noConversion"/>
  </si>
  <si>
    <t>Equip7302</t>
    <phoneticPr fontId="1" type="noConversion"/>
  </si>
  <si>
    <t>Equip5101</t>
    <phoneticPr fontId="1" type="noConversion"/>
  </si>
  <si>
    <t>Equip8001</t>
    <phoneticPr fontId="1" type="noConversion"/>
  </si>
  <si>
    <t>Equip8202</t>
    <phoneticPr fontId="1" type="noConversion"/>
  </si>
  <si>
    <t>Actor0030</t>
    <phoneticPr fontId="1" type="noConversion"/>
  </si>
  <si>
    <t>Actor0024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</si>
</sst>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1410</v>
          </cell>
          <cell r="AM1">
            <v>70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8.0725501921157434</v>
          </cell>
          <cell r="W2">
            <v>10.750194194942857</v>
          </cell>
          <cell r="X2">
            <v>12.11</v>
          </cell>
          <cell r="Y2">
            <v>16.13</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10</v>
          </cell>
          <cell r="AL2">
            <v>4.2</v>
          </cell>
          <cell r="AM2">
            <v>3.6630036630036895E-2</v>
          </cell>
          <cell r="AN2">
            <v>240</v>
          </cell>
          <cell r="AO2">
            <v>240</v>
          </cell>
          <cell r="AP2">
            <v>0</v>
          </cell>
          <cell r="AQ2">
            <v>600</v>
          </cell>
          <cell r="AR2">
            <v>900</v>
          </cell>
          <cell r="AX2" t="str">
            <v>Axe</v>
          </cell>
          <cell r="AY2">
            <v>0</v>
          </cell>
          <cell r="BA2" t="str">
            <v>유니티 랜덤</v>
          </cell>
          <cell r="BB2">
            <v>0</v>
          </cell>
          <cell r="BF2">
            <v>0</v>
          </cell>
          <cell r="BG2">
            <v>0.39560439560439853</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7.4069531284220016</v>
          </cell>
          <cell r="W3">
            <v>11.590718378201492</v>
          </cell>
          <cell r="X3">
            <v>11.11</v>
          </cell>
          <cell r="Y3">
            <v>17.39</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20</v>
          </cell>
          <cell r="AL3">
            <v>3.3600000000000003</v>
          </cell>
          <cell r="AM3">
            <v>2.9304029304029519E-2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0.27315541601256083</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8.0790416658633735</v>
          </cell>
          <cell r="W4">
            <v>10.819511489236046</v>
          </cell>
          <cell r="X4">
            <v>17.739999999999998</v>
          </cell>
          <cell r="Y4">
            <v>23.76</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30</v>
          </cell>
          <cell r="AL4">
            <v>2.9</v>
          </cell>
          <cell r="AM4">
            <v>2.5292168149311189E-2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0.12244897959183762</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7.3516376877968721</v>
          </cell>
          <cell r="W5">
            <v>11.549442697812859</v>
          </cell>
          <cell r="X5">
            <v>16.149999999999999</v>
          </cell>
          <cell r="Y5">
            <v>25.36</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40</v>
          </cell>
          <cell r="AL5">
            <v>2.3199999999999998</v>
          </cell>
          <cell r="AM5">
            <v>2.0233734519448949E-2</v>
          </cell>
          <cell r="AN5">
            <v>230.4</v>
          </cell>
          <cell r="AO5">
            <v>230.4</v>
          </cell>
          <cell r="AP5">
            <v>0</v>
          </cell>
          <cell r="AQ5">
            <v>1000</v>
          </cell>
          <cell r="AR5">
            <v>1500</v>
          </cell>
          <cell r="AX5" t="str">
            <v>Staff</v>
          </cell>
          <cell r="AY5">
            <v>3</v>
          </cell>
          <cell r="BA5" t="str">
            <v>리니어</v>
          </cell>
          <cell r="BB5">
            <v>3</v>
          </cell>
          <cell r="BC5" t="str">
            <v>slope</v>
          </cell>
          <cell r="BF5">
            <v>3</v>
          </cell>
          <cell r="BG5">
            <v>0.10361067503924723</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7.9685551996380859</v>
          </cell>
          <cell r="W6">
            <v>10.617355665741446</v>
          </cell>
          <cell r="X6">
            <v>28.18</v>
          </cell>
          <cell r="Y6">
            <v>37.549999999999997</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10</v>
          </cell>
          <cell r="AL6">
            <v>1.3</v>
          </cell>
          <cell r="AM6">
            <v>1.1337868480725705E-2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9.4191522762952035E-2</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6.6787611628442489</v>
          </cell>
          <cell r="W7">
            <v>11.551076513135694</v>
          </cell>
          <cell r="X7">
            <v>23.62</v>
          </cell>
          <cell r="Y7">
            <v>40.86</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20</v>
          </cell>
          <cell r="AL7">
            <v>1.04</v>
          </cell>
          <cell r="AM7">
            <v>9.070294784580565E-3</v>
          </cell>
          <cell r="AN7">
            <v>48</v>
          </cell>
          <cell r="AO7">
            <v>48</v>
          </cell>
          <cell r="AP7">
            <v>0</v>
          </cell>
          <cell r="AQ7">
            <v>2500</v>
          </cell>
          <cell r="AR7">
            <v>3500</v>
          </cell>
          <cell r="AS7">
            <v>4</v>
          </cell>
          <cell r="AT7">
            <v>5</v>
          </cell>
          <cell r="AX7" t="str">
            <v>Sword</v>
          </cell>
          <cell r="AY7">
            <v>5</v>
          </cell>
          <cell r="BF7">
            <v>5</v>
          </cell>
          <cell r="BG7">
            <v>1.0989010989011068E-2</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8.0215713770287458</v>
          </cell>
          <cell r="W8">
            <v>11.04082411011702</v>
          </cell>
          <cell r="X8">
            <v>55.29</v>
          </cell>
          <cell r="Y8">
            <v>76.099999999999994</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10</v>
          </cell>
          <cell r="AL8">
            <v>1.1000000000000001</v>
          </cell>
          <cell r="AM8">
            <v>9.5935810221525215E-3</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7.1358900621813861</v>
          </cell>
          <cell r="W9">
            <v>11.502516259951969</v>
          </cell>
          <cell r="X9">
            <v>49.18</v>
          </cell>
          <cell r="Y9">
            <v>79.28</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10</v>
          </cell>
          <cell r="AL9">
            <v>0.88000000000000012</v>
          </cell>
          <cell r="AM9">
            <v>7.6748648177220168E-3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7.6941650190807911</v>
          </cell>
          <cell r="W10">
            <v>10.682352195892435</v>
          </cell>
          <cell r="X10">
            <v>113.68</v>
          </cell>
          <cell r="Y10">
            <v>157.83000000000001</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1</v>
          </cell>
          <cell r="AJ10">
            <v>6</v>
          </cell>
          <cell r="AK10">
            <v>30</v>
          </cell>
          <cell r="AL10">
            <v>1</v>
          </cell>
          <cell r="AM10">
            <v>8.721437292865928E-3</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7.4055122357965741</v>
          </cell>
          <cell r="W11">
            <v>11.591804243785385</v>
          </cell>
          <cell r="X11">
            <v>109.41</v>
          </cell>
          <cell r="Y11">
            <v>171.26</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0.8</v>
          </cell>
          <cell r="AJ11">
            <v>7</v>
          </cell>
          <cell r="AK11">
            <v>10</v>
          </cell>
          <cell r="AL11">
            <v>0.8</v>
          </cell>
          <cell r="AM11">
            <v>6.9771498342927419E-3</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7.9434417746265513</v>
          </cell>
          <cell r="W12">
            <v>10.454801273573134</v>
          </cell>
          <cell r="X12">
            <v>152.94999999999999</v>
          </cell>
          <cell r="Y12">
            <v>201.31</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0.45</v>
          </cell>
          <cell r="AJ12">
            <v>13</v>
          </cell>
          <cell r="AK12">
            <v>10</v>
          </cell>
          <cell r="AL12">
            <v>0.45</v>
          </cell>
          <cell r="AM12">
            <v>3.9246467817896672E-3</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6.8648487500714053</v>
          </cell>
          <cell r="W13">
            <v>11.694282697812472</v>
          </cell>
          <cell r="X13">
            <v>132.19</v>
          </cell>
          <cell r="Y13">
            <v>225.18</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0.36</v>
          </cell>
          <cell r="AJ13">
            <v>14</v>
          </cell>
          <cell r="AK13">
            <v>10</v>
          </cell>
          <cell r="AL13">
            <v>0.36</v>
          </cell>
          <cell r="AM13">
            <v>3.1397174254317339E-3</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7.9069610303870483</v>
          </cell>
          <cell r="W14">
            <v>10.545262177436854</v>
          </cell>
          <cell r="X14">
            <v>198.43</v>
          </cell>
          <cell r="Y14">
            <v>264.63</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0.20250000000000001</v>
          </cell>
          <cell r="AJ14">
            <v>20</v>
          </cell>
          <cell r="AK14">
            <v>10</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7.665914653869093</v>
          </cell>
          <cell r="W15">
            <v>10.515118059530561</v>
          </cell>
          <cell r="X15">
            <v>11.5</v>
          </cell>
          <cell r="Y15">
            <v>15.77</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10</v>
          </cell>
          <cell r="AL15">
            <v>4.2</v>
          </cell>
          <cell r="AM15">
            <v>3.6630036630036895E-2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7.1647276978436354</v>
          </cell>
          <cell r="W16">
            <v>11.317269636979034</v>
          </cell>
          <cell r="X16">
            <v>10.75</v>
          </cell>
          <cell r="Y16">
            <v>16.98</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20</v>
          </cell>
          <cell r="AL16">
            <v>3.3600000000000003</v>
          </cell>
          <cell r="AM16">
            <v>2.9304029304029519E-2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7.6616705184305447</v>
          </cell>
          <cell r="W17">
            <v>10.536500542730119</v>
          </cell>
          <cell r="X17">
            <v>16.829999999999998</v>
          </cell>
          <cell r="Y17">
            <v>23.14</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30</v>
          </cell>
          <cell r="AL17">
            <v>2.9</v>
          </cell>
          <cell r="AM17">
            <v>2.5292168149311189E-2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7.1054138149776787</v>
          </cell>
          <cell r="W18">
            <v>11.547425372343707</v>
          </cell>
          <cell r="X18">
            <v>15.6</v>
          </cell>
          <cell r="Y18">
            <v>25.36</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40</v>
          </cell>
          <cell r="AL18">
            <v>2.3199999999999998</v>
          </cell>
          <cell r="AM18">
            <v>2.0233734519448949E-2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7.4411221192856916</v>
          </cell>
          <cell r="W19">
            <v>11.065041329481923</v>
          </cell>
          <cell r="X19">
            <v>26.32</v>
          </cell>
          <cell r="Y19">
            <v>39.14</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30</v>
          </cell>
          <cell r="AL19">
            <v>1.3</v>
          </cell>
          <cell r="AM19">
            <v>1.1337868480725705E-2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7.0154505427288507</v>
          </cell>
          <cell r="W20">
            <v>11.567683222350878</v>
          </cell>
          <cell r="X20">
            <v>24.81</v>
          </cell>
          <cell r="Y20">
            <v>40.909999999999997</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40</v>
          </cell>
          <cell r="AL20">
            <v>1.04</v>
          </cell>
          <cell r="AM20">
            <v>9.070294784580565E-3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8.013832007365373</v>
          </cell>
          <cell r="W21">
            <v>10.378568314729108</v>
          </cell>
          <cell r="X21">
            <v>55.24</v>
          </cell>
          <cell r="Y21">
            <v>71.53</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10</v>
          </cell>
          <cell r="AL21">
            <v>1.1000000000000001</v>
          </cell>
          <cell r="AM21">
            <v>9.5935810221525215E-3</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7.3028962099413013</v>
          </cell>
          <cell r="W22">
            <v>11.5075084500707</v>
          </cell>
          <cell r="X22">
            <v>50.33</v>
          </cell>
          <cell r="Y22">
            <v>79.319999999999993</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10</v>
          </cell>
          <cell r="AL22">
            <v>0.88000000000000012</v>
          </cell>
          <cell r="AM22">
            <v>7.6748648177220168E-3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7.7782837653532626</v>
          </cell>
          <cell r="W23">
            <v>10.543568267393082</v>
          </cell>
          <cell r="X23">
            <v>114.92</v>
          </cell>
          <cell r="Y23">
            <v>155.78</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1</v>
          </cell>
          <cell r="AJ23">
            <v>6</v>
          </cell>
          <cell r="AK23">
            <v>30</v>
          </cell>
          <cell r="AL23">
            <v>1</v>
          </cell>
          <cell r="AM23">
            <v>8.721437292865928E-3</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7.051610694461024</v>
          </cell>
          <cell r="W24">
            <v>11.313938865561095</v>
          </cell>
          <cell r="X24">
            <v>104.18</v>
          </cell>
          <cell r="Y24">
            <v>167.16</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0.8</v>
          </cell>
          <cell r="AJ24">
            <v>7</v>
          </cell>
          <cell r="AK24">
            <v>10</v>
          </cell>
          <cell r="AL24">
            <v>0.8</v>
          </cell>
          <cell r="AM24">
            <v>6.9771498342927419E-3</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7.4561305415828718</v>
          </cell>
          <cell r="W25">
            <v>10.368400750493935</v>
          </cell>
          <cell r="X25">
            <v>143.57</v>
          </cell>
          <cell r="Y25">
            <v>199.65</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0.45</v>
          </cell>
          <cell r="AJ25">
            <v>14</v>
          </cell>
          <cell r="AK25">
            <v>10</v>
          </cell>
          <cell r="AL25">
            <v>0.45</v>
          </cell>
          <cell r="AM25">
            <v>3.9246467817896672E-3</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6.9840498114109764</v>
          </cell>
          <cell r="W26">
            <v>11.620219630770379</v>
          </cell>
          <cell r="X26">
            <v>134.47999999999999</v>
          </cell>
          <cell r="Y26">
            <v>223.75</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0.36</v>
          </cell>
          <cell r="AJ26">
            <v>15</v>
          </cell>
          <cell r="AK26">
            <v>10</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8.1370395448753889</v>
          </cell>
          <cell r="W27">
            <v>10.557421360856885</v>
          </cell>
          <cell r="X27">
            <v>204.2</v>
          </cell>
          <cell r="Y27">
            <v>264.94</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0.20250000000000001</v>
          </cell>
          <cell r="AJ27">
            <v>21</v>
          </cell>
          <cell r="AK27">
            <v>10</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7.9162526659920607</v>
          </cell>
          <cell r="W28">
            <v>10.594539262722346</v>
          </cell>
          <cell r="X28">
            <v>11.87</v>
          </cell>
          <cell r="Y28">
            <v>15.89</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10</v>
          </cell>
          <cell r="AL28">
            <v>4.2</v>
          </cell>
          <cell r="AM28">
            <v>3.6630036630036895E-2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6.7162191222520793</v>
          </cell>
          <cell r="W29">
            <v>11.784868226213009</v>
          </cell>
          <cell r="X29">
            <v>10.07</v>
          </cell>
          <cell r="Y29">
            <v>17.68</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20</v>
          </cell>
          <cell r="AL29">
            <v>3.3600000000000003</v>
          </cell>
          <cell r="AM29">
            <v>2.9304029304029519E-2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7.5377706182873112</v>
          </cell>
          <cell r="W30">
            <v>10.785736602564715</v>
          </cell>
          <cell r="X30">
            <v>16.55</v>
          </cell>
          <cell r="Y30">
            <v>23.69</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10</v>
          </cell>
          <cell r="AL30">
            <v>2.9</v>
          </cell>
          <cell r="AM30">
            <v>2.5292168149311189E-2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7.3407680666455981</v>
          </cell>
          <cell r="W31">
            <v>11.5077771079558</v>
          </cell>
          <cell r="X31">
            <v>16.12</v>
          </cell>
          <cell r="Y31">
            <v>25.27</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20</v>
          </cell>
          <cell r="AL31">
            <v>2.3199999999999998</v>
          </cell>
          <cell r="AM31">
            <v>2.0233734519448949E-2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7.4447110974177173</v>
          </cell>
          <cell r="W32">
            <v>10.694087758463867</v>
          </cell>
          <cell r="X32">
            <v>26.33</v>
          </cell>
          <cell r="Y32">
            <v>37.82</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10</v>
          </cell>
          <cell r="AL32">
            <v>1.3</v>
          </cell>
          <cell r="AM32">
            <v>1.1337868480725705E-2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6.7321539846265734</v>
          </cell>
          <cell r="W33">
            <v>11.505733464695727</v>
          </cell>
          <cell r="X33">
            <v>23.81</v>
          </cell>
          <cell r="Y33">
            <v>40.69</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30</v>
          </cell>
          <cell r="AL33">
            <v>1.04</v>
          </cell>
          <cell r="AM33">
            <v>9.070294784580565E-3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7.8622504677172014</v>
          </cell>
          <cell r="W34">
            <v>10.415172590275318</v>
          </cell>
          <cell r="X34">
            <v>54.19</v>
          </cell>
          <cell r="Y34">
            <v>71.790000000000006</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10</v>
          </cell>
          <cell r="AL34">
            <v>1.1000000000000001</v>
          </cell>
          <cell r="AM34">
            <v>9.5935810221525215E-3</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7.0327979225051012</v>
          </cell>
          <cell r="W35">
            <v>11.866567113486674</v>
          </cell>
          <cell r="X35">
            <v>48.47</v>
          </cell>
          <cell r="Y35">
            <v>81.790000000000006</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10</v>
          </cell>
          <cell r="AL35">
            <v>0.88000000000000012</v>
          </cell>
          <cell r="AM35">
            <v>7.6748648177220168E-3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7.8287956747948098</v>
          </cell>
          <cell r="W36">
            <v>10.380049463652288</v>
          </cell>
          <cell r="X36">
            <v>115.67</v>
          </cell>
          <cell r="Y36">
            <v>153.36000000000001</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1</v>
          </cell>
          <cell r="AJ36">
            <v>7</v>
          </cell>
          <cell r="AK36">
            <v>20</v>
          </cell>
          <cell r="AL36">
            <v>1</v>
          </cell>
          <cell r="AM36">
            <v>8.721437292865928E-3</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7.3429759192914545</v>
          </cell>
          <cell r="W37">
            <v>11.814593478175471</v>
          </cell>
          <cell r="X37">
            <v>108.49</v>
          </cell>
          <cell r="Y37">
            <v>174.56</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0.8</v>
          </cell>
          <cell r="AJ37">
            <v>8</v>
          </cell>
          <cell r="AK37">
            <v>10</v>
          </cell>
          <cell r="AL37">
            <v>0.8</v>
          </cell>
          <cell r="AM37">
            <v>6.9771498342927419E-3</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7.8257273679905728</v>
          </cell>
          <cell r="W38">
            <v>10.534932426158388</v>
          </cell>
          <cell r="X38">
            <v>150.69</v>
          </cell>
          <cell r="Y38">
            <v>202.85</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0.45</v>
          </cell>
          <cell r="AJ38">
            <v>15</v>
          </cell>
          <cell r="AK38">
            <v>10</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7.2106877993275091</v>
          </cell>
          <cell r="W39">
            <v>11.269335116644992</v>
          </cell>
          <cell r="X39">
            <v>138.84</v>
          </cell>
          <cell r="Y39">
            <v>217</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0.36</v>
          </cell>
          <cell r="AJ39">
            <v>16</v>
          </cell>
          <cell r="AK39">
            <v>10</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7.7453537243606316</v>
          </cell>
          <cell r="W40">
            <v>10.808122842578531</v>
          </cell>
          <cell r="X40">
            <v>194.37</v>
          </cell>
          <cell r="Y40">
            <v>271.23</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0.20250000000000001</v>
          </cell>
          <cell r="AJ40">
            <v>23</v>
          </cell>
          <cell r="AK40">
            <v>10</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8.1789011848090727</v>
          </cell>
          <cell r="W41">
            <v>10.367812451784951</v>
          </cell>
          <cell r="X41">
            <v>12.27</v>
          </cell>
          <cell r="Y41">
            <v>15.55</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10</v>
          </cell>
          <cell r="AL41">
            <v>4.2</v>
          </cell>
          <cell r="AM41">
            <v>3.6630036630036895E-2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7.0197697104696912</v>
          </cell>
          <cell r="W42">
            <v>11.230294595594778</v>
          </cell>
          <cell r="X42">
            <v>10.53</v>
          </cell>
          <cell r="Y42">
            <v>16.850000000000001</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20</v>
          </cell>
          <cell r="AL42">
            <v>3.3600000000000003</v>
          </cell>
          <cell r="AM42">
            <v>2.9304029304029519E-2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7.585889746045102</v>
          </cell>
          <cell r="W43">
            <v>11.030779206273948</v>
          </cell>
          <cell r="X43">
            <v>16.66</v>
          </cell>
          <cell r="Y43">
            <v>24.23</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10</v>
          </cell>
          <cell r="AL43">
            <v>2.9</v>
          </cell>
          <cell r="AM43">
            <v>2.5292168149311189E-2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7.2814746888323345</v>
          </cell>
          <cell r="W44">
            <v>11.452837863427501</v>
          </cell>
          <cell r="X44">
            <v>15.99</v>
          </cell>
          <cell r="Y44">
            <v>25.15</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10</v>
          </cell>
          <cell r="AL44">
            <v>2.3199999999999998</v>
          </cell>
          <cell r="AM44">
            <v>2.0233734519448949E-2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7.6714766187840571</v>
          </cell>
          <cell r="W45">
            <v>10.546765708181999</v>
          </cell>
          <cell r="X45">
            <v>27.13</v>
          </cell>
          <cell r="Y45">
            <v>37.299999999999997</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10</v>
          </cell>
          <cell r="AL45">
            <v>1.3</v>
          </cell>
          <cell r="AM45">
            <v>1.1337868480725705E-2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7.2936639572683006</v>
          </cell>
          <cell r="W46">
            <v>11.594911719175435</v>
          </cell>
          <cell r="X46">
            <v>25.8</v>
          </cell>
          <cell r="Y46">
            <v>41.01</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20</v>
          </cell>
          <cell r="AL46">
            <v>1.04</v>
          </cell>
          <cell r="AM46">
            <v>9.070294784580565E-3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7.8449333664851091</v>
          </cell>
          <cell r="W47">
            <v>10.725007669976385</v>
          </cell>
          <cell r="X47">
            <v>54.07</v>
          </cell>
          <cell r="Y47">
            <v>73.92</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10</v>
          </cell>
          <cell r="AL47">
            <v>1.1000000000000001</v>
          </cell>
          <cell r="AM47">
            <v>9.5935810221525215E-3</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7.1617464898674994</v>
          </cell>
          <cell r="W48">
            <v>11.454625296501678</v>
          </cell>
          <cell r="X48">
            <v>49.36</v>
          </cell>
          <cell r="Y48">
            <v>78.95</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10</v>
          </cell>
          <cell r="AL48">
            <v>0.88000000000000012</v>
          </cell>
          <cell r="AM48">
            <v>7.6748648177220168E-3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7.9158313956503461</v>
          </cell>
          <cell r="W49">
            <v>11.107250609427847</v>
          </cell>
          <cell r="X49">
            <v>116.95</v>
          </cell>
          <cell r="Y49">
            <v>164.11</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1</v>
          </cell>
          <cell r="AJ49">
            <v>9</v>
          </cell>
          <cell r="AK49">
            <v>10</v>
          </cell>
          <cell r="AL49">
            <v>1</v>
          </cell>
          <cell r="AM49">
            <v>8.721437292865928E-3</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7.1686821379022181</v>
          </cell>
          <cell r="W50">
            <v>11.310242419120605</v>
          </cell>
          <cell r="X50">
            <v>105.91</v>
          </cell>
          <cell r="Y50">
            <v>167.1</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0.8</v>
          </cell>
          <cell r="AJ50">
            <v>10</v>
          </cell>
          <cell r="AK50">
            <v>10</v>
          </cell>
          <cell r="AL50">
            <v>0.8</v>
          </cell>
          <cell r="AM50">
            <v>6.9771498342927419E-3</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7.8850860367010709</v>
          </cell>
          <cell r="W51">
            <v>10.824370671383475</v>
          </cell>
          <cell r="X51">
            <v>151.83000000000001</v>
          </cell>
          <cell r="Y51">
            <v>208.43</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0.45</v>
          </cell>
          <cell r="AJ51">
            <v>16</v>
          </cell>
          <cell r="AK51">
            <v>10</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7.384684566229196</v>
          </cell>
          <cell r="W52">
            <v>11.525762518658283</v>
          </cell>
          <cell r="X52">
            <v>142.19</v>
          </cell>
          <cell r="Y52">
            <v>221.93</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0.36</v>
          </cell>
          <cell r="AJ52">
            <v>17</v>
          </cell>
          <cell r="AK52">
            <v>10</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8.1542204671299707</v>
          </cell>
          <cell r="W53">
            <v>10.540760523654857</v>
          </cell>
          <cell r="X53">
            <v>204.63</v>
          </cell>
          <cell r="Y53">
            <v>264.52</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0.20250000000000001</v>
          </cell>
          <cell r="AJ53">
            <v>24</v>
          </cell>
          <cell r="AK53">
            <v>10</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7.7802651852808014</v>
          </cell>
          <cell r="W54">
            <v>10.967186576199575</v>
          </cell>
          <cell r="X54">
            <v>11.67</v>
          </cell>
          <cell r="Y54">
            <v>16.45</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10</v>
          </cell>
          <cell r="AL54">
            <v>4.2</v>
          </cell>
          <cell r="AM54">
            <v>3.6630036630036895E-2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7.1845769272332287</v>
          </cell>
          <cell r="W55">
            <v>11.81100791070703</v>
          </cell>
          <cell r="X55">
            <v>10.78</v>
          </cell>
          <cell r="Y55">
            <v>17.72</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20</v>
          </cell>
          <cell r="AL55">
            <v>3.3600000000000003</v>
          </cell>
          <cell r="AM55">
            <v>2.9304029304029519E-2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7.873356566409929</v>
          </cell>
          <cell r="W56">
            <v>11.074866299587548</v>
          </cell>
          <cell r="X56">
            <v>17.29</v>
          </cell>
          <cell r="Y56">
            <v>24.32</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10</v>
          </cell>
          <cell r="AL56">
            <v>2.9</v>
          </cell>
          <cell r="AM56">
            <v>2.5292168149311189E-2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6.8365794678109912</v>
          </cell>
          <cell r="W57">
            <v>11.515578647223938</v>
          </cell>
          <cell r="X57">
            <v>15.01</v>
          </cell>
          <cell r="Y57">
            <v>25.29</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10</v>
          </cell>
          <cell r="AL57">
            <v>2.3199999999999998</v>
          </cell>
          <cell r="AM57">
            <v>2.0233734519448949E-2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8.1532819179541498</v>
          </cell>
          <cell r="W58">
            <v>11.069049575082449</v>
          </cell>
          <cell r="X58">
            <v>28.84</v>
          </cell>
          <cell r="Y58">
            <v>39.15</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10</v>
          </cell>
          <cell r="AL58">
            <v>1.3</v>
          </cell>
          <cell r="AM58">
            <v>1.1337868480725705E-2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6.6840819018782316</v>
          </cell>
          <cell r="W59">
            <v>11.841931435595901</v>
          </cell>
          <cell r="X59">
            <v>23.64</v>
          </cell>
          <cell r="Y59">
            <v>41.88</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20</v>
          </cell>
          <cell r="AL59">
            <v>1.04</v>
          </cell>
          <cell r="AM59">
            <v>9.070294784580565E-3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7.4638441608242765</v>
          </cell>
          <cell r="W60">
            <v>10.831865611544352</v>
          </cell>
          <cell r="X60">
            <v>51.44</v>
          </cell>
          <cell r="Y60">
            <v>74.66</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10</v>
          </cell>
          <cell r="AL60">
            <v>1.1000000000000001</v>
          </cell>
          <cell r="AM60">
            <v>9.5935810221525215E-3</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6.9019329290548557</v>
          </cell>
          <cell r="W61">
            <v>11.764527362931409</v>
          </cell>
          <cell r="X61">
            <v>47.57</v>
          </cell>
          <cell r="Y61">
            <v>81.09</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10</v>
          </cell>
          <cell r="AL61">
            <v>0.88000000000000012</v>
          </cell>
          <cell r="AM61">
            <v>7.6748648177220168E-3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7.456253412552881</v>
          </cell>
          <cell r="W62">
            <v>10.562140772027865</v>
          </cell>
          <cell r="X62">
            <v>110.16</v>
          </cell>
          <cell r="Y62">
            <v>156.05000000000001</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1</v>
          </cell>
          <cell r="AJ62">
            <v>11</v>
          </cell>
          <cell r="AK62">
            <v>10</v>
          </cell>
          <cell r="AL62">
            <v>1</v>
          </cell>
          <cell r="AM62">
            <v>8.721437292865928E-3</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7.1680291415137933</v>
          </cell>
          <cell r="W63">
            <v>11.79540296416126</v>
          </cell>
          <cell r="X63">
            <v>105.9</v>
          </cell>
          <cell r="Y63">
            <v>174.27</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0.8</v>
          </cell>
          <cell r="AJ63">
            <v>12</v>
          </cell>
          <cell r="AK63">
            <v>10</v>
          </cell>
          <cell r="AL63">
            <v>0.8</v>
          </cell>
          <cell r="AM63">
            <v>6.9771498342927419E-3</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7.8062080856153955</v>
          </cell>
          <cell r="W64">
            <v>10.554015362768158</v>
          </cell>
          <cell r="X64">
            <v>150.31</v>
          </cell>
          <cell r="Y64">
            <v>203.22</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0.45</v>
          </cell>
          <cell r="AJ64">
            <v>18</v>
          </cell>
          <cell r="AK64">
            <v>10</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7.4070940711829287</v>
          </cell>
          <cell r="W65">
            <v>11.472201306455236</v>
          </cell>
          <cell r="X65">
            <v>142.63</v>
          </cell>
          <cell r="Y65">
            <v>220.9</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0.36</v>
          </cell>
          <cell r="AJ65">
            <v>19</v>
          </cell>
          <cell r="AK65">
            <v>10</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8.186175751431497</v>
          </cell>
          <cell r="W66">
            <v>10.490692735631624</v>
          </cell>
          <cell r="X66">
            <v>205.43</v>
          </cell>
          <cell r="Y66">
            <v>263.26</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0.20250000000000001</v>
          </cell>
          <cell r="AJ66">
            <v>26</v>
          </cell>
          <cell r="AK66">
            <v>10</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8.1776634572133062</v>
          </cell>
          <cell r="W68">
            <v>10.715604457959113</v>
          </cell>
          <cell r="X68">
            <v>12.27</v>
          </cell>
          <cell r="Y68">
            <v>16.07</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10</v>
          </cell>
          <cell r="AL68">
            <v>4.2</v>
          </cell>
          <cell r="AM68">
            <v>3.6630036630036895E-2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7.1936859293409645</v>
          </cell>
          <cell r="W69">
            <v>11.460154987718177</v>
          </cell>
          <cell r="X69">
            <v>10.79</v>
          </cell>
          <cell r="Y69">
            <v>17.190000000000001</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20</v>
          </cell>
          <cell r="AL69">
            <v>3.3600000000000003</v>
          </cell>
          <cell r="AM69">
            <v>2.9304029304029519E-2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7.562087093651952</v>
          </cell>
          <cell r="W70">
            <v>10.723184718125108</v>
          </cell>
          <cell r="X70">
            <v>16.61</v>
          </cell>
          <cell r="Y70">
            <v>23.55</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10</v>
          </cell>
          <cell r="AL70">
            <v>2.9</v>
          </cell>
          <cell r="AM70">
            <v>2.5292168149311189E-2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6.8775640987912938</v>
          </cell>
          <cell r="W71">
            <v>11.730776330609348</v>
          </cell>
          <cell r="X71">
            <v>15.1</v>
          </cell>
          <cell r="Y71">
            <v>25.76</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10</v>
          </cell>
          <cell r="AL71">
            <v>2.3199999999999998</v>
          </cell>
          <cell r="AM71">
            <v>2.0233734519448949E-2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7.5559435349617816</v>
          </cell>
          <cell r="W72">
            <v>10.58558975622134</v>
          </cell>
          <cell r="X72">
            <v>26.72</v>
          </cell>
          <cell r="Y72">
            <v>37.44</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10</v>
          </cell>
          <cell r="AL72">
            <v>1.3</v>
          </cell>
          <cell r="AM72">
            <v>1.1337868480725705E-2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7.0559990636990264</v>
          </cell>
          <cell r="W73">
            <v>11.427505051543479</v>
          </cell>
          <cell r="X73">
            <v>24.96</v>
          </cell>
          <cell r="Y73">
            <v>40.42</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10</v>
          </cell>
          <cell r="AL73">
            <v>1.04</v>
          </cell>
          <cell r="AM73">
            <v>9.070294784580565E-3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7.8297063097009127</v>
          </cell>
          <cell r="W74">
            <v>10.804661712357568</v>
          </cell>
          <cell r="X74">
            <v>53.97</v>
          </cell>
          <cell r="Y74">
            <v>74.47</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10</v>
          </cell>
          <cell r="AL74">
            <v>1.1000000000000001</v>
          </cell>
          <cell r="AM74">
            <v>9.5935810221525215E-3</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6.6520799284946435</v>
          </cell>
          <cell r="W75">
            <v>11.312501924168563</v>
          </cell>
          <cell r="X75">
            <v>45.85</v>
          </cell>
          <cell r="Y75">
            <v>77.97</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10</v>
          </cell>
          <cell r="AL75">
            <v>0.88000000000000012</v>
          </cell>
          <cell r="AM75">
            <v>7.6748648177220168E-3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8.2052908860008706</v>
          </cell>
          <cell r="W76">
            <v>10.955943695690113</v>
          </cell>
          <cell r="X76">
            <v>121.23</v>
          </cell>
          <cell r="Y76">
            <v>161.87</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1</v>
          </cell>
          <cell r="AJ76">
            <v>13</v>
          </cell>
          <cell r="AK76">
            <v>10</v>
          </cell>
          <cell r="AL76">
            <v>1</v>
          </cell>
          <cell r="AM76">
            <v>8.721437292865928E-3</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6.8575428192525631</v>
          </cell>
          <cell r="W77">
            <v>11.739992206005045</v>
          </cell>
          <cell r="X77">
            <v>101.32</v>
          </cell>
          <cell r="Y77">
            <v>173.45</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0.8</v>
          </cell>
          <cell r="AJ77">
            <v>14</v>
          </cell>
          <cell r="AK77">
            <v>10</v>
          </cell>
          <cell r="AL77">
            <v>0.8</v>
          </cell>
          <cell r="AM77">
            <v>6.9771498342927419E-3</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7.6369167869662924</v>
          </cell>
          <cell r="W78">
            <v>10.738438932146876</v>
          </cell>
          <cell r="X78">
            <v>147.05000000000001</v>
          </cell>
          <cell r="Y78">
            <v>206.77</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0.45</v>
          </cell>
          <cell r="AJ78">
            <v>20</v>
          </cell>
          <cell r="AK78">
            <v>10</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7.3278539503869595</v>
          </cell>
          <cell r="W79">
            <v>11.792913886250277</v>
          </cell>
          <cell r="X79">
            <v>141.1</v>
          </cell>
          <cell r="Y79">
            <v>227.08</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0.36</v>
          </cell>
          <cell r="AJ79">
            <v>21</v>
          </cell>
          <cell r="AK79">
            <v>10</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7.5763328581374116</v>
          </cell>
          <cell r="W80">
            <v>10.775716994222391</v>
          </cell>
          <cell r="X80">
            <v>190.13</v>
          </cell>
          <cell r="Y80">
            <v>270.42</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0.20250000000000001</v>
          </cell>
          <cell r="AJ80">
            <v>28</v>
          </cell>
          <cell r="AK80">
            <v>10</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8.1521867082058534</v>
          </cell>
          <cell r="W88">
            <v>10.443192439386021</v>
          </cell>
          <cell r="X88">
            <v>12.23</v>
          </cell>
          <cell r="Y88">
            <v>15.66</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6.9961936718457558</v>
          </cell>
          <cell r="W89">
            <v>11.861904064779811</v>
          </cell>
          <cell r="X89">
            <v>10.49</v>
          </cell>
          <cell r="Y89">
            <v>17.79</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7.5390638482346297</v>
          </cell>
          <cell r="W90">
            <v>11.074949818514906</v>
          </cell>
          <cell r="X90">
            <v>16.559999999999999</v>
          </cell>
          <cell r="Y90">
            <v>24.32</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7.1135191461495415</v>
          </cell>
          <cell r="W91">
            <v>11.741405387230602</v>
          </cell>
          <cell r="X91">
            <v>15.62</v>
          </cell>
          <cell r="Y91">
            <v>25.79</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7.940494390134667</v>
          </cell>
          <cell r="W92">
            <v>10.531389139913816</v>
          </cell>
          <cell r="X92">
            <v>28.08</v>
          </cell>
          <cell r="Y92">
            <v>37.25</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6.9389428331662497</v>
          </cell>
          <cell r="W93">
            <v>11.24728990776994</v>
          </cell>
          <cell r="X93">
            <v>24.54</v>
          </cell>
          <cell r="Y93">
            <v>39.78</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8.0597764525734146</v>
          </cell>
          <cell r="W94">
            <v>10.72840211630267</v>
          </cell>
          <cell r="X94">
            <v>55.55</v>
          </cell>
          <cell r="Y94">
            <v>73.95</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6.9944358015977741</v>
          </cell>
          <cell r="W95">
            <v>11.517597568647</v>
          </cell>
          <cell r="X95">
            <v>48.21</v>
          </cell>
          <cell r="Y95">
            <v>79.38</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7.8494350252245209</v>
          </cell>
          <cell r="W96">
            <v>11.095921245218058</v>
          </cell>
          <cell r="X96">
            <v>115.97</v>
          </cell>
          <cell r="Y96">
            <v>163.94</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7.2578714279898895</v>
          </cell>
          <cell r="W97">
            <v>11.787078801083265</v>
          </cell>
          <cell r="X97">
            <v>107.23</v>
          </cell>
          <cell r="Y97">
            <v>174.15</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7.8158124138375245</v>
          </cell>
          <cell r="W98">
            <v>10.525736388730831</v>
          </cell>
          <cell r="X98">
            <v>150.5</v>
          </cell>
          <cell r="Y98">
            <v>202.68</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6.8238464547239781</v>
          </cell>
          <cell r="W99">
            <v>11.458763663833595</v>
          </cell>
          <cell r="X99">
            <v>131.4</v>
          </cell>
          <cell r="Y99">
            <v>220.64</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7.7577393746050989</v>
          </cell>
          <cell r="W100">
            <v>10.436237129841702</v>
          </cell>
          <cell r="X100">
            <v>194.68</v>
          </cell>
          <cell r="Y100">
            <v>261.89999999999998</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8.1161131451566249</v>
          </cell>
          <cell r="W101">
            <v>10.902645387201034</v>
          </cell>
          <cell r="X101">
            <v>12.17</v>
          </cell>
          <cell r="Y101">
            <v>16.350000000000001</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6.9366917323322896</v>
          </cell>
          <cell r="W102">
            <v>11.602657185608543</v>
          </cell>
          <cell r="X102">
            <v>10.41</v>
          </cell>
          <cell r="Y102">
            <v>17.399999999999999</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7.7514880048165775</v>
          </cell>
          <cell r="W103">
            <v>10.611338909217757</v>
          </cell>
          <cell r="X103">
            <v>17.02</v>
          </cell>
          <cell r="Y103">
            <v>23.3</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6.9002964146185475</v>
          </cell>
          <cell r="W104">
            <v>11.207244964751458</v>
          </cell>
          <cell r="X104">
            <v>15.15</v>
          </cell>
          <cell r="Y104">
            <v>24.61</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7.6795455548567624</v>
          </cell>
          <cell r="W105">
            <v>10.791501091426143</v>
          </cell>
          <cell r="X105">
            <v>27.16</v>
          </cell>
          <cell r="Y105">
            <v>38.17</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7.1622882933267658</v>
          </cell>
          <cell r="W106">
            <v>11.762024377299298</v>
          </cell>
          <cell r="X106">
            <v>25.33</v>
          </cell>
          <cell r="Y106">
            <v>41.6</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7.8730689064680188</v>
          </cell>
          <cell r="W107">
            <v>10.933252202838364</v>
          </cell>
          <cell r="X107">
            <v>54.26</v>
          </cell>
          <cell r="Y107">
            <v>75.36</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7.1818591543357542</v>
          </cell>
          <cell r="W108">
            <v>11.590276585421584</v>
          </cell>
          <cell r="X108">
            <v>49.5</v>
          </cell>
          <cell r="Y108">
            <v>79.89</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7.9394147260443138</v>
          </cell>
          <cell r="W109">
            <v>10.622762109348049</v>
          </cell>
          <cell r="X109">
            <v>117.3</v>
          </cell>
          <cell r="Y109">
            <v>156.94999999999999</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6.8047485938647299</v>
          </cell>
          <cell r="W110">
            <v>11.620712445383106</v>
          </cell>
          <cell r="X110">
            <v>100.54</v>
          </cell>
          <cell r="Y110">
            <v>171.69</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8.1714877798220549</v>
          </cell>
          <cell r="W111">
            <v>10.606954290354873</v>
          </cell>
          <cell r="X111">
            <v>157.35</v>
          </cell>
          <cell r="Y111">
            <v>204.24</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7.3389180058381376</v>
          </cell>
          <cell r="W112">
            <v>11.202677016781426</v>
          </cell>
          <cell r="X112">
            <v>141.31</v>
          </cell>
          <cell r="Y112">
            <v>215.71</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7.5028340558091164</v>
          </cell>
          <cell r="W113">
            <v>10.622288516542744</v>
          </cell>
          <cell r="X113">
            <v>188.28</v>
          </cell>
          <cell r="Y113">
            <v>266.57</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7.8302145632097186</v>
          </cell>
          <cell r="W115">
            <v>11.008400878512148</v>
          </cell>
          <cell r="X115">
            <v>11.75</v>
          </cell>
          <cell r="Y115">
            <v>16.510000000000002</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6.9262050040612557</v>
          </cell>
          <cell r="W116">
            <v>11.493937380925972</v>
          </cell>
          <cell r="X116">
            <v>10.39</v>
          </cell>
          <cell r="Y116">
            <v>17.239999999999998</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7.4847784353149134</v>
          </cell>
          <cell r="W117">
            <v>10.6731760310117</v>
          </cell>
          <cell r="X117">
            <v>16.440000000000001</v>
          </cell>
          <cell r="Y117">
            <v>23.44</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6.7418180187065611</v>
          </cell>
          <cell r="W118">
            <v>11.200008405665018</v>
          </cell>
          <cell r="X118">
            <v>14.81</v>
          </cell>
          <cell r="Y118">
            <v>24.6</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7.5587782803255568</v>
          </cell>
          <cell r="W119">
            <v>10.729548434430034</v>
          </cell>
          <cell r="X119">
            <v>26.73</v>
          </cell>
          <cell r="Y119">
            <v>37.950000000000003</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6.6759066980674096</v>
          </cell>
          <cell r="W120">
            <v>11.856613055409571</v>
          </cell>
          <cell r="X120">
            <v>23.61</v>
          </cell>
          <cell r="Y120">
            <v>41.94</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8.0370960652803252</v>
          </cell>
          <cell r="W121">
            <v>10.813202719831295</v>
          </cell>
          <cell r="X121">
            <v>55.4</v>
          </cell>
          <cell r="Y121">
            <v>74.53</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7.1884768267917796</v>
          </cell>
          <cell r="W122">
            <v>11.346731649428438</v>
          </cell>
          <cell r="X122">
            <v>49.55</v>
          </cell>
          <cell r="Y122">
            <v>78.209999999999994</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8.0510665681678226</v>
          </cell>
          <cell r="W123">
            <v>10.433531989639242</v>
          </cell>
          <cell r="X123">
            <v>118.95</v>
          </cell>
          <cell r="Y123">
            <v>154.15</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6.6256482715556446</v>
          </cell>
          <cell r="W124">
            <v>11.668927223063765</v>
          </cell>
          <cell r="X124">
            <v>97.89</v>
          </cell>
          <cell r="Y124">
            <v>172.4</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7.7353356976183534</v>
          </cell>
          <cell r="W125">
            <v>10.69311175317058</v>
          </cell>
          <cell r="X125">
            <v>148.94999999999999</v>
          </cell>
          <cell r="Y125">
            <v>205.9</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7.1588766423925385</v>
          </cell>
          <cell r="W126">
            <v>11.665945687793521</v>
          </cell>
          <cell r="X126">
            <v>137.85</v>
          </cell>
          <cell r="Y126">
            <v>224.63</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7.9275194132513027</v>
          </cell>
          <cell r="W127">
            <v>10.90822742289483</v>
          </cell>
          <cell r="X127">
            <v>198.94</v>
          </cell>
          <cell r="Y127">
            <v>273.74</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workbookViewId="0">
      <pane ySplit="1" topLeftCell="A2" activePane="bottomLeft" state="frozen"/>
      <selection pane="bottomLeft" activeCell="N2" sqref="N2"/>
    </sheetView>
    <sheetView zoomScaleNormal="100" workbookViewId="1">
      <selection activeCell="N2" sqref="N2"/>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0.7105531009132301</v>
      </c>
      <c r="C2">
        <f t="shared" ref="C2:C32" ca="1" si="0">RAND()</f>
        <v>0.21990013313883494</v>
      </c>
      <c r="D2" t="str">
        <f ca="1">VLOOKUP($B2
+IF(D1="DI",1,
IF(D1="EN",2,
IF(D1="GO",3,0))),$AC:$AD,MATCH($AD$1,$AC$1:$AD$1,0),1)</f>
        <v>EN</v>
      </c>
      <c r="E2">
        <f ca="1">ROUNDDOWN(VLOOKUP(D2,$P:$W,MATCH($U$1,$P$1:$W$1,0),0)+C2*(VLOOKUP(D2,$P:$W,MATCH($V$1,$P$1:$W$1,0),0)-VLOOKUP(D2,$P:$W,MATCH($U$1,$P$1:$W$1,0),0)+10^ABS(VLOOKUP(D2,$P:$W,MATCH($W$1,$P$1:$W$1,0),0))),VLOOKUP(D2,$P:$W,MATCH($W$1,$P$1:$W$1,0),0))</f>
        <v>6</v>
      </c>
      <c r="F2" t="s">
        <v>127</v>
      </c>
      <c r="G2">
        <v>7</v>
      </c>
      <c r="H2" t="s">
        <v>127</v>
      </c>
      <c r="I2">
        <v>9</v>
      </c>
      <c r="J2" t="str">
        <f>IF(H2="GO",
  IF(I2&lt;100,"골드이상",""),
IF(H2="DI",
  IF(I2&gt;29,"다이아너무많음",
  IF(I2&gt;9,"다이아다소많음","")),""))</f>
        <v/>
      </c>
      <c r="K2" t="str">
        <f ca="1">IF(ROW()=2,L2,OFFSET(K2,-1,0)&amp;","&amp;L2)</f>
        <v>{"dy":1,"cd":"EN","cn":9}</v>
      </c>
      <c r="L2" t="str">
        <f>"{"""&amp;A$1&amp;""":"&amp;A2
&amp;","""&amp;H$1&amp;""":"""&amp;H2&amp;""""
&amp;","""&amp;I$1&amp;""":"&amp;I2&amp;"}"</f>
        <v>{"dy":1,"cd":"EN","cn":9}</v>
      </c>
      <c r="N2" t="str">
        <f ca="1">"["&amp;
IF(LEFT(OFFSET(K1,COUNTA(K:K)-1,0),1)=",",SUBSTITUTE(OFFSET(K1,COUNTA(K:K)-1,0),",","",1),OFFSET(K1,COUNTA(K:K)-1,0))
&amp;"]"</f>
        <v>[{"dy":1,"cd":"EN","cn":9},{"dy":2,"cd":"GO","cn":900},{"dy":3,"cd":"EN","cn":8},{"dy":4,"cd":"GO","cn":3500},{"dy":5,"cd":"DI","cn":3},{"dy":6,"cd":"GO","cn":2700},{"dy":7,"cd":"EN","cn":6},{"dy":8,"cd":"GO","cn":700},{"dy":9,"cd":"EN","cn":8},{"dy":10,"cd":"GO","cn":3200},{"dy":11,"cd":"EN","cn":6},{"dy":12,"cd":"DI","cn":6},{"dy":13,"cd":"GO","cn":1700},{"dy":14,"cd":"EN","cn":8},{"dy":15,"cd":"GO","cn":2100},{"dy":16,"cd":"EN","cn":8},{"dy":17,"cd":"DI","cn":4},{"dy":18,"cd":"EN","cn":6},{"dy":19,"cd":"GO","cn":3400},{"dy":20,"cd":"EN","cn":9},{"dy":21,"cd":"GO","cn":800},{"dy":22,"cd":"EN","cn":7},{"dy":23,"cd":"GO","cn":2700},{"dy":24,"cd":"EN","cn":6},{"dy":25,"cd":"GO","cn":2600},{"dy":26,"cd":"EN","cn":8},{"dy":27,"cd":"GO","cn":2400},{"dy":28,"cd":"EN","cn":6},{"dy":29,"cd":"GO","cn":900},{"dy":30,"cd":"DI","cn":5},{"dy":31,"cd":"GO","cn":500}]</v>
      </c>
      <c r="P2" t="s">
        <v>97</v>
      </c>
      <c r="Q2">
        <f ca="1">COUNTIF(D:D,P2)</f>
        <v>14</v>
      </c>
      <c r="R2">
        <f>COUNTIF(H:H,P2)</f>
        <v>13</v>
      </c>
      <c r="S2">
        <f>SUMIF(H:H,P2,I:I)</f>
        <v>95</v>
      </c>
      <c r="T2">
        <f>S2/R2</f>
        <v>7.3076923076923075</v>
      </c>
      <c r="U2">
        <v>6</v>
      </c>
      <c r="V2">
        <v>9</v>
      </c>
      <c r="W2">
        <v>0</v>
      </c>
      <c r="Y2">
        <v>1</v>
      </c>
      <c r="Z2">
        <v>0</v>
      </c>
      <c r="AA2">
        <v>14</v>
      </c>
      <c r="AB2">
        <f>AA2/SUMIF(Z:Z,Z2,AA:AA)</f>
        <v>0.46666666666666667</v>
      </c>
      <c r="AC2">
        <v>0</v>
      </c>
      <c r="AD2" t="s">
        <v>126</v>
      </c>
    </row>
    <row r="3" spans="1:30">
      <c r="A3">
        <v>2</v>
      </c>
      <c r="B3">
        <f t="shared" ref="B3:B32" ca="1" si="1">RAND()</f>
        <v>0.62766824746591887</v>
      </c>
      <c r="C3">
        <f t="shared" ca="1" si="0"/>
        <v>5.6824346894027711E-2</v>
      </c>
      <c r="D3" t="str">
        <f t="shared" ref="D3:D32" ca="1" si="2">VLOOKUP($B3
+IF(D2="DI",1,
IF(D2="EN",2,
IF(D2="GO",3,0))),$AC:$AD,MATCH($AD$1,$AC$1:$AD$1,0),1)</f>
        <v>GO</v>
      </c>
      <c r="E3">
        <f t="shared" ref="E3:E32" ca="1" si="3">ROUNDDOWN(VLOOKUP(D3,$P:$W,MATCH($U$1,$P$1:$W$1,0),0)+C3*(VLOOKUP(D3,$P:$W,MATCH($V$1,$P$1:$W$1,0),0)-VLOOKUP(D3,$P:$W,MATCH($U$1,$P$1:$W$1,0),0)+10^ABS(VLOOKUP(D3,$P:$W,MATCH($W$1,$P$1:$W$1,0),0))),VLOOKUP(D3,$P:$W,MATCH($W$1,$P$1:$W$1,0),0))</f>
        <v>600</v>
      </c>
      <c r="F3" t="s">
        <v>125</v>
      </c>
      <c r="G3">
        <v>800</v>
      </c>
      <c r="H3" t="s">
        <v>125</v>
      </c>
      <c r="I3">
        <v>900</v>
      </c>
      <c r="J3" t="str">
        <f t="shared" ref="J3:J32" si="4">IF(H3="GO",
  IF(I3&lt;100,"골드이상",""),
IF(H3="DI",
  IF(I3&gt;29,"다이아너무많음",
  IF(I3&gt;9,"다이아다소많음","")),""))</f>
        <v/>
      </c>
      <c r="K3" t="str">
        <f t="shared" ref="K3:K32" ca="1" si="5">IF(ROW()=2,L3,OFFSET(K3,-1,0)&amp;","&amp;L3)</f>
        <v>{"dy":1,"cd":"EN","cn":9},{"dy":2,"cd":"GO","cn":900}</v>
      </c>
      <c r="L3" t="str">
        <f t="shared" ref="L3:L32" si="6">"{"""&amp;A$1&amp;""":"&amp;A3
&amp;","""&amp;H$1&amp;""":"""&amp;H3&amp;""""
&amp;","""&amp;I$1&amp;""":"&amp;I3&amp;"}"</f>
        <v>{"dy":2,"cd":"GO","cn":900}</v>
      </c>
      <c r="P3" t="s">
        <v>68</v>
      </c>
      <c r="Q3">
        <f t="shared" ref="Q3:Q4" ca="1" si="7">COUNTIF(D:D,P3)</f>
        <v>14</v>
      </c>
      <c r="R3">
        <f t="shared" ref="R3:R4" si="8">COUNTIF(H:H,P3)</f>
        <v>14</v>
      </c>
      <c r="S3">
        <f t="shared" ref="S3:S4" si="9">SUMIF(H:H,P3,I:I)</f>
        <v>28100</v>
      </c>
      <c r="T3">
        <f>S3/R3</f>
        <v>2007.1428571428571</v>
      </c>
      <c r="U3">
        <v>500</v>
      </c>
      <c r="V3">
        <v>3500</v>
      </c>
      <c r="W3">
        <v>-2</v>
      </c>
      <c r="Y3">
        <v>2</v>
      </c>
      <c r="Z3">
        <v>0</v>
      </c>
      <c r="AA3">
        <v>14</v>
      </c>
      <c r="AB3">
        <f t="shared" ref="AB3:AB10" si="10">AA3/SUMIF(Z:Z,Z3,AA:AA)</f>
        <v>0.46666666666666667</v>
      </c>
      <c r="AC3">
        <f>AC2+AB2</f>
        <v>0.46666666666666667</v>
      </c>
      <c r="AD3" t="s">
        <v>128</v>
      </c>
    </row>
    <row r="4" spans="1:30">
      <c r="A4">
        <v>3</v>
      </c>
      <c r="B4">
        <f t="shared" ca="1" si="1"/>
        <v>0.90947402916834019</v>
      </c>
      <c r="C4">
        <f t="shared" ca="1" si="0"/>
        <v>0.80427127429807377</v>
      </c>
      <c r="D4" t="str">
        <f t="shared" ca="1" si="2"/>
        <v>DI</v>
      </c>
      <c r="E4">
        <f t="shared" ca="1" si="3"/>
        <v>6</v>
      </c>
      <c r="F4" t="s">
        <v>127</v>
      </c>
      <c r="G4">
        <v>12</v>
      </c>
      <c r="H4" t="s">
        <v>127</v>
      </c>
      <c r="I4">
        <v>8</v>
      </c>
      <c r="J4" t="str">
        <f t="shared" si="4"/>
        <v/>
      </c>
      <c r="K4" t="str">
        <f t="shared" ca="1" si="5"/>
        <v>{"dy":1,"cd":"EN","cn":9},{"dy":2,"cd":"GO","cn":900},{"dy":3,"cd":"EN","cn":8}</v>
      </c>
      <c r="L4" t="str">
        <f t="shared" si="6"/>
        <v>{"dy":3,"cd":"EN","cn":8}</v>
      </c>
      <c r="P4" t="s">
        <v>98</v>
      </c>
      <c r="Q4">
        <f t="shared" ca="1" si="7"/>
        <v>3</v>
      </c>
      <c r="R4">
        <f t="shared" si="8"/>
        <v>4</v>
      </c>
      <c r="S4">
        <f t="shared" si="9"/>
        <v>18</v>
      </c>
      <c r="T4">
        <f>S4/R4</f>
        <v>4.5</v>
      </c>
      <c r="U4">
        <v>3</v>
      </c>
      <c r="V4">
        <v>6</v>
      </c>
      <c r="W4">
        <v>0</v>
      </c>
      <c r="Y4">
        <v>3</v>
      </c>
      <c r="Z4">
        <v>0</v>
      </c>
      <c r="AA4">
        <v>2</v>
      </c>
      <c r="AB4">
        <f t="shared" si="10"/>
        <v>6.6666666666666666E-2</v>
      </c>
      <c r="AC4">
        <f>AC3+AB3</f>
        <v>0.93333333333333335</v>
      </c>
      <c r="AD4" t="s">
        <v>130</v>
      </c>
    </row>
    <row r="5" spans="1:30">
      <c r="A5">
        <v>4</v>
      </c>
      <c r="B5">
        <f t="shared" ca="1" si="1"/>
        <v>0.8498113490106961</v>
      </c>
      <c r="C5">
        <f t="shared" ca="1" si="0"/>
        <v>7.9133109427820925E-2</v>
      </c>
      <c r="D5" t="str">
        <f t="shared" ca="1" si="2"/>
        <v>EN</v>
      </c>
      <c r="E5">
        <f t="shared" ca="1" si="3"/>
        <v>6</v>
      </c>
      <c r="F5" t="s">
        <v>125</v>
      </c>
      <c r="G5">
        <v>1000</v>
      </c>
      <c r="H5" t="s">
        <v>125</v>
      </c>
      <c r="I5">
        <v>3500</v>
      </c>
      <c r="J5" t="str">
        <f t="shared" si="4"/>
        <v/>
      </c>
      <c r="K5" t="str">
        <f t="shared" ca="1" si="5"/>
        <v>{"dy":1,"cd":"EN","cn":9},{"dy":2,"cd":"GO","cn":900},{"dy":3,"cd":"EN","cn":8},{"dy":4,"cd":"GO","cn":3500}</v>
      </c>
      <c r="L5" t="str">
        <f t="shared" si="6"/>
        <v>{"dy":4,"cd":"GO","cn":3500}</v>
      </c>
      <c r="Y5">
        <v>1</v>
      </c>
      <c r="Z5">
        <v>1</v>
      </c>
      <c r="AA5">
        <f>VLOOKUP($Y5,$Y:$AD,MATCH(AA$1,$Y$1:$AD$1,0),0)</f>
        <v>14</v>
      </c>
      <c r="AB5">
        <f t="shared" si="10"/>
        <v>0.5</v>
      </c>
      <c r="AC5">
        <f>AC4+AB4</f>
        <v>1</v>
      </c>
      <c r="AD5" t="str">
        <f>VLOOKUP($Y5,$Y:$AD,MATCH(AD$1,$Y$1:$AD$1,0),0)</f>
        <v>GO</v>
      </c>
    </row>
    <row r="6" spans="1:30">
      <c r="A6">
        <v>5</v>
      </c>
      <c r="B6">
        <f t="shared" ca="1" si="1"/>
        <v>0.2608974714854041</v>
      </c>
      <c r="C6">
        <f t="shared" ca="1" si="0"/>
        <v>0.8797414232862043</v>
      </c>
      <c r="D6" t="str">
        <f t="shared" ca="1" si="2"/>
        <v>GO</v>
      </c>
      <c r="E6">
        <f t="shared" ca="1" si="3"/>
        <v>3200</v>
      </c>
      <c r="F6" t="s">
        <v>127</v>
      </c>
      <c r="G6">
        <v>5</v>
      </c>
      <c r="H6" t="s">
        <v>129</v>
      </c>
      <c r="I6">
        <v>3</v>
      </c>
      <c r="J6" t="str">
        <f t="shared" si="4"/>
        <v/>
      </c>
      <c r="K6" t="str">
        <f t="shared" ca="1" si="5"/>
        <v>{"dy":1,"cd":"EN","cn":9},{"dy":2,"cd":"GO","cn":900},{"dy":3,"cd":"EN","cn":8},{"dy":4,"cd":"GO","cn":3500},{"dy":5,"cd":"DI","cn":3}</v>
      </c>
      <c r="L6" t="str">
        <f t="shared" si="6"/>
        <v>{"dy":5,"cd":"DI","cn":3}</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0.35263601205660011</v>
      </c>
      <c r="C7">
        <f t="shared" ca="1" si="0"/>
        <v>0.95723688342760194</v>
      </c>
      <c r="D7" t="str">
        <f t="shared" ca="1" si="2"/>
        <v>EN</v>
      </c>
      <c r="E7">
        <f t="shared" ca="1" si="3"/>
        <v>9</v>
      </c>
      <c r="F7" t="s">
        <v>125</v>
      </c>
      <c r="G7">
        <v>900</v>
      </c>
      <c r="H7" t="s">
        <v>125</v>
      </c>
      <c r="I7">
        <v>2700</v>
      </c>
      <c r="J7" t="str">
        <f t="shared" si="4"/>
        <v/>
      </c>
      <c r="K7" t="str">
        <f t="shared" ca="1" si="5"/>
        <v>{"dy":1,"cd":"EN","cn":9},{"dy":2,"cd":"GO","cn":900},{"dy":3,"cd":"EN","cn":8},{"dy":4,"cd":"GO","cn":3500},{"dy":5,"cd":"DI","cn":3},{"dy":6,"cd":"GO","cn":2700}</v>
      </c>
      <c r="L7" t="str">
        <f t="shared" si="6"/>
        <v>{"dy":6,"cd":"GO","cn":2700}</v>
      </c>
      <c r="Y7">
        <v>1</v>
      </c>
      <c r="Z7">
        <v>2</v>
      </c>
      <c r="AA7">
        <f t="shared" si="11"/>
        <v>14</v>
      </c>
      <c r="AB7">
        <f t="shared" si="10"/>
        <v>0.875</v>
      </c>
      <c r="AC7">
        <f t="shared" si="12"/>
        <v>2</v>
      </c>
      <c r="AD7" t="str">
        <f t="shared" si="13"/>
        <v>GO</v>
      </c>
    </row>
    <row r="8" spans="1:30">
      <c r="A8">
        <v>7</v>
      </c>
      <c r="B8">
        <f t="shared" ca="1" si="1"/>
        <v>0.2330641439954878</v>
      </c>
      <c r="C8">
        <f t="shared" ca="1" si="0"/>
        <v>0.73964010742300668</v>
      </c>
      <c r="D8" t="str">
        <f t="shared" ca="1" si="2"/>
        <v>GO</v>
      </c>
      <c r="E8">
        <f t="shared" ca="1" si="3"/>
        <v>2700</v>
      </c>
      <c r="F8" t="s">
        <v>127</v>
      </c>
      <c r="G8">
        <v>6</v>
      </c>
      <c r="H8" t="s">
        <v>127</v>
      </c>
      <c r="I8">
        <v>6</v>
      </c>
      <c r="J8" t="str">
        <f t="shared" si="4"/>
        <v/>
      </c>
      <c r="K8" t="str">
        <f t="shared" ca="1" si="5"/>
        <v>{"dy":1,"cd":"EN","cn":9},{"dy":2,"cd":"GO","cn":900},{"dy":3,"cd":"EN","cn":8},{"dy":4,"cd":"GO","cn":3500},{"dy":5,"cd":"DI","cn":3},{"dy":6,"cd":"GO","cn":2700},{"dy":7,"cd":"EN","cn":6}</v>
      </c>
      <c r="L8" t="str">
        <f t="shared" si="6"/>
        <v>{"dy":7,"cd":"EN","cn":6}</v>
      </c>
      <c r="Y8">
        <v>3</v>
      </c>
      <c r="Z8">
        <v>2</v>
      </c>
      <c r="AA8">
        <f t="shared" si="11"/>
        <v>2</v>
      </c>
      <c r="AB8">
        <f t="shared" si="10"/>
        <v>0.125</v>
      </c>
      <c r="AC8">
        <f t="shared" si="12"/>
        <v>2.875</v>
      </c>
      <c r="AD8" t="str">
        <f t="shared" si="13"/>
        <v>DI</v>
      </c>
    </row>
    <row r="9" spans="1:30">
      <c r="A9">
        <v>8</v>
      </c>
      <c r="B9">
        <f t="shared" ca="1" si="1"/>
        <v>8.9743048584784879E-2</v>
      </c>
      <c r="C9">
        <f t="shared" ca="1" si="0"/>
        <v>0.46460396980671592</v>
      </c>
      <c r="D9" t="str">
        <f t="shared" ca="1" si="2"/>
        <v>EN</v>
      </c>
      <c r="E9">
        <f t="shared" ca="1" si="3"/>
        <v>7</v>
      </c>
      <c r="F9" t="s">
        <v>129</v>
      </c>
      <c r="G9">
        <v>3</v>
      </c>
      <c r="H9" t="s">
        <v>125</v>
      </c>
      <c r="I9">
        <v>700</v>
      </c>
      <c r="J9" t="str">
        <f t="shared" si="4"/>
        <v/>
      </c>
      <c r="K9" t="str">
        <f t="shared" ca="1" si="5"/>
        <v>{"dy":1,"cd":"EN","cn":9},{"dy":2,"cd":"GO","cn":900},{"dy":3,"cd":"EN","cn":8},{"dy":4,"cd":"GO","cn":3500},{"dy":5,"cd":"DI","cn":3},{"dy":6,"cd":"GO","cn":2700},{"dy":7,"cd":"EN","cn":6},{"dy":8,"cd":"GO","cn":700}</v>
      </c>
      <c r="L9" t="str">
        <f t="shared" si="6"/>
        <v>{"dy":8,"cd":"GO","cn":700}</v>
      </c>
      <c r="Y9">
        <v>2</v>
      </c>
      <c r="Z9">
        <v>3</v>
      </c>
      <c r="AA9">
        <f t="shared" si="11"/>
        <v>14</v>
      </c>
      <c r="AB9">
        <f t="shared" si="10"/>
        <v>0.875</v>
      </c>
      <c r="AC9">
        <f t="shared" si="12"/>
        <v>3</v>
      </c>
      <c r="AD9" t="str">
        <f t="shared" si="13"/>
        <v>EN</v>
      </c>
    </row>
    <row r="10" spans="1:30">
      <c r="A10">
        <v>9</v>
      </c>
      <c r="B10">
        <f t="shared" ca="1" si="1"/>
        <v>0.17136479621291212</v>
      </c>
      <c r="C10">
        <f t="shared" ca="1" si="0"/>
        <v>0.33288265595046929</v>
      </c>
      <c r="D10" t="str">
        <f t="shared" ca="1" si="2"/>
        <v>GO</v>
      </c>
      <c r="E10">
        <f t="shared" ca="1" si="3"/>
        <v>1500</v>
      </c>
      <c r="F10" t="s">
        <v>125</v>
      </c>
      <c r="G10">
        <v>700</v>
      </c>
      <c r="H10" t="s">
        <v>127</v>
      </c>
      <c r="I10">
        <v>8</v>
      </c>
      <c r="J10" t="str">
        <f t="shared" si="4"/>
        <v/>
      </c>
      <c r="K10" t="str">
        <f t="shared" ca="1" si="5"/>
        <v>{"dy":1,"cd":"EN","cn":9},{"dy":2,"cd":"GO","cn":900},{"dy":3,"cd":"EN","cn":8},{"dy":4,"cd":"GO","cn":3500},{"dy":5,"cd":"DI","cn":3},{"dy":6,"cd":"GO","cn":2700},{"dy":7,"cd":"EN","cn":6},{"dy":8,"cd":"GO","cn":700},{"dy":9,"cd":"EN","cn":8}</v>
      </c>
      <c r="L10" t="str">
        <f t="shared" si="6"/>
        <v>{"dy":9,"cd":"EN","cn":8}</v>
      </c>
      <c r="Y10">
        <v>3</v>
      </c>
      <c r="Z10">
        <v>3</v>
      </c>
      <c r="AA10">
        <f t="shared" si="11"/>
        <v>2</v>
      </c>
      <c r="AB10">
        <f t="shared" si="10"/>
        <v>0.125</v>
      </c>
      <c r="AC10">
        <f t="shared" si="12"/>
        <v>3.875</v>
      </c>
      <c r="AD10" t="str">
        <f t="shared" si="13"/>
        <v>DI</v>
      </c>
    </row>
    <row r="11" spans="1:30">
      <c r="A11">
        <v>10</v>
      </c>
      <c r="B11">
        <f t="shared" ca="1" si="1"/>
        <v>0.89757400876461613</v>
      </c>
      <c r="C11">
        <f t="shared" ca="1" si="0"/>
        <v>0.37344573374424217</v>
      </c>
      <c r="D11" t="str">
        <f t="shared" ca="1" si="2"/>
        <v>DI</v>
      </c>
      <c r="E11">
        <f t="shared" ca="1" si="3"/>
        <v>4</v>
      </c>
      <c r="F11" t="s">
        <v>127</v>
      </c>
      <c r="G11">
        <v>10</v>
      </c>
      <c r="H11" t="s">
        <v>125</v>
      </c>
      <c r="I11">
        <v>3200</v>
      </c>
      <c r="J11" t="str">
        <f t="shared" si="4"/>
        <v/>
      </c>
      <c r="K11" t="str">
        <f t="shared" ca="1" si="5"/>
        <v>{"dy":1,"cd":"EN","cn":9},{"dy":2,"cd":"GO","cn":900},{"dy":3,"cd":"EN","cn":8},{"dy":4,"cd":"GO","cn":3500},{"dy":5,"cd":"DI","cn":3},{"dy":6,"cd":"GO","cn":2700},{"dy":7,"cd":"EN","cn":6},{"dy":8,"cd":"GO","cn":700},{"dy":9,"cd":"EN","cn":8},{"dy":10,"cd":"GO","cn":3200}</v>
      </c>
      <c r="L11" t="str">
        <f t="shared" si="6"/>
        <v>{"dy":10,"cd":"GO","cn":3200}</v>
      </c>
    </row>
    <row r="12" spans="1:30">
      <c r="A12">
        <v>11</v>
      </c>
      <c r="B12">
        <f t="shared" ca="1" si="1"/>
        <v>8.0708239550541849E-2</v>
      </c>
      <c r="C12">
        <f t="shared" ca="1" si="0"/>
        <v>6.5573317135648956E-2</v>
      </c>
      <c r="D12" t="str">
        <f t="shared" ca="1" si="2"/>
        <v>GO</v>
      </c>
      <c r="E12">
        <f t="shared" ca="1" si="3"/>
        <v>700</v>
      </c>
      <c r="F12" t="s">
        <v>125</v>
      </c>
      <c r="G12">
        <v>1300</v>
      </c>
      <c r="H12" t="s">
        <v>127</v>
      </c>
      <c r="I12">
        <v>6</v>
      </c>
      <c r="J12" t="str">
        <f t="shared" si="4"/>
        <v/>
      </c>
      <c r="K12" t="str">
        <f t="shared" ca="1" si="5"/>
        <v>{"dy":1,"cd":"EN","cn":9},{"dy":2,"cd":"GO","cn":900},{"dy":3,"cd":"EN","cn":8},{"dy":4,"cd":"GO","cn":3500},{"dy":5,"cd":"DI","cn":3},{"dy":6,"cd":"GO","cn":2700},{"dy":7,"cd":"EN","cn":6},{"dy":8,"cd":"GO","cn":700},{"dy":9,"cd":"EN","cn":8},{"dy":10,"cd":"GO","cn":3200},{"dy":11,"cd":"EN","cn":6}</v>
      </c>
      <c r="L12" t="str">
        <f t="shared" si="6"/>
        <v>{"dy":11,"cd":"EN","cn":6}</v>
      </c>
    </row>
    <row r="13" spans="1:30">
      <c r="A13">
        <v>12</v>
      </c>
      <c r="B13">
        <f t="shared" ca="1" si="1"/>
        <v>0.26278583842520542</v>
      </c>
      <c r="C13">
        <f t="shared" ca="1" si="0"/>
        <v>0.95371794145732169</v>
      </c>
      <c r="D13" t="str">
        <f t="shared" ca="1" si="2"/>
        <v>EN</v>
      </c>
      <c r="E13">
        <f t="shared" ca="1" si="3"/>
        <v>9</v>
      </c>
      <c r="F13" t="s">
        <v>127</v>
      </c>
      <c r="G13">
        <v>6</v>
      </c>
      <c r="H13" t="s">
        <v>473</v>
      </c>
      <c r="I13">
        <v>6</v>
      </c>
      <c r="J13" t="str">
        <f t="shared" si="4"/>
        <v/>
      </c>
      <c r="K13" t="str">
        <f t="shared" ca="1" si="5"/>
        <v>{"dy":1,"cd":"EN","cn":9},{"dy":2,"cd":"GO","cn":900},{"dy":3,"cd":"EN","cn":8},{"dy":4,"cd":"GO","cn":3500},{"dy":5,"cd":"DI","cn":3},{"dy":6,"cd":"GO","cn":2700},{"dy":7,"cd":"EN","cn":6},{"dy":8,"cd":"GO","cn":700},{"dy":9,"cd":"EN","cn":8},{"dy":10,"cd":"GO","cn":3200},{"dy":11,"cd":"EN","cn":6},{"dy":12,"cd":"DI","cn":6}</v>
      </c>
      <c r="L13" t="str">
        <f t="shared" si="6"/>
        <v>{"dy":12,"cd":"DI","cn":6}</v>
      </c>
    </row>
    <row r="14" spans="1:30">
      <c r="A14">
        <v>13</v>
      </c>
      <c r="B14">
        <f t="shared" ca="1" si="1"/>
        <v>0.38709902757899883</v>
      </c>
      <c r="C14">
        <f t="shared" ca="1" si="0"/>
        <v>0.67379559479344586</v>
      </c>
      <c r="D14" t="str">
        <f t="shared" ca="1" si="2"/>
        <v>GO</v>
      </c>
      <c r="E14">
        <f t="shared" ca="1" si="3"/>
        <v>2500</v>
      </c>
      <c r="F14" t="s">
        <v>125</v>
      </c>
      <c r="G14">
        <v>1200</v>
      </c>
      <c r="H14" t="s">
        <v>125</v>
      </c>
      <c r="I14">
        <v>1700</v>
      </c>
      <c r="J14" t="str">
        <f t="shared" si="4"/>
        <v/>
      </c>
      <c r="K14" t="str">
        <f t="shared" ca="1" si="5"/>
        <v>{"dy":1,"cd":"EN","cn":9},{"dy":2,"cd":"GO","cn":900},{"dy":3,"cd":"EN","cn":8},{"dy":4,"cd":"GO","cn":3500},{"dy":5,"cd":"DI","cn":3},{"dy":6,"cd":"GO","cn":2700},{"dy":7,"cd":"EN","cn":6},{"dy":8,"cd":"GO","cn":700},{"dy":9,"cd":"EN","cn":8},{"dy":10,"cd":"GO","cn":3200},{"dy":11,"cd":"EN","cn":6},{"dy":12,"cd":"DI","cn":6},{"dy":13,"cd":"GO","cn":1700}</v>
      </c>
      <c r="L14" t="str">
        <f t="shared" si="6"/>
        <v>{"dy":13,"cd":"GO","cn":1700}</v>
      </c>
    </row>
    <row r="15" spans="1:30">
      <c r="A15">
        <v>14</v>
      </c>
      <c r="B15">
        <f t="shared" ca="1" si="1"/>
        <v>0.14252709011677844</v>
      </c>
      <c r="C15">
        <f t="shared" ca="1" si="0"/>
        <v>0.53001682221577739</v>
      </c>
      <c r="D15" t="str">
        <f t="shared" ca="1" si="2"/>
        <v>EN</v>
      </c>
      <c r="E15">
        <f t="shared" ca="1" si="3"/>
        <v>8</v>
      </c>
      <c r="F15" t="s">
        <v>127</v>
      </c>
      <c r="G15">
        <v>10</v>
      </c>
      <c r="H15" t="s">
        <v>127</v>
      </c>
      <c r="I15">
        <v>8</v>
      </c>
      <c r="J15" t="str">
        <f t="shared" si="4"/>
        <v/>
      </c>
      <c r="K15" t="str">
        <f t="shared" ca="1" si="5"/>
        <v>{"dy":1,"cd":"EN","cn":9},{"dy":2,"cd":"GO","cn":900},{"dy":3,"cd":"EN","cn":8},{"dy":4,"cd":"GO","cn":3500},{"dy":5,"cd":"DI","cn":3},{"dy":6,"cd":"GO","cn":2700},{"dy":7,"cd":"EN","cn":6},{"dy":8,"cd":"GO","cn":700},{"dy":9,"cd":"EN","cn":8},{"dy":10,"cd":"GO","cn":3200},{"dy":11,"cd":"EN","cn":6},{"dy":12,"cd":"DI","cn":6},{"dy":13,"cd":"GO","cn":1700},{"dy":14,"cd":"EN","cn":8}</v>
      </c>
      <c r="L15" t="str">
        <f t="shared" si="6"/>
        <v>{"dy":14,"cd":"EN","cn":8}</v>
      </c>
    </row>
    <row r="16" spans="1:30">
      <c r="A16">
        <v>15</v>
      </c>
      <c r="B16">
        <f t="shared" ca="1" si="1"/>
        <v>0.15190408236993125</v>
      </c>
      <c r="C16">
        <f t="shared" ca="1" si="0"/>
        <v>0.35067653099616602</v>
      </c>
      <c r="D16" t="str">
        <f t="shared" ca="1" si="2"/>
        <v>GO</v>
      </c>
      <c r="E16">
        <f t="shared" ca="1" si="3"/>
        <v>1500</v>
      </c>
      <c r="F16" t="s">
        <v>125</v>
      </c>
      <c r="G16">
        <v>1000</v>
      </c>
      <c r="H16" t="s">
        <v>125</v>
      </c>
      <c r="I16">
        <v>2100</v>
      </c>
      <c r="J16" t="str">
        <f t="shared" si="4"/>
        <v/>
      </c>
      <c r="K16" t="str">
        <f t="shared" ca="1" si="5"/>
        <v>{"dy":1,"cd":"EN","cn":9},{"dy":2,"cd":"GO","cn":900},{"dy":3,"cd":"EN","cn":8},{"dy":4,"cd":"GO","cn":3500},{"dy":5,"cd":"DI","cn":3},{"dy":6,"cd":"GO","cn":2700},{"dy":7,"cd":"EN","cn":6},{"dy":8,"cd":"GO","cn":700},{"dy":9,"cd":"EN","cn":8},{"dy":10,"cd":"GO","cn":3200},{"dy":11,"cd":"EN","cn":6},{"dy":12,"cd":"DI","cn":6},{"dy":13,"cd":"GO","cn":1700},{"dy":14,"cd":"EN","cn":8},{"dy":15,"cd":"GO","cn":2100}</v>
      </c>
      <c r="L16" t="str">
        <f t="shared" si="6"/>
        <v>{"dy":15,"cd":"GO","cn":2100}</v>
      </c>
    </row>
    <row r="17" spans="1:12">
      <c r="A17">
        <v>16</v>
      </c>
      <c r="B17">
        <f t="shared" ca="1" si="1"/>
        <v>0.22920482279868248</v>
      </c>
      <c r="C17">
        <f t="shared" ca="1" si="0"/>
        <v>0.41679383126901115</v>
      </c>
      <c r="D17" t="str">
        <f t="shared" ca="1" si="2"/>
        <v>EN</v>
      </c>
      <c r="E17">
        <f t="shared" ca="1" si="3"/>
        <v>7</v>
      </c>
      <c r="F17" t="s">
        <v>127</v>
      </c>
      <c r="G17">
        <v>8</v>
      </c>
      <c r="H17" t="s">
        <v>127</v>
      </c>
      <c r="I17">
        <v>8</v>
      </c>
      <c r="J17" t="str">
        <f t="shared" si="4"/>
        <v/>
      </c>
      <c r="K17" t="str">
        <f t="shared" ca="1" si="5"/>
        <v>{"dy":1,"cd":"EN","cn":9},{"dy":2,"cd":"GO","cn":900},{"dy":3,"cd":"EN","cn":8},{"dy":4,"cd":"GO","cn":3500},{"dy":5,"cd":"DI","cn":3},{"dy":6,"cd":"GO","cn":2700},{"dy":7,"cd":"EN","cn":6},{"dy":8,"cd":"GO","cn":700},{"dy":9,"cd":"EN","cn":8},{"dy":10,"cd":"GO","cn":3200},{"dy":11,"cd":"EN","cn":6},{"dy":12,"cd":"DI","cn":6},{"dy":13,"cd":"GO","cn":1700},{"dy":14,"cd":"EN","cn":8},{"dy":15,"cd":"GO","cn":2100},{"dy":16,"cd":"EN","cn":8}</v>
      </c>
      <c r="L17" t="str">
        <f t="shared" si="6"/>
        <v>{"dy":16,"cd":"EN","cn":8}</v>
      </c>
    </row>
    <row r="18" spans="1:12">
      <c r="A18">
        <v>17</v>
      </c>
      <c r="B18">
        <f t="shared" ca="1" si="1"/>
        <v>0.44582638712118494</v>
      </c>
      <c r="C18">
        <f t="shared" ca="1" si="0"/>
        <v>0.1153435891028739</v>
      </c>
      <c r="D18" t="str">
        <f t="shared" ca="1" si="2"/>
        <v>GO</v>
      </c>
      <c r="E18">
        <f t="shared" ca="1" si="3"/>
        <v>800</v>
      </c>
      <c r="F18" t="s">
        <v>125</v>
      </c>
      <c r="G18">
        <v>800</v>
      </c>
      <c r="H18" t="s">
        <v>129</v>
      </c>
      <c r="I18">
        <v>4</v>
      </c>
      <c r="J18" t="str">
        <f t="shared" si="4"/>
        <v/>
      </c>
      <c r="K18" t="str">
        <f t="shared" ca="1" si="5"/>
        <v>{"dy":1,"cd":"EN","cn":9},{"dy":2,"cd":"GO","cn":900},{"dy":3,"cd":"EN","cn":8},{"dy":4,"cd":"GO","cn":3500},{"dy":5,"cd":"DI","cn":3},{"dy":6,"cd":"GO","cn":2700},{"dy":7,"cd":"EN","cn":6},{"dy":8,"cd":"GO","cn":700},{"dy":9,"cd":"EN","cn":8},{"dy":10,"cd":"GO","cn":3200},{"dy":11,"cd":"EN","cn":6},{"dy":12,"cd":"DI","cn":6},{"dy":13,"cd":"GO","cn":1700},{"dy":14,"cd":"EN","cn":8},{"dy":15,"cd":"GO","cn":2100},{"dy":16,"cd":"EN","cn":8},{"dy":17,"cd":"DI","cn":4}</v>
      </c>
      <c r="L18" t="str">
        <f t="shared" si="6"/>
        <v>{"dy":17,"cd":"DI","cn":4}</v>
      </c>
    </row>
    <row r="19" spans="1:12">
      <c r="A19">
        <v>18</v>
      </c>
      <c r="B19">
        <f t="shared" ca="1" si="1"/>
        <v>0.24329726160601295</v>
      </c>
      <c r="C19">
        <f t="shared" ca="1" si="0"/>
        <v>0.66995316746148148</v>
      </c>
      <c r="D19" t="str">
        <f t="shared" ca="1" si="2"/>
        <v>EN</v>
      </c>
      <c r="E19">
        <f t="shared" ca="1" si="3"/>
        <v>8</v>
      </c>
      <c r="F19" t="s">
        <v>127</v>
      </c>
      <c r="G19">
        <v>6</v>
      </c>
      <c r="H19" t="s">
        <v>127</v>
      </c>
      <c r="I19">
        <v>6</v>
      </c>
      <c r="J19" t="str">
        <f t="shared" si="4"/>
        <v/>
      </c>
      <c r="K19" t="str">
        <f t="shared" ca="1" si="5"/>
        <v>{"dy":1,"cd":"EN","cn":9},{"dy":2,"cd":"GO","cn":900},{"dy":3,"cd":"EN","cn":8},{"dy":4,"cd":"GO","cn":3500},{"dy":5,"cd":"DI","cn":3},{"dy":6,"cd":"GO","cn":2700},{"dy":7,"cd":"EN","cn":6},{"dy":8,"cd":"GO","cn":700},{"dy":9,"cd":"EN","cn":8},{"dy":10,"cd":"GO","cn":3200},{"dy":11,"cd":"EN","cn":6},{"dy":12,"cd":"DI","cn":6},{"dy":13,"cd":"GO","cn":1700},{"dy":14,"cd":"EN","cn":8},{"dy":15,"cd":"GO","cn":2100},{"dy":16,"cd":"EN","cn":8},{"dy":17,"cd":"DI","cn":4},{"dy":18,"cd":"EN","cn":6}</v>
      </c>
      <c r="L19" t="str">
        <f t="shared" si="6"/>
        <v>{"dy":18,"cd":"EN","cn":6}</v>
      </c>
    </row>
    <row r="20" spans="1:12">
      <c r="A20">
        <v>19</v>
      </c>
      <c r="B20">
        <f t="shared" ca="1" si="1"/>
        <v>0.50513865872282104</v>
      </c>
      <c r="C20">
        <f t="shared" ca="1" si="0"/>
        <v>0.59452690713479384</v>
      </c>
      <c r="D20" t="str">
        <f t="shared" ca="1" si="2"/>
        <v>GO</v>
      </c>
      <c r="E20">
        <f t="shared" ca="1" si="3"/>
        <v>2300</v>
      </c>
      <c r="F20" t="s">
        <v>125</v>
      </c>
      <c r="G20">
        <v>900</v>
      </c>
      <c r="H20" t="s">
        <v>125</v>
      </c>
      <c r="I20">
        <v>3400</v>
      </c>
      <c r="J20" t="str">
        <f t="shared" si="4"/>
        <v/>
      </c>
      <c r="K20" t="str">
        <f t="shared" ca="1" si="5"/>
        <v>{"dy":1,"cd":"EN","cn":9},{"dy":2,"cd":"GO","cn":900},{"dy":3,"cd":"EN","cn":8},{"dy":4,"cd":"GO","cn":3500},{"dy":5,"cd":"DI","cn":3},{"dy":6,"cd":"GO","cn":2700},{"dy":7,"cd":"EN","cn":6},{"dy":8,"cd":"GO","cn":700},{"dy":9,"cd":"EN","cn":8},{"dy":10,"cd":"GO","cn":3200},{"dy":11,"cd":"EN","cn":6},{"dy":12,"cd":"DI","cn":6},{"dy":13,"cd":"GO","cn":1700},{"dy":14,"cd":"EN","cn":8},{"dy":15,"cd":"GO","cn":2100},{"dy":16,"cd":"EN","cn":8},{"dy":17,"cd":"DI","cn":4},{"dy":18,"cd":"EN","cn":6},{"dy":19,"cd":"GO","cn":3400}</v>
      </c>
      <c r="L20" t="str">
        <f t="shared" si="6"/>
        <v>{"dy":19,"cd":"GO","cn":3400}</v>
      </c>
    </row>
    <row r="21" spans="1:12">
      <c r="A21">
        <v>20</v>
      </c>
      <c r="B21">
        <f t="shared" ca="1" si="1"/>
        <v>0.41372600644002167</v>
      </c>
      <c r="C21">
        <f t="shared" ca="1" si="0"/>
        <v>0.56975914390374738</v>
      </c>
      <c r="D21" t="str">
        <f t="shared" ca="1" si="2"/>
        <v>EN</v>
      </c>
      <c r="E21">
        <f t="shared" ca="1" si="3"/>
        <v>8</v>
      </c>
      <c r="F21" t="s">
        <v>127</v>
      </c>
      <c r="G21">
        <v>7</v>
      </c>
      <c r="H21" t="s">
        <v>127</v>
      </c>
      <c r="I21">
        <v>9</v>
      </c>
      <c r="J21" t="str">
        <f t="shared" si="4"/>
        <v/>
      </c>
      <c r="K21" t="str">
        <f t="shared" ca="1" si="5"/>
        <v>{"dy":1,"cd":"EN","cn":9},{"dy":2,"cd":"GO","cn":900},{"dy":3,"cd":"EN","cn":8},{"dy":4,"cd":"GO","cn":3500},{"dy":5,"cd":"DI","cn":3},{"dy":6,"cd":"GO","cn":2700},{"dy":7,"cd":"EN","cn":6},{"dy":8,"cd":"GO","cn":700},{"dy":9,"cd":"EN","cn":8},{"dy":10,"cd":"GO","cn":3200},{"dy":11,"cd":"EN","cn":6},{"dy":12,"cd":"DI","cn":6},{"dy":13,"cd":"GO","cn":1700},{"dy":14,"cd":"EN","cn":8},{"dy":15,"cd":"GO","cn":2100},{"dy":16,"cd":"EN","cn":8},{"dy":17,"cd":"DI","cn":4},{"dy":18,"cd":"EN","cn":6},{"dy":19,"cd":"GO","cn":3400},{"dy":20,"cd":"EN","cn":9}</v>
      </c>
      <c r="L21" t="str">
        <f t="shared" si="6"/>
        <v>{"dy":20,"cd":"EN","cn":9}</v>
      </c>
    </row>
    <row r="22" spans="1:12">
      <c r="A22">
        <v>21</v>
      </c>
      <c r="B22">
        <f t="shared" ca="1" si="1"/>
        <v>0.57189241454295903</v>
      </c>
      <c r="C22">
        <f t="shared" ca="1" si="0"/>
        <v>0.58826208400446878</v>
      </c>
      <c r="D22" t="str">
        <f t="shared" ca="1" si="2"/>
        <v>GO</v>
      </c>
      <c r="E22">
        <f t="shared" ca="1" si="3"/>
        <v>2300</v>
      </c>
      <c r="F22" t="s">
        <v>129</v>
      </c>
      <c r="G22">
        <v>4</v>
      </c>
      <c r="H22" t="s">
        <v>125</v>
      </c>
      <c r="I22">
        <v>800</v>
      </c>
      <c r="J22" t="str">
        <f t="shared" si="4"/>
        <v/>
      </c>
      <c r="K22" t="str">
        <f t="shared" ca="1" si="5"/>
        <v>{"dy":1,"cd":"EN","cn":9},{"dy":2,"cd":"GO","cn":900},{"dy":3,"cd":"EN","cn":8},{"dy":4,"cd":"GO","cn":3500},{"dy":5,"cd":"DI","cn":3},{"dy":6,"cd":"GO","cn":2700},{"dy":7,"cd":"EN","cn":6},{"dy":8,"cd":"GO","cn":700},{"dy":9,"cd":"EN","cn":8},{"dy":10,"cd":"GO","cn":3200},{"dy":11,"cd":"EN","cn":6},{"dy":12,"cd":"DI","cn":6},{"dy":13,"cd":"GO","cn":1700},{"dy":14,"cd":"EN","cn":8},{"dy":15,"cd":"GO","cn":2100},{"dy":16,"cd":"EN","cn":8},{"dy":17,"cd":"DI","cn":4},{"dy":18,"cd":"EN","cn":6},{"dy":19,"cd":"GO","cn":3400},{"dy":20,"cd":"EN","cn":9},{"dy":21,"cd":"GO","cn":800}</v>
      </c>
      <c r="L22" t="str">
        <f t="shared" si="6"/>
        <v>{"dy":21,"cd":"GO","cn":800}</v>
      </c>
    </row>
    <row r="23" spans="1:12">
      <c r="A23">
        <v>22</v>
      </c>
      <c r="B23">
        <f t="shared" ca="1" si="1"/>
        <v>0.17605320553837167</v>
      </c>
      <c r="C23">
        <f t="shared" ca="1" si="0"/>
        <v>0.53522179502417899</v>
      </c>
      <c r="D23" t="str">
        <f t="shared" ca="1" si="2"/>
        <v>EN</v>
      </c>
      <c r="E23">
        <f t="shared" ca="1" si="3"/>
        <v>8</v>
      </c>
      <c r="F23" t="s">
        <v>127</v>
      </c>
      <c r="G23">
        <v>10</v>
      </c>
      <c r="H23" t="s">
        <v>474</v>
      </c>
      <c r="I23">
        <v>7</v>
      </c>
      <c r="J23" t="str">
        <f t="shared" si="4"/>
        <v/>
      </c>
      <c r="K23" t="str">
        <f t="shared" ca="1" si="5"/>
        <v>{"dy":1,"cd":"EN","cn":9},{"dy":2,"cd":"GO","cn":900},{"dy":3,"cd":"EN","cn":8},{"dy":4,"cd":"GO","cn":3500},{"dy":5,"cd":"DI","cn":3},{"dy":6,"cd":"GO","cn":2700},{"dy":7,"cd":"EN","cn":6},{"dy":8,"cd":"GO","cn":700},{"dy":9,"cd":"EN","cn":8},{"dy":10,"cd":"GO","cn":3200},{"dy":11,"cd":"EN","cn":6},{"dy":12,"cd":"DI","cn":6},{"dy":13,"cd":"GO","cn":1700},{"dy":14,"cd":"EN","cn":8},{"dy":15,"cd":"GO","cn":2100},{"dy":16,"cd":"EN","cn":8},{"dy":17,"cd":"DI","cn":4},{"dy":18,"cd":"EN","cn":6},{"dy":19,"cd":"GO","cn":3400},{"dy":20,"cd":"EN","cn":9},{"dy":21,"cd":"GO","cn":800},{"dy":22,"cd":"EN","cn":7}</v>
      </c>
      <c r="L23" t="str">
        <f t="shared" si="6"/>
        <v>{"dy":22,"cd":"EN","cn":7}</v>
      </c>
    </row>
    <row r="24" spans="1:12">
      <c r="A24">
        <v>23</v>
      </c>
      <c r="B24">
        <f t="shared" ca="1" si="1"/>
        <v>0.34710285962458132</v>
      </c>
      <c r="C24">
        <f t="shared" ca="1" si="0"/>
        <v>0.35251218101661796</v>
      </c>
      <c r="D24" t="str">
        <f t="shared" ca="1" si="2"/>
        <v>GO</v>
      </c>
      <c r="E24">
        <f t="shared" ca="1" si="3"/>
        <v>1500</v>
      </c>
      <c r="F24" t="s">
        <v>125</v>
      </c>
      <c r="G24">
        <v>800</v>
      </c>
      <c r="H24" t="s">
        <v>125</v>
      </c>
      <c r="I24">
        <v>2700</v>
      </c>
      <c r="J24" t="str">
        <f t="shared" si="4"/>
        <v/>
      </c>
      <c r="K24" t="str">
        <f t="shared" ca="1" si="5"/>
        <v>{"dy":1,"cd":"EN","cn":9},{"dy":2,"cd":"GO","cn":900},{"dy":3,"cd":"EN","cn":8},{"dy":4,"cd":"GO","cn":3500},{"dy":5,"cd":"DI","cn":3},{"dy":6,"cd":"GO","cn":2700},{"dy":7,"cd":"EN","cn":6},{"dy":8,"cd":"GO","cn":700},{"dy":9,"cd":"EN","cn":8},{"dy":10,"cd":"GO","cn":3200},{"dy":11,"cd":"EN","cn":6},{"dy":12,"cd":"DI","cn":6},{"dy":13,"cd":"GO","cn":1700},{"dy":14,"cd":"EN","cn":8},{"dy":15,"cd":"GO","cn":2100},{"dy":16,"cd":"EN","cn":8},{"dy":17,"cd":"DI","cn":4},{"dy":18,"cd":"EN","cn":6},{"dy":19,"cd":"GO","cn":3400},{"dy":20,"cd":"EN","cn":9},{"dy":21,"cd":"GO","cn":800},{"dy":22,"cd":"EN","cn":7},{"dy":23,"cd":"GO","cn":2700}</v>
      </c>
      <c r="L24" t="str">
        <f t="shared" si="6"/>
        <v>{"dy":23,"cd":"GO","cn":2700}</v>
      </c>
    </row>
    <row r="25" spans="1:12">
      <c r="A25">
        <v>24</v>
      </c>
      <c r="B25">
        <f t="shared" ca="1" si="1"/>
        <v>0.45593289755384436</v>
      </c>
      <c r="C25">
        <f t="shared" ca="1" si="0"/>
        <v>0.43392774245453503</v>
      </c>
      <c r="D25" t="str">
        <f t="shared" ca="1" si="2"/>
        <v>EN</v>
      </c>
      <c r="E25">
        <f t="shared" ca="1" si="3"/>
        <v>7</v>
      </c>
      <c r="F25" t="s">
        <v>127</v>
      </c>
      <c r="G25">
        <v>6</v>
      </c>
      <c r="H25" t="s">
        <v>127</v>
      </c>
      <c r="I25">
        <v>6</v>
      </c>
      <c r="J25" t="str">
        <f t="shared" si="4"/>
        <v/>
      </c>
      <c r="K25" t="str">
        <f t="shared" ca="1" si="5"/>
        <v>{"dy":1,"cd":"EN","cn":9},{"dy":2,"cd":"GO","cn":900},{"dy":3,"cd":"EN","cn":8},{"dy":4,"cd":"GO","cn":3500},{"dy":5,"cd":"DI","cn":3},{"dy":6,"cd":"GO","cn":2700},{"dy":7,"cd":"EN","cn":6},{"dy":8,"cd":"GO","cn":700},{"dy":9,"cd":"EN","cn":8},{"dy":10,"cd":"GO","cn":3200},{"dy":11,"cd":"EN","cn":6},{"dy":12,"cd":"DI","cn":6},{"dy":13,"cd":"GO","cn":1700},{"dy":14,"cd":"EN","cn":8},{"dy":15,"cd":"GO","cn":2100},{"dy":16,"cd":"EN","cn":8},{"dy":17,"cd":"DI","cn":4},{"dy":18,"cd":"EN","cn":6},{"dy":19,"cd":"GO","cn":3400},{"dy":20,"cd":"EN","cn":9},{"dy":21,"cd":"GO","cn":800},{"dy":22,"cd":"EN","cn":7},{"dy":23,"cd":"GO","cn":2700},{"dy":24,"cd":"EN","cn":6}</v>
      </c>
      <c r="L25" t="str">
        <f t="shared" si="6"/>
        <v>{"dy":24,"cd":"EN","cn":6}</v>
      </c>
    </row>
    <row r="26" spans="1:12">
      <c r="A26">
        <v>25</v>
      </c>
      <c r="B26">
        <f t="shared" ca="1" si="1"/>
        <v>0.45009097802007114</v>
      </c>
      <c r="C26">
        <f t="shared" ca="1" si="0"/>
        <v>0.26938315161426907</v>
      </c>
      <c r="D26" t="str">
        <f t="shared" ca="1" si="2"/>
        <v>GO</v>
      </c>
      <c r="E26">
        <f t="shared" ca="1" si="3"/>
        <v>1300</v>
      </c>
      <c r="F26" t="s">
        <v>125</v>
      </c>
      <c r="G26">
        <v>700</v>
      </c>
      <c r="H26" t="s">
        <v>125</v>
      </c>
      <c r="I26">
        <v>2600</v>
      </c>
      <c r="J26" t="str">
        <f t="shared" si="4"/>
        <v/>
      </c>
      <c r="K26" t="str">
        <f t="shared" ca="1" si="5"/>
        <v>{"dy":1,"cd":"EN","cn":9},{"dy":2,"cd":"GO","cn":900},{"dy":3,"cd":"EN","cn":8},{"dy":4,"cd":"GO","cn":3500},{"dy":5,"cd":"DI","cn":3},{"dy":6,"cd":"GO","cn":2700},{"dy":7,"cd":"EN","cn":6},{"dy":8,"cd":"GO","cn":700},{"dy":9,"cd":"EN","cn":8},{"dy":10,"cd":"GO","cn":3200},{"dy":11,"cd":"EN","cn":6},{"dy":12,"cd":"DI","cn":6},{"dy":13,"cd":"GO","cn":1700},{"dy":14,"cd":"EN","cn":8},{"dy":15,"cd":"GO","cn":2100},{"dy":16,"cd":"EN","cn":8},{"dy":17,"cd":"DI","cn":4},{"dy":18,"cd":"EN","cn":6},{"dy":19,"cd":"GO","cn":3400},{"dy":20,"cd":"EN","cn":9},{"dy":21,"cd":"GO","cn":800},{"dy":22,"cd":"EN","cn":7},{"dy":23,"cd":"GO","cn":2700},{"dy":24,"cd":"EN","cn":6},{"dy":25,"cd":"GO","cn":2600}</v>
      </c>
      <c r="L26" t="str">
        <f t="shared" si="6"/>
        <v>{"dy":25,"cd":"GO","cn":2600}</v>
      </c>
    </row>
    <row r="27" spans="1:12">
      <c r="A27">
        <v>26</v>
      </c>
      <c r="B27">
        <f t="shared" ca="1" si="1"/>
        <v>0.72378262697024986</v>
      </c>
      <c r="C27">
        <f t="shared" ca="1" si="0"/>
        <v>0.8952589289211168</v>
      </c>
      <c r="D27" t="str">
        <f t="shared" ca="1" si="2"/>
        <v>EN</v>
      </c>
      <c r="E27">
        <f t="shared" ca="1" si="3"/>
        <v>9</v>
      </c>
      <c r="F27" t="s">
        <v>127</v>
      </c>
      <c r="G27">
        <v>9</v>
      </c>
      <c r="H27" t="s">
        <v>127</v>
      </c>
      <c r="I27">
        <v>8</v>
      </c>
      <c r="J27" t="str">
        <f t="shared" si="4"/>
        <v/>
      </c>
      <c r="K27" t="str">
        <f t="shared" ca="1" si="5"/>
        <v>{"dy":1,"cd":"EN","cn":9},{"dy":2,"cd":"GO","cn":900},{"dy":3,"cd":"EN","cn":8},{"dy":4,"cd":"GO","cn":3500},{"dy":5,"cd":"DI","cn":3},{"dy":6,"cd":"GO","cn":2700},{"dy":7,"cd":"EN","cn":6},{"dy":8,"cd":"GO","cn":700},{"dy":9,"cd":"EN","cn":8},{"dy":10,"cd":"GO","cn":3200},{"dy":11,"cd":"EN","cn":6},{"dy":12,"cd":"DI","cn":6},{"dy":13,"cd":"GO","cn":1700},{"dy":14,"cd":"EN","cn":8},{"dy":15,"cd":"GO","cn":2100},{"dy":16,"cd":"EN","cn":8},{"dy":17,"cd":"DI","cn":4},{"dy":18,"cd":"EN","cn":6},{"dy":19,"cd":"GO","cn":3400},{"dy":20,"cd":"EN","cn":9},{"dy":21,"cd":"GO","cn":800},{"dy":22,"cd":"EN","cn":7},{"dy":23,"cd":"GO","cn":2700},{"dy":24,"cd":"EN","cn":6},{"dy":25,"cd":"GO","cn":2600},{"dy":26,"cd":"EN","cn":8}</v>
      </c>
      <c r="L27" t="str">
        <f t="shared" si="6"/>
        <v>{"dy":26,"cd":"EN","cn":8}</v>
      </c>
    </row>
    <row r="28" spans="1:12">
      <c r="A28">
        <v>27</v>
      </c>
      <c r="B28">
        <f t="shared" ca="1" si="1"/>
        <v>0.31874802843233874</v>
      </c>
      <c r="C28">
        <f t="shared" ca="1" si="0"/>
        <v>0.44380780763982064</v>
      </c>
      <c r="D28" t="str">
        <f t="shared" ca="1" si="2"/>
        <v>GO</v>
      </c>
      <c r="E28">
        <f t="shared" ca="1" si="3"/>
        <v>1800</v>
      </c>
      <c r="F28" t="s">
        <v>127</v>
      </c>
      <c r="G28">
        <v>9</v>
      </c>
      <c r="H28" t="s">
        <v>125</v>
      </c>
      <c r="I28">
        <v>2400</v>
      </c>
      <c r="J28" t="str">
        <f t="shared" si="4"/>
        <v/>
      </c>
      <c r="K28" t="str">
        <f t="shared" ca="1" si="5"/>
        <v>{"dy":1,"cd":"EN","cn":9},{"dy":2,"cd":"GO","cn":900},{"dy":3,"cd":"EN","cn":8},{"dy":4,"cd":"GO","cn":3500},{"dy":5,"cd":"DI","cn":3},{"dy":6,"cd":"GO","cn":2700},{"dy":7,"cd":"EN","cn":6},{"dy":8,"cd":"GO","cn":700},{"dy":9,"cd":"EN","cn":8},{"dy":10,"cd":"GO","cn":3200},{"dy":11,"cd":"EN","cn":6},{"dy":12,"cd":"DI","cn":6},{"dy":13,"cd":"GO","cn":1700},{"dy":14,"cd":"EN","cn":8},{"dy":15,"cd":"GO","cn":2100},{"dy":16,"cd":"EN","cn":8},{"dy":17,"cd":"DI","cn":4},{"dy":18,"cd":"EN","cn":6},{"dy":19,"cd":"GO","cn":3400},{"dy":20,"cd":"EN","cn":9},{"dy":21,"cd":"GO","cn":800},{"dy":22,"cd":"EN","cn":7},{"dy":23,"cd":"GO","cn":2700},{"dy":24,"cd":"EN","cn":6},{"dy":25,"cd":"GO","cn":2600},{"dy":26,"cd":"EN","cn":8},{"dy":27,"cd":"GO","cn":2400}</v>
      </c>
      <c r="L28" t="str">
        <f t="shared" si="6"/>
        <v>{"dy":27,"cd":"GO","cn":2400}</v>
      </c>
    </row>
    <row r="29" spans="1:12">
      <c r="A29">
        <v>28</v>
      </c>
      <c r="B29">
        <f t="shared" ca="1" si="1"/>
        <v>0.78095236699522841</v>
      </c>
      <c r="C29">
        <f t="shared" ca="1" si="0"/>
        <v>0.59360292845885509</v>
      </c>
      <c r="D29" t="str">
        <f t="shared" ca="1" si="2"/>
        <v>EN</v>
      </c>
      <c r="E29">
        <f t="shared" ca="1" si="3"/>
        <v>8</v>
      </c>
      <c r="F29" t="s">
        <v>125</v>
      </c>
      <c r="G29">
        <v>3100</v>
      </c>
      <c r="H29" t="s">
        <v>127</v>
      </c>
      <c r="I29">
        <v>6</v>
      </c>
      <c r="J29" t="str">
        <f t="shared" si="4"/>
        <v/>
      </c>
      <c r="K29" t="str">
        <f t="shared" ca="1" si="5"/>
        <v>{"dy":1,"cd":"EN","cn":9},{"dy":2,"cd":"GO","cn":900},{"dy":3,"cd":"EN","cn":8},{"dy":4,"cd":"GO","cn":3500},{"dy":5,"cd":"DI","cn":3},{"dy":6,"cd":"GO","cn":2700},{"dy":7,"cd":"EN","cn":6},{"dy":8,"cd":"GO","cn":700},{"dy":9,"cd":"EN","cn":8},{"dy":10,"cd":"GO","cn":3200},{"dy":11,"cd":"EN","cn":6},{"dy":12,"cd":"DI","cn":6},{"dy":13,"cd":"GO","cn":1700},{"dy":14,"cd":"EN","cn":8},{"dy":15,"cd":"GO","cn":2100},{"dy":16,"cd":"EN","cn":8},{"dy":17,"cd":"DI","cn":4},{"dy":18,"cd":"EN","cn":6},{"dy":19,"cd":"GO","cn":3400},{"dy":20,"cd":"EN","cn":9},{"dy":21,"cd":"GO","cn":800},{"dy":22,"cd":"EN","cn":7},{"dy":23,"cd":"GO","cn":2700},{"dy":24,"cd":"EN","cn":6},{"dy":25,"cd":"GO","cn":2600},{"dy":26,"cd":"EN","cn":8},{"dy":27,"cd":"GO","cn":2400},{"dy":28,"cd":"EN","cn":6}</v>
      </c>
      <c r="L29" t="str">
        <f t="shared" si="6"/>
        <v>{"dy":28,"cd":"EN","cn":6}</v>
      </c>
    </row>
    <row r="30" spans="1:12">
      <c r="A30">
        <v>29</v>
      </c>
      <c r="B30">
        <f t="shared" ca="1" si="1"/>
        <v>0.9622884382660386</v>
      </c>
      <c r="C30">
        <f t="shared" ca="1" si="0"/>
        <v>0.23765815304524385</v>
      </c>
      <c r="D30" t="str">
        <f t="shared" ca="1" si="2"/>
        <v>DI</v>
      </c>
      <c r="E30">
        <f t="shared" ca="1" si="3"/>
        <v>3</v>
      </c>
      <c r="F30" t="s">
        <v>127</v>
      </c>
      <c r="G30">
        <v>7</v>
      </c>
      <c r="H30" t="s">
        <v>125</v>
      </c>
      <c r="I30">
        <v>900</v>
      </c>
      <c r="J30" t="str">
        <f t="shared" si="4"/>
        <v/>
      </c>
      <c r="K30" t="str">
        <f t="shared" ca="1" si="5"/>
        <v>{"dy":1,"cd":"EN","cn":9},{"dy":2,"cd":"GO","cn":900},{"dy":3,"cd":"EN","cn":8},{"dy":4,"cd":"GO","cn":3500},{"dy":5,"cd":"DI","cn":3},{"dy":6,"cd":"GO","cn":2700},{"dy":7,"cd":"EN","cn":6},{"dy":8,"cd":"GO","cn":700},{"dy":9,"cd":"EN","cn":8},{"dy":10,"cd":"GO","cn":3200},{"dy":11,"cd":"EN","cn":6},{"dy":12,"cd":"DI","cn":6},{"dy":13,"cd":"GO","cn":1700},{"dy":14,"cd":"EN","cn":8},{"dy":15,"cd":"GO","cn":2100},{"dy":16,"cd":"EN","cn":8},{"dy":17,"cd":"DI","cn":4},{"dy":18,"cd":"EN","cn":6},{"dy":19,"cd":"GO","cn":3400},{"dy":20,"cd":"EN","cn":9},{"dy":21,"cd":"GO","cn":800},{"dy":22,"cd":"EN","cn":7},{"dy":23,"cd":"GO","cn":2700},{"dy":24,"cd":"EN","cn":6},{"dy":25,"cd":"GO","cn":2600},{"dy":26,"cd":"EN","cn":8},{"dy":27,"cd":"GO","cn":2400},{"dy":28,"cd":"EN","cn":6},{"dy":29,"cd":"GO","cn":900}</v>
      </c>
      <c r="L30" t="str">
        <f t="shared" si="6"/>
        <v>{"dy":29,"cd":"GO","cn":900}</v>
      </c>
    </row>
    <row r="31" spans="1:12">
      <c r="A31">
        <v>30</v>
      </c>
      <c r="B31">
        <f t="shared" ca="1" si="1"/>
        <v>0.65991956952583031</v>
      </c>
      <c r="C31">
        <f t="shared" ca="1" si="0"/>
        <v>0.89735422555075184</v>
      </c>
      <c r="D31" t="str">
        <f t="shared" ca="1" si="2"/>
        <v>EN</v>
      </c>
      <c r="E31">
        <f t="shared" ca="1" si="3"/>
        <v>9</v>
      </c>
      <c r="F31" t="s">
        <v>125</v>
      </c>
      <c r="G31">
        <v>1000</v>
      </c>
      <c r="H31" t="s">
        <v>129</v>
      </c>
      <c r="I31">
        <v>5</v>
      </c>
      <c r="J31" t="str">
        <f t="shared" si="4"/>
        <v/>
      </c>
      <c r="K31" t="str">
        <f t="shared" ca="1" si="5"/>
        <v>{"dy":1,"cd":"EN","cn":9},{"dy":2,"cd":"GO","cn":900},{"dy":3,"cd":"EN","cn":8},{"dy":4,"cd":"GO","cn":3500},{"dy":5,"cd":"DI","cn":3},{"dy":6,"cd":"GO","cn":2700},{"dy":7,"cd":"EN","cn":6},{"dy":8,"cd":"GO","cn":700},{"dy":9,"cd":"EN","cn":8},{"dy":10,"cd":"GO","cn":3200},{"dy":11,"cd":"EN","cn":6},{"dy":12,"cd":"DI","cn":6},{"dy":13,"cd":"GO","cn":1700},{"dy":14,"cd":"EN","cn":8},{"dy":15,"cd":"GO","cn":2100},{"dy":16,"cd":"EN","cn":8},{"dy":17,"cd":"DI","cn":4},{"dy":18,"cd":"EN","cn":6},{"dy":19,"cd":"GO","cn":3400},{"dy":20,"cd":"EN","cn":9},{"dy":21,"cd":"GO","cn":800},{"dy":22,"cd":"EN","cn":7},{"dy":23,"cd":"GO","cn":2700},{"dy":24,"cd":"EN","cn":6},{"dy":25,"cd":"GO","cn":2600},{"dy":26,"cd":"EN","cn":8},{"dy":27,"cd":"GO","cn":2400},{"dy":28,"cd":"EN","cn":6},{"dy":29,"cd":"GO","cn":900},{"dy":30,"cd":"DI","cn":5}</v>
      </c>
      <c r="L31" t="str">
        <f t="shared" si="6"/>
        <v>{"dy":30,"cd":"DI","cn":5}</v>
      </c>
    </row>
    <row r="32" spans="1:12">
      <c r="A32">
        <v>31</v>
      </c>
      <c r="B32">
        <f t="shared" ca="1" si="1"/>
        <v>0.2546380159248548</v>
      </c>
      <c r="C32">
        <f t="shared" ca="1" si="0"/>
        <v>0.74637891216634289</v>
      </c>
      <c r="D32" t="str">
        <f t="shared" ca="1" si="2"/>
        <v>GO</v>
      </c>
      <c r="E32">
        <f t="shared" ca="1" si="3"/>
        <v>2800</v>
      </c>
      <c r="F32" t="s">
        <v>127</v>
      </c>
      <c r="G32">
        <v>6</v>
      </c>
      <c r="H32" t="s">
        <v>125</v>
      </c>
      <c r="I32">
        <v>500</v>
      </c>
      <c r="J32" t="str">
        <f t="shared" si="4"/>
        <v/>
      </c>
      <c r="K32" t="str">
        <f t="shared" ca="1" si="5"/>
        <v>{"dy":1,"cd":"EN","cn":9},{"dy":2,"cd":"GO","cn":900},{"dy":3,"cd":"EN","cn":8},{"dy":4,"cd":"GO","cn":3500},{"dy":5,"cd":"DI","cn":3},{"dy":6,"cd":"GO","cn":2700},{"dy":7,"cd":"EN","cn":6},{"dy":8,"cd":"GO","cn":700},{"dy":9,"cd":"EN","cn":8},{"dy":10,"cd":"GO","cn":3200},{"dy":11,"cd":"EN","cn":6},{"dy":12,"cd":"DI","cn":6},{"dy":13,"cd":"GO","cn":1700},{"dy":14,"cd":"EN","cn":8},{"dy":15,"cd":"GO","cn":2100},{"dy":16,"cd":"EN","cn":8},{"dy":17,"cd":"DI","cn":4},{"dy":18,"cd":"EN","cn":6},{"dy":19,"cd":"GO","cn":3400},{"dy":20,"cd":"EN","cn":9},{"dy":21,"cd":"GO","cn":800},{"dy":22,"cd":"EN","cn":7},{"dy":23,"cd":"GO","cn":2700},{"dy":24,"cd":"EN","cn":6},{"dy":25,"cd":"GO","cn":2600},{"dy":26,"cd":"EN","cn":8},{"dy":27,"cd":"GO","cn":2400},{"dy":28,"cd":"EN","cn":6},{"dy":29,"cd":"GO","cn":900},{"dy":30,"cd":"DI","cn":5},{"dy":31,"cd":"GO","cn":500}</v>
      </c>
      <c r="L32" t="str">
        <f t="shared" si="6"/>
        <v>{"dy":31,"cd":"GO","cn":500}</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tabSelected="1" workbookViewId="0">
      <pane xSplit="2" ySplit="1" topLeftCell="R231" activePane="bottomRight" state="frozen"/>
      <selection pane="topRight" activeCell="C1" sqref="C1"/>
      <selection pane="bottomLeft" activeCell="A2" sqref="A2"/>
      <selection pane="bottomRight" activeCell="AC10" sqref="AC10"/>
    </sheetView>
    <sheetView tabSelected="1" workbookViewId="1">
      <pane xSplit="2" ySplit="1" topLeftCell="S2" activePane="bottomRight" state="frozen"/>
      <selection pane="topRight" activeCell="C1" sqref="C1"/>
      <selection pane="bottomLeft" activeCell="A2" sqref="A2"/>
      <selection pane="bottomRight" activeCell="AB10" sqref="AB10"/>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1</v>
      </c>
      <c r="BQ1" t="s">
        <v>264</v>
      </c>
      <c r="BR1" t="s">
        <v>265</v>
      </c>
      <c r="BS1" t="str">
        <f ca="1">IF(COUNTA(BV:BV)&lt;&gt;COUNTA([1]EquipTable!$A:$A),"수량이상","누적")</f>
        <v>누적</v>
      </c>
      <c r="BT1" t="s">
        <v>262</v>
      </c>
      <c r="BU1" t="s">
        <v>263</v>
      </c>
      <c r="BV1" t="s">
        <v>144</v>
      </c>
      <c r="BX1" t="s">
        <v>120</v>
      </c>
      <c r="BY1">
        <v>1</v>
      </c>
      <c r="BZ1" t="str">
        <f ca="1">IF(COUNTA(CA:CA)&lt;&gt;COUNTA([2]ActorTable!$A:$A),"수량이상","누적")</f>
        <v>수량이상</v>
      </c>
      <c r="CA1" t="s">
        <v>166</v>
      </c>
      <c r="CB1" t="s">
        <v>149</v>
      </c>
      <c r="CD1" t="s">
        <v>165</v>
      </c>
    </row>
    <row r="2" spans="1:82">
      <c r="A2">
        <v>1</v>
      </c>
      <c r="B2">
        <v>0</v>
      </c>
      <c r="C2">
        <f>IF(B2&lt;=9,0,
IF(B2=10,1,2))</f>
        <v>0</v>
      </c>
      <c r="D2">
        <f ca="1">RAND()</f>
        <v>0.21950525385756525</v>
      </c>
      <c r="E2">
        <f ca="1">RAND()</f>
        <v>0.29062933718171702</v>
      </c>
      <c r="F2">
        <f ca="1">RAND()</f>
        <v>7.0265760617212569E-2</v>
      </c>
      <c r="G2">
        <f ca="1">RAND()</f>
        <v>0.46606997902680058</v>
      </c>
      <c r="H2">
        <f ca="1">RAND()</f>
        <v>0.94466277246408181</v>
      </c>
      <c r="I2">
        <f ca="1">RAND()</f>
        <v>0.90972622435612693</v>
      </c>
      <c r="M2" t="str">
        <f ca="1">IF(LEN(J2)&lt;&gt;0,J2,VLOOKUP(D2+$B2,$BJ:$BK,MATCH($BK$1,$BJ$1:$BK$1,0),1))</f>
        <v>지정 장비</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Equip2201</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 ca="1">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DI</v>
      </c>
      <c r="Q2" t="str">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삭제</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5</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129</v>
      </c>
      <c r="AU2">
        <f t="shared" ref="AU2:AU15" si="1">COUNTIF(AB:AB,AP2)</f>
        <v>153</v>
      </c>
      <c r="AV2">
        <f ca="1">COUNTIFS(M:M,AP2,T:T,"전설")</f>
        <v>5</v>
      </c>
      <c r="AW2">
        <f>COUNTIFS(AB:AB,AP2,AI:AI,"전설")</f>
        <v>6</v>
      </c>
      <c r="BE2" t="str">
        <f ca="1">"["&amp;
IF(LEFT(OFFSET(AM1,COUNTA(AM:AM)-1,0),1)=",",SUBSTITUTE(OFFSET(AM1,COUNTA(AM:AM)-1,0),",","",1),OFFSET(AM1,COUNTA(AM:AM)-1,0))
&amp;"]"</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3","vl":"Actor3019","cn":1,"pt":"DI","pp":70,"pr":49},{"dy":24,"sl":11},{"dy":25,"sl":11},{"dy":26,"sl":11,"tp":"fl1","vl":"Actor0113","cn":1,"pt":"DI","pp":219,"pr":129},{"dy":27,"sl":11,"tp":"fl1","vl":"Actor0113","cn":1,"pt":"DI","pp":219,"pr":129},{"dy":28,"sl":11},{"dy":29,"sl":11,"tp":"fp","vl":"Actor0125","cn":75,"pt":"DI","pp":172,"pr":69},{"dy":30,"sl":11,"tp":"fp","vl":"Actor0125","cn":75,"pt":"DI","pp":172,"pr":69},{"dy":31,"sl":11}]</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1.3495276653171391E-2</v>
      </c>
      <c r="BQ2">
        <f ca="1">BN2/SUM(BN:BN)</f>
        <v>9.4250706880301613E-3</v>
      </c>
      <c r="BR2">
        <f ca="1">BO2/SUM(BO:BO)</f>
        <v>1.0193679918450561E-2</v>
      </c>
      <c r="BS2">
        <v>0</v>
      </c>
      <c r="BT2">
        <v>0</v>
      </c>
      <c r="BU2">
        <v>0</v>
      </c>
      <c r="BV2" t="str">
        <f ca="1">OFFSET([1]EquipTable!$A$1,ROW()-1,0)</f>
        <v>Equip0001</v>
      </c>
      <c r="BX2">
        <f ca="1">IF(VLOOKUP($CA2,[2]ActorTable!$1:$1048576,MATCH("업데이트순번",[2]ActorTable!$1:$1,0),0)&lt;=$BY$1,1,0)
*IF(MID(CA2,7,1)="2",0.1,1)</f>
        <v>0.1</v>
      </c>
      <c r="BY2">
        <f ca="1">BX2/SUM(BX:BX)</f>
        <v>3.90625E-3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0.1626358526826881</v>
      </c>
      <c r="E3">
        <f ca="1">RAND()</f>
        <v>0.48426291272079658</v>
      </c>
      <c r="F3">
        <f ca="1">RAND()</f>
        <v>0.72205809668186505</v>
      </c>
      <c r="G3">
        <f ca="1">RAND()</f>
        <v>0.57243810583093646</v>
      </c>
      <c r="H3">
        <f ca="1">RAND()</f>
        <v>0.36640572522300918</v>
      </c>
      <c r="I3">
        <f ca="1">RAND()</f>
        <v>0.99504066994249629</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Equip4101</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GO</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1500</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383</v>
      </c>
      <c r="W3">
        <v>1</v>
      </c>
      <c r="X3" t="s">
        <v>129</v>
      </c>
      <c r="Z3">
        <v>36</v>
      </c>
      <c r="AA3" t="str">
        <f ca="1">IF(ISBLANK(AB3),"",
VLOOKUP(AB3,OFFSET(INDIRECT("$A:$B"),0,MATCH(AB$1&amp;"_Verify",INDIRECT("$1:$1"),0)-1),2,0)
)</f>
        <v>fe</v>
      </c>
      <c r="AB3" t="s">
        <v>82</v>
      </c>
      <c r="AC3" t="s">
        <v>497</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석공의 망치</v>
      </c>
      <c r="AL3">
        <v>1</v>
      </c>
      <c r="AM3" t="str">
        <f ca="1">IF(ROW()=2,AN3,OFFSET(AM3,-1,0)&amp;IF(LEN(AN3)=0,"",","&amp;AN3))</f>
        <v>{"dy":1,"sl":0,"tp":"upn","vl":"45765","cn":14,"pt":"GO","pr":4200},{"dy":1,"sl":1,"tp":"fe","vl":"Equip4001","cn":1,"pt":"GO","pr":800}</v>
      </c>
      <c r="AN3" t="str">
        <f ca="1">IF(AL3&lt;&gt;1,"",
"{"""&amp;A$1&amp;""":"&amp;A3
&amp;","""&amp;B$1&amp;""":"&amp;B3
&amp;IF(LEN(AA3)=0,"",","""&amp;AA$1&amp;""":"""&amp;AA3&amp;"""")
&amp;IF(LEN(AC3)=0,"",","""&amp;AC$1&amp;""":"""&amp;AC3&amp;"""")
&amp;IF(LEN(AD3)=0,"",","""&amp;AD$1&amp;""":"&amp;AD3)
&amp;IF(LEN(AE3)=0,"",","""&amp;AE$1&amp;""":"""&amp;AE3&amp;"""")
&amp;IF(LEN(AF3)=0,"",","""&amp;AF$1&amp;""":"&amp;AF3)
&amp;IF(LEN(AG3)=0,"",","""&amp;AG$1&amp;""":"&amp;AG3)&amp;"}")</f>
        <v>{"dy":1,"sl":1,"tp":"fe","vl":"Equip4001","cn":1,"pt":"GO","pr":800}</v>
      </c>
      <c r="AP3" t="s">
        <v>83</v>
      </c>
      <c r="AQ3" t="s">
        <v>71</v>
      </c>
      <c r="AR3">
        <v>0</v>
      </c>
      <c r="AS3">
        <v>7</v>
      </c>
      <c r="AT3">
        <f t="shared" ca="1" si="0"/>
        <v>4</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1.3495276653171391E-2</v>
      </c>
      <c r="BQ3">
        <f t="shared" ref="BQ3:BQ66" ca="1" si="6">BN3/SUM(BN:BN)</f>
        <v>9.4250706880301613E-3</v>
      </c>
      <c r="BR3">
        <f t="shared" ref="BR3:BR66" ca="1" si="7">BO3/SUM(BO:BO)</f>
        <v>1.0193679918450561E-2</v>
      </c>
      <c r="BS3">
        <f t="shared" ref="BS3:BU66" ca="1" si="8">BS2+BP2</f>
        <v>1.3495276653171391E-2</v>
      </c>
      <c r="BT3">
        <f t="shared" ca="1" si="8"/>
        <v>9.4250706880301613E-3</v>
      </c>
      <c r="BU3">
        <f t="shared" ca="1" si="8"/>
        <v>1.0193679918450561E-2</v>
      </c>
      <c r="BV3" t="str">
        <f ca="1">OFFSET([1]EquipTable!$A$1,ROW()-1,0)</f>
        <v>Equip0002</v>
      </c>
      <c r="BX3">
        <f ca="1">IF(VLOOKUP($CA3,[2]ActorTable!$1:$1048576,MATCH("업데이트순번",[2]ActorTable!$1:$1,0),0)&lt;=$BY$1,1,0)
*IF(MID(CA3,7,1)="2",0.1,1)</f>
        <v>1</v>
      </c>
      <c r="BY3">
        <f t="shared" ref="BY3:BY45" ca="1" si="9">BX3/SUM(BX:BX)</f>
        <v>3.90625E-2</v>
      </c>
      <c r="BZ3">
        <f t="shared" ref="BZ3:BZ45" ca="1" si="10">BZ2+BY2</f>
        <v>3.90625E-3</v>
      </c>
      <c r="CA3" t="str">
        <f ca="1">OFFSET([2]ActorTable!$A$1,ROW()-1,0)</f>
        <v>Actor1002</v>
      </c>
      <c r="CB3" t="str">
        <f ca="1">VLOOKUP($CA3,[2]ActorTable!$1:$1048576,MATCH("이름참고",[2]ActorTable!$1:$1,0),0)</f>
        <v>소하</v>
      </c>
    </row>
    <row r="4" spans="1:82">
      <c r="A4">
        <v>1</v>
      </c>
      <c r="B4">
        <v>2</v>
      </c>
      <c r="C4">
        <f>IF(B4&lt;=9,0,
IF(B4=10,1,2))</f>
        <v>0</v>
      </c>
      <c r="D4">
        <f ca="1">RAND()</f>
        <v>0.31408244980960331</v>
      </c>
      <c r="E4">
        <f ca="1">RAND()</f>
        <v>0.3023534984144457</v>
      </c>
      <c r="F4">
        <f ca="1">RAND()</f>
        <v>0.33417206014089751</v>
      </c>
      <c r="G4">
        <f ca="1">RAND()</f>
        <v>0.38473167807924125</v>
      </c>
      <c r="H4">
        <f ca="1">RAND()</f>
        <v>0.24111651897856523</v>
      </c>
      <c r="I4">
        <f ca="1">RAND()</f>
        <v>0.75973833989343198</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30235</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6</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1800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{"dy":1,"sl":0,"tp":"upn","vl":"45765","cn":14,"pt":"GO","pr":4200},{"dy":1,"sl":1,"tp":"fe","vl":"Equip4001","cn":1,"pt":"GO","pr":800},{"dy":1,"sl":2,"tp":"upn","vl":"56326","cn":5,"pt":"GO","pr":1500}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3</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1.3495276653171391E-2</v>
      </c>
      <c r="BQ4">
        <f t="shared" ca="1" si="6"/>
        <v>9.4250706880301613E-3</v>
      </c>
      <c r="BR4">
        <f t="shared" ca="1" si="7"/>
        <v>1.0193679918450561E-2</v>
      </c>
      <c r="BS4">
        <f t="shared" ca="1" si="8"/>
        <v>2.6990553306342781E-2</v>
      </c>
      <c r="BT4">
        <f t="shared" ref="BT4:BT67" ca="1" si="11">BT3+BQ3</f>
        <v>1.8850141376060323E-2</v>
      </c>
      <c r="BU4">
        <f t="shared" ref="BU4:BU67" ca="1" si="12">BU3+BR3</f>
        <v>2.0387359836901122E-2</v>
      </c>
      <c r="BV4" t="str">
        <f ca="1">OFFSET([1]EquipTable!$A$1,ROW()-1,0)</f>
        <v>Equip0101</v>
      </c>
      <c r="BX4">
        <f ca="1">IF(VLOOKUP($CA4,[2]ActorTable!$1:$1048576,MATCH("업데이트순번",[2]ActorTable!$1:$1,0),0)&lt;=$BY$1,1,0)
*IF(MID(CA4,7,1)="2",0.1,1)</f>
        <v>1</v>
      </c>
      <c r="BY4">
        <f t="shared" ca="1" si="9"/>
        <v>3.90625E-2</v>
      </c>
      <c r="BZ4">
        <f t="shared" ca="1" si="10"/>
        <v>4.296875E-2</v>
      </c>
      <c r="CA4" t="str">
        <f ca="1">OFFSET([2]ActorTable!$A$1,ROW()-1,0)</f>
        <v>Actor2103</v>
      </c>
      <c r="CB4" t="str">
        <f ca="1">VLOOKUP($CA4,[2]ActorTable!$1:$1048576,MATCH("이름참고",[2]ActorTable!$1:$1,0),0)</f>
        <v>데브샤</v>
      </c>
    </row>
    <row r="5" spans="1:82">
      <c r="A5">
        <v>1</v>
      </c>
      <c r="B5">
        <v>3</v>
      </c>
      <c r="C5">
        <f>IF(B5&lt;=9,0,
IF(B5=10,1,2))</f>
        <v>0</v>
      </c>
      <c r="D5">
        <f ca="1">RAND()</f>
        <v>0.39323886544197117</v>
      </c>
      <c r="E5">
        <f ca="1">RAND()</f>
        <v>0.46772900316107313</v>
      </c>
      <c r="F5">
        <f ca="1">RAND()</f>
        <v>0.5998698524456153</v>
      </c>
      <c r="G5">
        <f ca="1">RAND()</f>
        <v>0.82505333228488231</v>
      </c>
      <c r="H5">
        <f ca="1">RAND()</f>
        <v>0.23823042473609612</v>
      </c>
      <c r="I5">
        <f ca="1">RAND()</f>
        <v>0.9433165616796374</v>
      </c>
      <c r="M5" t="str">
        <f ca="1">IF(LEN(J5)&lt;&gt;0,J5,VLOOKUP(D5+$B5,$BJ:$BK,MATCH($BK$1,$BJ$1:$BK$1,0),1))</f>
        <v>안 지정 캐릭터 PP 일반등급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46772</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8</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2400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496</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야만인의 분노</v>
      </c>
      <c r="AL5">
        <v>1</v>
      </c>
      <c r="AM5" t="str">
        <f ca="1">IF(ROW()=2,AN5,OFFSET(AM5,-1,0)&amp;IF(LEN(AN5)=0,"",","&amp;AN5))</f>
        <v>{"dy":1,"sl":0,"tp":"upn","vl":"45765","cn":14,"pt":"GO","pr":4200},{"dy":1,"sl":1,"tp":"fe","vl":"Equip4001","cn":1,"pt":"GO","pr":800},{"dy":1,"sl":2,"tp":"upn","vl":"56326","cn":5,"pt":"GO","pr":1500},{"dy":1,"sl":3,"tp":"fe","vl":"Equip0201","cn":1,"pt":"GO","pr":3400}</v>
      </c>
      <c r="AN5" t="str">
        <f ca="1">IF(AL5&lt;&gt;1,"",
"{"""&amp;A$1&amp;""":"&amp;A5
&amp;","""&amp;B$1&amp;""":"&amp;B5
&amp;IF(LEN(AA5)=0,"",","""&amp;AA$1&amp;""":"""&amp;AA5&amp;"""")
&amp;IF(LEN(AC5)=0,"",","""&amp;AC$1&amp;""":"""&amp;AC5&amp;"""")
&amp;IF(LEN(AD5)=0,"",","""&amp;AD$1&amp;""":"&amp;AD5)
&amp;IF(LEN(AE5)=0,"",","""&amp;AE$1&amp;""":"""&amp;AE5&amp;"""")
&amp;IF(LEN(AF5)=0,"",","""&amp;AF$1&amp;""":"&amp;AF5)
&amp;IF(LEN(AG5)=0,"",","""&amp;AG$1&amp;""":"&amp;AG5)&amp;"}")</f>
        <v>{"dy":1,"sl":3,"tp":"fe","vl":"Equip0201","cn":1,"pt":"GO","pr":3400}</v>
      </c>
      <c r="AP5" t="s">
        <v>85</v>
      </c>
      <c r="AQ5" t="s">
        <v>73</v>
      </c>
      <c r="AR5">
        <v>8</v>
      </c>
      <c r="AS5">
        <v>11</v>
      </c>
      <c r="AT5">
        <f t="shared" ca="1" si="0"/>
        <v>0</v>
      </c>
      <c r="AU5">
        <f t="shared" si="1"/>
        <v>19</v>
      </c>
      <c r="AV5">
        <f t="shared" ca="1" si="3"/>
        <v>0</v>
      </c>
      <c r="AW5">
        <f t="shared" si="4"/>
        <v>9</v>
      </c>
      <c r="AZ5">
        <v>1</v>
      </c>
      <c r="BE5">
        <f ca="1">LEN(BE2)</f>
        <v>23109</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1.3495276653171391E-2</v>
      </c>
      <c r="BQ5">
        <f t="shared" ca="1" si="6"/>
        <v>9.4250706880301613E-3</v>
      </c>
      <c r="BR5">
        <f t="shared" ca="1" si="7"/>
        <v>1.0193679918450561E-2</v>
      </c>
      <c r="BS5">
        <f t="shared" ca="1" si="8"/>
        <v>4.048582995951417E-2</v>
      </c>
      <c r="BT5">
        <f t="shared" ca="1" si="11"/>
        <v>2.8275212064090484E-2</v>
      </c>
      <c r="BU5">
        <f t="shared" ca="1" si="12"/>
        <v>3.0581039755351681E-2</v>
      </c>
      <c r="BV5" t="str">
        <f ca="1">OFFSET([1]EquipTable!$A$1,ROW()-1,0)</f>
        <v>Equip0102</v>
      </c>
      <c r="BX5">
        <f ca="1">IF(VLOOKUP($CA5,[2]ActorTable!$1:$1048576,MATCH("업데이트순번",[2]ActorTable!$1:$1,0),0)&lt;=$BY$1,1,0)
*IF(MID(CA5,7,1)="2",0.1,1)</f>
        <v>1</v>
      </c>
      <c r="BY5">
        <f t="shared" ca="1" si="9"/>
        <v>3.90625E-2</v>
      </c>
      <c r="BZ5">
        <f t="shared" ca="1" si="10"/>
        <v>8.203125E-2</v>
      </c>
      <c r="CA5" t="str">
        <f ca="1">OFFSET([2]ActorTable!$A$1,ROW()-1,0)</f>
        <v>Actor0104</v>
      </c>
      <c r="CB5" t="str">
        <f ca="1">VLOOKUP($CA5,[2]ActorTable!$1:$1048576,MATCH("이름참고",[2]ActorTable!$1:$1,0),0)</f>
        <v>베이</v>
      </c>
    </row>
    <row r="6" spans="1:82">
      <c r="A6">
        <v>1</v>
      </c>
      <c r="B6">
        <v>4</v>
      </c>
      <c r="C6">
        <f>IF(B6&lt;=9,0,
IF(B6=10,1,2))</f>
        <v>0</v>
      </c>
      <c r="D6">
        <f ca="1">RAND()</f>
        <v>0.3917605960767222</v>
      </c>
      <c r="E6">
        <f ca="1">RAND()</f>
        <v>0.32024108685273833</v>
      </c>
      <c r="F6">
        <f ca="1">RAND()</f>
        <v>0.93307017261166303</v>
      </c>
      <c r="G6">
        <f ca="1">RAND()</f>
        <v>0.70576706321992955</v>
      </c>
      <c r="H6">
        <f ca="1">RAND()</f>
        <v>0.18373515690842301</v>
      </c>
      <c r="I6">
        <f ca="1">RAND()</f>
        <v>0.12803782948239639</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32024</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6</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1800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4001","cn":1,"pt":"GO","pr":800},{"dy":1,"sl":2,"tp":"upn","vl":"56326","cn":5,"pt":"GO","pr":1500},{"dy":1,"sl":3,"tp":"fe","vl":"Equip0201","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3</v>
      </c>
      <c r="AV6">
        <f t="shared" ca="1" si="3"/>
        <v>0</v>
      </c>
      <c r="AW6">
        <f t="shared" si="4"/>
        <v>0</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1.3495276653171391E-2</v>
      </c>
      <c r="BQ6">
        <f t="shared" ca="1" si="6"/>
        <v>9.4250706880301613E-3</v>
      </c>
      <c r="BR6">
        <f t="shared" ca="1" si="7"/>
        <v>1.0193679918450561E-2</v>
      </c>
      <c r="BS6">
        <f t="shared" ca="1" si="8"/>
        <v>5.3981106612685563E-2</v>
      </c>
      <c r="BT6">
        <f t="shared" ca="1" si="11"/>
        <v>3.7700282752120645E-2</v>
      </c>
      <c r="BU6">
        <f t="shared" ca="1" si="12"/>
        <v>4.0774719673802244E-2</v>
      </c>
      <c r="BV6" t="str">
        <f ca="1">OFFSET([1]EquipTable!$A$1,ROW()-1,0)</f>
        <v>Equip0201</v>
      </c>
      <c r="BX6">
        <f ca="1">IF(VLOOKUP($CA6,[2]ActorTable!$1:$1048576,MATCH("업데이트순번",[2]ActorTable!$1:$1,0),0)&lt;=$BY$1,1,0)
*IF(MID(CA6,7,1)="2",0.1,1)</f>
        <v>1</v>
      </c>
      <c r="BY6">
        <f t="shared" ca="1" si="9"/>
        <v>3.90625E-2</v>
      </c>
      <c r="BZ6">
        <f t="shared" ca="1" si="10"/>
        <v>0.12109375</v>
      </c>
      <c r="CA6" t="str">
        <f ca="1">OFFSET([2]ActorTable!$A$1,ROW()-1,0)</f>
        <v>Actor1005</v>
      </c>
      <c r="CB6" t="str">
        <f ca="1">VLOOKUP($CA6,[2]ActorTable!$1:$1048576,MATCH("이름참고",[2]ActorTable!$1:$1,0),0)</f>
        <v>젤리아</v>
      </c>
    </row>
    <row r="7" spans="1:82">
      <c r="A7">
        <v>1</v>
      </c>
      <c r="B7">
        <v>5</v>
      </c>
      <c r="C7">
        <f>IF(B7&lt;=9,0,
IF(B7=10,1,2))</f>
        <v>0</v>
      </c>
      <c r="D7">
        <f ca="1">RAND()</f>
        <v>0.58263204497180021</v>
      </c>
      <c r="E7">
        <f ca="1">RAND()</f>
        <v>0.6038095657065885</v>
      </c>
      <c r="F7">
        <f ca="1">RAND()</f>
        <v>0.42368290690970967</v>
      </c>
      <c r="G7">
        <f ca="1">RAND()</f>
        <v>0.75828225145609973</v>
      </c>
      <c r="H7">
        <f ca="1">RAND()</f>
        <v>0.79499982901450461</v>
      </c>
      <c r="I7">
        <f ca="1">RAND()</f>
        <v>2.7206587496874435E-2</v>
      </c>
      <c r="M7" t="str">
        <f ca="1">IF(LEN(J7)&lt;&gt;0,J7,VLOOKUP(D7+$B7,$BJ:$BK,MATCH($BK$1,$BJ$1:$BK$1,0),1))</f>
        <v>안 지정 캐릭터 PP 영웅등급</v>
      </c>
      <c r="N7">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60380</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10</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GO</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3000</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416</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SMG28</v>
      </c>
      <c r="AL7">
        <v>1</v>
      </c>
      <c r="AM7" t="str">
        <f ca="1">IF(ROW()=2,AN7,OFFSET(AM7,-1,0)&amp;IF(LEN(AN7)=0,"",","&amp;AN7))</f>
        <v>{"dy":1,"sl":0,"tp":"upn","vl":"45765","cn":14,"pt":"GO","pr":4200},{"dy":1,"sl":1,"tp":"fe","vl":"Equip4001","cn":1,"pt":"GO","pr":800},{"dy":1,"sl":2,"tp":"upn","vl":"56326","cn":5,"pt":"GO","pr":1500},{"dy":1,"sl":3,"tp":"fe","vl":"Equip0201","cn":1,"pt":"GO","pr":3400},{"dy":1,"sl":4,"tp":"uph","vl":"71037","cn":10,"pt":"GO","pr":3000},{"dy":1,"sl":5,"tp":"fe","vl":"Equip6002","cn":1,"pt":"GO","pr":2200}</v>
      </c>
      <c r="AN7" t="str">
        <f ca="1">IF(AL7&lt;&gt;1,"",
"{"""&amp;A$1&amp;""":"&amp;A7
&amp;","""&amp;B$1&amp;""":"&amp;B7
&amp;IF(LEN(AA7)=0,"",","""&amp;AA$1&amp;""":"""&amp;AA7&amp;"""")
&amp;IF(LEN(AC7)=0,"",","""&amp;AC$1&amp;""":"""&amp;AC7&amp;"""")
&amp;IF(LEN(AD7)=0,"",","""&amp;AD$1&amp;""":"&amp;AD7)
&amp;IF(LEN(AE7)=0,"",","""&amp;AE$1&amp;""":"""&amp;AE7&amp;"""")
&amp;IF(LEN(AF7)=0,"",","""&amp;AF$1&amp;""":"&amp;AF7)
&amp;IF(LEN(AG7)=0,"",","""&amp;AG$1&amp;""":"&amp;AG7)&amp;"}")</f>
        <v>{"dy":1,"sl":5,"tp":"fe","vl":"Equip6002","cn":1,"pt":"GO","pr":2200}</v>
      </c>
      <c r="AP7" t="s">
        <v>87</v>
      </c>
      <c r="AQ7" t="s">
        <v>78</v>
      </c>
      <c r="AR7">
        <v>8</v>
      </c>
      <c r="AS7">
        <v>11</v>
      </c>
      <c r="AT7">
        <f t="shared" ca="1" si="0"/>
        <v>0</v>
      </c>
      <c r="AU7">
        <f t="shared" si="1"/>
        <v>10</v>
      </c>
      <c r="AV7">
        <f t="shared" ca="1" si="3"/>
        <v>0</v>
      </c>
      <c r="AW7">
        <f t="shared" si="4"/>
        <v>3</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1.3495276653171391E-2</v>
      </c>
      <c r="BQ7">
        <f t="shared" ca="1" si="6"/>
        <v>9.4250706880301613E-3</v>
      </c>
      <c r="BR7">
        <f t="shared" ca="1" si="7"/>
        <v>1.0193679918450561E-2</v>
      </c>
      <c r="BS7">
        <f t="shared" ca="1" si="8"/>
        <v>6.7476383265856948E-2</v>
      </c>
      <c r="BT7">
        <f t="shared" ca="1" si="11"/>
        <v>4.7125353440150806E-2</v>
      </c>
      <c r="BU7">
        <f t="shared" ca="1" si="12"/>
        <v>5.0968399592252807E-2</v>
      </c>
      <c r="BV7" t="str">
        <f ca="1">OFFSET([1]EquipTable!$A$1,ROW()-1,0)</f>
        <v>Equip0202</v>
      </c>
      <c r="BX7">
        <f ca="1">IF(VLOOKUP($CA7,[2]ActorTable!$1:$1048576,MATCH("업데이트순번",[2]ActorTable!$1:$1,0),0)&lt;=$BY$1,1,0)
*IF(MID(CA7,7,1)="2",0.1,1)</f>
        <v>0</v>
      </c>
      <c r="BY7">
        <f t="shared" ca="1" si="9"/>
        <v>0</v>
      </c>
      <c r="BZ7">
        <f t="shared" ca="1" si="10"/>
        <v>0.16015625</v>
      </c>
      <c r="CA7" t="str">
        <f ca="1">OFFSET([2]ActorTable!$A$1,ROW()-1,0)</f>
        <v>Actor9906</v>
      </c>
      <c r="CB7" t="str">
        <f ca="1">VLOOKUP($CA7,[2]ActorTable!$1:$1048576,MATCH("이름참고",[2]ActorTable!$1:$1,0),0)</f>
        <v>스트링없음</v>
      </c>
    </row>
    <row r="8" spans="1:82">
      <c r="A8">
        <v>1</v>
      </c>
      <c r="B8">
        <v>6</v>
      </c>
      <c r="C8">
        <f>IF(B8&lt;=9,0,
IF(B8=10,1,2))</f>
        <v>0</v>
      </c>
      <c r="D8">
        <f ca="1">RAND()</f>
        <v>8.1665223145356625E-2</v>
      </c>
      <c r="E8">
        <f ca="1">RAND()</f>
        <v>0.19033085074722023</v>
      </c>
      <c r="F8">
        <f ca="1">RAND()</f>
        <v>0.52560279815794564</v>
      </c>
      <c r="G8">
        <f ca="1">RAND()</f>
        <v>7.216797951957532E-2</v>
      </c>
      <c r="H8">
        <f ca="1">RAND()</f>
        <v>0.9042547387446831</v>
      </c>
      <c r="I8">
        <f ca="1">RAND()</f>
        <v>0.74071135616359496</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Equip2102</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GO</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1400</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294</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템플러 쉴드</v>
      </c>
      <c r="AL8">
        <v>1</v>
      </c>
      <c r="AM8" t="str">
        <f ca="1">IF(ROW()=2,AN8,OFFSET(AM8,-1,0)&amp;IF(LEN(AN8)=0,"",","&amp;AN8))</f>
        <v>{"dy":1,"sl":0,"tp":"upn","vl":"45765","cn":14,"pt":"GO","pr":4200},{"dy":1,"sl":1,"tp":"fe","vl":"Equip4001","cn":1,"pt":"GO","pr":800},{"dy":1,"sl":2,"tp":"upn","vl":"56326","cn":5,"pt":"GO","pr":1500},{"dy":1,"sl":3,"tp":"fe","vl":"Equip0201","cn":1,"pt":"GO","pr":3400},{"dy":1,"sl":4,"tp":"uph","vl":"71037","cn":10,"pt":"GO","pr":3000},{"dy":1,"sl":5,"tp":"fe","vl":"Equip6002","cn":1,"pt":"GO","pr":2200},{"dy":1,"sl":6,"tp":"fe","vl":"Equip7001","cn":1,"pt":"GO","pr":1900}</v>
      </c>
      <c r="AN8" t="str">
        <f ca="1">IF(AL8&lt;&gt;1,"",
"{"""&amp;A$1&amp;""":"&amp;A8
&amp;","""&amp;B$1&amp;""":"&amp;B8
&amp;IF(LEN(AA8)=0,"",","""&amp;AA$1&amp;""":"""&amp;AA8&amp;"""")
&amp;IF(LEN(AC8)=0,"",","""&amp;AC$1&amp;""":"""&amp;AC8&amp;"""")
&amp;IF(LEN(AD8)=0,"",","""&amp;AD$1&amp;""":"&amp;AD8)
&amp;IF(LEN(AE8)=0,"",","""&amp;AE$1&amp;""":"""&amp;AE8&amp;"""")
&amp;IF(LEN(AF8)=0,"",","""&amp;AF$1&amp;""":"&amp;AF8)
&amp;IF(LEN(AG8)=0,"",","""&amp;AG$1&amp;""":"&amp;AG8)&amp;"}")</f>
        <v>{"dy":1,"sl":6,"tp":"fe","vl":"Equip7001","cn":1,"pt":"GO","pr":1900}</v>
      </c>
      <c r="AP8" t="s">
        <v>88</v>
      </c>
      <c r="AQ8" t="s">
        <v>79</v>
      </c>
      <c r="AR8">
        <v>8</v>
      </c>
      <c r="AS8">
        <v>11</v>
      </c>
      <c r="AT8">
        <f t="shared" ca="1" si="0"/>
        <v>0</v>
      </c>
      <c r="AU8">
        <f t="shared" si="1"/>
        <v>8</v>
      </c>
      <c r="AV8">
        <f t="shared" ca="1" si="3"/>
        <v>0</v>
      </c>
      <c r="AW8">
        <f t="shared" si="4"/>
        <v>0</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1.3495276653171391E-2</v>
      </c>
      <c r="BQ8">
        <f t="shared" ca="1" si="6"/>
        <v>9.4250706880301613E-3</v>
      </c>
      <c r="BR8">
        <f t="shared" ca="1" si="7"/>
        <v>1.0193679918450561E-2</v>
      </c>
      <c r="BS8">
        <f t="shared" ca="1" si="8"/>
        <v>8.0971659919028341E-2</v>
      </c>
      <c r="BT8">
        <f t="shared" ca="1" si="11"/>
        <v>5.6550424128180968E-2</v>
      </c>
      <c r="BU8">
        <f t="shared" ca="1" si="12"/>
        <v>6.116207951070337E-2</v>
      </c>
      <c r="BV8" t="str">
        <f ca="1">OFFSET([1]EquipTable!$A$1,ROW()-1,0)</f>
        <v>Equip0301</v>
      </c>
      <c r="BX8">
        <f ca="1">IF(VLOOKUP($CA8,[2]ActorTable!$1:$1048576,MATCH("업데이트순번",[2]ActorTable!$1:$1,0),0)&lt;=$BY$1,1,0)
*IF(MID(CA8,7,1)="2",0.1,1)</f>
        <v>1</v>
      </c>
      <c r="BY8">
        <f t="shared" ca="1" si="9"/>
        <v>3.90625E-2</v>
      </c>
      <c r="BZ8">
        <f t="shared" ca="1" si="10"/>
        <v>0.16015625</v>
      </c>
      <c r="CA8" t="str">
        <f ca="1">OFFSET([2]ActorTable!$A$1,ROW()-1,0)</f>
        <v>Actor0007</v>
      </c>
      <c r="CB8" t="str">
        <f ca="1">VLOOKUP($CA8,[2]ActorTable!$1:$1048576,MATCH("이름참고",[2]ActorTable!$1:$1,0),0)</f>
        <v>헤르윈</v>
      </c>
    </row>
    <row r="9" spans="1:82">
      <c r="A9">
        <v>1</v>
      </c>
      <c r="B9">
        <v>7</v>
      </c>
      <c r="C9">
        <f>IF(B9&lt;=9,0,
IF(B9=10,1,2))</f>
        <v>0</v>
      </c>
      <c r="D9">
        <f ca="1">RAND()</f>
        <v>0.59351352253427692</v>
      </c>
      <c r="E9">
        <f ca="1">RAND()</f>
        <v>0.54618976639516603</v>
      </c>
      <c r="F9">
        <f ca="1">RAND()</f>
        <v>0.70461422841128873</v>
      </c>
      <c r="G9">
        <f ca="1">RAND()</f>
        <v>0.69411725654359324</v>
      </c>
      <c r="H9">
        <f ca="1">RAND()</f>
        <v>0.12170386534889566</v>
      </c>
      <c r="I9">
        <f ca="1">RAND()</f>
        <v>8.8852841165615981E-2</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Equip6201</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GO</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8900</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237</v>
      </c>
      <c r="AD9">
        <v>1</v>
      </c>
      <c r="AE9" t="s">
        <v>125</v>
      </c>
      <c r="AG9">
        <v>7800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왕조의 블레이드</v>
      </c>
      <c r="AL9">
        <v>1</v>
      </c>
      <c r="AM9" t="str">
        <f ca="1">IF(ROW()=2,AN9,OFFSET(AM9,-1,0)&amp;IF(LEN(AN9)=0,"",","&amp;AN9))</f>
        <v>{"dy":1,"sl":0,"tp":"upn","vl":"45765","cn":14,"pt":"GO","pr":4200},{"dy":1,"sl":1,"tp":"fe","vl":"Equip4001","cn":1,"pt":"GO","pr":800},{"dy":1,"sl":2,"tp":"upn","vl":"56326","cn":5,"pt":"GO","pr":1500},{"dy":1,"sl":3,"tp":"fe","vl":"Equip0201","cn":1,"pt":"GO","pr":3400},{"dy":1,"sl":4,"tp":"uph","vl":"71037","cn":10,"pt":"GO","pr":3000},{"dy":1,"sl":5,"tp":"fe","vl":"Equip6002","cn":1,"pt":"GO","pr":2200},{"dy":1,"sl":6,"tp":"fe","vl":"Equip7001","cn":1,"pt":"GO","pr":1900},{"dy":1,"sl":7,"tp":"fe","vl":"Equip8102","cn":1,"pt":"GO","pr":7800}</v>
      </c>
      <c r="AN9" t="str">
        <f ca="1">IF(AL9&lt;&gt;1,"",
"{"""&amp;A$1&amp;""":"&amp;A9
&amp;","""&amp;B$1&amp;""":"&amp;B9
&amp;IF(LEN(AA9)=0,"",","""&amp;AA$1&amp;""":"""&amp;AA9&amp;"""")
&amp;IF(LEN(AC9)=0,"",","""&amp;AC$1&amp;""":"""&amp;AC9&amp;"""")
&amp;IF(LEN(AD9)=0,"",","""&amp;AD$1&amp;""":"&amp;AD9)
&amp;IF(LEN(AE9)=0,"",","""&amp;AE$1&amp;""":"""&amp;AE9&amp;"""")
&amp;IF(LEN(AF9)=0,"",","""&amp;AF$1&amp;""":"&amp;AF9)
&amp;IF(LEN(AG9)=0,"",","""&amp;AG$1&amp;""":"&amp;AG9)&amp;"}")</f>
        <v>{"dy":1,"sl":7,"tp":"fe","vl":"Equip8102","cn":1,"pt":"GO","pr":7800}</v>
      </c>
      <c r="AP9" t="s">
        <v>89</v>
      </c>
      <c r="AQ9" t="s">
        <v>80</v>
      </c>
      <c r="AR9">
        <v>8</v>
      </c>
      <c r="AS9">
        <v>11</v>
      </c>
      <c r="AT9">
        <f t="shared" ca="1" si="0"/>
        <v>0</v>
      </c>
      <c r="AU9">
        <f t="shared" si="1"/>
        <v>8</v>
      </c>
      <c r="AV9">
        <f t="shared" ca="1" si="3"/>
        <v>0</v>
      </c>
      <c r="AW9">
        <f t="shared" si="4"/>
        <v>0</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1.3495276653171391E-2</v>
      </c>
      <c r="BQ9">
        <f t="shared" ca="1" si="6"/>
        <v>9.4250706880301613E-3</v>
      </c>
      <c r="BR9">
        <f t="shared" ca="1" si="7"/>
        <v>1.0193679918450561E-2</v>
      </c>
      <c r="BS9">
        <f t="shared" ca="1" si="8"/>
        <v>9.4466936572199733E-2</v>
      </c>
      <c r="BT9">
        <f t="shared" ca="1" si="11"/>
        <v>6.5975494816211122E-2</v>
      </c>
      <c r="BU9">
        <f t="shared" ca="1" si="12"/>
        <v>7.1355759429153925E-2</v>
      </c>
      <c r="BV9" t="str">
        <f ca="1">OFFSET([1]EquipTable!$A$1,ROW()-1,0)</f>
        <v>Equip0302</v>
      </c>
      <c r="BX9">
        <f ca="1">IF(VLOOKUP($CA9,[2]ActorTable!$1:$1048576,MATCH("업데이트순번",[2]ActorTable!$1:$1,0),0)&lt;=$BY$1,1,0)
*IF(MID(CA9,7,1)="2",0.1,1)</f>
        <v>1</v>
      </c>
      <c r="BY9">
        <f t="shared" ca="1" si="9"/>
        <v>3.90625E-2</v>
      </c>
      <c r="BZ9">
        <f t="shared" ca="1" si="10"/>
        <v>0.19921875</v>
      </c>
      <c r="CA9" t="str">
        <f ca="1">OFFSET([2]ActorTable!$A$1,ROW()-1,0)</f>
        <v>Actor1108</v>
      </c>
      <c r="CB9" t="str">
        <f ca="1">VLOOKUP($CA9,[2]ActorTable!$1:$1048576,MATCH("이름참고",[2]ActorTable!$1:$1,0),0)</f>
        <v>테이슨</v>
      </c>
    </row>
    <row r="10" spans="1:82">
      <c r="A10">
        <v>1</v>
      </c>
      <c r="B10">
        <v>8</v>
      </c>
      <c r="C10">
        <f>IF(B10&lt;=9,0,
IF(B10=10,1,2))</f>
        <v>0</v>
      </c>
      <c r="D10">
        <f ca="1">RAND()</f>
        <v>0.65997240811189484</v>
      </c>
      <c r="E10">
        <f ca="1">RAND()</f>
        <v>0.19423130859779814</v>
      </c>
      <c r="F10">
        <f ca="1">RAND()</f>
        <v>0.24105556643057446</v>
      </c>
      <c r="G10">
        <f ca="1">RAND()</f>
        <v>0.22781822437593913</v>
      </c>
      <c r="H10">
        <f ca="1">RAND()</f>
        <v>0.20122390665979251</v>
      </c>
      <c r="I10">
        <f ca="1">RAND()</f>
        <v>0.60890672219210351</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
      </c>
      <c r="AL10">
        <v>1</v>
      </c>
      <c r="AM10" t="str">
        <f ca="1">IF(ROW()=2,AN10,OFFSET(AM10,-1,0)&amp;IF(LEN(AN10)=0,"",","&amp;AN10))</f>
        <v>{"dy":1,"sl":0,"tp":"upn","vl":"45765","cn":14,"pt":"GO","pr":4200},{"dy":1,"sl":1,"tp":"fe","vl":"Equip4001","cn":1,"pt":"GO","pr":800},{"dy":1,"sl":2,"tp":"upn","vl":"56326","cn":5,"pt":"GO","pr":1500},{"dy":1,"sl":3,"tp":"fe","vl":"Equip0201","cn":1,"pt":"GO","pr":3400},{"dy":1,"sl":4,"tp":"uph","vl":"71037","cn":10,"pt":"GO","pr":3000},{"dy":1,"sl":5,"tp":"fe","vl":"Equip6002","cn":1,"pt":"GO","pr":2200},{"dy":1,"sl":6,"tp":"fe","vl":"Equip7001","cn":1,"pt":"GO","pr":1900},{"dy":1,"sl":7,"tp":"fe","vl":"Equip8102","cn":1,"pt":"GO","pr":7800},{"dy":1,"sl":8}</v>
      </c>
      <c r="AN10" t="str">
        <f ca="1">IF(AL10&lt;&gt;1,"",
"{"""&amp;A$1&amp;""":"&amp;A10
&amp;","""&amp;B$1&amp;""":"&amp;B10
&amp;IF(LEN(AA10)=0,"",","""&amp;AA$1&amp;""":"""&amp;AA10&amp;"""")
&amp;IF(LEN(AC10)=0,"",","""&amp;AC$1&amp;""":"""&amp;AC10&amp;"""")
&amp;IF(LEN(AD10)=0,"",","""&amp;AD$1&amp;""":"&amp;AD10)
&amp;IF(LEN(AE10)=0,"",","""&amp;AE$1&amp;""":"""&amp;AE10&amp;"""")
&amp;IF(LEN(AF10)=0,"",","""&amp;AF$1&amp;""":"&amp;AF10)
&amp;IF(LEN(AG10)=0,"",","""&amp;AG$1&amp;""":"&amp;AG10)&amp;"}")</f>
        <v>{"dy":1,"sl":8}</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1.3495276653171392E-3</v>
      </c>
      <c r="BQ10">
        <f t="shared" ca="1" si="6"/>
        <v>9.4250706880301622E-4</v>
      </c>
      <c r="BR10">
        <f t="shared" ca="1" si="7"/>
        <v>1.0193679918450561E-3</v>
      </c>
      <c r="BS10">
        <f t="shared" ca="1" si="8"/>
        <v>0.10796221322537113</v>
      </c>
      <c r="BT10">
        <f t="shared" ca="1" si="11"/>
        <v>7.540056550424129E-2</v>
      </c>
      <c r="BU10">
        <f t="shared" ca="1" si="12"/>
        <v>8.1549439347604488E-2</v>
      </c>
      <c r="BV10" t="str">
        <f ca="1">OFFSET([1]EquipTable!$A$1,ROW()-1,0)</f>
        <v>Equip0401</v>
      </c>
      <c r="BX10">
        <f ca="1">IF(VLOOKUP($CA10,[2]ActorTable!$1:$1048576,MATCH("업데이트순번",[2]ActorTable!$1:$1,0),0)&lt;=$BY$1,1,0)
*IF(MID(CA10,7,1)="2",0.1,1)</f>
        <v>1</v>
      </c>
      <c r="BY10">
        <f t="shared" ca="1" si="9"/>
        <v>3.90625E-2</v>
      </c>
      <c r="BZ10">
        <f t="shared" ca="1" si="10"/>
        <v>0.23828125</v>
      </c>
      <c r="CA10" t="str">
        <f ca="1">OFFSET([2]ActorTable!$A$1,ROW()-1,0)</f>
        <v>Actor1109</v>
      </c>
      <c r="CB10" t="str">
        <f ca="1">VLOOKUP($CA10,[2]ActorTable!$1:$1048576,MATCH("이름참고",[2]ActorTable!$1:$1,0),0)</f>
        <v>닉스</v>
      </c>
    </row>
    <row r="11" spans="1:82">
      <c r="A11">
        <v>1</v>
      </c>
      <c r="B11">
        <v>9</v>
      </c>
      <c r="C11">
        <f>IF(B11&lt;=9,0,
IF(B11=10,1,2))</f>
        <v>0</v>
      </c>
      <c r="D11">
        <f ca="1">RAND()</f>
        <v>6.9260423031093921E-2</v>
      </c>
      <c r="E11">
        <f ca="1">RAND()</f>
        <v>0.41525331875179217</v>
      </c>
      <c r="F11">
        <f ca="1">RAND()</f>
        <v>9.1729477565984374E-2</v>
      </c>
      <c r="G11">
        <f ca="1">RAND()</f>
        <v>3.6435698607699907E-2</v>
      </c>
      <c r="H11">
        <f ca="1">RAND()</f>
        <v>0.29360868487242897</v>
      </c>
      <c r="I11">
        <f ca="1">RAND()</f>
        <v>2.9590627336357755E-2</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
      </c>
      <c r="AL11">
        <v>1</v>
      </c>
      <c r="AM11" t="str">
        <f ca="1">IF(ROW()=2,AN11,OFFSET(AM11,-1,0)&amp;IF(LEN(AN11)=0,"",","&amp;AN11))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v>
      </c>
      <c r="AN11" t="str">
        <f ca="1">IF(AL11&lt;&gt;1,"",
"{"""&amp;A$1&amp;""":"&amp;A11
&amp;","""&amp;B$1&amp;""":"&amp;B11
&amp;IF(LEN(AA11)=0,"",","""&amp;AA$1&amp;""":"""&amp;AA11&amp;"""")
&amp;IF(LEN(AC11)=0,"",","""&amp;AC$1&amp;""":"""&amp;AC11&amp;"""")
&amp;IF(LEN(AD11)=0,"",","""&amp;AD$1&amp;""":"&amp;AD11)
&amp;IF(LEN(AE11)=0,"",","""&amp;AE$1&amp;""":"""&amp;AE11&amp;"""")
&amp;IF(LEN(AF11)=0,"",","""&amp;AF$1&amp;""":"&amp;AF11)
&amp;IF(LEN(AG11)=0,"",","""&amp;AG$1&amp;""":"&amp;AG11)&amp;"}")</f>
        <v>{"dy":1,"sl":9}</v>
      </c>
      <c r="AP11" t="s">
        <v>286</v>
      </c>
      <c r="AQ11" t="s">
        <v>289</v>
      </c>
      <c r="AR11">
        <v>8</v>
      </c>
      <c r="AS11">
        <v>11</v>
      </c>
      <c r="AT11">
        <f t="shared" ca="1" si="14"/>
        <v>0</v>
      </c>
      <c r="AU11">
        <f t="shared" si="15"/>
        <v>6</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1.3495276653171392E-3</v>
      </c>
      <c r="BQ11">
        <f t="shared" ca="1" si="6"/>
        <v>9.4250706880301622E-4</v>
      </c>
      <c r="BR11">
        <f t="shared" ca="1" si="7"/>
        <v>1.0193679918450561E-3</v>
      </c>
      <c r="BS11">
        <f t="shared" ca="1" si="8"/>
        <v>0.10931174089068826</v>
      </c>
      <c r="BT11">
        <f t="shared" ca="1" si="11"/>
        <v>7.6343072573044304E-2</v>
      </c>
      <c r="BU11">
        <f t="shared" ca="1" si="12"/>
        <v>8.2568807339449546E-2</v>
      </c>
      <c r="BV11" t="str">
        <f ca="1">OFFSET([1]EquipTable!$A$1,ROW()-1,0)</f>
        <v>Equip0402</v>
      </c>
      <c r="BX11">
        <f ca="1">IF(VLOOKUP($CA11,[2]ActorTable!$1:$1048576,MATCH("업데이트순번",[2]ActorTable!$1:$1,0),0)&lt;=$BY$1,1,0)
*IF(MID(CA11,7,1)="2",0.1,1)</f>
        <v>1</v>
      </c>
      <c r="BY11">
        <f t="shared" ca="1" si="9"/>
        <v>3.90625E-2</v>
      </c>
      <c r="BZ11">
        <f t="shared" ca="1" si="10"/>
        <v>0.27734375</v>
      </c>
      <c r="CA11" t="str">
        <f ca="1">OFFSET([2]ActorTable!$A$1,ROW()-1,0)</f>
        <v>Actor2010</v>
      </c>
      <c r="CB11" t="str">
        <f ca="1">VLOOKUP($CA11,[2]ActorTable!$1:$1048576,MATCH("이름참고",[2]ActorTable!$1:$1,0),0)</f>
        <v>그루퍼스</v>
      </c>
    </row>
    <row r="12" spans="1:82">
      <c r="A12">
        <v>2</v>
      </c>
      <c r="B12">
        <v>0</v>
      </c>
      <c r="C12">
        <f>IF(B12&lt;=9,0,
IF(B12=10,1,2))</f>
        <v>0</v>
      </c>
      <c r="D12">
        <f ca="1">RAND()</f>
        <v>0.22768843259973381</v>
      </c>
      <c r="E12">
        <f ca="1">RAND()</f>
        <v>0.21408825855656266</v>
      </c>
      <c r="F12">
        <f ca="1">RAND()</f>
        <v>0.1949238969195447</v>
      </c>
      <c r="G12">
        <f ca="1">RAND()</f>
        <v>0.39211471491613559</v>
      </c>
      <c r="H12">
        <f ca="1">RAND()</f>
        <v>5.4226884292973843E-4</v>
      </c>
      <c r="I12">
        <f ca="1">RAND()</f>
        <v>0.2275700455751033</v>
      </c>
      <c r="M12" t="str">
        <f ca="1">IF(LEN(J12)&lt;&gt;0,J12,VLOOKUP(D12+$B12,$BJ:$BK,MATCH($BK$1,$BJ$1:$BK$1,0),1))</f>
        <v>지정 장비</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Equip1302</v>
      </c>
      <c r="O12">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1</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DI</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10</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U12" t="s">
        <v>82</v>
      </c>
      <c r="V12" t="s">
        <v>201</v>
      </c>
      <c r="W12">
        <v>1</v>
      </c>
      <c r="X12" t="s">
        <v>125</v>
      </c>
      <c r="Z12">
        <v>2000</v>
      </c>
      <c r="AA12" t="str">
        <f ca="1">IF(ISBLANK(AB12),"",
VLOOKUP(AB12,OFFSET(INDIRECT("$A:$B"),0,MATCH(AB$1&amp;"_Verify",INDIRECT("$1:$1"),0)-1),2,0)
)</f>
        <v>fe</v>
      </c>
      <c r="AB12" t="s">
        <v>82</v>
      </c>
      <c r="AC12" t="s">
        <v>425</v>
      </c>
      <c r="AD12">
        <v>1</v>
      </c>
      <c r="AE12" t="s">
        <v>125</v>
      </c>
      <c r="AG12">
        <v>3300</v>
      </c>
      <c r="AH12" t="str">
        <f ca="1">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 ca="1">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사파이어 대거</v>
      </c>
      <c r="AL12">
        <v>1</v>
      </c>
      <c r="AM12" t="str">
        <f ca="1">IF(ROW()=2,AN12,OFFSET(AM12,-1,0)&amp;IF(LEN(AN12)=0,"",","&amp;AN12))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v>
      </c>
      <c r="AN12" t="str">
        <f ca="1">IF(AL12&lt;&gt;1,"",
"{"""&amp;A$1&amp;""":"&amp;A12
&amp;","""&amp;B$1&amp;""":"&amp;B12
&amp;IF(LEN(AA12)=0,"",","""&amp;AA$1&amp;""":"""&amp;AA12&amp;"""")
&amp;IF(LEN(AC12)=0,"",","""&amp;AC$1&amp;""":"""&amp;AC12&amp;"""")
&amp;IF(LEN(AD12)=0,"",","""&amp;AD$1&amp;""":"&amp;AD12)
&amp;IF(LEN(AE12)=0,"",","""&amp;AE$1&amp;""":"""&amp;AE12&amp;"""")
&amp;IF(LEN(AF12)=0,"",","""&amp;AF$1&amp;""":"&amp;AF12)
&amp;IF(LEN(AG12)=0,"",","""&amp;AG$1&amp;""":"&amp;AG12)&amp;"}")</f>
        <v>{"dy":2,"sl":0,"tp":"fe","vl":"Equip1201","cn":1,"pt":"GO","pr":3300}</v>
      </c>
      <c r="AP12" t="s">
        <v>287</v>
      </c>
      <c r="AQ12" t="s">
        <v>290</v>
      </c>
      <c r="AR12">
        <v>8</v>
      </c>
      <c r="AS12">
        <v>11</v>
      </c>
      <c r="AT12">
        <f t="shared" ca="1" si="14"/>
        <v>0</v>
      </c>
      <c r="AU12">
        <f t="shared" si="15"/>
        <v>6</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1.3495276653171392E-3</v>
      </c>
      <c r="BQ12">
        <f t="shared" ca="1" si="6"/>
        <v>9.4250706880301622E-4</v>
      </c>
      <c r="BR12">
        <f t="shared" ca="1" si="7"/>
        <v>1.0193679918450561E-3</v>
      </c>
      <c r="BS12">
        <f t="shared" ca="1" si="8"/>
        <v>0.1106612685560054</v>
      </c>
      <c r="BT12">
        <f t="shared" ca="1" si="11"/>
        <v>7.7285579641847318E-2</v>
      </c>
      <c r="BU12">
        <f t="shared" ca="1" si="12"/>
        <v>8.3588175331294604E-2</v>
      </c>
      <c r="BV12" t="str">
        <f ca="1">OFFSET([1]EquipTable!$A$1,ROW()-1,0)</f>
        <v>Equip0403</v>
      </c>
      <c r="BX12">
        <f ca="1">IF(VLOOKUP($CA12,[2]ActorTable!$1:$1048576,MATCH("업데이트순번",[2]ActorTable!$1:$1,0),0)&lt;=$BY$1,1,0)
*IF(MID(CA12,7,1)="2",0.1,1)</f>
        <v>1</v>
      </c>
      <c r="BY12">
        <f t="shared" ca="1" si="9"/>
        <v>3.90625E-2</v>
      </c>
      <c r="BZ12">
        <f t="shared" ca="1" si="10"/>
        <v>0.31640625</v>
      </c>
      <c r="CA12" t="str">
        <f ca="1">OFFSET([2]ActorTable!$A$1,ROW()-1,0)</f>
        <v>Actor2011</v>
      </c>
      <c r="CB12" t="str">
        <f ca="1">VLOOKUP($CA12,[2]ActorTable!$1:$1048576,MATCH("이름참고",[2]ActorTable!$1:$1,0),0)</f>
        <v>클라크</v>
      </c>
    </row>
    <row r="13" spans="1:82">
      <c r="A13">
        <v>2</v>
      </c>
      <c r="B13">
        <v>1</v>
      </c>
      <c r="C13">
        <f>IF(B13&lt;=9,0,
IF(B13=10,1,2))</f>
        <v>0</v>
      </c>
      <c r="D13">
        <f ca="1">RAND()</f>
        <v>0.29362479020596977</v>
      </c>
      <c r="E13">
        <f ca="1">RAND()</f>
        <v>0.6341220047864784</v>
      </c>
      <c r="F13">
        <f ca="1">RAND()</f>
        <v>0.59432876450501582</v>
      </c>
      <c r="G13">
        <f ca="1">RAND()</f>
        <v>0.27888085663128515</v>
      </c>
      <c r="H13">
        <f ca="1">RAND()</f>
        <v>0.98776593464084128</v>
      </c>
      <c r="I13">
        <f ca="1">RAND()</f>
        <v>0.20927542266927579</v>
      </c>
      <c r="M13" t="str">
        <f ca="1">IF(LEN(J13)&lt;&gt;0,J13,VLOOKUP(D13+$B13,$BJ:$BK,MATCH($BK$1,$BJ$1:$BK$1,0),1))</f>
        <v>지정 장비</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Equip5202</v>
      </c>
      <c r="O13">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1</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DI</v>
      </c>
      <c r="Q13" t="str">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삭제</v>
      </c>
      <c r="R13">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4</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
      </c>
      <c r="U13" t="s">
        <v>82</v>
      </c>
      <c r="V13" t="s">
        <v>194</v>
      </c>
      <c r="W13">
        <v>1</v>
      </c>
      <c r="X13" t="s">
        <v>125</v>
      </c>
      <c r="Z13">
        <v>7700</v>
      </c>
      <c r="AA13" t="str">
        <f ca="1">IF(ISBLANK(AB13),"",
VLOOKUP(AB13,OFFSET(INDIRECT("$A:$B"),0,MATCH(AB$1&amp;"_Verify",INDIRECT("$1:$1"),0)-1),2,0)
)</f>
        <v>upn</v>
      </c>
      <c r="AB13" t="s">
        <v>92</v>
      </c>
      <c r="AC13">
        <v>19736</v>
      </c>
      <c r="AD13">
        <v>5</v>
      </c>
      <c r="AE13" t="s">
        <v>125</v>
      </c>
      <c r="AG13">
        <v>1500</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
      </c>
      <c r="AL13">
        <v>1</v>
      </c>
      <c r="AM13" t="str">
        <f ca="1">IF(ROW()=2,AN13,OFFSET(AM13,-1,0)&amp;IF(LEN(AN13)=0,"",","&amp;AN13))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v>
      </c>
      <c r="AN13" t="str">
        <f ca="1">IF(AL13&lt;&gt;1,"",
"{"""&amp;A$1&amp;""":"&amp;A13
&amp;","""&amp;B$1&amp;""":"&amp;B13
&amp;IF(LEN(AA13)=0,"",","""&amp;AA$1&amp;""":"""&amp;AA13&amp;"""")
&amp;IF(LEN(AC13)=0,"",","""&amp;AC$1&amp;""":"""&amp;AC13&amp;"""")
&amp;IF(LEN(AD13)=0,"",","""&amp;AD$1&amp;""":"&amp;AD13)
&amp;IF(LEN(AE13)=0,"",","""&amp;AE$1&amp;""":"""&amp;AE13&amp;"""")
&amp;IF(LEN(AF13)=0,"",","""&amp;AF$1&amp;""":"&amp;AF13)
&amp;IF(LEN(AG13)=0,"",","""&amp;AG$1&amp;""":"&amp;AG13)&amp;"}")</f>
        <v>{"dy":2,"sl":1,"tp":"upn","vl":"19736","cn":5,"pt":"GO","pr":1500}</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1.3495276653171392E-3</v>
      </c>
      <c r="BQ13">
        <f t="shared" ca="1" si="6"/>
        <v>9.4250706880301622E-4</v>
      </c>
      <c r="BR13">
        <f t="shared" ca="1" si="7"/>
        <v>1.0193679918450561E-3</v>
      </c>
      <c r="BS13">
        <f t="shared" ca="1" si="8"/>
        <v>0.11201079622132254</v>
      </c>
      <c r="BT13">
        <f t="shared" ca="1" si="11"/>
        <v>7.8228086710650332E-2</v>
      </c>
      <c r="BU13">
        <f t="shared" ca="1" si="12"/>
        <v>8.4607543323139661E-2</v>
      </c>
      <c r="BV13" t="str">
        <f ca="1">OFFSET([1]EquipTable!$A$1,ROW()-1,0)</f>
        <v>Equip0404</v>
      </c>
      <c r="BX13">
        <f ca="1">IF(VLOOKUP($CA13,[2]ActorTable!$1:$1048576,MATCH("업데이트순번",[2]ActorTable!$1:$1,0),0)&lt;=$BY$1,1,0)
*IF(MID(CA13,7,1)="2",0.1,1)</f>
        <v>0</v>
      </c>
      <c r="BY13">
        <f t="shared" ca="1" si="9"/>
        <v>0</v>
      </c>
      <c r="BZ13">
        <f t="shared" ca="1" si="10"/>
        <v>0.35546875</v>
      </c>
      <c r="CA13" t="str">
        <f ca="1">OFFSET([2]ActorTable!$A$1,ROW()-1,0)</f>
        <v>Actor3212</v>
      </c>
      <c r="CB13" t="str">
        <f ca="1">VLOOKUP($CA13,[2]ActorTable!$1:$1048576,MATCH("이름참고",[2]ActorTable!$1:$1,0),0)</f>
        <v>메릴</v>
      </c>
    </row>
    <row r="14" spans="1:82">
      <c r="A14">
        <v>2</v>
      </c>
      <c r="B14">
        <v>2</v>
      </c>
      <c r="C14">
        <f>IF(B14&lt;=9,0,
IF(B14=10,1,2))</f>
        <v>0</v>
      </c>
      <c r="D14">
        <f ca="1">RAND()</f>
        <v>0.35539168599498772</v>
      </c>
      <c r="E14">
        <f ca="1">RAND()</f>
        <v>0.32397501177886201</v>
      </c>
      <c r="F14">
        <f ca="1">RAND()</f>
        <v>0.17632858646610439</v>
      </c>
      <c r="G14">
        <f ca="1">RAND()</f>
        <v>0.80932532306180793</v>
      </c>
      <c r="H14">
        <f ca="1">RAND()</f>
        <v>0.15574068078728176</v>
      </c>
      <c r="I14">
        <f ca="1">RAND()</f>
        <v>0.76169955942093637</v>
      </c>
      <c r="M14" t="str">
        <f ca="1">IF(LEN(J14)&lt;&gt;0,J14,VLOOKUP(D14+$B14,$BJ:$BK,MATCH($BK$1,$BJ$1:$BK$1,0),1))</f>
        <v>안 지정 캐릭터 PP 영웅등급</v>
      </c>
      <c r="N14">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32397</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6</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1800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91</v>
      </c>
      <c r="V14">
        <v>34958</v>
      </c>
      <c r="W14">
        <v>7</v>
      </c>
      <c r="X14" t="s">
        <v>125</v>
      </c>
      <c r="Z14">
        <v>2100</v>
      </c>
      <c r="AA14" t="str">
        <f ca="1">IF(ISBLANK(AB14),"",
VLOOKUP(AB14,OFFSET(INDIRECT("$A:$B"),0,MATCH(AB$1&amp;"_Verify",INDIRECT("$1:$1"),0)-1),2,0)
)</f>
        <v>fe</v>
      </c>
      <c r="AB14" t="s">
        <v>82</v>
      </c>
      <c r="AC14" t="s">
        <v>498</v>
      </c>
      <c r="AD14">
        <v>1</v>
      </c>
      <c r="AE14" t="s">
        <v>125</v>
      </c>
      <c r="AG14">
        <v>600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얼룩진 도끼</v>
      </c>
      <c r="AL14">
        <v>1</v>
      </c>
      <c r="AM14" t="str">
        <f ca="1">IF(ROW()=2,AN14,OFFSET(AM14,-1,0)&amp;IF(LEN(AN14)=0,"",","&amp;AN14))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v>
      </c>
      <c r="AN14" t="str">
        <f ca="1">IF(AL14&lt;&gt;1,"",
"{"""&amp;A$1&amp;""":"&amp;A14
&amp;","""&amp;B$1&amp;""":"&amp;B14
&amp;IF(LEN(AA14)=0,"",","""&amp;AA$1&amp;""":"""&amp;AA14&amp;"""")
&amp;IF(LEN(AC14)=0,"",","""&amp;AC$1&amp;""":"""&amp;AC14&amp;"""")
&amp;IF(LEN(AD14)=0,"",","""&amp;AD$1&amp;""":"&amp;AD14)
&amp;IF(LEN(AE14)=0,"",","""&amp;AE$1&amp;""":"""&amp;AE14&amp;"""")
&amp;IF(LEN(AF14)=0,"",","""&amp;AF$1&amp;""":"&amp;AF14)
&amp;IF(LEN(AG14)=0,"",","""&amp;AG$1&amp;""":"&amp;AG14)&amp;"}")</f>
        <v>{"dy":2,"sl":2,"tp":"fe","vl":"Equip0002","cn":1,"pt":"GO","pr":600}</v>
      </c>
      <c r="AP14" t="s">
        <v>92</v>
      </c>
      <c r="AQ14" t="s">
        <v>76</v>
      </c>
      <c r="AR14">
        <v>0</v>
      </c>
      <c r="AS14">
        <v>11</v>
      </c>
      <c r="AT14">
        <f t="shared" ca="1" si="0"/>
        <v>64</v>
      </c>
      <c r="AU14">
        <f t="shared" si="1"/>
        <v>57</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0.11336032388663968</v>
      </c>
      <c r="BT14">
        <f t="shared" ca="1" si="11"/>
        <v>7.9170593779453347E-2</v>
      </c>
      <c r="BU14">
        <f t="shared" ca="1" si="12"/>
        <v>8.5626911314984719E-2</v>
      </c>
      <c r="BV14" t="str">
        <f ca="1">OFFSET([1]EquipTable!$A$1,ROW()-1,0)</f>
        <v>Equip0405</v>
      </c>
      <c r="BX14">
        <f ca="1">IF(VLOOKUP($CA14,[2]ActorTable!$1:$1048576,MATCH("업데이트순번",[2]ActorTable!$1:$1,0),0)&lt;=$BY$1,1,0)
*IF(MID(CA14,7,1)="2",0.1,1)</f>
        <v>1</v>
      </c>
      <c r="BY14">
        <f t="shared" ca="1" si="9"/>
        <v>3.90625E-2</v>
      </c>
      <c r="BZ14">
        <f t="shared" ca="1" si="10"/>
        <v>0.35546875</v>
      </c>
      <c r="CA14" t="str">
        <f ca="1">OFFSET([2]ActorTable!$A$1,ROW()-1,0)</f>
        <v>Actor0113</v>
      </c>
      <c r="CB14" t="str">
        <f ca="1">VLOOKUP($CA14,[2]ActorTable!$1:$1048576,MATCH("이름참고",[2]ActorTable!$1:$1,0),0)</f>
        <v>케이저</v>
      </c>
    </row>
    <row r="15" spans="1:82">
      <c r="A15">
        <v>2</v>
      </c>
      <c r="B15">
        <v>3</v>
      </c>
      <c r="C15">
        <f>IF(B15&lt;=9,0,
IF(B15=10,1,2))</f>
        <v>0</v>
      </c>
      <c r="D15">
        <f ca="1">RAND()</f>
        <v>0.43311253539598915</v>
      </c>
      <c r="E15">
        <f ca="1">RAND()</f>
        <v>0.67585471052070423</v>
      </c>
      <c r="F15">
        <f ca="1">RAND()</f>
        <v>0.45346980600804443</v>
      </c>
      <c r="G15">
        <f ca="1">RAND()</f>
        <v>0.45643504279735658</v>
      </c>
      <c r="H15">
        <f ca="1">RAND()</f>
        <v>0.17021239671716615</v>
      </c>
      <c r="I15">
        <f ca="1">RAND()</f>
        <v>0.52648985448909102</v>
      </c>
      <c r="M15" t="str">
        <f ca="1">IF(LEN(J15)&lt;&gt;0,J15,VLOOKUP(D15+$B15,$BJ:$BK,MATCH($BK$1,$BJ$1:$BK$1,0),1))</f>
        <v>안 지정 캐릭터 PP 일반등급</v>
      </c>
      <c r="N15">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67585</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11</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GO</v>
      </c>
      <c r="Q15" t="str">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삭제</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3300</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
      </c>
      <c r="U15" t="s">
        <v>92</v>
      </c>
      <c r="V15">
        <v>89579</v>
      </c>
      <c r="W15">
        <v>13</v>
      </c>
      <c r="X15" t="s">
        <v>125</v>
      </c>
      <c r="Z15">
        <v>3900</v>
      </c>
      <c r="AA15" t="str">
        <f ca="1">IF(ISBLANK(AB15),"",
VLOOKUP(AB15,OFFSET(INDIRECT("$A:$B"),0,MATCH(AB$1&amp;"_Verify",INDIRECT("$1:$1"),0)-1),2,0)
)</f>
        <v>uph</v>
      </c>
      <c r="AB15" t="s">
        <v>91</v>
      </c>
      <c r="AC15">
        <v>84285</v>
      </c>
      <c r="AD15">
        <v>8</v>
      </c>
      <c r="AE15" t="s">
        <v>125</v>
      </c>
      <c r="AG15">
        <v>2400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v>
      </c>
      <c r="AN15" t="str">
        <f ca="1">IF(AL15&lt;&gt;1,"",
"{"""&amp;A$1&amp;""":"&amp;A15
&amp;","""&amp;B$1&amp;""":"&amp;B15
&amp;IF(LEN(AA15)=0,"",","""&amp;AA$1&amp;""":"""&amp;AA15&amp;"""")
&amp;IF(LEN(AC15)=0,"",","""&amp;AC$1&amp;""":"""&amp;AC15&amp;"""")
&amp;IF(LEN(AD15)=0,"",","""&amp;AD$1&amp;""":"&amp;AD15)
&amp;IF(LEN(AE15)=0,"",","""&amp;AE$1&amp;""":"""&amp;AE15&amp;"""")
&amp;IF(LEN(AF15)=0,"",","""&amp;AF$1&amp;""":"&amp;AF15)
&amp;IF(LEN(AG15)=0,"",","""&amp;AG$1&amp;""":"&amp;AG15)&amp;"}")</f>
        <v>{"dy":2,"sl":3,"tp":"uph","vl":"84285","cn":8,"pt":"GO","pr":2400}</v>
      </c>
      <c r="AP15" t="s">
        <v>91</v>
      </c>
      <c r="AQ15" t="s">
        <v>77</v>
      </c>
      <c r="AR15">
        <v>0</v>
      </c>
      <c r="AS15">
        <v>11</v>
      </c>
      <c r="AT15">
        <f t="shared" ca="1" si="0"/>
        <v>48</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1.3495276653171391E-2</v>
      </c>
      <c r="BQ15">
        <f t="shared" ca="1" si="6"/>
        <v>9.4250706880301613E-3</v>
      </c>
      <c r="BR15">
        <f t="shared" ca="1" si="7"/>
        <v>1.0193679918450561E-2</v>
      </c>
      <c r="BS15">
        <f t="shared" ca="1" si="8"/>
        <v>0.11336032388663968</v>
      </c>
      <c r="BT15">
        <f t="shared" ca="1" si="11"/>
        <v>7.9170593779453347E-2</v>
      </c>
      <c r="BU15">
        <f t="shared" ca="1" si="12"/>
        <v>8.5626911314984719E-2</v>
      </c>
      <c r="BV15" t="str">
        <f ca="1">OFFSET([1]EquipTable!$A$1,ROW()-1,0)</f>
        <v>Equip1001</v>
      </c>
      <c r="BX15">
        <f ca="1">IF(VLOOKUP($CA15,[2]ActorTable!$1:$1048576,MATCH("업데이트순번",[2]ActorTable!$1:$1,0),0)&lt;=$BY$1,1,0)
*IF(MID(CA15,7,1)="2",0.1,1)</f>
        <v>1</v>
      </c>
      <c r="BY15">
        <f t="shared" ca="1" si="9"/>
        <v>3.90625E-2</v>
      </c>
      <c r="BZ15">
        <f t="shared" ca="1" si="10"/>
        <v>0.39453125</v>
      </c>
      <c r="CA15" t="str">
        <f ca="1">OFFSET([2]ActorTable!$A$1,ROW()-1,0)</f>
        <v>Actor3114</v>
      </c>
      <c r="CB15" t="str">
        <f ca="1">VLOOKUP($CA15,[2]ActorTable!$1:$1048576,MATCH("이름참고",[2]ActorTable!$1:$1,0),0)</f>
        <v>슬로니카</v>
      </c>
    </row>
    <row r="16" spans="1:82">
      <c r="A16">
        <v>2</v>
      </c>
      <c r="B16">
        <v>4</v>
      </c>
      <c r="C16">
        <f>IF(B16&lt;=9,0,
IF(B16=10,1,2))</f>
        <v>0</v>
      </c>
      <c r="D16">
        <f ca="1">RAND()</f>
        <v>2.9131386829830408E-3</v>
      </c>
      <c r="E16">
        <f ca="1">RAND()</f>
        <v>0.11406200019148194</v>
      </c>
      <c r="F16">
        <f ca="1">RAND()</f>
        <v>0.60258650652992451</v>
      </c>
      <c r="G16">
        <f ca="1">RAND()</f>
        <v>0.7625570397507111</v>
      </c>
      <c r="H16">
        <f ca="1">RAND()</f>
        <v>6.8775953435729065E-3</v>
      </c>
      <c r="I16">
        <f ca="1">RAND()</f>
        <v>0.89741634640357448</v>
      </c>
      <c r="M16" t="str">
        <f ca="1">IF(LEN(J16)&lt;&gt;0,J16,VLOOKUP(D16+$B16,$BJ:$BK,MATCH($BK$1,$BJ$1:$BK$1,0),1))</f>
        <v>안 지정 캐릭터 PP 일반등급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11406</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4</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1200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92</v>
      </c>
      <c r="V16">
        <v>29736</v>
      </c>
      <c r="W16">
        <v>6</v>
      </c>
      <c r="X16" t="s">
        <v>125</v>
      </c>
      <c r="Z16">
        <v>1800</v>
      </c>
      <c r="AA16" t="str">
        <f ca="1">IF(ISBLANK(AB16),"",
VLOOKUP(AB16,OFFSET(INDIRECT("$A:$B"),0,MATCH(AB$1&amp;"_Verify",INDIRECT("$1:$1"),0)-1),2,0)
)</f>
        <v>fe</v>
      </c>
      <c r="AB16" t="s">
        <v>82</v>
      </c>
      <c r="AC16" t="s">
        <v>404</v>
      </c>
      <c r="AD16">
        <v>1</v>
      </c>
      <c r="AE16" t="s">
        <v>125</v>
      </c>
      <c r="AG16">
        <v>3400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성스러운 휘장</v>
      </c>
      <c r="AL16">
        <v>1</v>
      </c>
      <c r="AM16" t="str">
        <f ca="1">IF(ROW()=2,AN16,OFFSET(AM16,-1,0)&amp;IF(LEN(AN16)=0,"",","&amp;AN16))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v>
      </c>
      <c r="AN16" t="str">
        <f ca="1">IF(AL16&lt;&gt;1,"",
"{"""&amp;A$1&amp;""":"&amp;A16
&amp;","""&amp;B$1&amp;""":"&amp;B16
&amp;IF(LEN(AA16)=0,"",","""&amp;AA$1&amp;""":"""&amp;AA16&amp;"""")
&amp;IF(LEN(AC16)=0,"",","""&amp;AC$1&amp;""":"""&amp;AC16&amp;"""")
&amp;IF(LEN(AD16)=0,"",","""&amp;AD$1&amp;""":"&amp;AD16)
&amp;IF(LEN(AE16)=0,"",","""&amp;AE$1&amp;""":"""&amp;AE16&amp;"""")
&amp;IF(LEN(AF16)=0,"",","""&amp;AF$1&amp;""":"&amp;AF16)
&amp;IF(LEN(AG16)=0,"",","""&amp;AG$1&amp;""":"&amp;AG16)&amp;"}")</f>
        <v>{"dy":2,"sl":4,"tp":"fe","vl":"Equip5201","cn":1,"pt":"GO","pr":3400}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1.3495276653171391E-2</v>
      </c>
      <c r="BQ16">
        <f t="shared" ca="1" si="6"/>
        <v>9.4250706880301613E-3</v>
      </c>
      <c r="BR16">
        <f t="shared" ca="1" si="7"/>
        <v>1.0193679918450561E-2</v>
      </c>
      <c r="BS16">
        <f t="shared" ca="1" si="8"/>
        <v>0.12685560053981107</v>
      </c>
      <c r="BT16">
        <f t="shared" ca="1" si="11"/>
        <v>8.8595664467483515E-2</v>
      </c>
      <c r="BU16">
        <f t="shared" ca="1" si="12"/>
        <v>9.5820591233435282E-2</v>
      </c>
      <c r="BV16" t="str">
        <f ca="1">OFFSET([1]EquipTable!$A$1,ROW()-1,0)</f>
        <v>Equip1002</v>
      </c>
      <c r="BX16">
        <f ca="1">IF(VLOOKUP($CA16,[2]ActorTable!$1:$1048576,MATCH("업데이트순번",[2]ActorTable!$1:$1,0),0)&lt;=$BY$1,1,0)
*IF(MID(CA16,7,1)="2",0.1,1)</f>
        <v>1</v>
      </c>
      <c r="BY16">
        <f t="shared" ca="1" si="9"/>
        <v>3.90625E-2</v>
      </c>
      <c r="BZ16">
        <f t="shared" ca="1" si="10"/>
        <v>0.43359375</v>
      </c>
      <c r="CA16" t="str">
        <f ca="1">OFFSET([2]ActorTable!$A$1,ROW()-1,0)</f>
        <v>Actor2015</v>
      </c>
      <c r="CB16" t="str">
        <f ca="1">VLOOKUP($CA16,[2]ActorTable!$1:$1048576,MATCH("이름참고",[2]ActorTable!$1:$1,0),0)</f>
        <v>솔</v>
      </c>
    </row>
    <row r="17" spans="1:80">
      <c r="A17">
        <v>2</v>
      </c>
      <c r="B17">
        <v>5</v>
      </c>
      <c r="C17">
        <f>IF(B17&lt;=9,0,
IF(B17=10,1,2))</f>
        <v>0</v>
      </c>
      <c r="D17">
        <f ca="1">RAND()</f>
        <v>0.53845469908719856</v>
      </c>
      <c r="E17">
        <f ca="1">RAND()</f>
        <v>0.44355018389400569</v>
      </c>
      <c r="F17">
        <f ca="1">RAND()</f>
        <v>0.12002084419720183</v>
      </c>
      <c r="G17">
        <f ca="1">RAND()</f>
        <v>0.31923073014513093</v>
      </c>
      <c r="H17">
        <f ca="1">RAND()</f>
        <v>0.92041021042967874</v>
      </c>
      <c r="I17">
        <f ca="1">RAND()</f>
        <v>0.76625119359515437</v>
      </c>
      <c r="M17" t="str">
        <f ca="1">IF(LEN(J17)&lt;&gt;0,J17,VLOOKUP(D17+$B17,$BJ:$BK,MATCH($BK$1,$BJ$1:$BK$1,0),1))</f>
        <v>안 지정 캐릭터 PP 영웅등급</v>
      </c>
      <c r="N17">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44355</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8</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GO</v>
      </c>
      <c r="Q17" t="str">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삭제</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2400</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
      </c>
      <c r="U17" t="s">
        <v>92</v>
      </c>
      <c r="V17">
        <v>80223</v>
      </c>
      <c r="W17">
        <v>12</v>
      </c>
      <c r="X17" t="s">
        <v>125</v>
      </c>
      <c r="Z17">
        <v>3600</v>
      </c>
      <c r="AA17" t="str">
        <f ca="1">IF(ISBLANK(AB17),"",
VLOOKUP(AB17,OFFSET(INDIRECT("$A:$B"),0,MATCH(AB$1&amp;"_Verify",INDIRECT("$1:$1"),0)-1),2,0)
)</f>
        <v>upn</v>
      </c>
      <c r="AB17" t="s">
        <v>92</v>
      </c>
      <c r="AC17">
        <v>70223</v>
      </c>
      <c r="AD17">
        <v>12</v>
      </c>
      <c r="AE17" t="s">
        <v>125</v>
      </c>
      <c r="AG17">
        <v>3600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v>
      </c>
      <c r="AN17" t="str">
        <f ca="1">IF(AL17&lt;&gt;1,"",
"{"""&amp;A$1&amp;""":"&amp;A17
&amp;","""&amp;B$1&amp;""":"&amp;B17
&amp;IF(LEN(AA17)=0,"",","""&amp;AA$1&amp;""":"""&amp;AA17&amp;"""")
&amp;IF(LEN(AC17)=0,"",","""&amp;AC$1&amp;""":"""&amp;AC17&amp;"""")
&amp;IF(LEN(AD17)=0,"",","""&amp;AD$1&amp;""":"&amp;AD17)
&amp;IF(LEN(AE17)=0,"",","""&amp;AE$1&amp;""":"""&amp;AE17&amp;"""")
&amp;IF(LEN(AF17)=0,"",","""&amp;AF$1&amp;""":"&amp;AF17)
&amp;IF(LEN(AG17)=0,"",","""&amp;AG$1&amp;""":"&amp;AG17)&amp;"}")</f>
        <v>{"dy":2,"sl":5,"tp":"upn","vl":"70223","cn":12,"pt":"GO","pr":3600}</v>
      </c>
      <c r="AQ17" t="s">
        <v>270</v>
      </c>
      <c r="AS17" t="s">
        <v>269</v>
      </c>
      <c r="AT17">
        <f ca="1">(COUNTIFS(B:B,$AQ$18,N:N,"Equip????")-AT19-AT20-AT21)/6</f>
        <v>13.5</v>
      </c>
      <c r="AU17">
        <f>(COUNTIFS(B:B,$AQ$18,AC:AC,"Equip????")-AU19-AU20-AU21)/6</f>
        <v>17</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1.3495276653171391E-2</v>
      </c>
      <c r="BQ17">
        <f t="shared" ca="1" si="6"/>
        <v>9.4250706880301613E-3</v>
      </c>
      <c r="BR17">
        <f t="shared" ca="1" si="7"/>
        <v>1.0193679918450561E-2</v>
      </c>
      <c r="BS17">
        <f t="shared" ca="1" si="8"/>
        <v>0.14035087719298245</v>
      </c>
      <c r="BT17">
        <f t="shared" ca="1" si="11"/>
        <v>9.8020735155513683E-2</v>
      </c>
      <c r="BU17">
        <f t="shared" ca="1" si="12"/>
        <v>0.10601427115188584</v>
      </c>
      <c r="BV17" t="str">
        <f ca="1">OFFSET([1]EquipTable!$A$1,ROW()-1,0)</f>
        <v>Equip1101</v>
      </c>
      <c r="BX17">
        <f ca="1">IF(VLOOKUP($CA17,[2]ActorTable!$1:$1048576,MATCH("업데이트순번",[2]ActorTable!$1:$1,0),0)&lt;=$BY$1,1,0)
*IF(MID(CA17,7,1)="2",0.1,1)</f>
        <v>0.1</v>
      </c>
      <c r="BY17">
        <f t="shared" ca="1" si="9"/>
        <v>3.90625E-3</v>
      </c>
      <c r="BZ17">
        <f t="shared" ca="1" si="10"/>
        <v>0.47265625</v>
      </c>
      <c r="CA17" t="str">
        <f ca="1">OFFSET([2]ActorTable!$A$1,ROW()-1,0)</f>
        <v>Actor1216</v>
      </c>
      <c r="CB17" t="str">
        <f ca="1">VLOOKUP($CA17,[2]ActorTable!$1:$1048576,MATCH("이름참고",[2]ActorTable!$1:$1,0),0)</f>
        <v>프로토27</v>
      </c>
    </row>
    <row r="18" spans="1:80">
      <c r="A18">
        <v>2</v>
      </c>
      <c r="B18">
        <v>6</v>
      </c>
      <c r="C18">
        <f>IF(B18&lt;=9,0,
IF(B18=10,1,2))</f>
        <v>0</v>
      </c>
      <c r="D18">
        <f ca="1">RAND()</f>
        <v>0.71629169258340974</v>
      </c>
      <c r="E18">
        <f ca="1">RAND()</f>
        <v>0.48565178018403243</v>
      </c>
      <c r="F18">
        <f ca="1">RAND()</f>
        <v>0.27210081922498663</v>
      </c>
      <c r="G18">
        <f ca="1">RAND()</f>
        <v>0.7999769057761964</v>
      </c>
      <c r="H18">
        <f ca="1">RAND()</f>
        <v>0.12282735748479823</v>
      </c>
      <c r="I18">
        <f ca="1">RAND()</f>
        <v>0.69663548026157951</v>
      </c>
      <c r="M18" t="str">
        <f ca="1">IF(LEN(J18)&lt;&gt;0,J18,VLOOKUP(D18+$B18,$BJ:$BK,MATCH($BK$1,$BJ$1:$BK$1,0),1))</f>
        <v>지정 장비</v>
      </c>
      <c r="N18" t="str">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Equip6001</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1</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GO</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2100</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82</v>
      </c>
      <c r="V18" t="s">
        <v>202</v>
      </c>
      <c r="W18">
        <v>1</v>
      </c>
      <c r="X18" t="s">
        <v>125</v>
      </c>
      <c r="Z18">
        <v>9500</v>
      </c>
      <c r="AA18" t="str">
        <f ca="1">IF(ISBLANK(AB18),"",
VLOOKUP(AB18,OFFSET(INDIRECT("$A:$B"),0,MATCH(AB$1&amp;"_Verify",INDIRECT("$1:$1"),0)-1),2,0)
)</f>
        <v>fe</v>
      </c>
      <c r="AB18" t="s">
        <v>82</v>
      </c>
      <c r="AC18" t="s">
        <v>437</v>
      </c>
      <c r="AD18">
        <v>1</v>
      </c>
      <c r="AE18" t="s">
        <v>125</v>
      </c>
      <c r="AG18">
        <v>9900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더블 이퀄라이저</v>
      </c>
      <c r="AL18">
        <v>1</v>
      </c>
      <c r="AM18" t="str">
        <f ca="1">IF(ROW()=2,AN18,OFFSET(AM18,-1,0)&amp;IF(LEN(AN18)=0,"",","&amp;AN18))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v>
      </c>
      <c r="AN18" t="str">
        <f ca="1">IF(AL18&lt;&gt;1,"",
"{"""&amp;A$1&amp;""":"&amp;A18
&amp;","""&amp;B$1&amp;""":"&amp;B18
&amp;IF(LEN(AA18)=0,"",","""&amp;AA$1&amp;""":"""&amp;AA18&amp;"""")
&amp;IF(LEN(AC18)=0,"",","""&amp;AC$1&amp;""":"""&amp;AC18&amp;"""")
&amp;IF(LEN(AD18)=0,"",","""&amp;AD$1&amp;""":"&amp;AD18)
&amp;IF(LEN(AE18)=0,"",","""&amp;AE$1&amp;""":"""&amp;AE18&amp;"""")
&amp;IF(LEN(AF18)=0,"",","""&amp;AF$1&amp;""":"&amp;AF18)
&amp;IF(LEN(AG18)=0,"",","""&amp;AG$1&amp;""":"&amp;AG18)&amp;"}")</f>
        <v>{"dy":2,"sl":6,"tp":"fe","vl":"Equip6201","cn":1,"pt":"GO","pr":9900}</v>
      </c>
      <c r="AQ18" t="s">
        <v>271</v>
      </c>
      <c r="AS18" t="s">
        <v>266</v>
      </c>
      <c r="AT18">
        <f ca="1">COUNTIFS(B:B,$AQ$18,N:N,"Equip????")-AT19-AT20-AT21</f>
        <v>81</v>
      </c>
      <c r="AU18">
        <f>COUNTIFS(B:B,$AQ$18,AC:AC,"Equip????")-AU19-AU20-AU21</f>
        <v>102</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1.3495276653171391E-2</v>
      </c>
      <c r="BQ18">
        <f t="shared" ca="1" si="6"/>
        <v>9.4250706880301613E-3</v>
      </c>
      <c r="BR18">
        <f t="shared" ca="1" si="7"/>
        <v>1.0193679918450561E-2</v>
      </c>
      <c r="BS18">
        <f t="shared" ca="1" si="8"/>
        <v>0.15384615384615383</v>
      </c>
      <c r="BT18">
        <f t="shared" ca="1" si="11"/>
        <v>0.10744580584354385</v>
      </c>
      <c r="BU18">
        <f t="shared" ca="1" si="12"/>
        <v>0.11620795107033641</v>
      </c>
      <c r="BV18" t="str">
        <f ca="1">OFFSET([1]EquipTable!$A$1,ROW()-1,0)</f>
        <v>Equip1102</v>
      </c>
      <c r="BX18">
        <f ca="1">IF(VLOOKUP($CA18,[2]ActorTable!$1:$1048576,MATCH("업데이트순번",[2]ActorTable!$1:$1,0),0)&lt;=$BY$1,1,0)
*IF(MID(CA18,7,1)="2",0.1,1)</f>
        <v>1</v>
      </c>
      <c r="BY18">
        <f t="shared" ca="1" si="9"/>
        <v>3.90625E-2</v>
      </c>
      <c r="BZ18">
        <f t="shared" ca="1" si="10"/>
        <v>0.4765625</v>
      </c>
      <c r="CA18" t="str">
        <f ca="1">OFFSET([2]ActorTable!$A$1,ROW()-1,0)</f>
        <v>Actor3117</v>
      </c>
      <c r="CB18" t="str">
        <f ca="1">VLOOKUP($CA18,[2]ActorTable!$1:$1048576,MATCH("이름참고",[2]ActorTable!$1:$1,0),0)</f>
        <v>카츄진</v>
      </c>
    </row>
    <row r="19" spans="1:80">
      <c r="A19">
        <v>2</v>
      </c>
      <c r="B19">
        <v>7</v>
      </c>
      <c r="C19">
        <f>IF(B19&lt;=9,0,
IF(B19=10,1,2))</f>
        <v>0</v>
      </c>
      <c r="D19">
        <f ca="1">RAND()</f>
        <v>0.78015934644647722</v>
      </c>
      <c r="E19">
        <f ca="1">RAND()</f>
        <v>0.93691586568213525</v>
      </c>
      <c r="F19">
        <f ca="1">RAND()</f>
        <v>2.1870027029077255E-2</v>
      </c>
      <c r="G19">
        <f ca="1">RAND()</f>
        <v>7.4039695515805803E-2</v>
      </c>
      <c r="H19">
        <f ca="1">RAND()</f>
        <v>0.87394643556120089</v>
      </c>
      <c r="I19">
        <f ca="1">RAND()</f>
        <v>0.73078033184265945</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Equip8301</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DI</v>
      </c>
      <c r="Q19" t="str">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삭제</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97</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
      </c>
      <c r="U19" t="s">
        <v>82</v>
      </c>
      <c r="V19" t="s">
        <v>194</v>
      </c>
      <c r="W19">
        <v>1</v>
      </c>
      <c r="X19" t="s">
        <v>125</v>
      </c>
      <c r="Z19">
        <v>7600</v>
      </c>
      <c r="AA19" t="str">
        <f ca="1">IF(ISBLANK(AB19),"",
VLOOKUP(AB19,OFFSET(INDIRECT("$A:$B"),0,MATCH(AB$1&amp;"_Verify",INDIRECT("$1:$1"),0)-1),2,0)
)</f>
        <v>fe</v>
      </c>
      <c r="AB19" t="s">
        <v>82</v>
      </c>
      <c r="AC19" t="s">
        <v>205</v>
      </c>
      <c r="AD19">
        <v>1</v>
      </c>
      <c r="AE19" t="s">
        <v>125</v>
      </c>
      <c r="AG19">
        <v>3700</v>
      </c>
      <c r="AH19" t="str">
        <f ca="1">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 ca="1">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스켈레톤 쉴드</v>
      </c>
      <c r="AL19">
        <v>1</v>
      </c>
      <c r="AM19" t="str">
        <f ca="1">IF(ROW()=2,AN19,OFFSET(AM19,-1,0)&amp;IF(LEN(AN19)=0,"",","&amp;AN19))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v>
      </c>
      <c r="AN19" t="str">
        <f ca="1">IF(AL19&lt;&gt;1,"",
"{"""&amp;A$1&amp;""":"&amp;A19
&amp;","""&amp;B$1&amp;""":"&amp;B19
&amp;IF(LEN(AA19)=0,"",","""&amp;AA$1&amp;""":"""&amp;AA19&amp;"""")
&amp;IF(LEN(AC19)=0,"",","""&amp;AC$1&amp;""":"""&amp;AC19&amp;"""")
&amp;IF(LEN(AD19)=0,"",","""&amp;AD$1&amp;""":"&amp;AD19)
&amp;IF(LEN(AE19)=0,"",","""&amp;AE$1&amp;""":"""&amp;AE19&amp;"""")
&amp;IF(LEN(AF19)=0,"",","""&amp;AF$1&amp;""":"&amp;AF19)
&amp;IF(LEN(AG19)=0,"",","""&amp;AG$1&amp;""":"&amp;AG19)&amp;"}")</f>
        <v>{"dy":2,"sl":7,"tp":"fe","vl":"Equip7102","cn":1,"pt":"GO","pr":3700}</v>
      </c>
      <c r="AS19" t="s">
        <v>267</v>
      </c>
      <c r="AT19">
        <f ca="1">COUNTIFS(B:B,$AQ$18,N:N,"Equip6???")</f>
        <v>9</v>
      </c>
      <c r="AU19">
        <f>COUNTIFS(B:B,$AQ$18,AC:AC,"Equip6???")</f>
        <v>17</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1.3495276653171391E-2</v>
      </c>
      <c r="BQ19">
        <f t="shared" ca="1" si="6"/>
        <v>9.4250706880301613E-3</v>
      </c>
      <c r="BR19">
        <f t="shared" ca="1" si="7"/>
        <v>1.0193679918450561E-2</v>
      </c>
      <c r="BS19">
        <f t="shared" ca="1" si="8"/>
        <v>0.16734143049932521</v>
      </c>
      <c r="BT19">
        <f t="shared" ca="1" si="11"/>
        <v>0.11687087653157402</v>
      </c>
      <c r="BU19">
        <f t="shared" ca="1" si="12"/>
        <v>0.12640163098878696</v>
      </c>
      <c r="BV19" t="str">
        <f ca="1">OFFSET([1]EquipTable!$A$1,ROW()-1,0)</f>
        <v>Equip1201</v>
      </c>
      <c r="BX19">
        <f ca="1">IF(VLOOKUP($CA19,[2]ActorTable!$1:$1048576,MATCH("업데이트순번",[2]ActorTable!$1:$1,0),0)&lt;=$BY$1,1,0)
*IF(MID(CA19,7,1)="2",0.1,1)</f>
        <v>0.1</v>
      </c>
      <c r="BY19">
        <f t="shared" ca="1" si="9"/>
        <v>3.90625E-3</v>
      </c>
      <c r="BZ19">
        <f t="shared" ca="1" si="10"/>
        <v>0.515625</v>
      </c>
      <c r="CA19" t="str">
        <f ca="1">OFFSET([2]ActorTable!$A$1,ROW()-1,0)</f>
        <v>Actor1218</v>
      </c>
      <c r="CB19" t="str">
        <f ca="1">VLOOKUP($CA19,[2]ActorTable!$1:$1048576,MATCH("이름참고",[2]ActorTable!$1:$1,0),0)</f>
        <v>메디아</v>
      </c>
    </row>
    <row r="20" spans="1:80">
      <c r="A20">
        <v>2</v>
      </c>
      <c r="B20">
        <v>8</v>
      </c>
      <c r="C20">
        <f>IF(B20&lt;=9,0,
IF(B20=10,1,2))</f>
        <v>0</v>
      </c>
      <c r="D20">
        <f ca="1">RAND()</f>
        <v>0.33763117788933172</v>
      </c>
      <c r="E20">
        <f ca="1">RAND()</f>
        <v>0.7640175823033728</v>
      </c>
      <c r="F20">
        <f ca="1">RAND()</f>
        <v>0.55550734820248782</v>
      </c>
      <c r="G20">
        <f ca="1">RAND()</f>
        <v>0.65607586547690055</v>
      </c>
      <c r="H20">
        <f ca="1">RAND()</f>
        <v>0.85401532389410695</v>
      </c>
      <c r="I20">
        <f ca="1">RAND()</f>
        <v>0.74393157476781191</v>
      </c>
      <c r="M20" t="str">
        <f ca="1">IF(LEN(J20)&lt;&gt;0,J20,VLOOKUP(D20+$B20,$BJ:$BK,MATCH($BK$1,$BJ$1:$BK$1,0),1))</f>
        <v>삭제</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삭제</v>
      </c>
      <c r="O20" t="str">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삭제</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삭제</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t="str">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삭제</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AA20" t="str">
        <f ca="1">IF(ISBLANK(AB20),"",
VLOOKUP(AB20,OFFSET(INDIRECT("$A:$B"),0,MATCH(AB$1&amp;"_Verify",INDIRECT("$1:$1"),0)-1),2,0)
)</f>
        <v>fl5</v>
      </c>
      <c r="AB20" t="s">
        <v>286</v>
      </c>
      <c r="AC20" t="s">
        <v>490</v>
      </c>
      <c r="AD20">
        <v>1</v>
      </c>
      <c r="AE20" t="s">
        <v>129</v>
      </c>
      <c r="AF20">
        <v>90</v>
      </c>
      <c r="AG20">
        <v>59</v>
      </c>
      <c r="AH20" t="str">
        <f>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클라크</v>
      </c>
      <c r="AL20">
        <v>1</v>
      </c>
      <c r="AM20" t="str">
        <f ca="1">IF(ROW()=2,AN20,OFFSET(AM20,-1,0)&amp;IF(LEN(AN20)=0,"",","&amp;AN20))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v>
      </c>
      <c r="AN20" t="str">
        <f ca="1">IF(AL20&lt;&gt;1,"",
"{"""&amp;A$1&amp;""":"&amp;A20
&amp;","""&amp;B$1&amp;""":"&amp;B20
&amp;IF(LEN(AA20)=0,"",","""&amp;AA$1&amp;""":"""&amp;AA20&amp;"""")
&amp;IF(LEN(AC20)=0,"",","""&amp;AC$1&amp;""":"""&amp;AC20&amp;"""")
&amp;IF(LEN(AD20)=0,"",","""&amp;AD$1&amp;""":"&amp;AD20)
&amp;IF(LEN(AE20)=0,"",","""&amp;AE$1&amp;""":"""&amp;AE20&amp;"""")
&amp;IF(LEN(AF20)=0,"",","""&amp;AF$1&amp;""":"&amp;AF20)
&amp;IF(LEN(AG20)=0,"",","""&amp;AG$1&amp;""":"&amp;AG20)&amp;"}")</f>
        <v>{"dy":2,"sl":8,"tp":"fl5","vl":"Actor2011","cn":1,"pt":"DI","pp":90,"pr":59}</v>
      </c>
      <c r="AS20" t="s">
        <v>268</v>
      </c>
      <c r="AT20">
        <f ca="1">COUNTIFS(B:B,$AQ$18,N:N,"Equip7???")</f>
        <v>20</v>
      </c>
      <c r="AU20">
        <f>COUNTIFS(B:B,$AQ$18,AC:AC,"Equip7???")</f>
        <v>18</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1.3495276653171391E-2</v>
      </c>
      <c r="BQ20">
        <f t="shared" ca="1" si="6"/>
        <v>9.4250706880301613E-3</v>
      </c>
      <c r="BR20">
        <f t="shared" ca="1" si="7"/>
        <v>1.0193679918450561E-2</v>
      </c>
      <c r="BS20">
        <f t="shared" ca="1" si="8"/>
        <v>0.18083670715249658</v>
      </c>
      <c r="BT20">
        <f t="shared" ca="1" si="11"/>
        <v>0.12629594721960419</v>
      </c>
      <c r="BU20">
        <f t="shared" ca="1" si="12"/>
        <v>0.1365953109072375</v>
      </c>
      <c r="BV20" t="str">
        <f ca="1">OFFSET([1]EquipTable!$A$1,ROW()-1,0)</f>
        <v>Equip1202</v>
      </c>
      <c r="BX20">
        <f ca="1">IF(VLOOKUP($CA20,[2]ActorTable!$1:$1048576,MATCH("업데이트순번",[2]ActorTable!$1:$1,0),0)&lt;=$BY$1,1,0)
*IF(MID(CA20,7,1)="2",0.1,1)</f>
        <v>1</v>
      </c>
      <c r="BY20">
        <f t="shared" ca="1" si="9"/>
        <v>3.90625E-2</v>
      </c>
      <c r="BZ20">
        <f t="shared" ca="1" si="10"/>
        <v>0.51953125</v>
      </c>
      <c r="CA20" t="str">
        <f ca="1">OFFSET([2]ActorTable!$A$1,ROW()-1,0)</f>
        <v>Actor3019</v>
      </c>
      <c r="CB20" t="str">
        <f ca="1">VLOOKUP($CA20,[2]ActorTable!$1:$1048576,MATCH("이름참고",[2]ActorTable!$1:$1,0),0)</f>
        <v>롤라</v>
      </c>
    </row>
    <row r="21" spans="1:80">
      <c r="A21">
        <v>2</v>
      </c>
      <c r="B21">
        <v>9</v>
      </c>
      <c r="C21">
        <f>IF(B21&lt;=9,0,
IF(B21=10,1,2))</f>
        <v>0</v>
      </c>
      <c r="D21">
        <f ca="1">RAND()</f>
        <v>0.41262063628107348</v>
      </c>
      <c r="E21">
        <f ca="1">RAND()</f>
        <v>0.45387750545973815</v>
      </c>
      <c r="F21">
        <f ca="1">RAND()</f>
        <v>0.33016901067259452</v>
      </c>
      <c r="G21">
        <f ca="1">RAND()</f>
        <v>0.70518803098508587</v>
      </c>
      <c r="H21">
        <f ca="1">RAND()</f>
        <v>0.29272569929718595</v>
      </c>
      <c r="I21">
        <f ca="1">RAND()</f>
        <v>0.75734555505093937</v>
      </c>
      <c r="M21" t="str">
        <f ca="1">IF(LEN(J21)&lt;&gt;0,J21,VLOOKUP(D21+$B21,$BJ:$BK,MATCH($BK$1,$BJ$1:$BK$1,0),1))</f>
        <v>삭제</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삭제</v>
      </c>
      <c r="O21" t="str">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삭제</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삭제</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t="str">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삭제</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AA21" t="str">
        <f ca="1">IF(ISBLANK(AB21),"",
VLOOKUP(AB21,OFFSET(INDIRECT("$A:$B"),0,MATCH(AB$1&amp;"_Verify",INDIRECT("$1:$1"),0)-1),2,0)
)</f>
        <v>fl6</v>
      </c>
      <c r="AB21" t="s">
        <v>287</v>
      </c>
      <c r="AC21" t="s">
        <v>490</v>
      </c>
      <c r="AD21">
        <v>1</v>
      </c>
      <c r="AE21" t="s">
        <v>129</v>
      </c>
      <c r="AF21">
        <v>90</v>
      </c>
      <c r="AG21">
        <v>59</v>
      </c>
      <c r="AH21" t="str">
        <f>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클라크</v>
      </c>
      <c r="AL21">
        <v>1</v>
      </c>
      <c r="AM21" t="str">
        <f ca="1">IF(ROW()=2,AN21,OFFSET(AM21,-1,0)&amp;IF(LEN(AN21)=0,"",","&amp;AN21))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v>
      </c>
      <c r="AN21" t="str">
        <f ca="1">IF(AL21&lt;&gt;1,"",
"{"""&amp;A$1&amp;""":"&amp;A21
&amp;","""&amp;B$1&amp;""":"&amp;B21
&amp;IF(LEN(AA21)=0,"",","""&amp;AA$1&amp;""":"""&amp;AA21&amp;"""")
&amp;IF(LEN(AC21)=0,"",","""&amp;AC$1&amp;""":"""&amp;AC21&amp;"""")
&amp;IF(LEN(AD21)=0,"",","""&amp;AD$1&amp;""":"&amp;AD21)
&amp;IF(LEN(AE21)=0,"",","""&amp;AE$1&amp;""":"""&amp;AE21&amp;"""")
&amp;IF(LEN(AF21)=0,"",","""&amp;AF$1&amp;""":"&amp;AF21)
&amp;IF(LEN(AG21)=0,"",","""&amp;AG$1&amp;""":"&amp;AG21)&amp;"}")</f>
        <v>{"dy":2,"sl":9,"tp":"fl6","vl":"Actor2011","cn":1,"pt":"DI","pp":90,"pr":59}</v>
      </c>
      <c r="AS21" t="s">
        <v>265</v>
      </c>
      <c r="AT21">
        <f ca="1">COUNTIFS(B:B,$AQ$18,N:N,"Equip8???")</f>
        <v>19</v>
      </c>
      <c r="AU21">
        <f>COUNTIFS(B:B,$AQ$18,AC:AC,"Equip8???")</f>
        <v>16</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1.3495276653171391E-2</v>
      </c>
      <c r="BQ21">
        <f t="shared" ca="1" si="6"/>
        <v>9.4250706880301613E-3</v>
      </c>
      <c r="BR21">
        <f t="shared" ca="1" si="7"/>
        <v>1.0193679918450561E-2</v>
      </c>
      <c r="BS21">
        <f t="shared" ca="1" si="8"/>
        <v>0.19433198380566796</v>
      </c>
      <c r="BT21">
        <f t="shared" ca="1" si="11"/>
        <v>0.13572101790763436</v>
      </c>
      <c r="BU21">
        <f t="shared" ca="1" si="12"/>
        <v>0.14678899082568805</v>
      </c>
      <c r="BV21" t="str">
        <f ca="1">OFFSET([1]EquipTable!$A$1,ROW()-1,0)</f>
        <v>Equip1301</v>
      </c>
      <c r="BX21">
        <f ca="1">IF(VLOOKUP($CA21,[2]ActorTable!$1:$1048576,MATCH("업데이트순번",[2]ActorTable!$1:$1,0),0)&lt;=$BY$1,1,0)
*IF(MID(CA21,7,1)="2",0.1,1)</f>
        <v>1</v>
      </c>
      <c r="BY21">
        <f t="shared" ca="1" si="9"/>
        <v>3.90625E-2</v>
      </c>
      <c r="BZ21">
        <f t="shared" ca="1" si="10"/>
        <v>0.55859375</v>
      </c>
      <c r="CA21" t="str">
        <f ca="1">OFFSET([2]ActorTable!$A$1,ROW()-1,0)</f>
        <v>Actor2120</v>
      </c>
      <c r="CB21" t="str">
        <f ca="1">VLOOKUP($CA21,[2]ActorTable!$1:$1048576,MATCH("이름참고",[2]ActorTable!$1:$1,0),0)</f>
        <v>미네락</v>
      </c>
    </row>
    <row r="22" spans="1:80">
      <c r="A22">
        <v>3</v>
      </c>
      <c r="B22">
        <v>0</v>
      </c>
      <c r="C22">
        <f>IF(B22&lt;=9,0,
IF(B22=10,1,2))</f>
        <v>0</v>
      </c>
      <c r="D22">
        <f ca="1">RAND()</f>
        <v>0.27573282853684133</v>
      </c>
      <c r="E22">
        <f ca="1">RAND()</f>
        <v>0.93467183679194854</v>
      </c>
      <c r="F22">
        <f ca="1">RAND()</f>
        <v>0.87084636022431838</v>
      </c>
      <c r="G22">
        <f ca="1">RAND()</f>
        <v>0.39243010427388325</v>
      </c>
      <c r="H22">
        <f ca="1">RAND()</f>
        <v>0.54110767049557362</v>
      </c>
      <c r="I22">
        <f ca="1">RAND()</f>
        <v>0.4815801646454404</v>
      </c>
      <c r="M22" t="str">
        <f ca="1">IF(LEN(J22)&lt;&gt;0,J22,VLOOKUP(D22+$B22,$BJ:$BK,MATCH($BK$1,$BJ$1:$BK$1,0),1))</f>
        <v>지정 장비</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Equip8102</v>
      </c>
      <c r="O22">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1</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GO</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8000</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U22" t="s">
        <v>82</v>
      </c>
      <c r="V22" t="s">
        <v>181</v>
      </c>
      <c r="W22">
        <v>1</v>
      </c>
      <c r="X22" t="s">
        <v>125</v>
      </c>
      <c r="Z22">
        <v>9400</v>
      </c>
      <c r="AA22" t="str">
        <f ca="1">IF(ISBLANK(AB22),"",
VLOOKUP(AB22,OFFSET(INDIRECT("$A:$B"),0,MATCH(AB$1&amp;"_Verify",INDIRECT("$1:$1"),0)-1),2,0)
)</f>
        <v>upn</v>
      </c>
      <c r="AB22" t="s">
        <v>92</v>
      </c>
      <c r="AC22">
        <v>63751</v>
      </c>
      <c r="AD22">
        <v>9</v>
      </c>
      <c r="AE22" t="s">
        <v>125</v>
      </c>
      <c r="AG22">
        <v>2700</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v>
      </c>
      <c r="AN22" t="str">
        <f ca="1">IF(AL22&lt;&gt;1,"",
"{"""&amp;A$1&amp;""":"&amp;A22
&amp;","""&amp;B$1&amp;""":"&amp;B22
&amp;IF(LEN(AA22)=0,"",","""&amp;AA$1&amp;""":"""&amp;AA22&amp;"""")
&amp;IF(LEN(AC22)=0,"",","""&amp;AC$1&amp;""":"""&amp;AC22&amp;"""")
&amp;IF(LEN(AD22)=0,"",","""&amp;AD$1&amp;""":"&amp;AD22)
&amp;IF(LEN(AE22)=0,"",","""&amp;AE$1&amp;""":"""&amp;AE22&amp;"""")
&amp;IF(LEN(AF22)=0,"",","""&amp;AF$1&amp;""":"&amp;AF22)
&amp;IF(LEN(AG22)=0,"",","""&amp;AG$1&amp;""":"&amp;AG22)&amp;"}")</f>
        <v>{"dy":3,"sl":0,"tp":"upn","vl":"63751","cn":9,"pt":"GO","pr":2700}</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1.3495276653171391E-2</v>
      </c>
      <c r="BQ22">
        <f t="shared" ca="1" si="6"/>
        <v>9.4250706880301613E-3</v>
      </c>
      <c r="BR22">
        <f t="shared" ca="1" si="7"/>
        <v>1.0193679918450561E-2</v>
      </c>
      <c r="BS22">
        <f t="shared" ca="1" si="8"/>
        <v>0.20782726045883934</v>
      </c>
      <c r="BT22">
        <f t="shared" ca="1" si="11"/>
        <v>0.14514608859566452</v>
      </c>
      <c r="BU22">
        <f t="shared" ca="1" si="12"/>
        <v>0.1569826707441386</v>
      </c>
      <c r="BV22" t="str">
        <f ca="1">OFFSET([1]EquipTable!$A$1,ROW()-1,0)</f>
        <v>Equip1302</v>
      </c>
      <c r="BX22">
        <f ca="1">IF(VLOOKUP($CA22,[2]ActorTable!$1:$1048576,MATCH("업데이트순번",[2]ActorTable!$1:$1,0),0)&lt;=$BY$1,1,0)
*IF(MID(CA22,7,1)="2",0.1,1)</f>
        <v>1</v>
      </c>
      <c r="BY22">
        <f t="shared" ca="1" si="9"/>
        <v>3.90625E-2</v>
      </c>
      <c r="BZ22">
        <f t="shared" ca="1" si="10"/>
        <v>0.59765625</v>
      </c>
      <c r="CA22" t="str">
        <f ca="1">OFFSET([2]ActorTable!$A$1,ROW()-1,0)</f>
        <v>Actor3021</v>
      </c>
      <c r="CB22" t="str">
        <f ca="1">VLOOKUP($CA22,[2]ActorTable!$1:$1048576,MATCH("이름참고",[2]ActorTable!$1:$1,0),0)</f>
        <v>무테이</v>
      </c>
    </row>
    <row r="23" spans="1:80">
      <c r="A23">
        <v>3</v>
      </c>
      <c r="B23">
        <v>1</v>
      </c>
      <c r="C23">
        <f>IF(B23&lt;=9,0,
IF(B23=10,1,2))</f>
        <v>0</v>
      </c>
      <c r="D23">
        <f ca="1">RAND()</f>
        <v>0.89058935748352697</v>
      </c>
      <c r="E23">
        <f ca="1">RAND()</f>
        <v>0.61236108473886475</v>
      </c>
      <c r="F23">
        <f ca="1">RAND()</f>
        <v>1.8142546639494994E-2</v>
      </c>
      <c r="G23">
        <f ca="1">RAND()</f>
        <v>0.16030818747024389</v>
      </c>
      <c r="H23">
        <f ca="1">RAND()</f>
        <v>1.4594769247456729E-2</v>
      </c>
      <c r="I23">
        <f ca="1">RAND()</f>
        <v>0.77518599685123379</v>
      </c>
      <c r="M23" t="str">
        <f ca="1">IF(LEN(J23)&lt;&gt;0,J23,VLOOKUP(D23+$B23,$BJ:$BK,MATCH($BK$1,$BJ$1:$BK$1,0),1))</f>
        <v>지정 장비</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Equip5201</v>
      </c>
      <c r="O23">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1</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DI</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5</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U23" t="s">
        <v>82</v>
      </c>
      <c r="V23" t="s">
        <v>258</v>
      </c>
      <c r="W23">
        <v>1</v>
      </c>
      <c r="X23" t="s">
        <v>125</v>
      </c>
      <c r="Z23">
        <v>1100</v>
      </c>
      <c r="AA23" t="str">
        <f ca="1">IF(ISBLANK(AB23),"",
VLOOKUP(AB23,OFFSET(INDIRECT("$A:$B"),0,MATCH(AB$1&amp;"_Verify",INDIRECT("$1:$1"),0)-1),2,0)
)</f>
        <v>fe</v>
      </c>
      <c r="AB23" t="s">
        <v>82</v>
      </c>
      <c r="AC23" t="s">
        <v>374</v>
      </c>
      <c r="AD23">
        <v>1</v>
      </c>
      <c r="AE23" t="s">
        <v>125</v>
      </c>
      <c r="AG23">
        <v>1400</v>
      </c>
      <c r="AH23" t="str">
        <f ca="1">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 ca="1">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이국의 무기</v>
      </c>
      <c r="AL23">
        <v>1</v>
      </c>
      <c r="AM23" t="str">
        <f ca="1">IF(ROW()=2,AN23,OFFSET(AM23,-1,0)&amp;IF(LEN(AN23)=0,"",","&amp;AN23))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v>
      </c>
      <c r="AN23" t="str">
        <f ca="1">IF(AL23&lt;&gt;1,"",
"{"""&amp;A$1&amp;""":"&amp;A23
&amp;","""&amp;B$1&amp;""":"&amp;B23
&amp;IF(LEN(AA23)=0,"",","""&amp;AA$1&amp;""":"""&amp;AA23&amp;"""")
&amp;IF(LEN(AC23)=0,"",","""&amp;AC$1&amp;""":"""&amp;AC23&amp;"""")
&amp;IF(LEN(AD23)=0,"",","""&amp;AD$1&amp;""":"&amp;AD23)
&amp;IF(LEN(AE23)=0,"",","""&amp;AE$1&amp;""":"""&amp;AE23&amp;"""")
&amp;IF(LEN(AF23)=0,"",","""&amp;AF$1&amp;""":"&amp;AF23)
&amp;IF(LEN(AG23)=0,"",","""&amp;AG$1&amp;""":"&amp;AG23)&amp;"}")</f>
        <v>{"dy":3,"sl":1,"tp":"fe","vl":"Equip0102","cn":1,"pt":"GO","pr":1400}</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1.3495276653171392E-3</v>
      </c>
      <c r="BQ23">
        <f t="shared" ca="1" si="6"/>
        <v>9.4250706880301622E-4</v>
      </c>
      <c r="BR23">
        <f t="shared" ca="1" si="7"/>
        <v>1.0193679918450561E-3</v>
      </c>
      <c r="BS23">
        <f t="shared" ca="1" si="8"/>
        <v>0.22132253711201072</v>
      </c>
      <c r="BT23">
        <f t="shared" ca="1" si="11"/>
        <v>0.15457115928369469</v>
      </c>
      <c r="BU23">
        <f t="shared" ca="1" si="12"/>
        <v>0.16717635066258915</v>
      </c>
      <c r="BV23" t="str">
        <f ca="1">OFFSET([1]EquipTable!$A$1,ROW()-1,0)</f>
        <v>Equip1401</v>
      </c>
      <c r="BX23">
        <f ca="1">IF(VLOOKUP($CA23,[2]ActorTable!$1:$1048576,MATCH("업데이트순번",[2]ActorTable!$1:$1,0),0)&lt;=$BY$1,1,0)
*IF(MID(CA23,7,1)="2",0.1,1)</f>
        <v>1</v>
      </c>
      <c r="BY23">
        <f t="shared" ca="1" si="9"/>
        <v>3.90625E-2</v>
      </c>
      <c r="BZ23">
        <f t="shared" ca="1" si="10"/>
        <v>0.63671875</v>
      </c>
      <c r="CA23" t="str">
        <f ca="1">OFFSET([2]ActorTable!$A$1,ROW()-1,0)</f>
        <v>Actor3022</v>
      </c>
      <c r="CB23" t="str">
        <f ca="1">VLOOKUP($CA23,[2]ActorTable!$1:$1048576,MATCH("이름참고",[2]ActorTable!$1:$1,0),0)</f>
        <v>딘즈</v>
      </c>
    </row>
    <row r="24" spans="1:80">
      <c r="A24">
        <v>3</v>
      </c>
      <c r="B24">
        <v>2</v>
      </c>
      <c r="C24">
        <f>IF(B24&lt;=9,0,
IF(B24=10,1,2))</f>
        <v>0</v>
      </c>
      <c r="D24">
        <f ca="1">RAND()</f>
        <v>0.63604916211091811</v>
      </c>
      <c r="E24">
        <f ca="1">RAND()</f>
        <v>0.44753543347383562</v>
      </c>
      <c r="F24">
        <f ca="1">RAND()</f>
        <v>0.23001551918675212</v>
      </c>
      <c r="G24">
        <f ca="1">RAND()</f>
        <v>0.3027725302665264</v>
      </c>
      <c r="H24">
        <f ca="1">RAND()</f>
        <v>0.88203638268163065</v>
      </c>
      <c r="I24">
        <f ca="1">RAND()</f>
        <v>0.37393823087321221</v>
      </c>
      <c r="M24" t="str">
        <f ca="1">IF(LEN(J24)&lt;&gt;0,J24,VLOOKUP(D24+$B24,$BJ:$BK,MATCH($BK$1,$BJ$1:$BK$1,0),1))</f>
        <v>안 지정 캐릭터 PP 영웅등급</v>
      </c>
      <c r="N24">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44753</v>
      </c>
      <c r="O24">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8</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GO</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2400</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U24" t="s">
        <v>91</v>
      </c>
      <c r="V24">
        <v>82744</v>
      </c>
      <c r="W24">
        <v>12</v>
      </c>
      <c r="X24" t="s">
        <v>125</v>
      </c>
      <c r="Z24">
        <v>3600</v>
      </c>
      <c r="AA24" t="str">
        <f ca="1">IF(ISBLANK(AB24),"",
VLOOKUP(AB24,OFFSET(INDIRECT("$A:$B"),0,MATCH(AB$1&amp;"_Verify",INDIRECT("$1:$1"),0)-1),2,0)
)</f>
        <v>fe</v>
      </c>
      <c r="AB24" t="s">
        <v>82</v>
      </c>
      <c r="AC24" t="s">
        <v>426</v>
      </c>
      <c r="AD24">
        <v>1</v>
      </c>
      <c r="AE24" t="s">
        <v>129</v>
      </c>
      <c r="AG24">
        <v>10</v>
      </c>
      <c r="AH24" t="str">
        <f ca="1">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 ca="1">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금빛 집행자</v>
      </c>
      <c r="AL24">
        <v>1</v>
      </c>
      <c r="AM24" t="str">
        <f ca="1">IF(ROW()=2,AN24,OFFSET(AM24,-1,0)&amp;IF(LEN(AN24)=0,"",","&amp;AN24))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v>
      </c>
      <c r="AN24" t="str">
        <f ca="1">IF(AL24&lt;&gt;1,"",
"{"""&amp;A$1&amp;""":"&amp;A24
&amp;","""&amp;B$1&amp;""":"&amp;B24
&amp;IF(LEN(AA24)=0,"",","""&amp;AA$1&amp;""":"""&amp;AA24&amp;"""")
&amp;IF(LEN(AC24)=0,"",","""&amp;AC$1&amp;""":"""&amp;AC24&amp;"""")
&amp;IF(LEN(AD24)=0,"",","""&amp;AD$1&amp;""":"&amp;AD24)
&amp;IF(LEN(AE24)=0,"",","""&amp;AE$1&amp;""":"""&amp;AE24&amp;"""")
&amp;IF(LEN(AF24)=0,"",","""&amp;AF$1&amp;""":"&amp;AF24)
&amp;IF(LEN(AG24)=0,"",","""&amp;AG$1&amp;""":"&amp;AG24)&amp;"}")</f>
        <v>{"dy":3,"sl":2,"tp":"fe","vl":"Equip5302","cn":1,"pt":"DI","pr":10}</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1.3495276653171392E-3</v>
      </c>
      <c r="BQ24">
        <f t="shared" ca="1" si="6"/>
        <v>9.4250706880301622E-4</v>
      </c>
      <c r="BR24">
        <f t="shared" ca="1" si="7"/>
        <v>1.0193679918450561E-3</v>
      </c>
      <c r="BS24">
        <f t="shared" ca="1" si="8"/>
        <v>0.22267206477732787</v>
      </c>
      <c r="BT24">
        <f t="shared" ca="1" si="11"/>
        <v>0.15551366635249772</v>
      </c>
      <c r="BU24">
        <f t="shared" ca="1" si="12"/>
        <v>0.1681957186544342</v>
      </c>
      <c r="BV24" t="str">
        <f ca="1">OFFSET([1]EquipTable!$A$1,ROW()-1,0)</f>
        <v>Equip1402</v>
      </c>
      <c r="BX24">
        <f ca="1">IF(VLOOKUP($CA24,[2]ActorTable!$1:$1048576,MATCH("업데이트순번",[2]ActorTable!$1:$1,0),0)&lt;=$BY$1,1,0)
*IF(MID(CA24,7,1)="2",0.1,1)</f>
        <v>0</v>
      </c>
      <c r="BY24">
        <f t="shared" ca="1" si="9"/>
        <v>0</v>
      </c>
      <c r="BZ24">
        <f t="shared" ca="1" si="10"/>
        <v>0.67578125</v>
      </c>
      <c r="CA24" t="str">
        <f ca="1">OFFSET([2]ActorTable!$A$1,ROW()-1,0)</f>
        <v>Actor9923</v>
      </c>
      <c r="CB24" t="str">
        <f ca="1">VLOOKUP($CA24,[2]ActorTable!$1:$1048576,MATCH("이름참고",[2]ActorTable!$1:$1,0),0)</f>
        <v>스트링없음</v>
      </c>
    </row>
    <row r="25" spans="1:80">
      <c r="A25">
        <v>3</v>
      </c>
      <c r="B25">
        <v>3</v>
      </c>
      <c r="C25">
        <f>IF(B25&lt;=9,0,
IF(B25=10,1,2))</f>
        <v>0</v>
      </c>
      <c r="D25">
        <f ca="1">RAND()</f>
        <v>0.44140194327001359</v>
      </c>
      <c r="E25">
        <f ca="1">RAND()</f>
        <v>0.57962290653389381</v>
      </c>
      <c r="F25">
        <f ca="1">RAND()</f>
        <v>0.15649141572050418</v>
      </c>
      <c r="G25">
        <f ca="1">RAND()</f>
        <v>0.72599799073001403</v>
      </c>
      <c r="H25">
        <f ca="1">RAND()</f>
        <v>0.70391646336591462</v>
      </c>
      <c r="I25">
        <f ca="1">RAND()</f>
        <v>0.28380487192280202</v>
      </c>
      <c r="M25" t="str">
        <f ca="1">IF(LEN(J25)&lt;&gt;0,J25,VLOOKUP(D25+$B25,$BJ:$BK,MATCH($BK$1,$BJ$1:$BK$1,0),1))</f>
        <v>안 지정 캐릭터 PP 일반등급</v>
      </c>
      <c r="N25">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57962</v>
      </c>
      <c r="O25">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9</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GO</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2700</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U25" t="s">
        <v>92</v>
      </c>
      <c r="V25">
        <v>20136</v>
      </c>
      <c r="W25">
        <v>5</v>
      </c>
      <c r="X25" t="s">
        <v>125</v>
      </c>
      <c r="Z25">
        <v>1500</v>
      </c>
      <c r="AA25" t="str">
        <f ca="1">IF(ISBLANK(AB25),"",
VLOOKUP(AB25,OFFSET(INDIRECT("$A:$B"),0,MATCH(AB$1&amp;"_Verify",INDIRECT("$1:$1"),0)-1),2,0)
)</f>
        <v>fe</v>
      </c>
      <c r="AB25" t="s">
        <v>82</v>
      </c>
      <c r="AC25" t="s">
        <v>468</v>
      </c>
      <c r="AD25">
        <v>1</v>
      </c>
      <c r="AE25" t="s">
        <v>129</v>
      </c>
      <c r="AF25">
        <v>179</v>
      </c>
      <c r="AG25">
        <v>79</v>
      </c>
      <c r="AH25" t="str">
        <f ca="1">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전설</v>
      </c>
      <c r="AJ25" t="str">
        <f>IF(ISBLANK($AB25),"",
IF(AND($B25&gt;=VLOOKUP($AB25,$AP:$AS,3,0),$B25&lt;=VLOOKUP($AB25,$AP:$AS,4,0)),"","슬롯타입이상"))</f>
        <v/>
      </c>
      <c r="AK25" t="str">
        <f ca="1">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단단한 칼날 메이스</v>
      </c>
      <c r="AL25">
        <v>1</v>
      </c>
      <c r="AM25" t="str">
        <f ca="1">IF(ROW()=2,AN25,OFFSET(AM25,-1,0)&amp;IF(LEN(AN25)=0,"",","&amp;AN25))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v>
      </c>
      <c r="AN25" t="str">
        <f ca="1">IF(AL25&lt;&gt;1,"",
"{"""&amp;A$1&amp;""":"&amp;A25
&amp;","""&amp;B$1&amp;""":"&amp;B25
&amp;IF(LEN(AA25)=0,"",","""&amp;AA$1&amp;""":"""&amp;AA25&amp;"""")
&amp;IF(LEN(AC25)=0,"",","""&amp;AC$1&amp;""":"""&amp;AC25&amp;"""")
&amp;IF(LEN(AD25)=0,"",","""&amp;AD$1&amp;""":"&amp;AD25)
&amp;IF(LEN(AE25)=0,"",","""&amp;AE$1&amp;""":"""&amp;AE25&amp;"""")
&amp;IF(LEN(AF25)=0,"",","""&amp;AF$1&amp;""":"&amp;AF25)
&amp;IF(LEN(AG25)=0,"",","""&amp;AG$1&amp;""":"&amp;AG25)&amp;"}")</f>
        <v>{"dy":3,"sl":3,"tp":"fe","vl":"Equip4401","cn":1,"pt":"DI","pp":179,"pr":79}</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1.3495276653171392E-3</v>
      </c>
      <c r="BQ25">
        <f t="shared" ca="1" si="6"/>
        <v>9.4250706880301622E-4</v>
      </c>
      <c r="BR25">
        <f t="shared" ca="1" si="7"/>
        <v>1.0193679918450561E-3</v>
      </c>
      <c r="BS25">
        <f t="shared" ca="1" si="8"/>
        <v>0.22402159244264502</v>
      </c>
      <c r="BT25">
        <f t="shared" ca="1" si="11"/>
        <v>0.15645617342130075</v>
      </c>
      <c r="BU25">
        <f t="shared" ca="1" si="12"/>
        <v>0.16921508664627924</v>
      </c>
      <c r="BV25" t="str">
        <f ca="1">OFFSET([1]EquipTable!$A$1,ROW()-1,0)</f>
        <v>Equip1403</v>
      </c>
      <c r="BX25">
        <f ca="1">IF(VLOOKUP($CA25,[2]ActorTable!$1:$1048576,MATCH("업데이트순번",[2]ActorTable!$1:$1,0),0)&lt;=$BY$1,1,0)
*IF(MID(CA25,7,1)="2",0.1,1)</f>
        <v>1</v>
      </c>
      <c r="BY25">
        <f t="shared" ca="1" si="9"/>
        <v>3.90625E-2</v>
      </c>
      <c r="BZ25">
        <f t="shared" ca="1" si="10"/>
        <v>0.67578125</v>
      </c>
      <c r="CA25" t="str">
        <f ca="1">OFFSET([2]ActorTable!$A$1,ROW()-1,0)</f>
        <v>Actor0024</v>
      </c>
      <c r="CB25" t="str">
        <f ca="1">VLOOKUP($CA25,[2]ActorTable!$1:$1048576,MATCH("이름참고",[2]ActorTable!$1:$1,0),0)</f>
        <v>러센트</v>
      </c>
    </row>
    <row r="26" spans="1:80">
      <c r="A26">
        <v>3</v>
      </c>
      <c r="B26">
        <v>4</v>
      </c>
      <c r="C26">
        <f>IF(B26&lt;=9,0,
IF(B26=10,1,2))</f>
        <v>0</v>
      </c>
      <c r="D26">
        <f ca="1">RAND()</f>
        <v>0.20162515322889407</v>
      </c>
      <c r="E26">
        <f ca="1">RAND()</f>
        <v>0.47442435883234113</v>
      </c>
      <c r="F26">
        <f ca="1">RAND()</f>
        <v>0.97267801475954818</v>
      </c>
      <c r="G26">
        <f ca="1">RAND()</f>
        <v>0.14303548254615484</v>
      </c>
      <c r="H26">
        <f ca="1">RAND()</f>
        <v>0.1124469767398717</v>
      </c>
      <c r="I26">
        <f ca="1">RAND()</f>
        <v>0.58982648716271102</v>
      </c>
      <c r="M26" t="str">
        <f ca="1">IF(LEN(J26)&lt;&gt;0,J26,VLOOKUP(D26+$B26,$BJ:$BK,MATCH($BK$1,$BJ$1:$BK$1,0),1))</f>
        <v>안 지정 캐릭터 PP 일반등급</v>
      </c>
      <c r="N26">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47442</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8</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2400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92</v>
      </c>
      <c r="V26">
        <v>45964</v>
      </c>
      <c r="W26">
        <v>8</v>
      </c>
      <c r="X26" t="s">
        <v>125</v>
      </c>
      <c r="Z26">
        <v>2400</v>
      </c>
      <c r="AA26" t="str">
        <f ca="1">IF(ISBLANK(AB26),"",
VLOOKUP(AB26,OFFSET(INDIRECT("$A:$B"),0,MATCH(AB$1&amp;"_Verify",INDIRECT("$1:$1"),0)-1),2,0)
)</f>
        <v>upn</v>
      </c>
      <c r="AB26" t="s">
        <v>92</v>
      </c>
      <c r="AC26">
        <v>84568</v>
      </c>
      <c r="AD26">
        <v>14</v>
      </c>
      <c r="AE26" t="s">
        <v>129</v>
      </c>
      <c r="AG26">
        <v>3</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v>
      </c>
      <c r="AN26" t="str">
        <f ca="1">IF(AL26&lt;&gt;1,"",
"{"""&amp;A$1&amp;""":"&amp;A26
&amp;","""&amp;B$1&amp;""":"&amp;B26
&amp;IF(LEN(AA26)=0,"",","""&amp;AA$1&amp;""":"""&amp;AA26&amp;"""")
&amp;IF(LEN(AC26)=0,"",","""&amp;AC$1&amp;""":"""&amp;AC26&amp;"""")
&amp;IF(LEN(AD26)=0,"",","""&amp;AD$1&amp;""":"&amp;AD26)
&amp;IF(LEN(AE26)=0,"",","""&amp;AE$1&amp;""":"""&amp;AE26&amp;"""")
&amp;IF(LEN(AF26)=0,"",","""&amp;AF$1&amp;""":"&amp;AF26)
&amp;IF(LEN(AG26)=0,"",","""&amp;AG$1&amp;""":"&amp;AG26)&amp;"}")</f>
        <v>{"dy":3,"sl":4,"tp":"upn","vl":"84568","cn":14,"pt":"DI","pr":3}</v>
      </c>
      <c r="AS26" t="s">
        <v>274</v>
      </c>
      <c r="AT26">
        <v>20.923831070889893</v>
      </c>
      <c r="BM26">
        <f ca="1">IF(VLOOKUP($BV26,[1]EquipTable!$1:$1048576,MATCH("업데이트순번",[1]EquipTable!$1:$1,0),0)&lt;=$BP$1,1,0)
*IF(MID(BV26,7,1)="4",0.1,1)</f>
        <v>0</v>
      </c>
      <c r="BN26">
        <f ca="1">IF(VLOOKUP($BV26,[1]EquipTable!$1:$1048576,MATCH("업데이트순번",[1]EquipTable!$1:$1,0),0)&lt;=$BP$1,1,0)
*IF(MID(BV26,7,1)="4",0.1,1)
*IF(AND(MID(BV26,7,1)&lt;&gt;"4",OR(MID(BV26,6,1)="6",MID(BV26,6,1)="7")),3,1)</f>
        <v>0</v>
      </c>
      <c r="BO26">
        <f ca="1">IF(VLOOKUP($BV26,[1]EquipTable!$1:$1048576,MATCH("업데이트순번",[1]EquipTable!$1:$1,0),0)&lt;=$BP$1,1,0)
*IF(MID(BV26,7,1)="4",0.1,1)
*IF(AND(MID(BV26,7,1)&lt;&gt;"4",MID(BV26,6,1)="8"),4,1)</f>
        <v>0</v>
      </c>
      <c r="BP26">
        <f t="shared" ca="1" si="5"/>
        <v>0</v>
      </c>
      <c r="BQ26">
        <f t="shared" ca="1" si="6"/>
        <v>0</v>
      </c>
      <c r="BR26">
        <f t="shared" ca="1" si="7"/>
        <v>0</v>
      </c>
      <c r="BS26">
        <f t="shared" ca="1" si="8"/>
        <v>0.22537112010796218</v>
      </c>
      <c r="BT26">
        <f t="shared" ca="1" si="11"/>
        <v>0.15739868049010378</v>
      </c>
      <c r="BU26">
        <f t="shared" ca="1" si="12"/>
        <v>0.17023445463812428</v>
      </c>
      <c r="BV26" t="str">
        <f ca="1">OFFSET([1]EquipTable!$A$1,ROW()-1,0)</f>
        <v>Equip1404</v>
      </c>
      <c r="BX26">
        <f ca="1">IF(VLOOKUP($CA26,[2]ActorTable!$1:$1048576,MATCH("업데이트순번",[2]ActorTable!$1:$1,0),0)&lt;=$BY$1,1,0)
*IF(MID(CA26,7,1)="2",0.1,1)</f>
        <v>1</v>
      </c>
      <c r="BY26">
        <f t="shared" ca="1" si="9"/>
        <v>3.90625E-2</v>
      </c>
      <c r="BZ26">
        <f t="shared" ca="1" si="10"/>
        <v>0.71484375</v>
      </c>
      <c r="CA26" t="str">
        <f ca="1">OFFSET([2]ActorTable!$A$1,ROW()-1,0)</f>
        <v>Actor0125</v>
      </c>
      <c r="CB26" t="str">
        <f ca="1">VLOOKUP($CA26,[2]ActorTable!$1:$1048576,MATCH("이름참고",[2]ActorTable!$1:$1,0),0)</f>
        <v>프리스</v>
      </c>
    </row>
    <row r="27" spans="1:80">
      <c r="A27">
        <v>3</v>
      </c>
      <c r="B27">
        <v>5</v>
      </c>
      <c r="C27">
        <f>IF(B27&lt;=9,0,
IF(B27=10,1,2))</f>
        <v>0</v>
      </c>
      <c r="D27">
        <f ca="1">RAND()</f>
        <v>0.18979669221710471</v>
      </c>
      <c r="E27">
        <f ca="1">RAND()</f>
        <v>0.35511517476608023</v>
      </c>
      <c r="F27">
        <f ca="1">RAND()</f>
        <v>1.391363879141394E-2</v>
      </c>
      <c r="G27">
        <f ca="1">RAND()</f>
        <v>0.86848709713162164</v>
      </c>
      <c r="H27">
        <f ca="1">RAND()</f>
        <v>0.66644624688094556</v>
      </c>
      <c r="I27">
        <f ca="1">RAND()</f>
        <v>0.20427885405380253</v>
      </c>
      <c r="M27" t="str">
        <f ca="1">IF(LEN(J27)&lt;&gt;0,J27,VLOOKUP(D27+$B27,$BJ:$BK,MATCH($BK$1,$BJ$1:$BK$1,0),1))</f>
        <v>지정 장비</v>
      </c>
      <c r="N27" t="str">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Equip3002</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1</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600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193</v>
      </c>
      <c r="W27">
        <v>1</v>
      </c>
      <c r="X27" t="s">
        <v>125</v>
      </c>
      <c r="Z27">
        <v>800</v>
      </c>
      <c r="AA27" t="str">
        <f ca="1">IF(ISBLANK(AB27),"",
VLOOKUP(AB27,OFFSET(INDIRECT("$A:$B"),0,MATCH(AB$1&amp;"_Verify",INDIRECT("$1:$1"),0)-1),2,0)
)</f>
        <v>fe</v>
      </c>
      <c r="AB27" t="s">
        <v>82</v>
      </c>
      <c r="AC27" t="s">
        <v>294</v>
      </c>
      <c r="AD27">
        <v>1</v>
      </c>
      <c r="AE27" t="s">
        <v>125</v>
      </c>
      <c r="AG27">
        <v>2000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템플러 쉴드</v>
      </c>
      <c r="AL27">
        <v>1</v>
      </c>
      <c r="AM27" t="str">
        <f ca="1">IF(ROW()=2,AN27,OFFSET(AM27,-1,0)&amp;IF(LEN(AN27)=0,"",","&amp;AN27))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v>
      </c>
      <c r="AN27" t="str">
        <f ca="1">IF(AL27&lt;&gt;1,"",
"{"""&amp;A$1&amp;""":"&amp;A27
&amp;","""&amp;B$1&amp;""":"&amp;B27
&amp;IF(LEN(AA27)=0,"",","""&amp;AA$1&amp;""":"""&amp;AA27&amp;"""")
&amp;IF(LEN(AC27)=0,"",","""&amp;AC$1&amp;""":"""&amp;AC27&amp;"""")
&amp;IF(LEN(AD27)=0,"",","""&amp;AD$1&amp;""":"&amp;AD27)
&amp;IF(LEN(AE27)=0,"",","""&amp;AE$1&amp;""":"""&amp;AE27&amp;"""")
&amp;IF(LEN(AF27)=0,"",","""&amp;AF$1&amp;""":"&amp;AF27)
&amp;IF(LEN(AG27)=0,"",","""&amp;AG$1&amp;""":"&amp;AG27)&amp;"}")</f>
        <v>{"dy":3,"sl":5,"tp":"fe","vl":"Equip7001","cn":1,"pt":"GO","pr":2000}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0.22537112010796218</v>
      </c>
      <c r="BT27">
        <f t="shared" ca="1" si="11"/>
        <v>0.15739868049010378</v>
      </c>
      <c r="BU27">
        <f t="shared" ca="1" si="12"/>
        <v>0.17023445463812428</v>
      </c>
      <c r="BV27" t="str">
        <f ca="1">OFFSET([1]EquipTable!$A$1,ROW()-1,0)</f>
        <v>Equip1405</v>
      </c>
      <c r="BX27">
        <f ca="1">IF(VLOOKUP($CA27,[2]ActorTable!$1:$1048576,MATCH("업데이트순번",[2]ActorTable!$1:$1,0),0)&lt;=$BY$1,1,0)
*IF(MID(CA27,7,1)="2",0.1,1)</f>
        <v>0</v>
      </c>
      <c r="BY27">
        <f t="shared" ca="1" si="9"/>
        <v>0</v>
      </c>
      <c r="BZ27">
        <f t="shared" ca="1" si="10"/>
        <v>0.75390625</v>
      </c>
      <c r="CA27" t="str">
        <f ca="1">OFFSET([2]ActorTable!$A$1,ROW()-1,0)</f>
        <v>Actor1226</v>
      </c>
      <c r="CB27" t="str">
        <f ca="1">VLOOKUP($CA27,[2]ActorTable!$1:$1048576,MATCH("이름참고",[2]ActorTable!$1:$1,0),0)</f>
        <v>엘리미나</v>
      </c>
    </row>
    <row r="28" spans="1:80">
      <c r="A28">
        <v>3</v>
      </c>
      <c r="B28">
        <v>6</v>
      </c>
      <c r="C28">
        <f>IF(B28&lt;=9,0,
IF(B28=10,1,2))</f>
        <v>0</v>
      </c>
      <c r="D28">
        <f ca="1">RAND()</f>
        <v>0.26581425246900248</v>
      </c>
      <c r="E28">
        <f ca="1">RAND()</f>
        <v>0.9691088060728843</v>
      </c>
      <c r="F28">
        <f ca="1">RAND()</f>
        <v>0.62420675876508769</v>
      </c>
      <c r="G28">
        <f ca="1">RAND()</f>
        <v>0.37917221162503478</v>
      </c>
      <c r="H28">
        <f ca="1">RAND()</f>
        <v>0.58936291784916206</v>
      </c>
      <c r="I28">
        <f ca="1">RAND()</f>
        <v>0.49300636308306056</v>
      </c>
      <c r="M28" t="str">
        <f ca="1">IF(LEN(J28)&lt;&gt;0,J28,VLOOKUP(D28+$B28,$BJ:$BK,MATCH($BK$1,$BJ$1:$BK$1,0),1))</f>
        <v>지정 장비</v>
      </c>
      <c r="N28" t="str">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Equip8201</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GO</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29400</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82</v>
      </c>
      <c r="V28" t="s">
        <v>252</v>
      </c>
      <c r="W28">
        <v>1</v>
      </c>
      <c r="X28" t="s">
        <v>125</v>
      </c>
      <c r="Z28">
        <v>7800</v>
      </c>
      <c r="AA28" t="str">
        <f ca="1">IF(ISBLANK(AB28),"",
VLOOKUP(AB28,OFFSET(INDIRECT("$A:$B"),0,MATCH(AB$1&amp;"_Verify",INDIRECT("$1:$1"),0)-1),2,0)
)</f>
        <v>uph</v>
      </c>
      <c r="AB28" t="s">
        <v>91</v>
      </c>
      <c r="AC28">
        <v>30136</v>
      </c>
      <c r="AD28">
        <v>4</v>
      </c>
      <c r="AE28" t="s">
        <v>125</v>
      </c>
      <c r="AG28">
        <v>1200</v>
      </c>
      <c r="AH28" t="str">
        <f>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
      </c>
      <c r="AL28">
        <v>1</v>
      </c>
      <c r="AM28" t="str">
        <f ca="1">IF(ROW()=2,AN28,OFFSET(AM28,-1,0)&amp;IF(LEN(AN28)=0,"",","&amp;AN28))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v>
      </c>
      <c r="AN28" t="str">
        <f ca="1">IF(AL28&lt;&gt;1,"",
"{"""&amp;A$1&amp;""":"&amp;A28
&amp;","""&amp;B$1&amp;""":"&amp;B28
&amp;IF(LEN(AA28)=0,"",","""&amp;AA$1&amp;""":"""&amp;AA28&amp;"""")
&amp;IF(LEN(AC28)=0,"",","""&amp;AC$1&amp;""":"""&amp;AC28&amp;"""")
&amp;IF(LEN(AD28)=0,"",","""&amp;AD$1&amp;""":"&amp;AD28)
&amp;IF(LEN(AE28)=0,"",","""&amp;AE$1&amp;""":"""&amp;AE28&amp;"""")
&amp;IF(LEN(AF28)=0,"",","""&amp;AF$1&amp;""":"&amp;AF28)
&amp;IF(LEN(AG28)=0,"",","""&amp;AG$1&amp;""":"&amp;AG28)&amp;"}")</f>
        <v>{"dy":3,"sl":6,"tp":"uph","vl":"30136","cn":4,"pt":"GO","pr":1200}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1.3495276653171391E-2</v>
      </c>
      <c r="BQ28">
        <f t="shared" ca="1" si="6"/>
        <v>9.4250706880301613E-3</v>
      </c>
      <c r="BR28">
        <f t="shared" ca="1" si="7"/>
        <v>1.0193679918450561E-2</v>
      </c>
      <c r="BS28">
        <f t="shared" ca="1" si="8"/>
        <v>0.22537112010796218</v>
      </c>
      <c r="BT28">
        <f t="shared" ca="1" si="11"/>
        <v>0.15739868049010378</v>
      </c>
      <c r="BU28">
        <f t="shared" ca="1" si="12"/>
        <v>0.17023445463812428</v>
      </c>
      <c r="BV28" t="str">
        <f ca="1">OFFSET([1]EquipTable!$A$1,ROW()-1,0)</f>
        <v>Equip2001</v>
      </c>
      <c r="BX28">
        <f ca="1">IF(VLOOKUP($CA28,[2]ActorTable!$1:$1048576,MATCH("업데이트순번",[2]ActorTable!$1:$1,0),0)&lt;=$BY$1,1,0)
*IF(MID(CA28,7,1)="2",0.1,1)</f>
        <v>0</v>
      </c>
      <c r="BY28">
        <f t="shared" ca="1" si="9"/>
        <v>0</v>
      </c>
      <c r="BZ28">
        <f t="shared" ca="1" si="10"/>
        <v>0.75390625</v>
      </c>
      <c r="CA28" t="str">
        <f ca="1">OFFSET([2]ActorTable!$A$1,ROW()-1,0)</f>
        <v>Actor9927</v>
      </c>
      <c r="CB28" t="str">
        <f ca="1">VLOOKUP($CA28,[2]ActorTable!$1:$1048576,MATCH("이름참고",[2]ActorTable!$1:$1,0),0)</f>
        <v>스트링없음</v>
      </c>
    </row>
    <row r="29" spans="1:80">
      <c r="A29">
        <v>3</v>
      </c>
      <c r="B29">
        <v>7</v>
      </c>
      <c r="C29">
        <f>IF(B29&lt;=9,0,
IF(B29=10,1,2))</f>
        <v>0</v>
      </c>
      <c r="D29">
        <f ca="1">RAND()</f>
        <v>0.67420371811186752</v>
      </c>
      <c r="E29">
        <f ca="1">RAND()</f>
        <v>0.80575611260056912</v>
      </c>
      <c r="F29">
        <f ca="1">RAND()</f>
        <v>0.44232062265002636</v>
      </c>
      <c r="G29">
        <f ca="1">RAND()</f>
        <v>0.63477709551829919</v>
      </c>
      <c r="H29">
        <f ca="1">RAND()</f>
        <v>0.69160267491390659</v>
      </c>
      <c r="I29">
        <f ca="1">RAND()</f>
        <v>0.61537109515294708</v>
      </c>
      <c r="M29" t="str">
        <f ca="1">IF(LEN(J29)&lt;&gt;0,J29,VLOOKUP(D29+$B29,$BJ:$BK,MATCH($BK$1,$BJ$1:$BK$1,0),1))</f>
        <v>지정 장비</v>
      </c>
      <c r="N29" t="str">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Equip8102</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1</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GO</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8100</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82</v>
      </c>
      <c r="V29" t="s">
        <v>253</v>
      </c>
      <c r="W29">
        <v>1</v>
      </c>
      <c r="X29" t="s">
        <v>125</v>
      </c>
      <c r="Z29">
        <v>3200</v>
      </c>
      <c r="AA29" t="str">
        <f ca="1">IF(ISBLANK(AB29),"",
VLOOKUP(AB29,OFFSET(INDIRECT("$A:$B"),0,MATCH(AB$1&amp;"_Verify",INDIRECT("$1:$1"),0)-1),2,0)
)</f>
        <v>fe</v>
      </c>
      <c r="AB29" t="s">
        <v>82</v>
      </c>
      <c r="AC29" t="s">
        <v>372</v>
      </c>
      <c r="AD29">
        <v>1</v>
      </c>
      <c r="AE29" t="s">
        <v>125</v>
      </c>
      <c r="AG29">
        <v>3500</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빅 바디</v>
      </c>
      <c r="AL29">
        <v>1</v>
      </c>
      <c r="AM29" t="str">
        <f ca="1">IF(ROW()=2,AN29,OFFSET(AM29,-1,0)&amp;IF(LEN(AN29)=0,"",","&amp;AN29))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v>
      </c>
      <c r="AN29" t="str">
        <f ca="1">IF(AL29&lt;&gt;1,"",
"{"""&amp;A$1&amp;""":"&amp;A29
&amp;","""&amp;B$1&amp;""":"&amp;B29
&amp;IF(LEN(AA29)=0,"",","""&amp;AA$1&amp;""":"""&amp;AA29&amp;"""")
&amp;IF(LEN(AC29)=0,"",","""&amp;AC$1&amp;""":"""&amp;AC29&amp;"""")
&amp;IF(LEN(AD29)=0,"",","""&amp;AD$1&amp;""":"&amp;AD29)
&amp;IF(LEN(AE29)=0,"",","""&amp;AE$1&amp;""":"""&amp;AE29&amp;"""")
&amp;IF(LEN(AF29)=0,"",","""&amp;AF$1&amp;""":"&amp;AF29)
&amp;IF(LEN(AG29)=0,"",","""&amp;AG$1&amp;""":"&amp;AG29)&amp;"}")</f>
        <v>{"dy":3,"sl":7,"tp":"fe","vl":"Equip6101","cn":1,"pt":"GO","pr":3500}</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1.3495276653171391E-2</v>
      </c>
      <c r="BQ29">
        <f t="shared" ca="1" si="6"/>
        <v>9.4250706880301613E-3</v>
      </c>
      <c r="BR29">
        <f t="shared" ca="1" si="7"/>
        <v>1.0193679918450561E-2</v>
      </c>
      <c r="BS29">
        <f t="shared" ca="1" si="8"/>
        <v>0.23886639676113355</v>
      </c>
      <c r="BT29">
        <f t="shared" ca="1" si="11"/>
        <v>0.16682375117813394</v>
      </c>
      <c r="BU29">
        <f t="shared" ca="1" si="12"/>
        <v>0.18042813455657483</v>
      </c>
      <c r="BV29" t="str">
        <f ca="1">OFFSET([1]EquipTable!$A$1,ROW()-1,0)</f>
        <v>Equip2002</v>
      </c>
      <c r="BX29">
        <f ca="1">IF(VLOOKUP($CA29,[2]ActorTable!$1:$1048576,MATCH("업데이트순번",[2]ActorTable!$1:$1,0),0)&lt;=$BY$1,1,0)
*IF(MID(CA29,7,1)="2",0.1,1)</f>
        <v>1</v>
      </c>
      <c r="BY29">
        <f t="shared" ca="1" si="9"/>
        <v>3.90625E-2</v>
      </c>
      <c r="BZ29">
        <f t="shared" ca="1" si="10"/>
        <v>0.75390625</v>
      </c>
      <c r="CA29" t="str">
        <f ca="1">OFFSET([2]ActorTable!$A$1,ROW()-1,0)</f>
        <v>Actor2128</v>
      </c>
      <c r="CB29" t="str">
        <f ca="1">VLOOKUP($CA29,[2]ActorTable!$1:$1048576,MATCH("이름참고",[2]ActorTable!$1:$1,0),0)</f>
        <v>원더</v>
      </c>
    </row>
    <row r="30" spans="1:80">
      <c r="A30">
        <v>3</v>
      </c>
      <c r="B30">
        <v>8</v>
      </c>
      <c r="C30">
        <f>IF(B30&lt;=9,0,
IF(B30=10,1,2))</f>
        <v>0</v>
      </c>
      <c r="D30">
        <f ca="1">RAND()</f>
        <v>0.46342182708369628</v>
      </c>
      <c r="E30">
        <f ca="1">RAND()</f>
        <v>1.1386541652943505E-3</v>
      </c>
      <c r="F30">
        <f ca="1">RAND()</f>
        <v>0.8099360863849866</v>
      </c>
      <c r="G30">
        <f ca="1">RAND()</f>
        <v>0.20083024295208141</v>
      </c>
      <c r="H30">
        <f ca="1">RAND()</f>
        <v>0.29726121733370892</v>
      </c>
      <c r="I30">
        <f ca="1">RAND()</f>
        <v>0.3572778728350543</v>
      </c>
      <c r="M30" t="str">
        <f ca="1">IF(LEN(J30)&lt;&gt;0,J30,VLOOKUP(D30+$B30,$BJ:$BK,MATCH($BK$1,$BJ$1:$BK$1,0),1))</f>
        <v>삭제</v>
      </c>
      <c r="N30" t="str">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삭제</v>
      </c>
      <c r="O30" t="str">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삭제</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삭제</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t="str">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삭제</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AA30" t="str">
        <f ca="1">IF(ISBLANK(AB30),"",
VLOOKUP(AB30,OFFSET(INDIRECT("$A:$B"),0,MATCH(AB$1&amp;"_Verify",INDIRECT("$1:$1"),0)-1),2,0)
)</f>
        <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
      </c>
      <c r="AL30">
        <v>1</v>
      </c>
      <c r="AM30" t="str">
        <f ca="1">IF(ROW()=2,AN30,OFFSET(AM30,-1,0)&amp;IF(LEN(AN30)=0,"",","&amp;AN30))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v>
      </c>
      <c r="AN30" t="str">
        <f ca="1">IF(AL30&lt;&gt;1,"",
"{"""&amp;A$1&amp;""":"&amp;A30
&amp;","""&amp;B$1&amp;""":"&amp;B30
&amp;IF(LEN(AA30)=0,"",","""&amp;AA$1&amp;""":"""&amp;AA30&amp;"""")
&amp;IF(LEN(AC30)=0,"",","""&amp;AC$1&amp;""":"""&amp;AC30&amp;"""")
&amp;IF(LEN(AD30)=0,"",","""&amp;AD$1&amp;""":"&amp;AD30)
&amp;IF(LEN(AE30)=0,"",","""&amp;AE$1&amp;""":"""&amp;AE30&amp;"""")
&amp;IF(LEN(AF30)=0,"",","""&amp;AF$1&amp;""":"&amp;AF30)
&amp;IF(LEN(AG30)=0,"",","""&amp;AG$1&amp;""":"&amp;AG30)&amp;"}")</f>
        <v>{"dy":3,"sl":8}</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1.3495276653171391E-2</v>
      </c>
      <c r="BQ30">
        <f t="shared" ca="1" si="6"/>
        <v>9.4250706880301613E-3</v>
      </c>
      <c r="BR30">
        <f t="shared" ca="1" si="7"/>
        <v>1.0193679918450561E-2</v>
      </c>
      <c r="BS30">
        <f t="shared" ca="1" si="8"/>
        <v>0.25236167341430493</v>
      </c>
      <c r="BT30">
        <f t="shared" ca="1" si="11"/>
        <v>0.17624882186616411</v>
      </c>
      <c r="BU30">
        <f t="shared" ca="1" si="12"/>
        <v>0.19062181447502538</v>
      </c>
      <c r="BV30" t="str">
        <f ca="1">OFFSET([1]EquipTable!$A$1,ROW()-1,0)</f>
        <v>Equip2101</v>
      </c>
      <c r="BX30">
        <f ca="1">IF(VLOOKUP($CA30,[2]ActorTable!$1:$1048576,MATCH("업데이트순번",[2]ActorTable!$1:$1,0),0)&lt;=$BY$1,1,0)
*IF(MID(CA30,7,1)="2",0.1,1)</f>
        <v>1</v>
      </c>
      <c r="BY30">
        <f t="shared" ca="1" si="9"/>
        <v>3.90625E-2</v>
      </c>
      <c r="BZ30">
        <f t="shared" ca="1" si="10"/>
        <v>0.79296875</v>
      </c>
      <c r="CA30" t="str">
        <f ca="1">OFFSET([2]ActorTable!$A$1,ROW()-1,0)</f>
        <v>Actor1029</v>
      </c>
      <c r="CB30" t="str">
        <f ca="1">VLOOKUP($CA30,[2]ActorTable!$1:$1048576,MATCH("이름참고",[2]ActorTable!$1:$1,0),0)</f>
        <v>에이잭</v>
      </c>
    </row>
    <row r="31" spans="1:80">
      <c r="A31">
        <v>3</v>
      </c>
      <c r="B31">
        <v>9</v>
      </c>
      <c r="C31">
        <f>IF(B31&lt;=9,0,
IF(B31=10,1,2))</f>
        <v>0</v>
      </c>
      <c r="D31">
        <f ca="1">RAND()</f>
        <v>0.77362503457668153</v>
      </c>
      <c r="E31">
        <f ca="1">RAND()</f>
        <v>0.56032194992677331</v>
      </c>
      <c r="F31">
        <f ca="1">RAND()</f>
        <v>0.81792724515269544</v>
      </c>
      <c r="G31">
        <f ca="1">RAND()</f>
        <v>0.91836853143076003</v>
      </c>
      <c r="H31">
        <f ca="1">RAND()</f>
        <v>0.70899604490083934</v>
      </c>
      <c r="I31">
        <f ca="1">RAND()</f>
        <v>0.62477574060226204</v>
      </c>
      <c r="M31" t="str">
        <f ca="1">IF(LEN(J31)&lt;&gt;0,J31,VLOOKUP(D31+$B31,$BJ:$BK,MATCH($BK$1,$BJ$1:$BK$1,0),1))</f>
        <v>삭제</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삭제</v>
      </c>
      <c r="O31" t="str">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삭제</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삭제</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t="str">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삭제</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AA31" t="str">
        <f ca="1">IF(ISBLANK(AB31),"",
VLOOKUP(AB31,OFFSET(INDIRECT("$A:$B"),0,MATCH(AB$1&amp;"_Verify",INDIRECT("$1:$1"),0)-1),2,0)
)</f>
        <v/>
      </c>
      <c r="AH31" t="str">
        <f>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
      </c>
      <c r="AL31">
        <v>1</v>
      </c>
      <c r="AM31" t="str">
        <f ca="1">IF(ROW()=2,AN31,OFFSET(AM31,-1,0)&amp;IF(LEN(AN31)=0,"",","&amp;AN31))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v>
      </c>
      <c r="AN31" t="str">
        <f ca="1">IF(AL31&lt;&gt;1,"",
"{"""&amp;A$1&amp;""":"&amp;A31
&amp;","""&amp;B$1&amp;""":"&amp;B31
&amp;IF(LEN(AA31)=0,"",","""&amp;AA$1&amp;""":"""&amp;AA31&amp;"""")
&amp;IF(LEN(AC31)=0,"",","""&amp;AC$1&amp;""":"""&amp;AC31&amp;"""")
&amp;IF(LEN(AD31)=0,"",","""&amp;AD$1&amp;""":"&amp;AD31)
&amp;IF(LEN(AE31)=0,"",","""&amp;AE$1&amp;""":"""&amp;AE31&amp;"""")
&amp;IF(LEN(AF31)=0,"",","""&amp;AF$1&amp;""":"&amp;AF31)
&amp;IF(LEN(AG31)=0,"",","""&amp;AG$1&amp;""":"&amp;AG31)&amp;"}")</f>
        <v>{"dy":3,"sl":9}</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1.3495276653171391E-2</v>
      </c>
      <c r="BQ31">
        <f t="shared" ca="1" si="6"/>
        <v>9.4250706880301613E-3</v>
      </c>
      <c r="BR31">
        <f t="shared" ca="1" si="7"/>
        <v>1.0193679918450561E-2</v>
      </c>
      <c r="BS31">
        <f t="shared" ca="1" si="8"/>
        <v>0.26585695006747634</v>
      </c>
      <c r="BT31">
        <f t="shared" ca="1" si="11"/>
        <v>0.18567389255419428</v>
      </c>
      <c r="BU31">
        <f t="shared" ca="1" si="12"/>
        <v>0.20081549439347593</v>
      </c>
      <c r="BV31" t="str">
        <f ca="1">OFFSET([1]EquipTable!$A$1,ROW()-1,0)</f>
        <v>Equip2102</v>
      </c>
      <c r="BX31">
        <f ca="1">IF(VLOOKUP($CA31,[2]ActorTable!$1:$1048576,MATCH("업데이트순번",[2]ActorTable!$1:$1,0),0)&lt;=$BY$1,1,0)
*IF(MID(CA31,7,1)="2",0.1,1)</f>
        <v>1</v>
      </c>
      <c r="BY31">
        <f t="shared" ca="1" si="9"/>
        <v>3.90625E-2</v>
      </c>
      <c r="BZ31">
        <f t="shared" ca="1" si="10"/>
        <v>0.83203125</v>
      </c>
      <c r="CA31" t="str">
        <f ca="1">OFFSET([2]ActorTable!$A$1,ROW()-1,0)</f>
        <v>Actor0030</v>
      </c>
      <c r="CB31" t="str">
        <f ca="1">VLOOKUP($CA31,[2]ActorTable!$1:$1048576,MATCH("이름참고",[2]ActorTable!$1:$1,0),0)</f>
        <v>도스로프</v>
      </c>
    </row>
    <row r="32" spans="1:80">
      <c r="A32">
        <v>4</v>
      </c>
      <c r="B32">
        <v>0</v>
      </c>
      <c r="C32">
        <f>IF(B32&lt;=9,0,
IF(B32=10,1,2))</f>
        <v>0</v>
      </c>
      <c r="D32">
        <f ca="1">RAND()</f>
        <v>0.89877271891567334</v>
      </c>
      <c r="E32">
        <f ca="1">RAND()</f>
        <v>0.81945908698526404</v>
      </c>
      <c r="F32">
        <f ca="1">RAND()</f>
        <v>7.3890705562312586E-2</v>
      </c>
      <c r="G32">
        <f ca="1">RAND()</f>
        <v>0.94500174072601173</v>
      </c>
      <c r="H32">
        <f ca="1">RAND()</f>
        <v>0.25058853633513234</v>
      </c>
      <c r="I32">
        <f ca="1">RAND()</f>
        <v>0.97983843160837802</v>
      </c>
      <c r="M32" t="str">
        <f ca="1">IF(LEN(J32)&lt;&gt;0,J32,VLOOKUP(D32+$B32,$BJ:$BK,MATCH($BK$1,$BJ$1:$BK$1,0),1))</f>
        <v>캐릭터 상자 일반등급</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삭제</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DI</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29</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190</v>
      </c>
      <c r="W32">
        <v>1</v>
      </c>
      <c r="X32" t="s">
        <v>125</v>
      </c>
      <c r="Z32">
        <v>1100</v>
      </c>
      <c r="AA32" t="str">
        <f ca="1">IF(ISBLANK(AB32),"",
VLOOKUP(AB32,OFFSET(INDIRECT("$A:$B"),0,MATCH(AB$1&amp;"_Verify",INDIRECT("$1:$1"),0)-1),2,0)
)</f>
        <v>fe</v>
      </c>
      <c r="AB32" t="s">
        <v>82</v>
      </c>
      <c r="AC32" t="s">
        <v>395</v>
      </c>
      <c r="AD32">
        <v>1</v>
      </c>
      <c r="AE32" t="s">
        <v>125</v>
      </c>
      <c r="AG32">
        <v>700</v>
      </c>
      <c r="AH32" t="str">
        <f ca="1">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 ca="1">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유목민의 가보</v>
      </c>
      <c r="AL32">
        <v>1</v>
      </c>
      <c r="AM32" t="str">
        <f ca="1">IF(ROW()=2,AN32,OFFSET(AM32,-1,0)&amp;IF(LEN(AN32)=0,"",","&amp;AN32))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v>
      </c>
      <c r="AN32" t="str">
        <f ca="1">IF(AL32&lt;&gt;1,"",
"{"""&amp;A$1&amp;""":"&amp;A32
&amp;","""&amp;B$1&amp;""":"&amp;B32
&amp;IF(LEN(AA32)=0,"",","""&amp;AA$1&amp;""":"""&amp;AA32&amp;"""")
&amp;IF(LEN(AC32)=0,"",","""&amp;AC$1&amp;""":"""&amp;AC32&amp;"""")
&amp;IF(LEN(AD32)=0,"",","""&amp;AD$1&amp;""":"&amp;AD32)
&amp;IF(LEN(AE32)=0,"",","""&amp;AE$1&amp;""":"""&amp;AE32&amp;"""")
&amp;IF(LEN(AF32)=0,"",","""&amp;AF$1&amp;""":"&amp;AF32)
&amp;IF(LEN(AG32)=0,"",","""&amp;AG$1&amp;""":"&amp;AG32)&amp;"}")</f>
        <v>{"dy":4,"sl":0,"tp":"fe","vl":"Equip2001","cn":1,"pt":"GO","pr":700}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1.3495276653171391E-2</v>
      </c>
      <c r="BQ32">
        <f t="shared" ca="1" si="6"/>
        <v>9.4250706880301613E-3</v>
      </c>
      <c r="BR32">
        <f t="shared" ca="1" si="7"/>
        <v>1.0193679918450561E-2</v>
      </c>
      <c r="BS32">
        <f t="shared" ca="1" si="8"/>
        <v>0.27935222672064774</v>
      </c>
      <c r="BT32">
        <f t="shared" ca="1" si="11"/>
        <v>0.19509896324222445</v>
      </c>
      <c r="BU32">
        <f t="shared" ca="1" si="12"/>
        <v>0.21100917431192648</v>
      </c>
      <c r="BV32" t="str">
        <f ca="1">OFFSET([1]EquipTable!$A$1,ROW()-1,0)</f>
        <v>Equip2201</v>
      </c>
      <c r="BX32">
        <f ca="1">IF(VLOOKUP($CA32,[2]ActorTable!$1:$1048576,MATCH("업데이트순번",[2]ActorTable!$1:$1,0),0)&lt;=$BY$1,1,0)
*IF(MID(CA32,7,1)="2",0.1,1)</f>
        <v>0.1</v>
      </c>
      <c r="BY32">
        <f t="shared" ca="1" si="9"/>
        <v>3.90625E-3</v>
      </c>
      <c r="BZ32">
        <f t="shared" ca="1" si="10"/>
        <v>0.87109375</v>
      </c>
      <c r="CA32" t="str">
        <f ca="1">OFFSET([2]ActorTable!$A$1,ROW()-1,0)</f>
        <v>Actor3231</v>
      </c>
      <c r="CB32" t="str">
        <f ca="1">VLOOKUP($CA32,[2]ActorTable!$1:$1048576,MATCH("이름참고",[2]ActorTable!$1:$1,0),0)</f>
        <v>라무무</v>
      </c>
    </row>
    <row r="33" spans="1:80">
      <c r="A33">
        <v>4</v>
      </c>
      <c r="B33">
        <v>1</v>
      </c>
      <c r="C33">
        <f>IF(B33&lt;=9,0,
IF(B33=10,1,2))</f>
        <v>0</v>
      </c>
      <c r="D33">
        <f ca="1">RAND()</f>
        <v>0.60019618904185346</v>
      </c>
      <c r="E33">
        <f ca="1">RAND()</f>
        <v>0.91134647482283437</v>
      </c>
      <c r="F33">
        <f ca="1">RAND()</f>
        <v>0.8445575235959073</v>
      </c>
      <c r="G33">
        <f ca="1">RAND()</f>
        <v>0.29119509174424163</v>
      </c>
      <c r="H33">
        <f ca="1">RAND()</f>
        <v>0.1910598342488975</v>
      </c>
      <c r="I33">
        <f ca="1">RAND()</f>
        <v>0.42713752144123662</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Equip8002</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GO</v>
      </c>
      <c r="Q33" t="str">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삭제</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4900</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
      </c>
      <c r="U33" t="s">
        <v>82</v>
      </c>
      <c r="V33" t="s">
        <v>259</v>
      </c>
      <c r="W33">
        <v>1</v>
      </c>
      <c r="X33" t="s">
        <v>125</v>
      </c>
      <c r="Z33">
        <v>7600</v>
      </c>
      <c r="AA33" t="str">
        <f ca="1">IF(ISBLANK(AB33),"",
VLOOKUP(AB33,OFFSET(INDIRECT("$A:$B"),0,MATCH(AB$1&amp;"_Verify",INDIRECT("$1:$1"),0)-1),2,0)
)</f>
        <v>upn</v>
      </c>
      <c r="AB33" t="s">
        <v>92</v>
      </c>
      <c r="AC33">
        <v>17107</v>
      </c>
      <c r="AD33">
        <v>7</v>
      </c>
      <c r="AE33" t="s">
        <v>68</v>
      </c>
      <c r="AG33">
        <v>2100</v>
      </c>
      <c r="AH33" t="str">
        <f>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
      </c>
      <c r="AL33">
        <v>1</v>
      </c>
      <c r="AM33" t="str">
        <f ca="1">IF(ROW()=2,AN33,OFFSET(AM33,-1,0)&amp;IF(LEN(AN33)=0,"",","&amp;AN33))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v>
      </c>
      <c r="AN33" t="str">
        <f ca="1">IF(AL33&lt;&gt;1,"",
"{"""&amp;A$1&amp;""":"&amp;A33
&amp;","""&amp;B$1&amp;""":"&amp;B33
&amp;IF(LEN(AA33)=0,"",","""&amp;AA$1&amp;""":"""&amp;AA33&amp;"""")
&amp;IF(LEN(AC33)=0,"",","""&amp;AC$1&amp;""":"""&amp;AC33&amp;"""")
&amp;IF(LEN(AD33)=0,"",","""&amp;AD$1&amp;""":"&amp;AD33)
&amp;IF(LEN(AE33)=0,"",","""&amp;AE$1&amp;""":"""&amp;AE33&amp;"""")
&amp;IF(LEN(AF33)=0,"",","""&amp;AF$1&amp;""":"&amp;AF33)
&amp;IF(LEN(AG33)=0,"",","""&amp;AG$1&amp;""":"&amp;AG33)&amp;"}")</f>
        <v>{"dy":4,"sl":1,"tp":"upn","vl":"17107","cn":7,"pt":"GO","pr":2100}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1.3495276653171391E-2</v>
      </c>
      <c r="BQ33">
        <f t="shared" ca="1" si="6"/>
        <v>9.4250706880301613E-3</v>
      </c>
      <c r="BR33">
        <f t="shared" ca="1" si="7"/>
        <v>1.0193679918450561E-2</v>
      </c>
      <c r="BS33">
        <f t="shared" ca="1" si="8"/>
        <v>0.29284750337381915</v>
      </c>
      <c r="BT33">
        <f t="shared" ca="1" si="11"/>
        <v>0.20452403393025462</v>
      </c>
      <c r="BU33">
        <f t="shared" ca="1" si="12"/>
        <v>0.22120285423037703</v>
      </c>
      <c r="BV33" t="str">
        <f ca="1">OFFSET([1]EquipTable!$A$1,ROW()-1,0)</f>
        <v>Equip2202</v>
      </c>
      <c r="BX33">
        <f ca="1">IF(VLOOKUP($CA33,[2]ActorTable!$1:$1048576,MATCH("업데이트순번",[2]ActorTable!$1:$1,0),0)&lt;=$BY$1,1,0)
*IF(MID(CA33,7,1)="2",0.1,1)</f>
        <v>0</v>
      </c>
      <c r="BY33">
        <f t="shared" ca="1" si="9"/>
        <v>0</v>
      </c>
      <c r="BZ33">
        <f t="shared" ca="1" si="10"/>
        <v>0.875</v>
      </c>
      <c r="CA33" t="str">
        <f ca="1">OFFSET([2]ActorTable!$A$1,ROW()-1,0)</f>
        <v>Actor9932</v>
      </c>
      <c r="CB33" t="str">
        <f ca="1">VLOOKUP($CA33,[2]ActorTable!$1:$1048576,MATCH("이름참고",[2]ActorTable!$1:$1,0),0)</f>
        <v>스트링없음</v>
      </c>
    </row>
    <row r="34" spans="1:80">
      <c r="A34">
        <v>4</v>
      </c>
      <c r="B34">
        <v>2</v>
      </c>
      <c r="C34">
        <f>IF(B34&lt;=9,0,
IF(B34=10,1,2))</f>
        <v>0</v>
      </c>
      <c r="D34">
        <f ca="1">RAND()</f>
        <v>0.49701346720970196</v>
      </c>
      <c r="E34">
        <f ca="1">RAND()</f>
        <v>8.9343723128009866E-2</v>
      </c>
      <c r="F34">
        <f ca="1">RAND()</f>
        <v>0.71525082822422059</v>
      </c>
      <c r="G34">
        <f ca="1">RAND()</f>
        <v>0.92539442230696822</v>
      </c>
      <c r="H34">
        <f ca="1">RAND()</f>
        <v>0.75655940652385356</v>
      </c>
      <c r="I34">
        <f ca="1">RAND()</f>
        <v>0.63331109111921668</v>
      </c>
      <c r="M34" t="str">
        <f ca="1">IF(LEN(J34)&lt;&gt;0,J34,VLOOKUP(D34+$B34,$BJ:$BK,MATCH($BK$1,$BJ$1:$BK$1,0),1))</f>
        <v>안 지정 캐릭터 PP 영웅등급</v>
      </c>
      <c r="N34">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8934</v>
      </c>
      <c r="O34">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4</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GO</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1200</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U34" t="s">
        <v>91</v>
      </c>
      <c r="V34">
        <v>33231</v>
      </c>
      <c r="W34">
        <v>10</v>
      </c>
      <c r="X34" t="s">
        <v>125</v>
      </c>
      <c r="Z34">
        <v>1000</v>
      </c>
      <c r="AA34" t="str">
        <f ca="1">IF(ISBLANK(AB34),"",
VLOOKUP(AB34,OFFSET(INDIRECT("$A:$B"),0,MATCH(AB$1&amp;"_Verify",INDIRECT("$1:$1"),0)-1),2,0)
)</f>
        <v>fe</v>
      </c>
      <c r="AB34" t="s">
        <v>82</v>
      </c>
      <c r="AC34" t="s">
        <v>499</v>
      </c>
      <c r="AD34">
        <v>1</v>
      </c>
      <c r="AE34" t="s">
        <v>125</v>
      </c>
      <c r="AG34">
        <v>7600</v>
      </c>
      <c r="AH34" t="str">
        <f ca="1">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 ca="1">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전투마법사의 지팡이</v>
      </c>
      <c r="AL34">
        <v>1</v>
      </c>
      <c r="AM34" t="str">
        <f ca="1">IF(ROW()=2,AN34,OFFSET(AM34,-1,0)&amp;IF(LEN(AN34)=0,"",","&amp;AN34))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v>
      </c>
      <c r="AN34" t="str">
        <f ca="1">IF(AL34&lt;&gt;1,"",
"{"""&amp;A$1&amp;""":"&amp;A34
&amp;","""&amp;B$1&amp;""":"&amp;B34
&amp;IF(LEN(AA34)=0,"",","""&amp;AA$1&amp;""":"""&amp;AA34&amp;"""")
&amp;IF(LEN(AC34)=0,"",","""&amp;AC$1&amp;""":"""&amp;AC34&amp;"""")
&amp;IF(LEN(AD34)=0,"",","""&amp;AD$1&amp;""":"&amp;AD34)
&amp;IF(LEN(AE34)=0,"",","""&amp;AE$1&amp;""":"""&amp;AE34&amp;"""")
&amp;IF(LEN(AF34)=0,"",","""&amp;AF$1&amp;""":"&amp;AF34)
&amp;IF(LEN(AG34)=0,"",","""&amp;AG$1&amp;""":"&amp;AG34)&amp;"}")</f>
        <v>{"dy":4,"sl":2,"tp":"fe","vl":"Equip3301","cn":1,"pt":"GO","pr":7600}</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1.3495276653171391E-2</v>
      </c>
      <c r="BQ34">
        <f t="shared" ca="1" si="6"/>
        <v>9.4250706880301613E-3</v>
      </c>
      <c r="BR34">
        <f t="shared" ca="1" si="7"/>
        <v>1.0193679918450561E-2</v>
      </c>
      <c r="BS34">
        <f t="shared" ca="1" si="8"/>
        <v>0.30634278002699056</v>
      </c>
      <c r="BT34">
        <f t="shared" ca="1" si="11"/>
        <v>0.21394910461828479</v>
      </c>
      <c r="BU34">
        <f t="shared" ca="1" si="12"/>
        <v>0.23139653414882758</v>
      </c>
      <c r="BV34" t="str">
        <f ca="1">OFFSET([1]EquipTable!$A$1,ROW()-1,0)</f>
        <v>Equip2301</v>
      </c>
      <c r="BX34">
        <f ca="1">IF(VLOOKUP($CA34,[2]ActorTable!$1:$1048576,MATCH("업데이트순번",[2]ActorTable!$1:$1,0),0)&lt;=$BY$1,1,0)
*IF(MID(CA34,7,1)="2",0.1,1)</f>
        <v>0</v>
      </c>
      <c r="BY34">
        <f t="shared" ca="1" si="9"/>
        <v>0</v>
      </c>
      <c r="BZ34">
        <f t="shared" ca="1" si="10"/>
        <v>0.875</v>
      </c>
      <c r="CA34" t="str">
        <f ca="1">OFFSET([2]ActorTable!$A$1,ROW()-1,0)</f>
        <v>Actor0233</v>
      </c>
      <c r="CB34" t="str">
        <f ca="1">VLOOKUP($CA34,[2]ActorTable!$1:$1048576,MATCH("이름참고",[2]ActorTable!$1:$1,0),0)</f>
        <v>시리아</v>
      </c>
    </row>
    <row r="35" spans="1:80">
      <c r="A35">
        <v>4</v>
      </c>
      <c r="B35">
        <v>3</v>
      </c>
      <c r="C35">
        <f>IF(B35&lt;=9,0,
IF(B35=10,1,2))</f>
        <v>0</v>
      </c>
      <c r="D35">
        <f ca="1">RAND()</f>
        <v>0.44846250256373932</v>
      </c>
      <c r="E35">
        <f ca="1">RAND()</f>
        <v>0.69796480227428159</v>
      </c>
      <c r="F35">
        <f ca="1">RAND()</f>
        <v>0.29231761081616259</v>
      </c>
      <c r="G35">
        <f ca="1">RAND()</f>
        <v>0.88934859500785479</v>
      </c>
      <c r="H35">
        <f ca="1">RAND()</f>
        <v>0.62530999068305482</v>
      </c>
      <c r="I35">
        <f ca="1">RAND()</f>
        <v>0.87982783374810036</v>
      </c>
      <c r="M35" t="str">
        <f ca="1">IF(LEN(J35)&lt;&gt;0,J35,VLOOKUP(D35+$B35,$BJ:$BK,MATCH($BK$1,$BJ$1:$BK$1,0),1))</f>
        <v>안 지정 캐릭터 PP 일반등급</v>
      </c>
      <c r="N35">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69796</v>
      </c>
      <c r="O35">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11</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GO</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3300</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U35" t="s">
        <v>92</v>
      </c>
      <c r="V35">
        <v>7107</v>
      </c>
      <c r="W35">
        <v>9</v>
      </c>
      <c r="X35" t="s">
        <v>125</v>
      </c>
      <c r="Z35">
        <v>900</v>
      </c>
      <c r="AA35" t="str">
        <f ca="1">IF(ISBLANK(AB35),"",
VLOOKUP(AB35,OFFSET(INDIRECT("$A:$B"),0,MATCH(AB$1&amp;"_Verify",INDIRECT("$1:$1"),0)-1),2,0)
)</f>
        <v>upn</v>
      </c>
      <c r="AB35" t="s">
        <v>92</v>
      </c>
      <c r="AC35">
        <v>43231</v>
      </c>
      <c r="AD35">
        <v>6</v>
      </c>
      <c r="AE35" t="s">
        <v>125</v>
      </c>
      <c r="AG35">
        <v>1800</v>
      </c>
      <c r="AH35" t="str">
        <f>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
      </c>
      <c r="AJ35" t="str">
        <f>IF(ISBLANK($AB35),"",
IF(AND($B35&gt;=VLOOKUP($AB35,$AP:$AS,3,0),$B35&lt;=VLOOKUP($AB35,$AP:$AS,4,0)),"","슬롯타입이상"))</f>
        <v/>
      </c>
      <c r="AK35" t="str">
        <f>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
      </c>
      <c r="AL35">
        <v>1</v>
      </c>
      <c r="AM35" t="str">
        <f ca="1">IF(ROW()=2,AN35,OFFSET(AM35,-1,0)&amp;IF(LEN(AN35)=0,"",","&amp;AN35))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v>
      </c>
      <c r="AN35" t="str">
        <f ca="1">IF(AL35&lt;&gt;1,"",
"{"""&amp;A$1&amp;""":"&amp;A35
&amp;","""&amp;B$1&amp;""":"&amp;B35
&amp;IF(LEN(AA35)=0,"",","""&amp;AA$1&amp;""":"""&amp;AA35&amp;"""")
&amp;IF(LEN(AC35)=0,"",","""&amp;AC$1&amp;""":"""&amp;AC35&amp;"""")
&amp;IF(LEN(AD35)=0,"",","""&amp;AD$1&amp;""":"&amp;AD35)
&amp;IF(LEN(AE35)=0,"",","""&amp;AE$1&amp;""":"""&amp;AE35&amp;"""")
&amp;IF(LEN(AF35)=0,"",","""&amp;AF$1&amp;""":"&amp;AF35)
&amp;IF(LEN(AG35)=0,"",","""&amp;AG$1&amp;""":"&amp;AG35)&amp;"}")</f>
        <v>{"dy":4,"sl":3,"tp":"upn","vl":"43231","cn":6,"pt":"GO","pr":1800}</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1.3495276653171391E-2</v>
      </c>
      <c r="BQ35">
        <f t="shared" ca="1" si="6"/>
        <v>9.4250706880301613E-3</v>
      </c>
      <c r="BR35">
        <f t="shared" ca="1" si="7"/>
        <v>1.0193679918450561E-2</v>
      </c>
      <c r="BS35">
        <f t="shared" ca="1" si="8"/>
        <v>0.31983805668016196</v>
      </c>
      <c r="BT35">
        <f t="shared" ca="1" si="11"/>
        <v>0.22337417530631495</v>
      </c>
      <c r="BU35">
        <f t="shared" ca="1" si="12"/>
        <v>0.24159021406727813</v>
      </c>
      <c r="BV35" t="str">
        <f ca="1">OFFSET([1]EquipTable!$A$1,ROW()-1,0)</f>
        <v>Equip2302</v>
      </c>
      <c r="BX35">
        <f ca="1">IF(VLOOKUP($CA35,[2]ActorTable!$1:$1048576,MATCH("업데이트순번",[2]ActorTable!$1:$1,0),0)&lt;=$BY$1,1,0)
*IF(MID(CA35,7,1)="2",0.1,1)</f>
        <v>0</v>
      </c>
      <c r="BY35">
        <f t="shared" ca="1" si="9"/>
        <v>0</v>
      </c>
      <c r="BZ35">
        <f t="shared" ca="1" si="10"/>
        <v>0.875</v>
      </c>
      <c r="CA35" t="str">
        <f ca="1">OFFSET([2]ActorTable!$A$1,ROW()-1,0)</f>
        <v>Actor9934</v>
      </c>
      <c r="CB35" t="str">
        <f ca="1">VLOOKUP($CA35,[2]ActorTable!$1:$1048576,MATCH("이름참고",[2]ActorTable!$1:$1,0),0)</f>
        <v>스트링없음</v>
      </c>
    </row>
    <row r="36" spans="1:80">
      <c r="A36">
        <v>4</v>
      </c>
      <c r="B36">
        <v>4</v>
      </c>
      <c r="C36">
        <f>IF(B36&lt;=9,0,
IF(B36=10,1,2))</f>
        <v>0</v>
      </c>
      <c r="D36">
        <f ca="1">RAND()</f>
        <v>0.70167743233773594</v>
      </c>
      <c r="E36">
        <f ca="1">RAND()</f>
        <v>0.93761197225694959</v>
      </c>
      <c r="F36">
        <f ca="1">RAND()</f>
        <v>0.52592478129818088</v>
      </c>
      <c r="G36">
        <f ca="1">RAND()</f>
        <v>2.8250003277246694E-2</v>
      </c>
      <c r="H36">
        <f ca="1">RAND()</f>
        <v>0.4079159409889882</v>
      </c>
      <c r="I36">
        <f ca="1">RAND()</f>
        <v>0.50289170773507386</v>
      </c>
      <c r="M36" t="str">
        <f ca="1">IF(LEN(J36)&lt;&gt;0,J36,VLOOKUP(D36+$B36,$BJ:$BK,MATCH($BK$1,$BJ$1:$BK$1,0),1))</f>
        <v>안 지정 캐릭터 PP 일반등급</v>
      </c>
      <c r="N36">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93761</v>
      </c>
      <c r="O36">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14</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GO</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4200</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U36" t="s">
        <v>92</v>
      </c>
      <c r="V36">
        <v>265</v>
      </c>
      <c r="W36">
        <v>9</v>
      </c>
      <c r="X36" t="s">
        <v>125</v>
      </c>
      <c r="Z36">
        <v>900</v>
      </c>
      <c r="AA36" t="str">
        <f ca="1">IF(ISBLANK(AB36),"",
VLOOKUP(AB36,OFFSET(INDIRECT("$A:$B"),0,MATCH(AB$1&amp;"_Verify",INDIRECT("$1:$1"),0)-1),2,0)
)</f>
        <v>fe</v>
      </c>
      <c r="AB36" t="s">
        <v>82</v>
      </c>
      <c r="AC36" t="s">
        <v>452</v>
      </c>
      <c r="AD36">
        <v>1</v>
      </c>
      <c r="AE36" t="s">
        <v>125</v>
      </c>
      <c r="AG36">
        <v>2900</v>
      </c>
      <c r="AH36" t="str">
        <f ca="1">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 ca="1">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성스러운 휘장</v>
      </c>
      <c r="AL36">
        <v>1</v>
      </c>
      <c r="AM36" t="str">
        <f ca="1">IF(ROW()=2,AN36,OFFSET(AM36,-1,0)&amp;IF(LEN(AN36)=0,"",","&amp;AN36))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v>
      </c>
      <c r="AN36" t="str">
        <f ca="1">IF(AL36&lt;&gt;1,"",
"{"""&amp;A$1&amp;""":"&amp;A36
&amp;","""&amp;B$1&amp;""":"&amp;B36
&amp;IF(LEN(AA36)=0,"",","""&amp;AA$1&amp;""":"""&amp;AA36&amp;"""")
&amp;IF(LEN(AC36)=0,"",","""&amp;AC$1&amp;""":"""&amp;AC36&amp;"""")
&amp;IF(LEN(AD36)=0,"",","""&amp;AD$1&amp;""":"&amp;AD36)
&amp;IF(LEN(AE36)=0,"",","""&amp;AE$1&amp;""":"""&amp;AE36&amp;"""")
&amp;IF(LEN(AF36)=0,"",","""&amp;AF$1&amp;""":"&amp;AF36)
&amp;IF(LEN(AG36)=0,"",","""&amp;AG$1&amp;""":"&amp;AG36)&amp;"}")</f>
        <v>{"dy":4,"sl":4,"tp":"fe","vl":"Equip5201","cn":1,"pt":"GO","pr":2900}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1.3495276653171392E-3</v>
      </c>
      <c r="BQ36">
        <f t="shared" ca="1" si="6"/>
        <v>9.4250706880301622E-4</v>
      </c>
      <c r="BR36">
        <f t="shared" ca="1" si="7"/>
        <v>1.0193679918450561E-3</v>
      </c>
      <c r="BS36">
        <f t="shared" ca="1" si="8"/>
        <v>0.33333333333333337</v>
      </c>
      <c r="BT36">
        <f t="shared" ca="1" si="11"/>
        <v>0.23279924599434512</v>
      </c>
      <c r="BU36">
        <f t="shared" ca="1" si="12"/>
        <v>0.2517838939857287</v>
      </c>
      <c r="BV36" t="str">
        <f ca="1">OFFSET([1]EquipTable!$A$1,ROW()-1,0)</f>
        <v>Equip2401</v>
      </c>
      <c r="BX36">
        <f ca="1">IF(VLOOKUP($CA36,[2]ActorTable!$1:$1048576,MATCH("업데이트순번",[2]ActorTable!$1:$1,0),0)&lt;=$BY$1,1,0)
*IF(MID(CA36,7,1)="2",0.1,1)</f>
        <v>0</v>
      </c>
      <c r="BY36">
        <f t="shared" ca="1" si="9"/>
        <v>0</v>
      </c>
      <c r="BZ36">
        <f t="shared" ca="1" si="10"/>
        <v>0.875</v>
      </c>
      <c r="CA36" t="str">
        <f ca="1">OFFSET([2]ActorTable!$A$1,ROW()-1,0)</f>
        <v>Actor2235</v>
      </c>
      <c r="CB36" t="str">
        <f ca="1">VLOOKUP($CA36,[2]ActorTable!$1:$1048576,MATCH("이름참고",[2]ActorTable!$1:$1,0),0)</f>
        <v>린하이</v>
      </c>
    </row>
    <row r="37" spans="1:80">
      <c r="A37">
        <v>4</v>
      </c>
      <c r="B37">
        <v>5</v>
      </c>
      <c r="C37">
        <f>IF(B37&lt;=9,0,
IF(B37=10,1,2))</f>
        <v>0</v>
      </c>
      <c r="D37">
        <f ca="1">RAND()</f>
        <v>0.50673440327818153</v>
      </c>
      <c r="E37">
        <f ca="1">RAND()</f>
        <v>0.61902016918999192</v>
      </c>
      <c r="F37">
        <f ca="1">RAND()</f>
        <v>0.32336799334422739</v>
      </c>
      <c r="G37">
        <f ca="1">RAND()</f>
        <v>0.90262756219027784</v>
      </c>
      <c r="H37">
        <f ca="1">RAND()</f>
        <v>0.22092958935381846</v>
      </c>
      <c r="I37">
        <f ca="1">RAND()</f>
        <v>0.49401021633739783</v>
      </c>
      <c r="M37" t="str">
        <f ca="1">IF(LEN(J37)&lt;&gt;0,J37,VLOOKUP(D37+$B37,$BJ:$BK,MATCH($BK$1,$BJ$1:$BK$1,0),1))</f>
        <v>안 지정 캐릭터 PP 영웅등급</v>
      </c>
      <c r="N37">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61902</v>
      </c>
      <c r="O37">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10</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GO</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3000</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U37" t="s">
        <v>82</v>
      </c>
      <c r="V37" t="s">
        <v>203</v>
      </c>
      <c r="W37">
        <v>1</v>
      </c>
      <c r="X37" t="s">
        <v>125</v>
      </c>
      <c r="Z37">
        <v>2900</v>
      </c>
      <c r="AA37" t="str">
        <f ca="1">IF(ISBLANK(AB37),"",
VLOOKUP(AB37,OFFSET(INDIRECT("$A:$B"),0,MATCH(AB$1&amp;"_Verify",INDIRECT("$1:$1"),0)-1),2,0)
)</f>
        <v>uph</v>
      </c>
      <c r="AB37" t="s">
        <v>91</v>
      </c>
      <c r="AC37">
        <v>26542</v>
      </c>
      <c r="AD37">
        <v>10</v>
      </c>
      <c r="AE37" t="s">
        <v>295</v>
      </c>
      <c r="AG37">
        <v>3000</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v>
      </c>
      <c r="AN37" t="str">
        <f ca="1">IF(AL37&lt;&gt;1,"",
"{"""&amp;A$1&amp;""":"&amp;A37
&amp;","""&amp;B$1&amp;""":"&amp;B37
&amp;IF(LEN(AA37)=0,"",","""&amp;AA$1&amp;""":"""&amp;AA37&amp;"""")
&amp;IF(LEN(AC37)=0,"",","""&amp;AC$1&amp;""":"""&amp;AC37&amp;"""")
&amp;IF(LEN(AD37)=0,"",","""&amp;AD$1&amp;""":"&amp;AD37)
&amp;IF(LEN(AE37)=0,"",","""&amp;AE$1&amp;""":"""&amp;AE37&amp;"""")
&amp;IF(LEN(AF37)=0,"",","""&amp;AF$1&amp;""":"&amp;AF37)
&amp;IF(LEN(AG37)=0,"",","""&amp;AG$1&amp;""":"&amp;AG37)&amp;"}")</f>
        <v>{"dy":4,"sl":5,"tp":"uph","vl":"26542","cn":10,"pt":"GO","pr":3000}</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1.3495276653171392E-3</v>
      </c>
      <c r="BQ37">
        <f t="shared" ca="1" si="6"/>
        <v>9.4250706880301622E-4</v>
      </c>
      <c r="BR37">
        <f t="shared" ca="1" si="7"/>
        <v>1.0193679918450561E-3</v>
      </c>
      <c r="BS37">
        <f t="shared" ca="1" si="8"/>
        <v>0.33468286099865052</v>
      </c>
      <c r="BT37">
        <f t="shared" ca="1" si="11"/>
        <v>0.23374175306314815</v>
      </c>
      <c r="BU37">
        <f t="shared" ca="1" si="12"/>
        <v>0.25280326197757375</v>
      </c>
      <c r="BV37" t="str">
        <f ca="1">OFFSET([1]EquipTable!$A$1,ROW()-1,0)</f>
        <v>Equip2402</v>
      </c>
      <c r="BX37">
        <f ca="1">IF(VLOOKUP($CA37,[2]ActorTable!$1:$1048576,MATCH("업데이트순번",[2]ActorTable!$1:$1,0),0)&lt;=$BY$1,1,0)
*IF(MID(CA37,7,1)="2",0.1,1)</f>
        <v>0</v>
      </c>
      <c r="BY37">
        <f t="shared" ca="1" si="9"/>
        <v>0</v>
      </c>
      <c r="BZ37">
        <f t="shared" ca="1" si="10"/>
        <v>0.875</v>
      </c>
      <c r="CA37" t="str">
        <f ca="1">OFFSET([2]ActorTable!$A$1,ROW()-1,0)</f>
        <v>Actor0236</v>
      </c>
      <c r="CB37" t="str">
        <f ca="1">VLOOKUP($CA37,[2]ActorTable!$1:$1048576,MATCH("이름참고",[2]ActorTable!$1:$1,0),0)</f>
        <v>나인</v>
      </c>
    </row>
    <row r="38" spans="1:80">
      <c r="A38">
        <v>4</v>
      </c>
      <c r="B38">
        <v>6</v>
      </c>
      <c r="C38">
        <f>IF(B38&lt;=9,0,
IF(B38=10,1,2))</f>
        <v>0</v>
      </c>
      <c r="D38">
        <f ca="1">RAND()</f>
        <v>0.87513343879853134</v>
      </c>
      <c r="E38">
        <f ca="1">RAND()</f>
        <v>0.27189245597738887</v>
      </c>
      <c r="F38">
        <f ca="1">RAND()</f>
        <v>0.47937469093075036</v>
      </c>
      <c r="G38">
        <f ca="1">RAND()</f>
        <v>0.24552227903037016</v>
      </c>
      <c r="H38">
        <f ca="1">RAND()</f>
        <v>0.85658519120376397</v>
      </c>
      <c r="I38">
        <f ca="1">RAND()</f>
        <v>0.67069743969113893</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Equip3102</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GO</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1400</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244</v>
      </c>
      <c r="W38">
        <v>1</v>
      </c>
      <c r="X38" t="s">
        <v>129</v>
      </c>
      <c r="Z38">
        <v>15</v>
      </c>
      <c r="AA38" t="str">
        <f ca="1">IF(ISBLANK(AB38),"",
VLOOKUP(AB38,OFFSET(INDIRECT("$A:$B"),0,MATCH(AB$1&amp;"_Verify",INDIRECT("$1:$1"),0)-1),2,0)
)</f>
        <v>fe</v>
      </c>
      <c r="AB38" t="s">
        <v>82</v>
      </c>
      <c r="AC38" t="s">
        <v>415</v>
      </c>
      <c r="AD38">
        <v>1</v>
      </c>
      <c r="AE38" t="s">
        <v>125</v>
      </c>
      <c r="AG38">
        <v>3200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스켈레톤 쉴드</v>
      </c>
      <c r="AL38">
        <v>1</v>
      </c>
      <c r="AM38" t="str">
        <f ca="1">IF(ROW()=2,AN38,OFFSET(AM38,-1,0)&amp;IF(LEN(AN38)=0,"",","&amp;AN38))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v>
      </c>
      <c r="AN38" t="str">
        <f ca="1">IF(AL38&lt;&gt;1,"",
"{"""&amp;A$1&amp;""":"&amp;A38
&amp;","""&amp;B$1&amp;""":"&amp;B38
&amp;IF(LEN(AA38)=0,"",","""&amp;AA$1&amp;""":"""&amp;AA38&amp;"""")
&amp;IF(LEN(AC38)=0,"",","""&amp;AC$1&amp;""":"""&amp;AC38&amp;"""")
&amp;IF(LEN(AD38)=0,"",","""&amp;AD$1&amp;""":"&amp;AD38)
&amp;IF(LEN(AE38)=0,"",","""&amp;AE$1&amp;""":"""&amp;AE38&amp;"""")
&amp;IF(LEN(AF38)=0,"",","""&amp;AF$1&amp;""":"&amp;AF38)
&amp;IF(LEN(AG38)=0,"",","""&amp;AG$1&amp;""":"&amp;AG38)&amp;"}")</f>
        <v>{"dy":4,"sl":6,"tp":"fe","vl":"Equip7102","cn":1,"pt":"GO","pr":3200}</v>
      </c>
      <c r="BM38">
        <f ca="1">IF(VLOOKUP($BV38,[1]EquipTable!$1:$1048576,MATCH("업데이트순번",[1]EquipTable!$1:$1,0),0)&lt;=$BP$1,1,0)
*IF(MID(BV38,7,1)="4",0.1,1)</f>
        <v>0</v>
      </c>
      <c r="BN38">
        <f ca="1">IF(VLOOKUP($BV38,[1]EquipTable!$1:$1048576,MATCH("업데이트순번",[1]EquipTable!$1:$1,0),0)&lt;=$BP$1,1,0)
*IF(MID(BV38,7,1)="4",0.1,1)
*IF(AND(MID(BV38,7,1)&lt;&gt;"4",OR(MID(BV38,6,1)="6",MID(BV38,6,1)="7")),3,1)</f>
        <v>0</v>
      </c>
      <c r="BO38">
        <f ca="1">IF(VLOOKUP($BV38,[1]EquipTable!$1:$1048576,MATCH("업데이트순번",[1]EquipTable!$1:$1,0),0)&lt;=$BP$1,1,0)
*IF(MID(BV38,7,1)="4",0.1,1)
*IF(AND(MID(BV38,7,1)&lt;&gt;"4",MID(BV38,6,1)="8"),4,1)</f>
        <v>0</v>
      </c>
      <c r="BP38">
        <f t="shared" ca="1" si="5"/>
        <v>0</v>
      </c>
      <c r="BQ38">
        <f t="shared" ca="1" si="6"/>
        <v>0</v>
      </c>
      <c r="BR38">
        <f t="shared" ca="1" si="7"/>
        <v>0</v>
      </c>
      <c r="BS38">
        <f t="shared" ca="1" si="8"/>
        <v>0.33603238866396767</v>
      </c>
      <c r="BT38">
        <f t="shared" ca="1" si="11"/>
        <v>0.23468426013195118</v>
      </c>
      <c r="BU38">
        <f t="shared" ca="1" si="12"/>
        <v>0.25382262996941879</v>
      </c>
      <c r="BV38" t="str">
        <f ca="1">OFFSET([1]EquipTable!$A$1,ROW()-1,0)</f>
        <v>Equip2403</v>
      </c>
      <c r="BX38">
        <f ca="1">IF(VLOOKUP($CA38,[2]ActorTable!$1:$1048576,MATCH("업데이트순번",[2]ActorTable!$1:$1,0),0)&lt;=$BY$1,1,0)
*IF(MID(CA38,7,1)="2",0.1,1)</f>
        <v>1</v>
      </c>
      <c r="BY38">
        <f t="shared" ca="1" si="9"/>
        <v>3.90625E-2</v>
      </c>
      <c r="BZ38">
        <f t="shared" ca="1" si="10"/>
        <v>0.875</v>
      </c>
      <c r="CA38" t="str">
        <f ca="1">OFFSET([2]ActorTable!$A$1,ROW()-1,0)</f>
        <v>Actor0037</v>
      </c>
      <c r="CB38" t="str">
        <f ca="1">VLOOKUP($CA38,[2]ActorTable!$1:$1048576,MATCH("이름참고",[2]ActorTable!$1:$1,0),0)</f>
        <v>튤린</v>
      </c>
    </row>
    <row r="39" spans="1:80">
      <c r="A39">
        <v>4</v>
      </c>
      <c r="B39">
        <v>7</v>
      </c>
      <c r="C39">
        <f>IF(B39&lt;=9,0,
IF(B39=10,1,2))</f>
        <v>0</v>
      </c>
      <c r="D39">
        <f ca="1">RAND()</f>
        <v>0.67992663218279803</v>
      </c>
      <c r="E39">
        <f ca="1">RAND()</f>
        <v>0.23417840883889851</v>
      </c>
      <c r="F39">
        <f ca="1">RAND()</f>
        <v>0.18000922051040968</v>
      </c>
      <c r="G39">
        <f ca="1">RAND()</f>
        <v>0.97708348771134312</v>
      </c>
      <c r="H39">
        <f ca="1">RAND()</f>
        <v>0.51317536034776012</v>
      </c>
      <c r="I39">
        <f ca="1">RAND()</f>
        <v>0.32728214234277986</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Equip2301</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GO</v>
      </c>
      <c r="Q39" t="str">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삭제</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7300</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
      </c>
      <c r="U39" t="s">
        <v>82</v>
      </c>
      <c r="V39" t="s">
        <v>237</v>
      </c>
      <c r="W39">
        <v>1</v>
      </c>
      <c r="X39" t="s">
        <v>125</v>
      </c>
      <c r="Z39">
        <v>7800</v>
      </c>
      <c r="AA39" t="str">
        <f ca="1">IF(ISBLANK(AB39),"",
VLOOKUP(AB39,OFFSET(INDIRECT("$A:$B"),0,MATCH(AB$1&amp;"_Verify",INDIRECT("$1:$1"),0)-1),2,0)
)</f>
        <v>fe</v>
      </c>
      <c r="AB39" t="s">
        <v>82</v>
      </c>
      <c r="AC39" t="s">
        <v>416</v>
      </c>
      <c r="AD39">
        <v>1</v>
      </c>
      <c r="AE39" t="s">
        <v>125</v>
      </c>
      <c r="AG39">
        <v>1900</v>
      </c>
      <c r="AH39" t="str">
        <f ca="1">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 ca="1">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SMG28</v>
      </c>
      <c r="AL39">
        <v>1</v>
      </c>
      <c r="AM39" t="str">
        <f ca="1">IF(ROW()=2,AN39,OFFSET(AM39,-1,0)&amp;IF(LEN(AN39)=0,"",","&amp;AN39))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v>
      </c>
      <c r="AN39" t="str">
        <f ca="1">IF(AL39&lt;&gt;1,"",
"{"""&amp;A$1&amp;""":"&amp;A39
&amp;","""&amp;B$1&amp;""":"&amp;B39
&amp;IF(LEN(AA39)=0,"",","""&amp;AA$1&amp;""":"""&amp;AA39&amp;"""")
&amp;IF(LEN(AC39)=0,"",","""&amp;AC$1&amp;""":"""&amp;AC39&amp;"""")
&amp;IF(LEN(AD39)=0,"",","""&amp;AD$1&amp;""":"&amp;AD39)
&amp;IF(LEN(AE39)=0,"",","""&amp;AE$1&amp;""":"""&amp;AE39&amp;"""")
&amp;IF(LEN(AF39)=0,"",","""&amp;AF$1&amp;""":"&amp;AF39)
&amp;IF(LEN(AG39)=0,"",","""&amp;AG$1&amp;""":"&amp;AG39)&amp;"}")</f>
        <v>{"dy":4,"sl":7,"tp":"fe","vl":"Equip6002","cn":1,"pt":"GO","pr":1900}</v>
      </c>
      <c r="BM39">
        <f ca="1">IF(VLOOKUP($BV39,[1]EquipTable!$1:$1048576,MATCH("업데이트순번",[1]EquipTable!$1:$1,0),0)&lt;=$BP$1,1,0)
*IF(MID(BV39,7,1)="4",0.1,1)</f>
        <v>0</v>
      </c>
      <c r="BN39">
        <f ca="1">IF(VLOOKUP($BV39,[1]EquipTable!$1:$1048576,MATCH("업데이트순번",[1]EquipTable!$1:$1,0),0)&lt;=$BP$1,1,0)
*IF(MID(BV39,7,1)="4",0.1,1)
*IF(AND(MID(BV39,7,1)&lt;&gt;"4",OR(MID(BV39,6,1)="6",MID(BV39,6,1)="7")),3,1)</f>
        <v>0</v>
      </c>
      <c r="BO39">
        <f ca="1">IF(VLOOKUP($BV39,[1]EquipTable!$1:$1048576,MATCH("업데이트순번",[1]EquipTable!$1:$1,0),0)&lt;=$BP$1,1,0)
*IF(MID(BV39,7,1)="4",0.1,1)
*IF(AND(MID(BV39,7,1)&lt;&gt;"4",MID(BV39,6,1)="8"),4,1)</f>
        <v>0</v>
      </c>
      <c r="BP39">
        <f t="shared" ca="1" si="5"/>
        <v>0</v>
      </c>
      <c r="BQ39">
        <f t="shared" ca="1" si="6"/>
        <v>0</v>
      </c>
      <c r="BR39">
        <f t="shared" ca="1" si="7"/>
        <v>0</v>
      </c>
      <c r="BS39">
        <f t="shared" ca="1" si="8"/>
        <v>0.33603238866396767</v>
      </c>
      <c r="BT39">
        <f t="shared" ca="1" si="11"/>
        <v>0.23468426013195118</v>
      </c>
      <c r="BU39">
        <f t="shared" ca="1" si="12"/>
        <v>0.25382262996941879</v>
      </c>
      <c r="BV39" t="str">
        <f ca="1">OFFSET([1]EquipTable!$A$1,ROW()-1,0)</f>
        <v>Equip2404</v>
      </c>
      <c r="BX39">
        <f ca="1">IF(VLOOKUP($CA39,[2]ActorTable!$1:$1048576,MATCH("업데이트순번",[2]ActorTable!$1:$1,0),0)&lt;=$BY$1,1,0)
*IF(MID(CA39,7,1)="2",0.1,1)</f>
        <v>0.1</v>
      </c>
      <c r="BY39">
        <f t="shared" ca="1" si="9"/>
        <v>3.90625E-3</v>
      </c>
      <c r="BZ39">
        <f t="shared" ca="1" si="10"/>
        <v>0.9140625</v>
      </c>
      <c r="CA39" t="str">
        <f ca="1">OFFSET([2]ActorTable!$A$1,ROW()-1,0)</f>
        <v>Actor2238</v>
      </c>
      <c r="CB39" t="str">
        <f ca="1">VLOOKUP($CA39,[2]ActorTable!$1:$1048576,MATCH("이름참고",[2]ActorTable!$1:$1,0),0)</f>
        <v>니엘</v>
      </c>
    </row>
    <row r="40" spans="1:80">
      <c r="A40">
        <v>4</v>
      </c>
      <c r="B40">
        <v>8</v>
      </c>
      <c r="C40">
        <f>IF(B40&lt;=9,0,
IF(B40=10,1,2))</f>
        <v>0</v>
      </c>
      <c r="D40">
        <f ca="1">RAND()</f>
        <v>0.75469639339228878</v>
      </c>
      <c r="E40">
        <f ca="1">RAND()</f>
        <v>0.88275943119323341</v>
      </c>
      <c r="F40">
        <f ca="1">RAND()</f>
        <v>4.2788130152042858E-2</v>
      </c>
      <c r="G40">
        <f ca="1">RAND()</f>
        <v>0.68059371368881072</v>
      </c>
      <c r="H40">
        <f ca="1">RAND()</f>
        <v>6.5269974031198164E-2</v>
      </c>
      <c r="I40">
        <f ca="1">RAND()</f>
        <v>0.55410315736585913</v>
      </c>
      <c r="M40" t="str">
        <f ca="1">IF(LEN(J40)&lt;&gt;0,J40,VLOOKUP(D40+$B40,$BJ:$BK,MATCH($BK$1,$BJ$1:$BK$1,0),1))</f>
        <v>삭제</v>
      </c>
      <c r="N40" t="str">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삭제</v>
      </c>
      <c r="O40" t="str">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삭제</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삭제</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t="str">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삭제</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AA40" t="str">
        <f ca="1">IF(ISBLANK(AB40),"",
VLOOKUP(AB40,OFFSET(INDIRECT("$A:$B"),0,MATCH(AB$1&amp;"_Verify",INDIRECT("$1:$1"),0)-1),2,0)
)</f>
        <v>fc</v>
      </c>
      <c r="AB40" t="s">
        <v>85</v>
      </c>
      <c r="AC40" t="s">
        <v>492</v>
      </c>
      <c r="AD40">
        <v>1</v>
      </c>
      <c r="AE40" t="s">
        <v>129</v>
      </c>
      <c r="AF40">
        <v>239</v>
      </c>
      <c r="AG40">
        <v>119</v>
      </c>
      <c r="AH40" t="str">
        <f>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미네락</v>
      </c>
      <c r="AL40">
        <v>1</v>
      </c>
      <c r="AM40" t="str">
        <f ca="1">IF(ROW()=2,AN40,OFFSET(AM40,-1,0)&amp;IF(LEN(AN40)=0,"",","&amp;AN40))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v>
      </c>
      <c r="AN40" t="str">
        <f ca="1">IF(AL40&lt;&gt;1,"",
"{"""&amp;A$1&amp;""":"&amp;A40
&amp;","""&amp;B$1&amp;""":"&amp;B40
&amp;IF(LEN(AA40)=0,"",","""&amp;AA$1&amp;""":"""&amp;AA40&amp;"""")
&amp;IF(LEN(AC40)=0,"",","""&amp;AC$1&amp;""":"""&amp;AC40&amp;"""")
&amp;IF(LEN(AD40)=0,"",","""&amp;AD$1&amp;""":"&amp;AD40)
&amp;IF(LEN(AE40)=0,"",","""&amp;AE$1&amp;""":"""&amp;AE40&amp;"""")
&amp;IF(LEN(AF40)=0,"",","""&amp;AF$1&amp;""":"&amp;AF40)
&amp;IF(LEN(AG40)=0,"",","""&amp;AG$1&amp;""":"&amp;AG40)&amp;"}")</f>
        <v>{"dy":4,"sl":8,"tp":"fc","vl":"Actor2120","cn":1,"pt":"DI","pp":239,"pr":119}</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0.33603238866396767</v>
      </c>
      <c r="BT40">
        <f t="shared" ca="1" si="11"/>
        <v>0.23468426013195118</v>
      </c>
      <c r="BU40">
        <f t="shared" ca="1" si="12"/>
        <v>0.25382262996941879</v>
      </c>
      <c r="BV40" t="str">
        <f ca="1">OFFSET([1]EquipTable!$A$1,ROW()-1,0)</f>
        <v>Equip2405</v>
      </c>
      <c r="BX40">
        <f ca="1">IF(VLOOKUP($CA40,[2]ActorTable!$1:$1048576,MATCH("업데이트순번",[2]ActorTable!$1:$1,0),0)&lt;=$BY$1,1,0)
*IF(MID(CA40,7,1)="2",0.1,1)</f>
        <v>1</v>
      </c>
      <c r="BY40">
        <f t="shared" ca="1" si="9"/>
        <v>3.90625E-2</v>
      </c>
      <c r="BZ40">
        <f t="shared" ca="1" si="10"/>
        <v>0.91796875</v>
      </c>
      <c r="CA40" t="str">
        <f ca="1">OFFSET([2]ActorTable!$A$1,ROW()-1,0)</f>
        <v>Actor1039</v>
      </c>
      <c r="CB40" t="str">
        <f ca="1">VLOOKUP($CA40,[2]ActorTable!$1:$1048576,MATCH("이름참고",[2]ActorTable!$1:$1,0),0)</f>
        <v>플랜도</v>
      </c>
    </row>
    <row r="41" spans="1:80">
      <c r="A41">
        <v>4</v>
      </c>
      <c r="B41">
        <v>9</v>
      </c>
      <c r="C41">
        <f>IF(B41&lt;=9,0,
IF(B41=10,1,2))</f>
        <v>0</v>
      </c>
      <c r="D41">
        <f ca="1">RAND()</f>
        <v>4.0731924334511005E-2</v>
      </c>
      <c r="E41">
        <f ca="1">RAND()</f>
        <v>0.49794670550055686</v>
      </c>
      <c r="F41">
        <f ca="1">RAND()</f>
        <v>0.36300282544973794</v>
      </c>
      <c r="G41">
        <f ca="1">RAND()</f>
        <v>0.50922312387748347</v>
      </c>
      <c r="H41">
        <f ca="1">RAND()</f>
        <v>0.86953201610884234</v>
      </c>
      <c r="I41">
        <f ca="1">RAND()</f>
        <v>0.33175094974009056</v>
      </c>
      <c r="M41" t="str">
        <f ca="1">IF(LEN(J41)&lt;&gt;0,J41,VLOOKUP(D41+$B41,$BJ:$BK,MATCH($BK$1,$BJ$1:$BK$1,0),1))</f>
        <v>삭제</v>
      </c>
      <c r="N41" t="str">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삭제</v>
      </c>
      <c r="O41" t="str">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삭제</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삭제</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t="str">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삭제</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AA41" t="str">
        <f ca="1">IF(ISBLANK(AB41),"",
VLOOKUP(AB41,OFFSET(INDIRECT("$A:$B"),0,MATCH(AB$1&amp;"_Verify",INDIRECT("$1:$1"),0)-1),2,0)
)</f>
        <v>fp</v>
      </c>
      <c r="AB41" t="s">
        <v>86</v>
      </c>
      <c r="AC41" t="s">
        <v>492</v>
      </c>
      <c r="AD41">
        <v>75</v>
      </c>
      <c r="AE41" t="s">
        <v>129</v>
      </c>
      <c r="AF41">
        <v>172</v>
      </c>
      <c r="AG41">
        <v>59</v>
      </c>
      <c r="AH41" t="str">
        <f>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미네락</v>
      </c>
      <c r="AL41">
        <v>1</v>
      </c>
      <c r="AM41" t="str">
        <f ca="1">IF(ROW()=2,AN41,OFFSET(AM41,-1,0)&amp;IF(LEN(AN41)=0,"",","&amp;AN41))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v>
      </c>
      <c r="AN41" t="str">
        <f ca="1">IF(AL41&lt;&gt;1,"",
"{"""&amp;A$1&amp;""":"&amp;A41
&amp;","""&amp;B$1&amp;""":"&amp;B41
&amp;IF(LEN(AA41)=0,"",","""&amp;AA$1&amp;""":"""&amp;AA41&amp;"""")
&amp;IF(LEN(AC41)=0,"",","""&amp;AC$1&amp;""":"""&amp;AC41&amp;"""")
&amp;IF(LEN(AD41)=0,"",","""&amp;AD$1&amp;""":"&amp;AD41)
&amp;IF(LEN(AE41)=0,"",","""&amp;AE$1&amp;""":"""&amp;AE41&amp;"""")
&amp;IF(LEN(AF41)=0,"",","""&amp;AF$1&amp;""":"&amp;AF41)
&amp;IF(LEN(AG41)=0,"",","""&amp;AG$1&amp;""":"&amp;AG41)&amp;"}")</f>
        <v>{"dy":4,"sl":9,"tp":"fp","vl":"Actor2120","cn":75,"pt":"DI","pp":172,"pr":59}</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1.3495276653171391E-2</v>
      </c>
      <c r="BQ41">
        <f t="shared" ca="1" si="6"/>
        <v>9.4250706880301613E-3</v>
      </c>
      <c r="BR41">
        <f t="shared" ca="1" si="7"/>
        <v>1.0193679918450561E-2</v>
      </c>
      <c r="BS41">
        <f t="shared" ca="1" si="8"/>
        <v>0.33603238866396767</v>
      </c>
      <c r="BT41">
        <f t="shared" ca="1" si="11"/>
        <v>0.23468426013195118</v>
      </c>
      <c r="BU41">
        <f t="shared" ca="1" si="12"/>
        <v>0.25382262996941879</v>
      </c>
      <c r="BV41" t="str">
        <f ca="1">OFFSET([1]EquipTable!$A$1,ROW()-1,0)</f>
        <v>Equip3001</v>
      </c>
      <c r="BX41">
        <f ca="1">IF(VLOOKUP($CA41,[2]ActorTable!$1:$1048576,MATCH("업데이트순번",[2]ActorTable!$1:$1,0),0)&lt;=$BY$1,1,0)
*IF(MID(CA41,7,1)="2",0.1,1)</f>
        <v>0.1</v>
      </c>
      <c r="BY41">
        <f t="shared" ca="1" si="9"/>
        <v>3.90625E-3</v>
      </c>
      <c r="BZ41">
        <f t="shared" ca="1" si="10"/>
        <v>0.95703125</v>
      </c>
      <c r="CA41" t="str">
        <f ca="1">OFFSET([2]ActorTable!$A$1,ROW()-1,0)</f>
        <v>Actor0240</v>
      </c>
      <c r="CB41" t="str">
        <f ca="1">VLOOKUP($CA41,[2]ActorTable!$1:$1048576,MATCH("이름참고",[2]ActorTable!$1:$1,0),0)</f>
        <v>클레타</v>
      </c>
    </row>
    <row r="42" spans="1:80">
      <c r="A42">
        <v>5</v>
      </c>
      <c r="B42">
        <v>0</v>
      </c>
      <c r="C42">
        <f>IF(B42&lt;=9,0,
IF(B42=10,1,2))</f>
        <v>0</v>
      </c>
      <c r="D42">
        <f ca="1">RAND()</f>
        <v>0.73134186904747556</v>
      </c>
      <c r="E42">
        <f ca="1">RAND()</f>
        <v>0.2295179941475276</v>
      </c>
      <c r="F42">
        <f ca="1">RAND()</f>
        <v>0.57728335043585011</v>
      </c>
      <c r="G42">
        <f ca="1">RAND()</f>
        <v>0.97491742850604068</v>
      </c>
      <c r="H42">
        <f ca="1">RAND()</f>
        <v>0.83546476303361539</v>
      </c>
      <c r="I42">
        <f ca="1">RAND()</f>
        <v>0.20674657778005046</v>
      </c>
      <c r="M42" t="str">
        <f ca="1">IF(LEN(J42)&lt;&gt;0,J42,VLOOKUP(D42+$B42,$BJ:$BK,MATCH($BK$1,$BJ$1:$BK$1,0),1))</f>
        <v>지정 장비</v>
      </c>
      <c r="N42" t="str">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Equip2001</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1</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GO</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600</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82</v>
      </c>
      <c r="V42" t="s">
        <v>205</v>
      </c>
      <c r="W42">
        <v>1</v>
      </c>
      <c r="X42" t="s">
        <v>125</v>
      </c>
      <c r="Z42">
        <v>3800</v>
      </c>
      <c r="AA42" t="str">
        <f ca="1">IF(ISBLANK(AB42),"",
VLOOKUP(AB42,OFFSET(INDIRECT("$A:$B"),0,MATCH(AB$1&amp;"_Verify",INDIRECT("$1:$1"),0)-1),2,0)
)</f>
        <v>fe</v>
      </c>
      <c r="AB42" t="s">
        <v>82</v>
      </c>
      <c r="AC42" t="s">
        <v>401</v>
      </c>
      <c r="AD42">
        <v>1</v>
      </c>
      <c r="AE42" t="s">
        <v>125</v>
      </c>
      <c r="AG42">
        <v>700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푸른 보석 지팡이</v>
      </c>
      <c r="AL42">
        <v>1</v>
      </c>
      <c r="AM42" t="str">
        <f ca="1">IF(ROW()=2,AN42,OFFSET(AM42,-1,0)&amp;IF(LEN(AN42)=0,"",","&amp;AN42))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v>
      </c>
      <c r="AN42" t="str">
        <f ca="1">IF(AL42&lt;&gt;1,"",
"{"""&amp;A$1&amp;""":"&amp;A42
&amp;","""&amp;B$1&amp;""":"&amp;B42
&amp;IF(LEN(AA42)=0,"",","""&amp;AA$1&amp;""":"""&amp;AA42&amp;"""")
&amp;IF(LEN(AC42)=0,"",","""&amp;AC$1&amp;""":"""&amp;AC42&amp;"""")
&amp;IF(LEN(AD42)=0,"",","""&amp;AD$1&amp;""":"&amp;AD42)
&amp;IF(LEN(AE42)=0,"",","""&amp;AE$1&amp;""":"""&amp;AE42&amp;"""")
&amp;IF(LEN(AF42)=0,"",","""&amp;AF$1&amp;""":"&amp;AF42)
&amp;IF(LEN(AG42)=0,"",","""&amp;AG$1&amp;""":"&amp;AG42)&amp;"}")</f>
        <v>{"dy":5,"sl":0,"tp":"fe","vl":"Equip3001","cn":1,"pt":"GO","pr":700}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1.3495276653171391E-2</v>
      </c>
      <c r="BQ42">
        <f t="shared" ca="1" si="6"/>
        <v>9.4250706880301613E-3</v>
      </c>
      <c r="BR42">
        <f t="shared" ca="1" si="7"/>
        <v>1.0193679918450561E-2</v>
      </c>
      <c r="BS42">
        <f t="shared" ca="1" si="8"/>
        <v>0.34952766531713908</v>
      </c>
      <c r="BT42">
        <f t="shared" ca="1" si="11"/>
        <v>0.24410933081998135</v>
      </c>
      <c r="BU42">
        <f t="shared" ca="1" si="12"/>
        <v>0.26401630988786934</v>
      </c>
      <c r="BV42" t="str">
        <f ca="1">OFFSET([1]EquipTable!$A$1,ROW()-1,0)</f>
        <v>Equip3002</v>
      </c>
      <c r="BX42">
        <f ca="1">IF(VLOOKUP($CA42,[2]ActorTable!$1:$1048576,MATCH("업데이트순번",[2]ActorTable!$1:$1,0),0)&lt;=$BY$1,1,0)
*IF(MID(CA42,7,1)="2",0.1,1)</f>
        <v>1</v>
      </c>
      <c r="BY42">
        <f t="shared" ca="1" si="9"/>
        <v>3.90625E-2</v>
      </c>
      <c r="BZ42">
        <f t="shared" ca="1" si="10"/>
        <v>0.9609375</v>
      </c>
      <c r="CA42" t="str">
        <f ca="1">OFFSET([2]ActorTable!$A$1,ROW()-1,0)</f>
        <v>Actor1141</v>
      </c>
      <c r="CB42" t="str">
        <f ca="1">VLOOKUP($CA42,[2]ActorTable!$1:$1048576,MATCH("이름참고",[2]ActorTable!$1:$1,0),0)</f>
        <v>오비우스</v>
      </c>
    </row>
    <row r="43" spans="1:80">
      <c r="A43">
        <v>5</v>
      </c>
      <c r="B43">
        <v>1</v>
      </c>
      <c r="C43">
        <f>IF(B43&lt;=9,0,
IF(B43=10,1,2))</f>
        <v>0</v>
      </c>
      <c r="D43">
        <f ca="1">RAND()</f>
        <v>9.4864798857771548E-2</v>
      </c>
      <c r="E43">
        <f ca="1">RAND()</f>
        <v>0.51759620572417198</v>
      </c>
      <c r="F43">
        <f ca="1">RAND()</f>
        <v>0.30251719069799998</v>
      </c>
      <c r="G43">
        <f ca="1">RAND()</f>
        <v>8.031202376447133E-2</v>
      </c>
      <c r="H43">
        <f ca="1">RAND()</f>
        <v>0.68674246461324218</v>
      </c>
      <c r="I43">
        <f ca="1">RAND()</f>
        <v>3.0749983123643077E-2</v>
      </c>
      <c r="M43" t="str">
        <f ca="1">IF(LEN(J43)&lt;&gt;0,J43,VLOOKUP(D43+$B43,$BJ:$BK,MATCH($BK$1,$BJ$1:$BK$1,0),1))</f>
        <v>지정 장비</v>
      </c>
      <c r="N43" t="str">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Equip4202</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DI</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4</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113</v>
      </c>
      <c r="W43">
        <v>1</v>
      </c>
      <c r="X43" t="s">
        <v>125</v>
      </c>
      <c r="Z43">
        <v>1400</v>
      </c>
      <c r="AA43" t="str">
        <f ca="1">IF(ISBLANK(AB43),"",
VLOOKUP(AB43,OFFSET(INDIRECT("$A:$B"),0,MATCH(AB$1&amp;"_Verify",INDIRECT("$1:$1"),0)-1),2,0)
)</f>
        <v>fe</v>
      </c>
      <c r="AB43" t="s">
        <v>82</v>
      </c>
      <c r="AC43" t="s">
        <v>500</v>
      </c>
      <c r="AD43">
        <v>1</v>
      </c>
      <c r="AE43" t="s">
        <v>125</v>
      </c>
      <c r="AG43">
        <v>3100</v>
      </c>
      <c r="AH43" t="str">
        <f ca="1">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 ca="1">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미스틱 해머</v>
      </c>
      <c r="AL43">
        <v>1</v>
      </c>
      <c r="AM43" t="str">
        <f ca="1">IF(ROW()=2,AN43,OFFSET(AM43,-1,0)&amp;IF(LEN(AN43)=0,"",","&amp;AN43))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v>
      </c>
      <c r="AN43" t="str">
        <f ca="1">IF(AL43&lt;&gt;1,"",
"{"""&amp;A$1&amp;""":"&amp;A43
&amp;","""&amp;B$1&amp;""":"&amp;B43
&amp;IF(LEN(AA43)=0,"",","""&amp;AA$1&amp;""":"""&amp;AA43&amp;"""")
&amp;IF(LEN(AC43)=0,"",","""&amp;AC$1&amp;""":"""&amp;AC43&amp;"""")
&amp;IF(LEN(AD43)=0,"",","""&amp;AD$1&amp;""":"&amp;AD43)
&amp;IF(LEN(AE43)=0,"",","""&amp;AE$1&amp;""":"""&amp;AE43&amp;"""")
&amp;IF(LEN(AF43)=0,"",","""&amp;AF$1&amp;""":"&amp;AF43)
&amp;IF(LEN(AG43)=0,"",","""&amp;AG$1&amp;""":"&amp;AG43)&amp;"}")</f>
        <v>{"dy":5,"sl":1,"tp":"fe","vl":"Equip4202","cn":1,"pt":"GO","pr":3100}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1.3495276653171391E-2</v>
      </c>
      <c r="BQ43">
        <f t="shared" ca="1" si="6"/>
        <v>9.4250706880301613E-3</v>
      </c>
      <c r="BR43">
        <f t="shared" ca="1" si="7"/>
        <v>1.0193679918450561E-2</v>
      </c>
      <c r="BS43">
        <f t="shared" ca="1" si="8"/>
        <v>0.36302294197031049</v>
      </c>
      <c r="BT43">
        <f t="shared" ca="1" si="11"/>
        <v>0.25353440150801149</v>
      </c>
      <c r="BU43">
        <f t="shared" ca="1" si="12"/>
        <v>0.27420998980631989</v>
      </c>
      <c r="BV43" t="str">
        <f ca="1">OFFSET([1]EquipTable!$A$1,ROW()-1,0)</f>
        <v>Equip3101</v>
      </c>
      <c r="BX43">
        <f ca="1">IF(VLOOKUP($CA43,[2]ActorTable!$1:$1048576,MATCH("업데이트순번",[2]ActorTable!$1:$1,0),0)&lt;=$BY$1,1,0)
*IF(MID(CA43,7,1)="2",0.1,1)</f>
        <v>0</v>
      </c>
      <c r="BY43">
        <f t="shared" ca="1" si="9"/>
        <v>0</v>
      </c>
      <c r="BZ43">
        <f t="shared" ca="1" si="10"/>
        <v>1</v>
      </c>
      <c r="CA43" t="str">
        <f ca="1">OFFSET([2]ActorTable!$A$1,ROW()-1,0)</f>
        <v>Actor3242</v>
      </c>
      <c r="CB43" t="str">
        <f ca="1">VLOOKUP($CA43,[2]ActorTable!$1:$1048576,MATCH("이름참고",[2]ActorTable!$1:$1,0),0)</f>
        <v>앰비엘라</v>
      </c>
    </row>
    <row r="44" spans="1:80">
      <c r="A44">
        <v>5</v>
      </c>
      <c r="B44">
        <v>2</v>
      </c>
      <c r="C44">
        <f>IF(B44&lt;=9,0,
IF(B44=10,1,2))</f>
        <v>0</v>
      </c>
      <c r="D44">
        <f ca="1">RAND()</f>
        <v>8.7375993512314842E-2</v>
      </c>
      <c r="E44">
        <f ca="1">RAND()</f>
        <v>0.36093748996342778</v>
      </c>
      <c r="F44">
        <f ca="1">RAND()</f>
        <v>0.89218854601810338</v>
      </c>
      <c r="G44">
        <f ca="1">RAND()</f>
        <v>0.49578455188558768</v>
      </c>
      <c r="H44">
        <f ca="1">RAND()</f>
        <v>8.7085592574975279E-2</v>
      </c>
      <c r="I44">
        <f ca="1">RAND()</f>
        <v>0.21100491587554016</v>
      </c>
      <c r="M44" t="str">
        <f ca="1">IF(LEN(J44)&lt;&gt;0,J44,VLOOKUP(D44+$B44,$BJ:$BK,MATCH($BK$1,$BJ$1:$BK$1,0),1))</f>
        <v>안 지정 캐릭터 PP 영웅등급</v>
      </c>
      <c r="N44">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36093</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7</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2100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91</v>
      </c>
      <c r="V44">
        <v>37314</v>
      </c>
      <c r="W44">
        <v>11</v>
      </c>
      <c r="X44" t="s">
        <v>125</v>
      </c>
      <c r="Z44">
        <v>1100</v>
      </c>
      <c r="AA44" t="str">
        <f ca="1">IF(ISBLANK(AB44),"",
VLOOKUP(AB44,OFFSET(INDIRECT("$A:$B"),0,MATCH(AB$1&amp;"_Verify",INDIRECT("$1:$1"),0)-1),2,0)
)</f>
        <v>upn</v>
      </c>
      <c r="AB44" t="s">
        <v>92</v>
      </c>
      <c r="AC44">
        <v>47314</v>
      </c>
      <c r="AD44">
        <v>8</v>
      </c>
      <c r="AE44" t="s">
        <v>68</v>
      </c>
      <c r="AG44">
        <v>2400</v>
      </c>
      <c r="AH44" t="str">
        <f>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
      </c>
      <c r="AL44">
        <v>1</v>
      </c>
      <c r="AM44" t="str">
        <f ca="1">IF(ROW()=2,AN44,OFFSET(AM44,-1,0)&amp;IF(LEN(AN44)=0,"",","&amp;AN44))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v>
      </c>
      <c r="AN44" t="str">
        <f ca="1">IF(AL44&lt;&gt;1,"",
"{"""&amp;A$1&amp;""":"&amp;A44
&amp;","""&amp;B$1&amp;""":"&amp;B44
&amp;IF(LEN(AA44)=0,"",","""&amp;AA$1&amp;""":"""&amp;AA44&amp;"""")
&amp;IF(LEN(AC44)=0,"",","""&amp;AC$1&amp;""":"""&amp;AC44&amp;"""")
&amp;IF(LEN(AD44)=0,"",","""&amp;AD$1&amp;""":"&amp;AD44)
&amp;IF(LEN(AE44)=0,"",","""&amp;AE$1&amp;""":"""&amp;AE44&amp;"""")
&amp;IF(LEN(AF44)=0,"",","""&amp;AF$1&amp;""":"&amp;AF44)
&amp;IF(LEN(AG44)=0,"",","""&amp;AG$1&amp;""":"&amp;AG44)&amp;"}")</f>
        <v>{"dy":5,"sl":2,"tp":"upn","vl":"47314","cn":8,"pt":"GO","pr":2400}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1.3495276653171391E-2</v>
      </c>
      <c r="BQ44">
        <f t="shared" ca="1" si="6"/>
        <v>9.4250706880301613E-3</v>
      </c>
      <c r="BR44">
        <f t="shared" ca="1" si="7"/>
        <v>1.0193679918450561E-2</v>
      </c>
      <c r="BS44">
        <f t="shared" ca="1" si="8"/>
        <v>0.37651821862348189</v>
      </c>
      <c r="BT44">
        <f t="shared" ca="1" si="11"/>
        <v>0.26295947219604165</v>
      </c>
      <c r="BU44">
        <f t="shared" ca="1" si="12"/>
        <v>0.28440366972477044</v>
      </c>
      <c r="BV44" t="str">
        <f ca="1">OFFSET([1]EquipTable!$A$1,ROW()-1,0)</f>
        <v>Equip3102</v>
      </c>
      <c r="BX44">
        <f>IF(VLOOKUP($CA44,[2]ActorTable!$1:$1048576,MATCH("업데이트순번",[2]ActorTable!$1:$1,0),0)&lt;=$BY$1,1,0)
*IF(MID(CA44,7,1)="2",0.1,1)</f>
        <v>0</v>
      </c>
      <c r="BY44">
        <f t="shared" ca="1" si="9"/>
        <v>0</v>
      </c>
      <c r="BZ44">
        <f t="shared" ca="1" si="10"/>
        <v>1</v>
      </c>
      <c r="CA44" t="s">
        <v>206</v>
      </c>
      <c r="CB44" t="str">
        <f>VLOOKUP($CA44,[2]ActorTable!$1:$1048576,MATCH("이름참고",[2]ActorTable!$1:$1,0),0)</f>
        <v>레나</v>
      </c>
    </row>
    <row r="45" spans="1:80">
      <c r="A45">
        <v>5</v>
      </c>
      <c r="B45">
        <v>3</v>
      </c>
      <c r="C45">
        <f>IF(B45&lt;=9,0,
IF(B45=10,1,2))</f>
        <v>0</v>
      </c>
      <c r="D45">
        <f ca="1">RAND()</f>
        <v>0.62755964511509887</v>
      </c>
      <c r="E45">
        <f ca="1">RAND()</f>
        <v>0.31509433912718965</v>
      </c>
      <c r="F45">
        <f ca="1">RAND()</f>
        <v>0.76357887196992924</v>
      </c>
      <c r="G45">
        <f ca="1">RAND()</f>
        <v>3.3781289759891808E-2</v>
      </c>
      <c r="H45">
        <f ca="1">RAND()</f>
        <v>0.43589588564294346</v>
      </c>
      <c r="I45">
        <f ca="1">RAND()</f>
        <v>4.2839525303802528E-2</v>
      </c>
      <c r="M45" t="str">
        <f ca="1">IF(LEN(J45)&lt;&gt;0,J45,VLOOKUP(D45+$B45,$BJ:$BK,MATCH($BK$1,$BJ$1:$BK$1,0),1))</f>
        <v>안 지정 캐릭터 PP 일반등급</v>
      </c>
      <c r="N45">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31509</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6</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1800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92</v>
      </c>
      <c r="V45">
        <v>3955</v>
      </c>
      <c r="W45">
        <v>9</v>
      </c>
      <c r="X45" t="s">
        <v>125</v>
      </c>
      <c r="Z45">
        <v>900</v>
      </c>
      <c r="AA45" t="str">
        <f ca="1">IF(ISBLANK(AB45),"",
VLOOKUP(AB45,OFFSET(INDIRECT("$A:$B"),0,MATCH(AB$1&amp;"_Verify",INDIRECT("$1:$1"),0)-1),2,0)
)</f>
        <v>fe</v>
      </c>
      <c r="AB45" t="s">
        <v>82</v>
      </c>
      <c r="AC45" t="s">
        <v>424</v>
      </c>
      <c r="AD45">
        <v>1</v>
      </c>
      <c r="AE45" t="s">
        <v>125</v>
      </c>
      <c r="AG45">
        <v>1400</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칼날 손잡이</v>
      </c>
      <c r="AL45">
        <v>1</v>
      </c>
      <c r="AM45" t="str">
        <f ca="1">IF(ROW()=2,AN45,OFFSET(AM45,-1,0)&amp;IF(LEN(AN45)=0,"",","&amp;AN45))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v>
      </c>
      <c r="AN45" t="str">
        <f ca="1">IF(AL45&lt;&gt;1,"",
"{"""&amp;A$1&amp;""":"&amp;A45
&amp;","""&amp;B$1&amp;""":"&amp;B45
&amp;IF(LEN(AA45)=0,"",","""&amp;AA$1&amp;""":"""&amp;AA45&amp;"""")
&amp;IF(LEN(AC45)=0,"",","""&amp;AC$1&amp;""":"""&amp;AC45&amp;"""")
&amp;IF(LEN(AD45)=0,"",","""&amp;AD$1&amp;""":"&amp;AD45)
&amp;IF(LEN(AE45)=0,"",","""&amp;AE$1&amp;""":"""&amp;AE45&amp;"""")
&amp;IF(LEN(AF45)=0,"",","""&amp;AF$1&amp;""":"&amp;AF45)
&amp;IF(LEN(AG45)=0,"",","""&amp;AG$1&amp;""":"&amp;AG45)&amp;"}")</f>
        <v>{"dy":5,"sl":3,"tp":"fe","vl":"Equip1101","cn":1,"pt":"GO","pr":1400}</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1.3495276653171391E-2</v>
      </c>
      <c r="BQ45">
        <f t="shared" ca="1" si="6"/>
        <v>9.4250706880301613E-3</v>
      </c>
      <c r="BR45">
        <f t="shared" ca="1" si="7"/>
        <v>1.0193679918450561E-2</v>
      </c>
      <c r="BS45">
        <f t="shared" ca="1" si="8"/>
        <v>0.3900134952766533</v>
      </c>
      <c r="BT45">
        <f t="shared" ca="1" si="11"/>
        <v>0.27238454288407182</v>
      </c>
      <c r="BU45">
        <f t="shared" ca="1" si="12"/>
        <v>0.29459734964322098</v>
      </c>
      <c r="BV45" t="str">
        <f ca="1">OFFSET([1]EquipTable!$A$1,ROW()-1,0)</f>
        <v>Equip3201</v>
      </c>
      <c r="BX45">
        <f>IF(VLOOKUP($CA45,[2]ActorTable!$1:$1048576,MATCH("업데이트순번",[2]ActorTable!$1:$1,0),0)&lt;=$BY$1,1,0)
*IF(MID(CA45,7,1)="2",0.1,1)</f>
        <v>0</v>
      </c>
      <c r="BY45">
        <f t="shared" ca="1" si="9"/>
        <v>0</v>
      </c>
      <c r="BZ45">
        <f t="shared" ca="1" si="10"/>
        <v>1</v>
      </c>
      <c r="CA45" t="s">
        <v>207</v>
      </c>
      <c r="CB45" t="str">
        <f>VLOOKUP($CA45,[2]ActorTable!$1:$1048576,MATCH("이름참고",[2]ActorTable!$1:$1,0),0)</f>
        <v>서린</v>
      </c>
    </row>
    <row r="46" spans="1:80">
      <c r="A46">
        <v>5</v>
      </c>
      <c r="B46">
        <v>4</v>
      </c>
      <c r="C46">
        <f>IF(B46&lt;=9,0,
IF(B46=10,1,2))</f>
        <v>0</v>
      </c>
      <c r="D46">
        <f ca="1">RAND()</f>
        <v>0.79107432962582769</v>
      </c>
      <c r="E46">
        <f ca="1">RAND()</f>
        <v>0.50572994568481944</v>
      </c>
      <c r="F46">
        <f ca="1">RAND()</f>
        <v>0.65445716786947028</v>
      </c>
      <c r="G46">
        <f ca="1">RAND()</f>
        <v>0.92375500823658363</v>
      </c>
      <c r="H46">
        <f ca="1">RAND()</f>
        <v>0.82175677376218048</v>
      </c>
      <c r="I46">
        <f ca="1">RAND()</f>
        <v>0.46032531991534442</v>
      </c>
      <c r="M46" t="str">
        <f ca="1">IF(LEN(J46)&lt;&gt;0,J46,VLOOKUP(D46+$B46,$BJ:$BK,MATCH($BK$1,$BJ$1:$BK$1,0),1))</f>
        <v>안 지정 캐릭터 PP 일반등급</v>
      </c>
      <c r="N46">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50572</v>
      </c>
      <c r="O46">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9</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GO</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2700</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U46" t="s">
        <v>92</v>
      </c>
      <c r="V46">
        <v>88860</v>
      </c>
      <c r="W46">
        <v>14</v>
      </c>
      <c r="X46" t="s">
        <v>125</v>
      </c>
      <c r="Z46">
        <v>1400</v>
      </c>
      <c r="AA46" t="str">
        <f ca="1">IF(ISBLANK(AB46),"",
VLOOKUP(AB46,OFFSET(INDIRECT("$A:$B"),0,MATCH(AB$1&amp;"_Verify",INDIRECT("$1:$1"),0)-1),2,0)
)</f>
        <v>fe</v>
      </c>
      <c r="AB46" t="s">
        <v>82</v>
      </c>
      <c r="AC46" t="s">
        <v>443</v>
      </c>
      <c r="AD46">
        <v>1</v>
      </c>
      <c r="AE46" t="s">
        <v>125</v>
      </c>
      <c r="AG46">
        <v>800</v>
      </c>
      <c r="AH46" t="str">
        <f ca="1">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 ca="1">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오디세이 픽액스</v>
      </c>
      <c r="AL46">
        <v>1</v>
      </c>
      <c r="AM46" t="str">
        <f ca="1">IF(ROW()=2,AN46,OFFSET(AM46,-1,0)&amp;IF(LEN(AN46)=0,"",","&amp;AN46))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v>
      </c>
      <c r="AN46" t="str">
        <f ca="1">IF(AL46&lt;&gt;1,"",
"{"""&amp;A$1&amp;""":"&amp;A46
&amp;","""&amp;B$1&amp;""":"&amp;B46
&amp;IF(LEN(AA46)=0,"",","""&amp;AA$1&amp;""":"""&amp;AA46&amp;"""")
&amp;IF(LEN(AC46)=0,"",","""&amp;AC$1&amp;""":"""&amp;AC46&amp;"""")
&amp;IF(LEN(AD46)=0,"",","""&amp;AD$1&amp;""":"&amp;AD46)
&amp;IF(LEN(AE46)=0,"",","""&amp;AE$1&amp;""":"""&amp;AE46&amp;"""")
&amp;IF(LEN(AF46)=0,"",","""&amp;AF$1&amp;""":"&amp;AF46)
&amp;IF(LEN(AG46)=0,"",","""&amp;AG$1&amp;""":"&amp;AG46)&amp;"}")</f>
        <v>{"dy":5,"sl":4,"tp":"fe","vl":"Equip0302","cn":1,"pt":"GO","pr":800}</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1.3495276653171391E-2</v>
      </c>
      <c r="BQ46">
        <f t="shared" ca="1" si="6"/>
        <v>9.4250706880301613E-3</v>
      </c>
      <c r="BR46">
        <f t="shared" ca="1" si="7"/>
        <v>1.0193679918450561E-2</v>
      </c>
      <c r="BS46">
        <f t="shared" ca="1" si="8"/>
        <v>0.40350877192982471</v>
      </c>
      <c r="BT46">
        <f t="shared" ca="1" si="11"/>
        <v>0.28180961357210199</v>
      </c>
      <c r="BU46">
        <f t="shared" ca="1" si="12"/>
        <v>0.30479102956167153</v>
      </c>
      <c r="BV46" t="str">
        <f ca="1">OFFSET([1]EquipTable!$A$1,ROW()-1,0)</f>
        <v>Equip3202</v>
      </c>
    </row>
    <row r="47" spans="1:80">
      <c r="A47">
        <v>5</v>
      </c>
      <c r="B47">
        <v>5</v>
      </c>
      <c r="C47">
        <f>IF(B47&lt;=9,0,
IF(B47=10,1,2))</f>
        <v>0</v>
      </c>
      <c r="D47">
        <f ca="1">RAND()</f>
        <v>0.82749190132701722</v>
      </c>
      <c r="E47">
        <f ca="1">RAND()</f>
        <v>0.55864267927217959</v>
      </c>
      <c r="F47">
        <f ca="1">RAND()</f>
        <v>0.71444625761357983</v>
      </c>
      <c r="G47">
        <f ca="1">RAND()</f>
        <v>0.7876574492779771</v>
      </c>
      <c r="H47">
        <f ca="1">RAND()</f>
        <v>0.53822013652592215</v>
      </c>
      <c r="I47">
        <f ca="1">RAND()</f>
        <v>0.83148858302027706</v>
      </c>
      <c r="M47" t="str">
        <f ca="1">IF(LEN(J47)&lt;&gt;0,J47,VLOOKUP(D47+$B47,$BJ:$BK,MATCH($BK$1,$BJ$1:$BK$1,0),1))</f>
        <v>안 지정 캐릭터 PP 일반등급</v>
      </c>
      <c r="N47">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55864</v>
      </c>
      <c r="O47">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9</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GO</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2700</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U47" t="s">
        <v>91</v>
      </c>
      <c r="V47">
        <v>78754</v>
      </c>
      <c r="W47">
        <v>13</v>
      </c>
      <c r="X47" t="s">
        <v>125</v>
      </c>
      <c r="Z47">
        <v>1300</v>
      </c>
      <c r="AA47" t="str">
        <f ca="1">IF(ISBLANK(AB47),"",
VLOOKUP(AB47,OFFSET(INDIRECT("$A:$B"),0,MATCH(AB$1&amp;"_Verify",INDIRECT("$1:$1"),0)-1),2,0)
)</f>
        <v>uph</v>
      </c>
      <c r="AB47" t="s">
        <v>91</v>
      </c>
      <c r="AC47">
        <v>78860</v>
      </c>
      <c r="AD47">
        <v>5</v>
      </c>
      <c r="AE47" t="s">
        <v>296</v>
      </c>
      <c r="AG47">
        <v>1500</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
      </c>
      <c r="AL47">
        <v>1</v>
      </c>
      <c r="AM47" t="str">
        <f ca="1">IF(ROW()=2,AN47,OFFSET(AM47,-1,0)&amp;IF(LEN(AN47)=0,"",","&amp;AN47))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v>
      </c>
      <c r="AN47" t="str">
        <f ca="1">IF(AL47&lt;&gt;1,"",
"{"""&amp;A$1&amp;""":"&amp;A47
&amp;","""&amp;B$1&amp;""":"&amp;B47
&amp;IF(LEN(AA47)=0,"",","""&amp;AA$1&amp;""":"""&amp;AA47&amp;"""")
&amp;IF(LEN(AC47)=0,"",","""&amp;AC$1&amp;""":"""&amp;AC47&amp;"""")
&amp;IF(LEN(AD47)=0,"",","""&amp;AD$1&amp;""":"&amp;AD47)
&amp;IF(LEN(AE47)=0,"",","""&amp;AE$1&amp;""":"""&amp;AE47&amp;"""")
&amp;IF(LEN(AF47)=0,"",","""&amp;AF$1&amp;""":"&amp;AF47)
&amp;IF(LEN(AG47)=0,"",","""&amp;AG$1&amp;""":"&amp;AG47)&amp;"}")</f>
        <v>{"dy":5,"sl":5,"tp":"uph","vl":"78860","cn":5,"pt":"GO","pr":1500}</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1.3495276653171391E-2</v>
      </c>
      <c r="BQ47">
        <f t="shared" ca="1" si="6"/>
        <v>9.4250706880301613E-3</v>
      </c>
      <c r="BR47">
        <f t="shared" ca="1" si="7"/>
        <v>1.0193679918450561E-2</v>
      </c>
      <c r="BS47">
        <f t="shared" ca="1" si="8"/>
        <v>0.41700404858299611</v>
      </c>
      <c r="BT47">
        <f t="shared" ca="1" si="11"/>
        <v>0.29123468426013216</v>
      </c>
      <c r="BU47">
        <f t="shared" ca="1" si="12"/>
        <v>0.31498470948012208</v>
      </c>
      <c r="BV47" t="str">
        <f ca="1">OFFSET([1]EquipTable!$A$1,ROW()-1,0)</f>
        <v>Equip3301</v>
      </c>
    </row>
    <row r="48" spans="1:80">
      <c r="A48">
        <v>5</v>
      </c>
      <c r="B48">
        <v>6</v>
      </c>
      <c r="C48">
        <f>IF(B48&lt;=9,0,
IF(B48=10,1,2))</f>
        <v>0</v>
      </c>
      <c r="D48">
        <f ca="1">RAND()</f>
        <v>5.6719204293726011E-2</v>
      </c>
      <c r="E48">
        <f ca="1">RAND()</f>
        <v>0.44082527632028701</v>
      </c>
      <c r="F48">
        <f ca="1">RAND()</f>
        <v>0.94623655223770664</v>
      </c>
      <c r="G48">
        <f ca="1">RAND()</f>
        <v>0.372662405144353</v>
      </c>
      <c r="H48">
        <f ca="1">RAND()</f>
        <v>0.2591802523064497</v>
      </c>
      <c r="I48">
        <f ca="1">RAND()</f>
        <v>0.92128660558019593</v>
      </c>
      <c r="M48" t="str">
        <f ca="1">IF(LEN(J48)&lt;&gt;0,J48,VLOOKUP(D48+$B48,$BJ:$BK,MATCH($BK$1,$BJ$1:$BK$1,0),1))</f>
        <v>지정 장비</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Equip5202</v>
      </c>
      <c r="O48">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1</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GO</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3500</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U48" t="s">
        <v>82</v>
      </c>
      <c r="V48" t="s">
        <v>192</v>
      </c>
      <c r="W48">
        <v>1</v>
      </c>
      <c r="X48" t="s">
        <v>125</v>
      </c>
      <c r="Z48">
        <v>800</v>
      </c>
      <c r="AA48" t="str">
        <f ca="1">IF(ISBLANK(AB48),"",
VLOOKUP(AB48,OFFSET(INDIRECT("$A:$B"),0,MATCH(AB$1&amp;"_Verify",INDIRECT("$1:$1"),0)-1),2,0)
)</f>
        <v>uph</v>
      </c>
      <c r="AB48" t="s">
        <v>91</v>
      </c>
      <c r="AC48">
        <v>68754</v>
      </c>
      <c r="AD48">
        <v>13</v>
      </c>
      <c r="AE48" t="s">
        <v>393</v>
      </c>
      <c r="AG48">
        <v>3</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v>
      </c>
      <c r="AN48" t="str">
        <f ca="1">IF(AL48&lt;&gt;1,"",
"{"""&amp;A$1&amp;""":"&amp;A48
&amp;","""&amp;B$1&amp;""":"&amp;B48
&amp;IF(LEN(AA48)=0,"",","""&amp;AA$1&amp;""":"""&amp;AA48&amp;"""")
&amp;IF(LEN(AC48)=0,"",","""&amp;AC$1&amp;""":"""&amp;AC48&amp;"""")
&amp;IF(LEN(AD48)=0,"",","""&amp;AD$1&amp;""":"&amp;AD48)
&amp;IF(LEN(AE48)=0,"",","""&amp;AE$1&amp;""":"""&amp;AE48&amp;"""")
&amp;IF(LEN(AF48)=0,"",","""&amp;AF$1&amp;""":"&amp;AF48)
&amp;IF(LEN(AG48)=0,"",","""&amp;AG$1&amp;""":"&amp;AG48)&amp;"}")</f>
        <v>{"dy":5,"sl":6,"tp":"uph","vl":"68754","cn":13,"pt":"DI","pr":3}</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1.3495276653171391E-2</v>
      </c>
      <c r="BQ48">
        <f t="shared" ca="1" si="6"/>
        <v>9.4250706880301613E-3</v>
      </c>
      <c r="BR48">
        <f t="shared" ca="1" si="7"/>
        <v>1.0193679918450561E-2</v>
      </c>
      <c r="BS48">
        <f t="shared" ca="1" si="8"/>
        <v>0.43049932523616752</v>
      </c>
      <c r="BT48">
        <f t="shared" ca="1" si="11"/>
        <v>0.30065975494816233</v>
      </c>
      <c r="BU48">
        <f t="shared" ca="1" si="12"/>
        <v>0.32517838939857263</v>
      </c>
      <c r="BV48" t="str">
        <f ca="1">OFFSET([1]EquipTable!$A$1,ROW()-1,0)</f>
        <v>Equip3302</v>
      </c>
    </row>
    <row r="49" spans="1:74">
      <c r="A49">
        <v>5</v>
      </c>
      <c r="B49">
        <v>7</v>
      </c>
      <c r="C49">
        <f>IF(B49&lt;=9,0,
IF(B49=10,1,2))</f>
        <v>0</v>
      </c>
      <c r="D49">
        <f ca="1">RAND()</f>
        <v>0.59919409111973554</v>
      </c>
      <c r="E49">
        <f ca="1">RAND()</f>
        <v>0.80175787980552049</v>
      </c>
      <c r="F49">
        <f ca="1">RAND()</f>
        <v>0.69271659290036303</v>
      </c>
      <c r="G49">
        <f ca="1">RAND()</f>
        <v>0.71904810168415834</v>
      </c>
      <c r="H49">
        <f ca="1">RAND()</f>
        <v>2.2921639950480577E-2</v>
      </c>
      <c r="I49">
        <f ca="1">RAND()</f>
        <v>0.264175047135073</v>
      </c>
      <c r="M49" t="str">
        <f ca="1">IF(LEN(J49)&lt;&gt;0,J49,VLOOKUP(D49+$B49,$BJ:$BK,MATCH($BK$1,$BJ$1:$BK$1,0),1))</f>
        <v>지정 장비</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Equip8102</v>
      </c>
      <c r="O49">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1</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GO</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7700</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U49" t="s">
        <v>82</v>
      </c>
      <c r="V49" t="s">
        <v>250</v>
      </c>
      <c r="W49">
        <v>1</v>
      </c>
      <c r="X49" t="s">
        <v>125</v>
      </c>
      <c r="Z49">
        <v>700</v>
      </c>
      <c r="AA49" t="str">
        <f ca="1">IF(ISBLANK(AB49),"",
VLOOKUP(AB49,OFFSET(INDIRECT("$A:$B"),0,MATCH(AB$1&amp;"_Verify",INDIRECT("$1:$1"),0)-1),2,0)
)</f>
        <v>fe</v>
      </c>
      <c r="AB49" t="s">
        <v>82</v>
      </c>
      <c r="AC49" t="s">
        <v>378</v>
      </c>
      <c r="AD49">
        <v>1</v>
      </c>
      <c r="AE49" t="s">
        <v>125</v>
      </c>
      <c r="AG49">
        <v>3800</v>
      </c>
      <c r="AH49" t="str">
        <f ca="1">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 ca="1">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버블 블래스터</v>
      </c>
      <c r="AL49">
        <v>1</v>
      </c>
      <c r="AM49" t="str">
        <f ca="1">IF(ROW()=2,AN49,OFFSET(AM49,-1,0)&amp;IF(LEN(AN49)=0,"",","&amp;AN49))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v>
      </c>
      <c r="AN49" t="str">
        <f ca="1">IF(AL49&lt;&gt;1,"",
"{"""&amp;A$1&amp;""":"&amp;A49
&amp;","""&amp;B$1&amp;""":"&amp;B49
&amp;IF(LEN(AA49)=0,"",","""&amp;AA$1&amp;""":"""&amp;AA49&amp;"""")
&amp;IF(LEN(AC49)=0,"",","""&amp;AC$1&amp;""":"""&amp;AC49&amp;"""")
&amp;IF(LEN(AD49)=0,"",","""&amp;AD$1&amp;""":"&amp;AD49)
&amp;IF(LEN(AE49)=0,"",","""&amp;AE$1&amp;""":"""&amp;AE49&amp;"""")
&amp;IF(LEN(AF49)=0,"",","""&amp;AF$1&amp;""":"&amp;AF49)
&amp;IF(LEN(AG49)=0,"",","""&amp;AG$1&amp;""":"&amp;AG49)&amp;"}")</f>
        <v>{"dy":5,"sl":7,"tp":"fe","vl":"Equip6102","cn":1,"pt":"GO","pr":3800}</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1.3495276653171392E-3</v>
      </c>
      <c r="BQ49">
        <f t="shared" ca="1" si="6"/>
        <v>9.4250706880301622E-4</v>
      </c>
      <c r="BR49">
        <f t="shared" ca="1" si="7"/>
        <v>1.0193679918450561E-3</v>
      </c>
      <c r="BS49">
        <f t="shared" ca="1" si="8"/>
        <v>0.44399460188933892</v>
      </c>
      <c r="BT49">
        <f t="shared" ca="1" si="11"/>
        <v>0.3100848256361925</v>
      </c>
      <c r="BU49">
        <f t="shared" ca="1" si="12"/>
        <v>0.33537206931702318</v>
      </c>
      <c r="BV49" t="str">
        <f ca="1">OFFSET([1]EquipTable!$A$1,ROW()-1,0)</f>
        <v>Equip3401</v>
      </c>
    </row>
    <row r="50" spans="1:74">
      <c r="A50">
        <v>5</v>
      </c>
      <c r="B50">
        <v>8</v>
      </c>
      <c r="C50">
        <f>IF(B50&lt;=9,0,
IF(B50=10,1,2))</f>
        <v>0</v>
      </c>
      <c r="D50">
        <f ca="1">RAND()</f>
        <v>0.38060936519949773</v>
      </c>
      <c r="E50">
        <f ca="1">RAND()</f>
        <v>0.12457641267093411</v>
      </c>
      <c r="F50">
        <f ca="1">RAND()</f>
        <v>0.1690300832824676</v>
      </c>
      <c r="G50">
        <f ca="1">RAND()</f>
        <v>0.84131670692514182</v>
      </c>
      <c r="H50">
        <f ca="1">RAND()</f>
        <v>6.6624706941102674E-2</v>
      </c>
      <c r="I50">
        <f ca="1">RAND()</f>
        <v>0.30424224084467755</v>
      </c>
      <c r="M50" t="str">
        <f ca="1">IF(LEN(J50)&lt;&gt;0,J50,VLOOKUP(D50+$B50,$BJ:$BK,MATCH($BK$1,$BJ$1:$BK$1,0),1))</f>
        <v>삭제</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삭제</v>
      </c>
      <c r="O50" t="str">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삭제</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삭제</v>
      </c>
      <c r="Q50" t="str">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삭제</v>
      </c>
      <c r="R50" t="str">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삭제</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
      </c>
      <c r="AA50" t="str">
        <f ca="1">IF(ISBLANK(AB50),"",
VLOOKUP(AB50,OFFSET(INDIRECT("$A:$B"),0,MATCH(AB$1&amp;"_Verify",INDIRECT("$1:$1"),0)-1),2,0)
)</f>
        <v/>
      </c>
      <c r="AH50" t="str">
        <f>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
      </c>
      <c r="AL50">
        <v>1</v>
      </c>
      <c r="AM50" t="str">
        <f ca="1">IF(ROW()=2,AN50,OFFSET(AM50,-1,0)&amp;IF(LEN(AN50)=0,"",","&amp;AN50))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v>
      </c>
      <c r="AN50" t="str">
        <f ca="1">IF(AL50&lt;&gt;1,"",
"{"""&amp;A$1&amp;""":"&amp;A50
&amp;","""&amp;B$1&amp;""":"&amp;B50
&amp;IF(LEN(AA50)=0,"",","""&amp;AA$1&amp;""":"""&amp;AA50&amp;"""")
&amp;IF(LEN(AC50)=0,"",","""&amp;AC$1&amp;""":"""&amp;AC50&amp;"""")
&amp;IF(LEN(AD50)=0,"",","""&amp;AD$1&amp;""":"&amp;AD50)
&amp;IF(LEN(AE50)=0,"",","""&amp;AE$1&amp;""":"""&amp;AE50&amp;"""")
&amp;IF(LEN(AF50)=0,"",","""&amp;AF$1&amp;""":"&amp;AF50)
&amp;IF(LEN(AG50)=0,"",","""&amp;AG$1&amp;""":"&amp;AG50)&amp;"}")</f>
        <v>{"dy":5,"sl":8}</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1.3495276653171392E-3</v>
      </c>
      <c r="BQ50">
        <f t="shared" ca="1" si="6"/>
        <v>9.4250706880301622E-4</v>
      </c>
      <c r="BR50">
        <f t="shared" ca="1" si="7"/>
        <v>1.0193679918450561E-3</v>
      </c>
      <c r="BS50">
        <f t="shared" ca="1" si="8"/>
        <v>0.44534412955465608</v>
      </c>
      <c r="BT50">
        <f t="shared" ca="1" si="11"/>
        <v>0.3110273327049955</v>
      </c>
      <c r="BU50">
        <f t="shared" ca="1" si="12"/>
        <v>0.33639143730886822</v>
      </c>
      <c r="BV50" t="str">
        <f ca="1">OFFSET([1]EquipTable!$A$1,ROW()-1,0)</f>
        <v>Equip3402</v>
      </c>
    </row>
    <row r="51" spans="1:74">
      <c r="A51">
        <v>5</v>
      </c>
      <c r="B51">
        <v>9</v>
      </c>
      <c r="C51">
        <f>IF(B51&lt;=9,0,
IF(B51=10,1,2))</f>
        <v>0</v>
      </c>
      <c r="D51">
        <f ca="1">RAND()</f>
        <v>0.16970813439898069</v>
      </c>
      <c r="E51">
        <f ca="1">RAND()</f>
        <v>0.92299397203483846</v>
      </c>
      <c r="F51">
        <f ca="1">RAND()</f>
        <v>0.73513518047469206</v>
      </c>
      <c r="G51">
        <f ca="1">RAND()</f>
        <v>0.64415520120134628</v>
      </c>
      <c r="H51">
        <f ca="1">RAND()</f>
        <v>0.9274030970202779</v>
      </c>
      <c r="I51">
        <f ca="1">RAND()</f>
        <v>0.10675138015432684</v>
      </c>
      <c r="M51" t="str">
        <f ca="1">IF(LEN(J51)&lt;&gt;0,J51,VLOOKUP(D51+$B51,$BJ:$BK,MATCH($BK$1,$BJ$1:$BK$1,0),1))</f>
        <v>삭제</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삭제</v>
      </c>
      <c r="O51" t="str">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삭제</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삭제</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t="str">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삭제</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AA51" t="str">
        <f ca="1">IF(ISBLANK(AB51),"",
VLOOKUP(AB51,OFFSET(INDIRECT("$A:$B"),0,MATCH(AB$1&amp;"_Verify",INDIRECT("$1:$1"),0)-1),2,0)
)</f>
        <v/>
      </c>
      <c r="AH51" t="str">
        <f>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
      </c>
      <c r="AL51">
        <v>1</v>
      </c>
      <c r="AM51" t="str">
        <f ca="1">IF(ROW()=2,AN51,OFFSET(AM51,-1,0)&amp;IF(LEN(AN51)=0,"",","&amp;AN51))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v>
      </c>
      <c r="AN51" t="str">
        <f ca="1">IF(AL51&lt;&gt;1,"",
"{"""&amp;A$1&amp;""":"&amp;A51
&amp;","""&amp;B$1&amp;""":"&amp;B51
&amp;IF(LEN(AA51)=0,"",","""&amp;AA$1&amp;""":"""&amp;AA51&amp;"""")
&amp;IF(LEN(AC51)=0,"",","""&amp;AC$1&amp;""":"""&amp;AC51&amp;"""")
&amp;IF(LEN(AD51)=0,"",","""&amp;AD$1&amp;""":"&amp;AD51)
&amp;IF(LEN(AE51)=0,"",","""&amp;AE$1&amp;""":"""&amp;AE51&amp;"""")
&amp;IF(LEN(AF51)=0,"",","""&amp;AF$1&amp;""":"&amp;AF51)
&amp;IF(LEN(AG51)=0,"",","""&amp;AG$1&amp;""":"&amp;AG51)&amp;"}")</f>
        <v>{"dy":5,"sl":9}</v>
      </c>
      <c r="BM51">
        <f ca="1">IF(VLOOKUP($BV51,[1]EquipTable!$1:$1048576,MATCH("업데이트순번",[1]EquipTable!$1:$1,0),0)&lt;=$BP$1,1,0)
*IF(MID(BV51,7,1)="4",0.1,1)</f>
        <v>0</v>
      </c>
      <c r="BN51">
        <f ca="1">IF(VLOOKUP($BV51,[1]EquipTable!$1:$1048576,MATCH("업데이트순번",[1]EquipTable!$1:$1,0),0)&lt;=$BP$1,1,0)
*IF(MID(BV51,7,1)="4",0.1,1)
*IF(AND(MID(BV51,7,1)&lt;&gt;"4",OR(MID(BV51,6,1)="6",MID(BV51,6,1)="7")),3,1)</f>
        <v>0</v>
      </c>
      <c r="BO51">
        <f ca="1">IF(VLOOKUP($BV51,[1]EquipTable!$1:$1048576,MATCH("업데이트순번",[1]EquipTable!$1:$1,0),0)&lt;=$BP$1,1,0)
*IF(MID(BV51,7,1)="4",0.1,1)
*IF(AND(MID(BV51,7,1)&lt;&gt;"4",MID(BV51,6,1)="8"),4,1)</f>
        <v>0</v>
      </c>
      <c r="BP51">
        <f t="shared" ca="1" si="5"/>
        <v>0</v>
      </c>
      <c r="BQ51">
        <f t="shared" ca="1" si="6"/>
        <v>0</v>
      </c>
      <c r="BR51">
        <f t="shared" ca="1" si="7"/>
        <v>0</v>
      </c>
      <c r="BS51">
        <f t="shared" ca="1" si="8"/>
        <v>0.44669365721997323</v>
      </c>
      <c r="BT51">
        <f t="shared" ca="1" si="11"/>
        <v>0.3119698397737985</v>
      </c>
      <c r="BU51">
        <f t="shared" ca="1" si="12"/>
        <v>0.33741080530071327</v>
      </c>
      <c r="BV51" t="str">
        <f ca="1">OFFSET([1]EquipTable!$A$1,ROW()-1,0)</f>
        <v>Equip3403</v>
      </c>
    </row>
    <row r="52" spans="1:74">
      <c r="A52">
        <v>6</v>
      </c>
      <c r="B52">
        <v>0</v>
      </c>
      <c r="C52">
        <f>IF(B52&lt;=9,0,
IF(B52=10,1,2))</f>
        <v>0</v>
      </c>
      <c r="D52">
        <f ca="1">RAND()</f>
        <v>0.62031619790905024</v>
      </c>
      <c r="E52">
        <f ca="1">RAND()</f>
        <v>0.44046859912783043</v>
      </c>
      <c r="F52">
        <f ca="1">RAND()</f>
        <v>0.75541302240568864</v>
      </c>
      <c r="G52">
        <f ca="1">RAND()</f>
        <v>0.50505404584627489</v>
      </c>
      <c r="H52">
        <f ca="1">RAND()</f>
        <v>0.45261740846898213</v>
      </c>
      <c r="I52">
        <f ca="1">RAND()</f>
        <v>0.85208577224587367</v>
      </c>
      <c r="M52" t="str">
        <f ca="1">IF(LEN(J52)&lt;&gt;0,J52,VLOOKUP(D52+$B52,$BJ:$BK,MATCH($BK$1,$BJ$1:$BK$1,0),1))</f>
        <v>지정 장비</v>
      </c>
      <c r="N52" t="str">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Equip3302</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GO</v>
      </c>
      <c r="Q52" t="str">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삭제</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7900</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
      </c>
      <c r="U52" t="s">
        <v>83</v>
      </c>
      <c r="W52">
        <v>1</v>
      </c>
      <c r="X52" t="s">
        <v>129</v>
      </c>
      <c r="Z52">
        <v>29</v>
      </c>
      <c r="AA52" t="str">
        <f ca="1">IF(ISBLANK(AB52),"",
VLOOKUP(AB52,OFFSET(INDIRECT("$A:$B"),0,MATCH(AB$1&amp;"_Verify",INDIRECT("$1:$1"),0)-1),2,0)
)</f>
        <v>upn</v>
      </c>
      <c r="AB52" t="s">
        <v>92</v>
      </c>
      <c r="AC52">
        <v>24549</v>
      </c>
      <c r="AD52">
        <v>6</v>
      </c>
      <c r="AE52" t="s">
        <v>125</v>
      </c>
      <c r="AG52">
        <v>1800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v>
      </c>
      <c r="AN52" t="str">
        <f ca="1">IF(AL52&lt;&gt;1,"",
"{"""&amp;A$1&amp;""":"&amp;A52
&amp;","""&amp;B$1&amp;""":"&amp;B52
&amp;IF(LEN(AA52)=0,"",","""&amp;AA$1&amp;""":"""&amp;AA52&amp;"""")
&amp;IF(LEN(AC52)=0,"",","""&amp;AC$1&amp;""":"""&amp;AC52&amp;"""")
&amp;IF(LEN(AD52)=0,"",","""&amp;AD$1&amp;""":"&amp;AD52)
&amp;IF(LEN(AE52)=0,"",","""&amp;AE$1&amp;""":"""&amp;AE52&amp;"""")
&amp;IF(LEN(AF52)=0,"",","""&amp;AF$1&amp;""":"&amp;AF52)
&amp;IF(LEN(AG52)=0,"",","""&amp;AG$1&amp;""":"&amp;AG52)&amp;"}")</f>
        <v>{"dy":6,"sl":0,"tp":"upn","vl":"24549","cn":6,"pt":"GO","pr":1800}</v>
      </c>
      <c r="BM52">
        <f ca="1">IF(VLOOKUP($BV52,[1]EquipTable!$1:$1048576,MATCH("업데이트순번",[1]EquipTable!$1:$1,0),0)&lt;=$BP$1,1,0)
*IF(MID(BV52,7,1)="4",0.1,1)</f>
        <v>0</v>
      </c>
      <c r="BN52">
        <f ca="1">IF(VLOOKUP($BV52,[1]EquipTable!$1:$1048576,MATCH("업데이트순번",[1]EquipTable!$1:$1,0),0)&lt;=$BP$1,1,0)
*IF(MID(BV52,7,1)="4",0.1,1)
*IF(AND(MID(BV52,7,1)&lt;&gt;"4",OR(MID(BV52,6,1)="6",MID(BV52,6,1)="7")),3,1)</f>
        <v>0</v>
      </c>
      <c r="BO52">
        <f ca="1">IF(VLOOKUP($BV52,[1]EquipTable!$1:$1048576,MATCH("업데이트순번",[1]EquipTable!$1:$1,0),0)&lt;=$BP$1,1,0)
*IF(MID(BV52,7,1)="4",0.1,1)
*IF(AND(MID(BV52,7,1)&lt;&gt;"4",MID(BV52,6,1)="8"),4,1)</f>
        <v>0</v>
      </c>
      <c r="BP52">
        <f t="shared" ca="1" si="5"/>
        <v>0</v>
      </c>
      <c r="BQ52">
        <f t="shared" ca="1" si="6"/>
        <v>0</v>
      </c>
      <c r="BR52">
        <f t="shared" ca="1" si="7"/>
        <v>0</v>
      </c>
      <c r="BS52">
        <f t="shared" ca="1" si="8"/>
        <v>0.44669365721997323</v>
      </c>
      <c r="BT52">
        <f t="shared" ca="1" si="11"/>
        <v>0.3119698397737985</v>
      </c>
      <c r="BU52">
        <f t="shared" ca="1" si="12"/>
        <v>0.33741080530071327</v>
      </c>
      <c r="BV52" t="str">
        <f ca="1">OFFSET([1]EquipTable!$A$1,ROW()-1,0)</f>
        <v>Equip3404</v>
      </c>
    </row>
    <row r="53" spans="1:74">
      <c r="A53">
        <v>6</v>
      </c>
      <c r="B53">
        <v>1</v>
      </c>
      <c r="C53">
        <f>IF(B53&lt;=9,0,
IF(B53=10,1,2))</f>
        <v>0</v>
      </c>
      <c r="D53">
        <f ca="1">RAND()</f>
        <v>0.58259485255793431</v>
      </c>
      <c r="E53">
        <f ca="1">RAND()</f>
        <v>2.0379712742818357E-2</v>
      </c>
      <c r="F53">
        <f ca="1">RAND()</f>
        <v>0.14386912133751562</v>
      </c>
      <c r="G53">
        <f ca="1">RAND()</f>
        <v>0.55208561600985773</v>
      </c>
      <c r="H53">
        <f ca="1">RAND()</f>
        <v>0.75516762276742222</v>
      </c>
      <c r="I53">
        <f ca="1">RAND()</f>
        <v>0.28030535792304501</v>
      </c>
      <c r="M53" t="str">
        <f ca="1">IF(LEN(J53)&lt;&gt;0,J53,VLOOKUP(D53+$B53,$BJ:$BK,MATCH($BK$1,$BJ$1:$BK$1,0),1))</f>
        <v>지정 장비</v>
      </c>
      <c r="N53" t="str">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Equip0002</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GO</v>
      </c>
      <c r="Q53" t="str">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삭제</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700</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
      </c>
      <c r="U53" t="s">
        <v>82</v>
      </c>
      <c r="V53" t="s">
        <v>194</v>
      </c>
      <c r="W53">
        <v>1</v>
      </c>
      <c r="X53" t="s">
        <v>125</v>
      </c>
      <c r="Z53">
        <v>7000</v>
      </c>
      <c r="AA53" t="str">
        <f ca="1">IF(ISBLANK(AB53),"",
VLOOKUP(AB53,OFFSET(INDIRECT("$A:$B"),0,MATCH(AB$1&amp;"_Verify",INDIRECT("$1:$1"),0)-1),2,0)
)</f>
        <v>fe</v>
      </c>
      <c r="AB53" t="s">
        <v>82</v>
      </c>
      <c r="AC53" t="s">
        <v>111</v>
      </c>
      <c r="AD53">
        <v>1</v>
      </c>
      <c r="AE53" t="s">
        <v>125</v>
      </c>
      <c r="AG53">
        <v>800</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석공의 망치</v>
      </c>
      <c r="AL53">
        <v>1</v>
      </c>
      <c r="AM53" t="str">
        <f ca="1">IF(ROW()=2,AN53,OFFSET(AM53,-1,0)&amp;IF(LEN(AN53)=0,"",","&amp;AN53))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v>
      </c>
      <c r="AN53" t="str">
        <f ca="1">IF(AL53&lt;&gt;1,"",
"{"""&amp;A$1&amp;""":"&amp;A53
&amp;","""&amp;B$1&amp;""":"&amp;B53
&amp;IF(LEN(AA53)=0,"",","""&amp;AA$1&amp;""":"""&amp;AA53&amp;"""")
&amp;IF(LEN(AC53)=0,"",","""&amp;AC$1&amp;""":"""&amp;AC53&amp;"""")
&amp;IF(LEN(AD53)=0,"",","""&amp;AD$1&amp;""":"&amp;AD53)
&amp;IF(LEN(AE53)=0,"",","""&amp;AE$1&amp;""":"""&amp;AE53&amp;"""")
&amp;IF(LEN(AF53)=0,"",","""&amp;AF$1&amp;""":"&amp;AF53)
&amp;IF(LEN(AG53)=0,"",","""&amp;AG$1&amp;""":"&amp;AG53)&amp;"}")</f>
        <v>{"dy":6,"sl":1,"tp":"fe","vl":"Equip4001","cn":1,"pt":"GO","pr":800}</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0.44669365721997323</v>
      </c>
      <c r="BT53">
        <f t="shared" ca="1" si="11"/>
        <v>0.3119698397737985</v>
      </c>
      <c r="BU53">
        <f t="shared" ca="1" si="12"/>
        <v>0.33741080530071327</v>
      </c>
      <c r="BV53" t="str">
        <f ca="1">OFFSET([1]EquipTable!$A$1,ROW()-1,0)</f>
        <v>Equip3405</v>
      </c>
    </row>
    <row r="54" spans="1:74">
      <c r="A54">
        <v>6</v>
      </c>
      <c r="B54">
        <v>2</v>
      </c>
      <c r="C54">
        <f>IF(B54&lt;=9,0,
IF(B54=10,1,2))</f>
        <v>0</v>
      </c>
      <c r="D54">
        <f ca="1">RAND()</f>
        <v>2.2087768466735436E-2</v>
      </c>
      <c r="E54">
        <f ca="1">RAND()</f>
        <v>0.53378668001860463</v>
      </c>
      <c r="F54">
        <f ca="1">RAND()</f>
        <v>1.6562723333544027E-2</v>
      </c>
      <c r="G54">
        <f ca="1">RAND()</f>
        <v>0.7725928516277939</v>
      </c>
      <c r="H54">
        <f ca="1">RAND()</f>
        <v>0.54622226493365544</v>
      </c>
      <c r="I54">
        <f ca="1">RAND()</f>
        <v>0.68505993979915292</v>
      </c>
      <c r="M54" t="str">
        <f ca="1">IF(LEN(J54)&lt;&gt;0,J54,VLOOKUP(D54+$B54,$BJ:$BK,MATCH($BK$1,$BJ$1:$BK$1,0),1))</f>
        <v>안 지정 캐릭터 PP 영웅등급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53378</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9</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2700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91</v>
      </c>
      <c r="V54">
        <v>14549</v>
      </c>
      <c r="W54">
        <v>9</v>
      </c>
      <c r="X54" t="s">
        <v>125</v>
      </c>
      <c r="Z54">
        <v>900</v>
      </c>
      <c r="AA54" t="str">
        <f ca="1">IF(ISBLANK(AB54),"",
VLOOKUP(AB54,OFFSET(INDIRECT("$A:$B"),0,MATCH(AB$1&amp;"_Verify",INDIRECT("$1:$1"),0)-1),2,0)
)</f>
        <v>fe</v>
      </c>
      <c r="AB54" t="s">
        <v>82</v>
      </c>
      <c r="AC54" t="s">
        <v>501</v>
      </c>
      <c r="AD54">
        <v>1</v>
      </c>
      <c r="AE54" t="s">
        <v>394</v>
      </c>
      <c r="AG54">
        <v>2500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사파이어 대거</v>
      </c>
      <c r="AL54">
        <v>1</v>
      </c>
      <c r="AM54" t="str">
        <f ca="1">IF(ROW()=2,AN54,OFFSET(AM54,-1,0)&amp;IF(LEN(AN54)=0,"",","&amp;AN54))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v>
      </c>
      <c r="AN54" t="str">
        <f ca="1">IF(AL54&lt;&gt;1,"",
"{"""&amp;A$1&amp;""":"&amp;A54
&amp;","""&amp;B$1&amp;""":"&amp;B54
&amp;IF(LEN(AA54)=0,"",","""&amp;AA$1&amp;""":"""&amp;AA54&amp;"""")
&amp;IF(LEN(AC54)=0,"",","""&amp;AC$1&amp;""":"""&amp;AC54&amp;"""")
&amp;IF(LEN(AD54)=0,"",","""&amp;AD$1&amp;""":"&amp;AD54)
&amp;IF(LEN(AE54)=0,"",","""&amp;AE$1&amp;""":"""&amp;AE54&amp;"""")
&amp;IF(LEN(AF54)=0,"",","""&amp;AF$1&amp;""":"&amp;AF54)
&amp;IF(LEN(AG54)=0,"",","""&amp;AG$1&amp;""":"&amp;AG54)&amp;"}")</f>
        <v>{"dy":6,"sl":2,"tp":"fe","vl":"Equip1201","cn":1,"pt":"GO","pr":2500}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1.3495276653171391E-2</v>
      </c>
      <c r="BQ54">
        <f t="shared" ca="1" si="6"/>
        <v>9.4250706880301613E-3</v>
      </c>
      <c r="BR54">
        <f t="shared" ca="1" si="7"/>
        <v>1.0193679918450561E-2</v>
      </c>
      <c r="BS54">
        <f t="shared" ca="1" si="8"/>
        <v>0.44669365721997323</v>
      </c>
      <c r="BT54">
        <f t="shared" ca="1" si="11"/>
        <v>0.3119698397737985</v>
      </c>
      <c r="BU54">
        <f t="shared" ca="1" si="12"/>
        <v>0.33741080530071327</v>
      </c>
      <c r="BV54" t="str">
        <f ca="1">OFFSET([1]EquipTable!$A$1,ROW()-1,0)</f>
        <v>Equip4001</v>
      </c>
    </row>
    <row r="55" spans="1:74">
      <c r="A55">
        <v>6</v>
      </c>
      <c r="B55">
        <v>3</v>
      </c>
      <c r="C55">
        <f>IF(B55&lt;=9,0,
IF(B55=10,1,2))</f>
        <v>0</v>
      </c>
      <c r="D55">
        <f ca="1">RAND()</f>
        <v>0.65344748431285604</v>
      </c>
      <c r="E55">
        <f ca="1">RAND()</f>
        <v>0.41393440841634588</v>
      </c>
      <c r="F55">
        <f ca="1">RAND()</f>
        <v>0.58556354239283892</v>
      </c>
      <c r="G55">
        <f ca="1">RAND()</f>
        <v>0.6896960333958414</v>
      </c>
      <c r="H55">
        <f ca="1">RAND()</f>
        <v>7.3903417085772638E-2</v>
      </c>
      <c r="I55">
        <f ca="1">RAND()</f>
        <v>0.43697954119557958</v>
      </c>
      <c r="M55" t="str">
        <f ca="1">IF(LEN(J55)&lt;&gt;0,J55,VLOOKUP(D55+$B55,$BJ:$BK,MATCH($BK$1,$BJ$1:$BK$1,0),1))</f>
        <v>안 지정 캐릭터 PP 일반등급</v>
      </c>
      <c r="N55">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41393</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7</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GO</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2100</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6437</v>
      </c>
      <c r="W55">
        <v>9</v>
      </c>
      <c r="X55" t="s">
        <v>125</v>
      </c>
      <c r="Z55">
        <v>900</v>
      </c>
      <c r="AA55" t="str">
        <f ca="1">IF(ISBLANK(AB55),"",
VLOOKUP(AB55,OFFSET(INDIRECT("$A:$B"),0,MATCH(AB$1&amp;"_Verify",INDIRECT("$1:$1"),0)-1),2,0)
)</f>
        <v>upn</v>
      </c>
      <c r="AB55" t="s">
        <v>92</v>
      </c>
      <c r="AC55">
        <v>16437</v>
      </c>
      <c r="AD55">
        <v>14</v>
      </c>
      <c r="AE55" t="s">
        <v>427</v>
      </c>
      <c r="AG55">
        <v>2</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v>
      </c>
      <c r="AN55" t="str">
        <f ca="1">IF(AL55&lt;&gt;1,"",
"{"""&amp;A$1&amp;""":"&amp;A55
&amp;","""&amp;B$1&amp;""":"&amp;B55
&amp;IF(LEN(AA55)=0,"",","""&amp;AA$1&amp;""":"""&amp;AA55&amp;"""")
&amp;IF(LEN(AC55)=0,"",","""&amp;AC$1&amp;""":"""&amp;AC55&amp;"""")
&amp;IF(LEN(AD55)=0,"",","""&amp;AD$1&amp;""":"&amp;AD55)
&amp;IF(LEN(AE55)=0,"",","""&amp;AE$1&amp;""":"""&amp;AE55&amp;"""")
&amp;IF(LEN(AF55)=0,"",","""&amp;AF$1&amp;""":"&amp;AF55)
&amp;IF(LEN(AG55)=0,"",","""&amp;AG$1&amp;""":"&amp;AG55)&amp;"}")</f>
        <v>{"dy":6,"sl":3,"tp":"upn","vl":"16437","cn":14,"pt":"DI","pr":2}</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1.3495276653171391E-2</v>
      </c>
      <c r="BQ55">
        <f t="shared" ca="1" si="6"/>
        <v>9.4250706880301613E-3</v>
      </c>
      <c r="BR55">
        <f t="shared" ca="1" si="7"/>
        <v>1.0193679918450561E-2</v>
      </c>
      <c r="BS55">
        <f t="shared" ca="1" si="8"/>
        <v>0.46018893387314463</v>
      </c>
      <c r="BT55">
        <f t="shared" ca="1" si="11"/>
        <v>0.32139491046182866</v>
      </c>
      <c r="BU55">
        <f t="shared" ca="1" si="12"/>
        <v>0.34760448521916382</v>
      </c>
      <c r="BV55" t="str">
        <f ca="1">OFFSET([1]EquipTable!$A$1,ROW()-1,0)</f>
        <v>Equip4002</v>
      </c>
    </row>
    <row r="56" spans="1:74">
      <c r="A56">
        <v>6</v>
      </c>
      <c r="B56">
        <v>4</v>
      </c>
      <c r="C56">
        <f>IF(B56&lt;=9,0,
IF(B56=10,1,2))</f>
        <v>0</v>
      </c>
      <c r="D56">
        <f ca="1">RAND()</f>
        <v>8.2138361934926185E-2</v>
      </c>
      <c r="E56">
        <f ca="1">RAND()</f>
        <v>0.42422077465577135</v>
      </c>
      <c r="F56">
        <f ca="1">RAND()</f>
        <v>0.41822858851557176</v>
      </c>
      <c r="G56">
        <f ca="1">RAND()</f>
        <v>0.78307024021993876</v>
      </c>
      <c r="H56">
        <f ca="1">RAND()</f>
        <v>0.8634090504560048</v>
      </c>
      <c r="I56">
        <f ca="1">RAND()</f>
        <v>0.39874285032476853</v>
      </c>
      <c r="M56" t="str">
        <f ca="1">IF(LEN(J56)&lt;&gt;0,J56,VLOOKUP(D56+$B56,$BJ:$BK,MATCH($BK$1,$BJ$1:$BK$1,0),1))</f>
        <v>안 지정 캐릭터 PP 일반등급</v>
      </c>
      <c r="N56">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42422</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8</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2400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92</v>
      </c>
      <c r="V56">
        <v>88038</v>
      </c>
      <c r="W56">
        <v>14</v>
      </c>
      <c r="X56" t="s">
        <v>125</v>
      </c>
      <c r="Z56">
        <v>1400</v>
      </c>
      <c r="AA56" t="str">
        <f ca="1">IF(ISBLANK(AB56),"",
VLOOKUP(AB56,OFFSET(INDIRECT("$A:$B"),0,MATCH(AB$1&amp;"_Verify",INDIRECT("$1:$1"),0)-1),2,0)
)</f>
        <v>fe</v>
      </c>
      <c r="AB56" t="s">
        <v>82</v>
      </c>
      <c r="AC56" t="s">
        <v>502</v>
      </c>
      <c r="AD56">
        <v>1</v>
      </c>
      <c r="AE56" t="s">
        <v>125</v>
      </c>
      <c r="AG56">
        <v>1300</v>
      </c>
      <c r="AH56" t="str">
        <f ca="1">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
      </c>
      <c r="AJ56" t="str">
        <f>IF(ISBLANK($AB56),"",
IF(AND($B56&gt;=VLOOKUP($AB56,$AP:$AS,3,0),$B56&lt;=VLOOKUP($AB56,$AP:$AS,4,0)),"","슬롯타입이상"))</f>
        <v/>
      </c>
      <c r="AK56" t="str">
        <f ca="1">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노장의 친구</v>
      </c>
      <c r="AL56">
        <v>1</v>
      </c>
      <c r="AM56" t="str">
        <f ca="1">IF(ROW()=2,AN56,OFFSET(AM56,-1,0)&amp;IF(LEN(AN56)=0,"",","&amp;AN56))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v>
      </c>
      <c r="AN56" t="str">
        <f ca="1">IF(AL56&lt;&gt;1,"",
"{"""&amp;A$1&amp;""":"&amp;A56
&amp;","""&amp;B$1&amp;""":"&amp;B56
&amp;IF(LEN(AA56)=0,"",","""&amp;AA$1&amp;""":"""&amp;AA56&amp;"""")
&amp;IF(LEN(AC56)=0,"",","""&amp;AC$1&amp;""":"""&amp;AC56&amp;"""")
&amp;IF(LEN(AD56)=0,"",","""&amp;AD$1&amp;""":"&amp;AD56)
&amp;IF(LEN(AE56)=0,"",","""&amp;AE$1&amp;""":"""&amp;AE56&amp;"""")
&amp;IF(LEN(AF56)=0,"",","""&amp;AF$1&amp;""":"&amp;AF56)
&amp;IF(LEN(AG56)=0,"",","""&amp;AG$1&amp;""":"&amp;AG56)&amp;"}")</f>
        <v>{"dy":6,"sl":4,"tp":"fe","vl":"Equip5101","cn":1,"pt":"GO","pr":1300}</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1.3495276653171391E-2</v>
      </c>
      <c r="BQ56">
        <f t="shared" ca="1" si="6"/>
        <v>9.4250706880301613E-3</v>
      </c>
      <c r="BR56">
        <f t="shared" ca="1" si="7"/>
        <v>1.0193679918450561E-2</v>
      </c>
      <c r="BS56">
        <f t="shared" ca="1" si="8"/>
        <v>0.47368421052631604</v>
      </c>
      <c r="BT56">
        <f t="shared" ca="1" si="11"/>
        <v>0.33081998114985883</v>
      </c>
      <c r="BU56">
        <f t="shared" ca="1" si="12"/>
        <v>0.35779816513761437</v>
      </c>
      <c r="BV56" t="str">
        <f ca="1">OFFSET([1]EquipTable!$A$1,ROW()-1,0)</f>
        <v>Equip4101</v>
      </c>
    </row>
    <row r="57" spans="1:74">
      <c r="A57">
        <v>6</v>
      </c>
      <c r="B57">
        <v>5</v>
      </c>
      <c r="C57">
        <f>IF(B57&lt;=9,0,
IF(B57=10,1,2))</f>
        <v>0</v>
      </c>
      <c r="D57">
        <f ca="1">RAND()</f>
        <v>0.67181788625640093</v>
      </c>
      <c r="E57">
        <f ca="1">RAND()</f>
        <v>0.26088365566473859</v>
      </c>
      <c r="F57">
        <f ca="1">RAND()</f>
        <v>0.18542670791185578</v>
      </c>
      <c r="G57">
        <f ca="1">RAND()</f>
        <v>0.7677569427219153</v>
      </c>
      <c r="H57">
        <f ca="1">RAND()</f>
        <v>0.65238869546562694</v>
      </c>
      <c r="I57">
        <f ca="1">RAND()</f>
        <v>0.8432790945800176</v>
      </c>
      <c r="M57" t="str">
        <f ca="1">IF(LEN(J57)&lt;&gt;0,J57,VLOOKUP(D57+$B57,$BJ:$BK,MATCH($BK$1,$BJ$1:$BK$1,0),1))</f>
        <v>안 지정 캐릭터 PP 영웅등급</v>
      </c>
      <c r="N57">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26088</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6</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GO</v>
      </c>
      <c r="Q57" t="str">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삭제</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1800</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
      </c>
      <c r="U57" t="s">
        <v>91</v>
      </c>
      <c r="V57">
        <v>53507</v>
      </c>
      <c r="W57">
        <v>12</v>
      </c>
      <c r="X57" t="s">
        <v>125</v>
      </c>
      <c r="Z57">
        <v>1200</v>
      </c>
      <c r="AA57" t="str">
        <f ca="1">IF(ISBLANK(AB57),"",
VLOOKUP(AB57,OFFSET(INDIRECT("$A:$B"),0,MATCH(AB$1&amp;"_Verify",INDIRECT("$1:$1"),0)-1),2,0)
)</f>
        <v>fe</v>
      </c>
      <c r="AB57" t="s">
        <v>82</v>
      </c>
      <c r="AC57" t="s">
        <v>499</v>
      </c>
      <c r="AD57">
        <v>1</v>
      </c>
      <c r="AE57" t="s">
        <v>125</v>
      </c>
      <c r="AG57">
        <v>7200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전투마법사의 지팡이</v>
      </c>
      <c r="AL57">
        <v>1</v>
      </c>
      <c r="AM57" t="str">
        <f ca="1">IF(ROW()=2,AN57,OFFSET(AM57,-1,0)&amp;IF(LEN(AN57)=0,"",","&amp;AN57))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v>
      </c>
      <c r="AN57" t="str">
        <f ca="1">IF(AL57&lt;&gt;1,"",
"{"""&amp;A$1&amp;""":"&amp;A57
&amp;","""&amp;B$1&amp;""":"&amp;B57
&amp;IF(LEN(AA57)=0,"",","""&amp;AA$1&amp;""":"""&amp;AA57&amp;"""")
&amp;IF(LEN(AC57)=0,"",","""&amp;AC$1&amp;""":"""&amp;AC57&amp;"""")
&amp;IF(LEN(AD57)=0,"",","""&amp;AD$1&amp;""":"&amp;AD57)
&amp;IF(LEN(AE57)=0,"",","""&amp;AE$1&amp;""":"""&amp;AE57&amp;"""")
&amp;IF(LEN(AF57)=0,"",","""&amp;AF$1&amp;""":"&amp;AF57)
&amp;IF(LEN(AG57)=0,"",","""&amp;AG$1&amp;""":"&amp;AG57)&amp;"}")</f>
        <v>{"dy":6,"sl":5,"tp":"fe","vl":"Equip3301","cn":1,"pt":"GO","pr":7200}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1.3495276653171391E-2</v>
      </c>
      <c r="BQ57">
        <f t="shared" ca="1" si="6"/>
        <v>9.4250706880301613E-3</v>
      </c>
      <c r="BR57">
        <f t="shared" ca="1" si="7"/>
        <v>1.0193679918450561E-2</v>
      </c>
      <c r="BS57">
        <f t="shared" ca="1" si="8"/>
        <v>0.48717948717948745</v>
      </c>
      <c r="BT57">
        <f t="shared" ca="1" si="11"/>
        <v>0.340245051837889</v>
      </c>
      <c r="BU57">
        <f t="shared" ca="1" si="12"/>
        <v>0.36799184505606491</v>
      </c>
      <c r="BV57" t="str">
        <f ca="1">OFFSET([1]EquipTable!$A$1,ROW()-1,0)</f>
        <v>Equip4102</v>
      </c>
    </row>
    <row r="58" spans="1:74">
      <c r="A58">
        <v>6</v>
      </c>
      <c r="B58">
        <v>6</v>
      </c>
      <c r="C58">
        <f>IF(B58&lt;=9,0,
IF(B58=10,1,2))</f>
        <v>0</v>
      </c>
      <c r="D58">
        <f ca="1">RAND()</f>
        <v>8.7374138877830743E-2</v>
      </c>
      <c r="E58">
        <f ca="1">RAND()</f>
        <v>0.53962726826712182</v>
      </c>
      <c r="F58">
        <f ca="1">RAND()</f>
        <v>0.35750704011596601</v>
      </c>
      <c r="G58">
        <f ca="1">RAND()</f>
        <v>0.45269043774363804</v>
      </c>
      <c r="H58">
        <f ca="1">RAND()</f>
        <v>0.35358695768477033</v>
      </c>
      <c r="I58">
        <f ca="1">RAND()</f>
        <v>0.4221019656819861</v>
      </c>
      <c r="M58" t="str">
        <f ca="1">IF(LEN(J58)&lt;&gt;0,J58,VLOOKUP(D58+$B58,$BJ:$BK,MATCH($BK$1,$BJ$1:$BK$1,0),1))</f>
        <v>지정 장비</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Equip6101</v>
      </c>
      <c r="O58">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1</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GO</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3400</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U58" t="s">
        <v>82</v>
      </c>
      <c r="V58" t="s">
        <v>252</v>
      </c>
      <c r="W58">
        <v>1</v>
      </c>
      <c r="X58" t="s">
        <v>125</v>
      </c>
      <c r="Z58">
        <v>7200</v>
      </c>
      <c r="AA58" t="str">
        <f ca="1">IF(ISBLANK(AB58),"",
VLOOKUP(AB58,OFFSET(INDIRECT("$A:$B"),0,MATCH(AB$1&amp;"_Verify",INDIRECT("$1:$1"),0)-1),2,0)
)</f>
        <v>uph</v>
      </c>
      <c r="AB58" t="s">
        <v>91</v>
      </c>
      <c r="AC58">
        <v>78038</v>
      </c>
      <c r="AD58">
        <v>7</v>
      </c>
      <c r="AE58" t="s">
        <v>125</v>
      </c>
      <c r="AG58">
        <v>2100</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v>
      </c>
      <c r="AN58" t="str">
        <f ca="1">IF(AL58&lt;&gt;1,"",
"{"""&amp;A$1&amp;""":"&amp;A58
&amp;","""&amp;B$1&amp;""":"&amp;B58
&amp;IF(LEN(AA58)=0,"",","""&amp;AA$1&amp;""":"""&amp;AA58&amp;"""")
&amp;IF(LEN(AC58)=0,"",","""&amp;AC$1&amp;""":"""&amp;AC58&amp;"""")
&amp;IF(LEN(AD58)=0,"",","""&amp;AD$1&amp;""":"&amp;AD58)
&amp;IF(LEN(AE58)=0,"",","""&amp;AE$1&amp;""":"""&amp;AE58&amp;"""")
&amp;IF(LEN(AF58)=0,"",","""&amp;AF$1&amp;""":"&amp;AF58)
&amp;IF(LEN(AG58)=0,"",","""&amp;AG$1&amp;""":"&amp;AG58)&amp;"}")</f>
        <v>{"dy":6,"sl":6,"tp":"uph","vl":"78038","cn":7,"pt":"GO","pr":2100}</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1.3495276653171391E-2</v>
      </c>
      <c r="BQ58">
        <f t="shared" ca="1" si="6"/>
        <v>9.4250706880301613E-3</v>
      </c>
      <c r="BR58">
        <f t="shared" ca="1" si="7"/>
        <v>1.0193679918450561E-2</v>
      </c>
      <c r="BS58">
        <f t="shared" ca="1" si="8"/>
        <v>0.50067476383265885</v>
      </c>
      <c r="BT58">
        <f t="shared" ca="1" si="11"/>
        <v>0.34967012252591917</v>
      </c>
      <c r="BU58">
        <f t="shared" ca="1" si="12"/>
        <v>0.37818552497451546</v>
      </c>
      <c r="BV58" t="str">
        <f ca="1">OFFSET([1]EquipTable!$A$1,ROW()-1,0)</f>
        <v>Equip4201</v>
      </c>
    </row>
    <row r="59" spans="1:74">
      <c r="A59">
        <v>6</v>
      </c>
      <c r="B59">
        <v>7</v>
      </c>
      <c r="C59">
        <f>IF(B59&lt;=9,0,
IF(B59=10,1,2))</f>
        <v>0</v>
      </c>
      <c r="D59">
        <f ca="1">RAND()</f>
        <v>0.25739868352593742</v>
      </c>
      <c r="E59">
        <f ca="1">RAND()</f>
        <v>0.53499885856154217</v>
      </c>
      <c r="F59">
        <f ca="1">RAND()</f>
        <v>0.73655905227460705</v>
      </c>
      <c r="G59">
        <f ca="1">RAND()</f>
        <v>0.35445055065439457</v>
      </c>
      <c r="H59">
        <f ca="1">RAND()</f>
        <v>0.20729640673833194</v>
      </c>
      <c r="I59">
        <f ca="1">RAND()</f>
        <v>7.0897641686029411E-2</v>
      </c>
      <c r="M59" t="str">
        <f ca="1">IF(LEN(J59)&lt;&gt;0,J59,VLOOKUP(D59+$B59,$BJ:$BK,MATCH($BK$1,$BJ$1:$BK$1,0),1))</f>
        <v>지정 장비</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Equip6101</v>
      </c>
      <c r="O59">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1</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GO</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3100</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U59" t="s">
        <v>82</v>
      </c>
      <c r="V59" t="s">
        <v>187</v>
      </c>
      <c r="W59">
        <v>1</v>
      </c>
      <c r="X59" t="s">
        <v>125</v>
      </c>
      <c r="Z59">
        <v>7700</v>
      </c>
      <c r="AA59" t="str">
        <f ca="1">IF(ISBLANK(AB59),"",
VLOOKUP(AB59,OFFSET(INDIRECT("$A:$B"),0,MATCH(AB$1&amp;"_Verify",INDIRECT("$1:$1"),0)-1),2,0)
)</f>
        <v>fe</v>
      </c>
      <c r="AB59" t="s">
        <v>82</v>
      </c>
      <c r="AC59" t="s">
        <v>421</v>
      </c>
      <c r="AD59">
        <v>1</v>
      </c>
      <c r="AE59" t="s">
        <v>125</v>
      </c>
      <c r="AG59">
        <v>7700</v>
      </c>
      <c r="AH59" t="str">
        <f ca="1">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 ca="1">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왕조의 블레이드</v>
      </c>
      <c r="AL59">
        <v>1</v>
      </c>
      <c r="AM59" t="str">
        <f ca="1">IF(ROW()=2,AN59,OFFSET(AM59,-1,0)&amp;IF(LEN(AN59)=0,"",","&amp;AN59))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v>
      </c>
      <c r="AN59" t="str">
        <f ca="1">IF(AL59&lt;&gt;1,"",
"{"""&amp;A$1&amp;""":"&amp;A59
&amp;","""&amp;B$1&amp;""":"&amp;B59
&amp;IF(LEN(AA59)=0,"",","""&amp;AA$1&amp;""":"""&amp;AA59&amp;"""")
&amp;IF(LEN(AC59)=0,"",","""&amp;AC$1&amp;""":"""&amp;AC59&amp;"""")
&amp;IF(LEN(AD59)=0,"",","""&amp;AD$1&amp;""":"&amp;AD59)
&amp;IF(LEN(AE59)=0,"",","""&amp;AE$1&amp;""":"""&amp;AE59&amp;"""")
&amp;IF(LEN(AF59)=0,"",","""&amp;AF$1&amp;""":"&amp;AF59)
&amp;IF(LEN(AG59)=0,"",","""&amp;AG$1&amp;""":"&amp;AG59)&amp;"}")</f>
        <v>{"dy":6,"sl":7,"tp":"fe","vl":"Equip8102","cn":1,"pt":"GO","pr":7700}</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1.3495276653171391E-2</v>
      </c>
      <c r="BQ59">
        <f t="shared" ca="1" si="6"/>
        <v>9.4250706880301613E-3</v>
      </c>
      <c r="BR59">
        <f t="shared" ca="1" si="7"/>
        <v>1.0193679918450561E-2</v>
      </c>
      <c r="BS59">
        <f t="shared" ca="1" si="8"/>
        <v>0.51417004048583026</v>
      </c>
      <c r="BT59">
        <f t="shared" ca="1" si="11"/>
        <v>0.35909519321394934</v>
      </c>
      <c r="BU59">
        <f t="shared" ca="1" si="12"/>
        <v>0.38837920489296601</v>
      </c>
      <c r="BV59" t="str">
        <f ca="1">OFFSET([1]EquipTable!$A$1,ROW()-1,0)</f>
        <v>Equip4202</v>
      </c>
    </row>
    <row r="60" spans="1:74">
      <c r="A60">
        <v>6</v>
      </c>
      <c r="B60">
        <v>8</v>
      </c>
      <c r="C60">
        <f>IF(B60&lt;=9,0,
IF(B60=10,1,2))</f>
        <v>0</v>
      </c>
      <c r="D60">
        <f ca="1">RAND()</f>
        <v>0.57934133968796597</v>
      </c>
      <c r="E60">
        <f ca="1">RAND()</f>
        <v>0.3476783268779271</v>
      </c>
      <c r="F60">
        <f ca="1">RAND()</f>
        <v>0.55865861487037682</v>
      </c>
      <c r="G60">
        <f ca="1">RAND()</f>
        <v>0.28532968568765193</v>
      </c>
      <c r="H60">
        <f ca="1">RAND()</f>
        <v>0.19925394595046086</v>
      </c>
      <c r="I60">
        <f ca="1">RAND()</f>
        <v>2.3950389146262463E-2</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fl5</v>
      </c>
      <c r="AB60" t="s">
        <v>286</v>
      </c>
      <c r="AC60" t="s">
        <v>518</v>
      </c>
      <c r="AD60">
        <v>1</v>
      </c>
      <c r="AE60" t="s">
        <v>129</v>
      </c>
      <c r="AF60">
        <v>80</v>
      </c>
      <c r="AG60">
        <v>49</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러센트</v>
      </c>
      <c r="AL60">
        <v>1</v>
      </c>
      <c r="AM60" t="str">
        <f ca="1">IF(ROW()=2,AN60,OFFSET(AM60,-1,0)&amp;IF(LEN(AN60)=0,"",","&amp;AN60))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v>
      </c>
      <c r="AN60" t="str">
        <f ca="1">IF(AL60&lt;&gt;1,"",
"{"""&amp;A$1&amp;""":"&amp;A60
&amp;","""&amp;B$1&amp;""":"&amp;B60
&amp;IF(LEN(AA60)=0,"",","""&amp;AA$1&amp;""":"""&amp;AA60&amp;"""")
&amp;IF(LEN(AC60)=0,"",","""&amp;AC$1&amp;""":"""&amp;AC60&amp;"""")
&amp;IF(LEN(AD60)=0,"",","""&amp;AD$1&amp;""":"&amp;AD60)
&amp;IF(LEN(AE60)=0,"",","""&amp;AE$1&amp;""":"""&amp;AE60&amp;"""")
&amp;IF(LEN(AF60)=0,"",","""&amp;AF$1&amp;""":"&amp;AF60)
&amp;IF(LEN(AG60)=0,"",","""&amp;AG$1&amp;""":"&amp;AG60)&amp;"}")</f>
        <v>{"dy":6,"sl":8,"tp":"fl5","vl":"Actor0024","cn":1,"pt":"DI","pp":80,"pr":49}</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1.3495276653171391E-2</v>
      </c>
      <c r="BQ60">
        <f t="shared" ca="1" si="6"/>
        <v>9.4250706880301613E-3</v>
      </c>
      <c r="BR60">
        <f t="shared" ca="1" si="7"/>
        <v>1.0193679918450561E-2</v>
      </c>
      <c r="BS60">
        <f t="shared" ca="1" si="8"/>
        <v>0.52766531713900167</v>
      </c>
      <c r="BT60">
        <f t="shared" ca="1" si="11"/>
        <v>0.36852026390197951</v>
      </c>
      <c r="BU60">
        <f t="shared" ca="1" si="12"/>
        <v>0.39857288481141656</v>
      </c>
      <c r="BV60" t="str">
        <f ca="1">OFFSET([1]EquipTable!$A$1,ROW()-1,0)</f>
        <v>Equip4301</v>
      </c>
    </row>
    <row r="61" spans="1:74">
      <c r="A61">
        <v>6</v>
      </c>
      <c r="B61">
        <v>9</v>
      </c>
      <c r="C61">
        <f>IF(B61&lt;=9,0,
IF(B61=10,1,2))</f>
        <v>0</v>
      </c>
      <c r="D61">
        <f ca="1">RAND()</f>
        <v>1.6644768321528169E-2</v>
      </c>
      <c r="E61">
        <f ca="1">RAND()</f>
        <v>0.1747255365451218</v>
      </c>
      <c r="F61">
        <f ca="1">RAND()</f>
        <v>0.69398524198256439</v>
      </c>
      <c r="G61">
        <f ca="1">RAND()</f>
        <v>0.64844569874087366</v>
      </c>
      <c r="H61">
        <f ca="1">RAND()</f>
        <v>0.98245238063663631</v>
      </c>
      <c r="I61">
        <f ca="1">RAND()</f>
        <v>0.48790200248845128</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fl6</v>
      </c>
      <c r="AB61" t="s">
        <v>287</v>
      </c>
      <c r="AC61" t="s">
        <v>518</v>
      </c>
      <c r="AD61">
        <v>1</v>
      </c>
      <c r="AE61" t="s">
        <v>129</v>
      </c>
      <c r="AF61">
        <v>80</v>
      </c>
      <c r="AG61">
        <v>49</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러센트</v>
      </c>
      <c r="AL61">
        <v>1</v>
      </c>
      <c r="AM61" t="str">
        <f ca="1">IF(ROW()=2,AN61,OFFSET(AM61,-1,0)&amp;IF(LEN(AN61)=0,"",","&amp;AN61))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v>
      </c>
      <c r="AN61" t="str">
        <f ca="1">IF(AL61&lt;&gt;1,"",
"{"""&amp;A$1&amp;""":"&amp;A61
&amp;","""&amp;B$1&amp;""":"&amp;B61
&amp;IF(LEN(AA61)=0,"",","""&amp;AA$1&amp;""":"""&amp;AA61&amp;"""")
&amp;IF(LEN(AC61)=0,"",","""&amp;AC$1&amp;""":"""&amp;AC61&amp;"""")
&amp;IF(LEN(AD61)=0,"",","""&amp;AD$1&amp;""":"&amp;AD61)
&amp;IF(LEN(AE61)=0,"",","""&amp;AE$1&amp;""":"""&amp;AE61&amp;"""")
&amp;IF(LEN(AF61)=0,"",","""&amp;AF$1&amp;""":"&amp;AF61)
&amp;IF(LEN(AG61)=0,"",","""&amp;AG$1&amp;""":"&amp;AG61)&amp;"}")</f>
        <v>{"dy":6,"sl":9,"tp":"fl6","vl":"Actor0024","cn":1,"pt":"DI","pp":80,"pr":49}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1.3495276653171391E-2</v>
      </c>
      <c r="BQ61">
        <f t="shared" ca="1" si="6"/>
        <v>9.4250706880301613E-3</v>
      </c>
      <c r="BR61">
        <f t="shared" ca="1" si="7"/>
        <v>1.0193679918450561E-2</v>
      </c>
      <c r="BS61">
        <f t="shared" ca="1" si="8"/>
        <v>0.54116059379217307</v>
      </c>
      <c r="BT61">
        <f t="shared" ca="1" si="11"/>
        <v>0.37794533459000967</v>
      </c>
      <c r="BU61">
        <f t="shared" ca="1" si="12"/>
        <v>0.40876656472986711</v>
      </c>
      <c r="BV61" t="str">
        <f ca="1">OFFSET([1]EquipTable!$A$1,ROW()-1,0)</f>
        <v>Equip4302</v>
      </c>
    </row>
    <row r="62" spans="1:74">
      <c r="A62">
        <v>7</v>
      </c>
      <c r="B62">
        <v>0</v>
      </c>
      <c r="C62">
        <f>IF(B62&lt;=9,0,
IF(B62=10,1,2))</f>
        <v>0</v>
      </c>
      <c r="D62">
        <f ca="1">RAND()</f>
        <v>0.27194967417302751</v>
      </c>
      <c r="E62">
        <f ca="1">RAND()</f>
        <v>0.38426043125623544</v>
      </c>
      <c r="F62">
        <f ca="1">RAND()</f>
        <v>0.11829977669161917</v>
      </c>
      <c r="G62">
        <f ca="1">RAND()</f>
        <v>0.89022838642412983</v>
      </c>
      <c r="H62">
        <f ca="1">RAND()</f>
        <v>0.73249875333378922</v>
      </c>
      <c r="I62">
        <f ca="1">RAND()</f>
        <v>0.65402332683181652</v>
      </c>
      <c r="M62" t="str">
        <f ca="1">IF(LEN(J62)&lt;&gt;0,J62,VLOOKUP(D62+$B62,$BJ:$BK,MATCH($BK$1,$BJ$1:$BK$1,0),1))</f>
        <v>지정 장비</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Equip3102</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GO</v>
      </c>
      <c r="Q62" t="str">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삭제</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1300</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
      </c>
      <c r="U62" t="s">
        <v>82</v>
      </c>
      <c r="V62" t="s">
        <v>199</v>
      </c>
      <c r="W62">
        <v>1</v>
      </c>
      <c r="X62" t="s">
        <v>129</v>
      </c>
      <c r="Z62">
        <v>5</v>
      </c>
      <c r="AA62" t="str">
        <f ca="1">IF(ISBLANK(AB62),"",
VLOOKUP(AB62,OFFSET(INDIRECT("$A:$B"),0,MATCH(AB$1&amp;"_Verify",INDIRECT("$1:$1"),0)-1),2,0)
)</f>
        <v>fe</v>
      </c>
      <c r="AB62" t="s">
        <v>82</v>
      </c>
      <c r="AC62" t="s">
        <v>398</v>
      </c>
      <c r="AD62">
        <v>1</v>
      </c>
      <c r="AE62" t="s">
        <v>129</v>
      </c>
      <c r="AG62">
        <v>5</v>
      </c>
      <c r="AH62" t="str">
        <f ca="1">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 ca="1">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빛의 트랩</v>
      </c>
      <c r="AL62">
        <v>1</v>
      </c>
      <c r="AM62" t="str">
        <f ca="1">IF(ROW()=2,AN62,OFFSET(AM62,-1,0)&amp;IF(LEN(AN62)=0,"",","&amp;AN62))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v>
      </c>
      <c r="AN62" t="str">
        <f ca="1">IF(AL62&lt;&gt;1,"",
"{"""&amp;A$1&amp;""":"&amp;A62
&amp;","""&amp;B$1&amp;""":"&amp;B62
&amp;IF(LEN(AA62)=0,"",","""&amp;AA$1&amp;""":"""&amp;AA62&amp;"""")
&amp;IF(LEN(AC62)=0,"",","""&amp;AC$1&amp;""":"""&amp;AC62&amp;"""")
&amp;IF(LEN(AD62)=0,"",","""&amp;AD$1&amp;""":"&amp;AD62)
&amp;IF(LEN(AE62)=0,"",","""&amp;AE$1&amp;""":"""&amp;AE62&amp;"""")
&amp;IF(LEN(AF62)=0,"",","""&amp;AF$1&amp;""":"&amp;AF62)
&amp;IF(LEN(AG62)=0,"",","""&amp;AG$1&amp;""":"&amp;AG62)&amp;"}")</f>
        <v>{"dy":7,"sl":0,"tp":"fe","vl":"Equip3201","cn":1,"pt":"DI","pr":5}</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1.3495276653171392E-3</v>
      </c>
      <c r="BQ62">
        <f t="shared" ca="1" si="6"/>
        <v>9.4250706880301622E-4</v>
      </c>
      <c r="BR62">
        <f t="shared" ca="1" si="7"/>
        <v>1.0193679918450561E-3</v>
      </c>
      <c r="BS62">
        <f t="shared" ca="1" si="8"/>
        <v>0.55465587044534448</v>
      </c>
      <c r="BT62">
        <f t="shared" ca="1" si="11"/>
        <v>0.38737040527803984</v>
      </c>
      <c r="BU62">
        <f t="shared" ca="1" si="12"/>
        <v>0.41896024464831766</v>
      </c>
      <c r="BV62" t="str">
        <f ca="1">OFFSET([1]EquipTable!$A$1,ROW()-1,0)</f>
        <v>Equip4401</v>
      </c>
    </row>
    <row r="63" spans="1:74">
      <c r="A63">
        <v>7</v>
      </c>
      <c r="B63">
        <v>1</v>
      </c>
      <c r="C63">
        <f>IF(B63&lt;=9,0,
IF(B63=10,1,2))</f>
        <v>0</v>
      </c>
      <c r="D63">
        <f ca="1">RAND()</f>
        <v>0.61303515612132553</v>
      </c>
      <c r="E63">
        <f ca="1">RAND()</f>
        <v>0.12478090735899305</v>
      </c>
      <c r="F63">
        <f ca="1">RAND()</f>
        <v>0.71873229163098473</v>
      </c>
      <c r="G63">
        <f ca="1">RAND()</f>
        <v>0.91074876869159793</v>
      </c>
      <c r="H63">
        <f ca="1">RAND()</f>
        <v>0.268732652073845</v>
      </c>
      <c r="I63">
        <f ca="1">RAND()</f>
        <v>0.88702883985446801</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Equip1001</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GO</v>
      </c>
      <c r="Q63" t="str">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삭제</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900</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
      </c>
      <c r="U63" t="s">
        <v>82</v>
      </c>
      <c r="V63" t="s">
        <v>111</v>
      </c>
      <c r="W63">
        <v>1</v>
      </c>
      <c r="X63" t="s">
        <v>125</v>
      </c>
      <c r="Z63">
        <v>800</v>
      </c>
      <c r="AA63" t="str">
        <f ca="1">IF(ISBLANK(AB63),"",
VLOOKUP(AB63,OFFSET(INDIRECT("$A:$B"),0,MATCH(AB$1&amp;"_Verify",INDIRECT("$1:$1"),0)-1),2,0)
)</f>
        <v>upn</v>
      </c>
      <c r="AB63" t="s">
        <v>92</v>
      </c>
      <c r="AC63">
        <v>41576</v>
      </c>
      <c r="AD63">
        <v>6</v>
      </c>
      <c r="AE63" t="s">
        <v>125</v>
      </c>
      <c r="AG63">
        <v>1800</v>
      </c>
      <c r="AH63" t="str">
        <f>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
      </c>
      <c r="AL63">
        <v>1</v>
      </c>
      <c r="AM63" t="str">
        <f ca="1">IF(ROW()=2,AN63,OFFSET(AM63,-1,0)&amp;IF(LEN(AN63)=0,"",","&amp;AN63))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v>
      </c>
      <c r="AN63" t="str">
        <f ca="1">IF(AL63&lt;&gt;1,"",
"{"""&amp;A$1&amp;""":"&amp;A63
&amp;","""&amp;B$1&amp;""":"&amp;B63
&amp;IF(LEN(AA63)=0,"",","""&amp;AA$1&amp;""":"""&amp;AA63&amp;"""")
&amp;IF(LEN(AC63)=0,"",","""&amp;AC$1&amp;""":"""&amp;AC63&amp;"""")
&amp;IF(LEN(AD63)=0,"",","""&amp;AD$1&amp;""":"&amp;AD63)
&amp;IF(LEN(AE63)=0,"",","""&amp;AE$1&amp;""":"""&amp;AE63&amp;"""")
&amp;IF(LEN(AF63)=0,"",","""&amp;AF$1&amp;""":"&amp;AF63)
&amp;IF(LEN(AG63)=0,"",","""&amp;AG$1&amp;""":"&amp;AG63)&amp;"}")</f>
        <v>{"dy":7,"sl":1,"tp":"upn","vl":"41576","cn":6,"pt":"GO","pr":1800}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1.3495276653171392E-3</v>
      </c>
      <c r="BQ63">
        <f t="shared" ca="1" si="6"/>
        <v>9.4250706880301622E-4</v>
      </c>
      <c r="BR63">
        <f t="shared" ca="1" si="7"/>
        <v>1.0193679918450561E-3</v>
      </c>
      <c r="BS63">
        <f t="shared" ca="1" si="8"/>
        <v>0.55600539811066163</v>
      </c>
      <c r="BT63">
        <f t="shared" ca="1" si="11"/>
        <v>0.38831291234684284</v>
      </c>
      <c r="BU63">
        <f t="shared" ca="1" si="12"/>
        <v>0.4199796126401627</v>
      </c>
      <c r="BV63" t="str">
        <f ca="1">OFFSET([1]EquipTable!$A$1,ROW()-1,0)</f>
        <v>Equip4402</v>
      </c>
    </row>
    <row r="64" spans="1:74">
      <c r="A64">
        <v>7</v>
      </c>
      <c r="B64">
        <v>2</v>
      </c>
      <c r="C64">
        <f>IF(B64&lt;=9,0,
IF(B64=10,1,2))</f>
        <v>0</v>
      </c>
      <c r="D64">
        <f ca="1">RAND()</f>
        <v>0.55431719394706147</v>
      </c>
      <c r="E64">
        <f ca="1">RAND()</f>
        <v>3.5414310268163995E-2</v>
      </c>
      <c r="F64">
        <f ca="1">RAND()</f>
        <v>0.66079184260883284</v>
      </c>
      <c r="G64">
        <f ca="1">RAND()</f>
        <v>0.71520403940620925</v>
      </c>
      <c r="H64">
        <f ca="1">RAND()</f>
        <v>0.91103232616274332</v>
      </c>
      <c r="I64">
        <f ca="1">RAND()</f>
        <v>0.60768325619105557</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3541</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3</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900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20128</v>
      </c>
      <c r="W64">
        <v>10</v>
      </c>
      <c r="X64" t="s">
        <v>125</v>
      </c>
      <c r="Z64">
        <v>1000</v>
      </c>
      <c r="AA64" t="str">
        <f ca="1">IF(ISBLANK(AB64),"",
VLOOKUP(AB64,OFFSET(INDIRECT("$A:$B"),0,MATCH(AB$1&amp;"_Verify",INDIRECT("$1:$1"),0)-1),2,0)
)</f>
        <v>upn</v>
      </c>
      <c r="AB64" t="s">
        <v>92</v>
      </c>
      <c r="AC64">
        <v>84367</v>
      </c>
      <c r="AD64">
        <v>13</v>
      </c>
      <c r="AE64" t="s">
        <v>68</v>
      </c>
      <c r="AG64">
        <v>3900</v>
      </c>
      <c r="AH64" t="str">
        <f>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
      </c>
      <c r="AL64">
        <v>1</v>
      </c>
      <c r="AM64" t="str">
        <f ca="1">IF(ROW()=2,AN64,OFFSET(AM64,-1,0)&amp;IF(LEN(AN64)=0,"",","&amp;AN64))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v>
      </c>
      <c r="AN64" t="str">
        <f ca="1">IF(AL64&lt;&gt;1,"",
"{"""&amp;A$1&amp;""":"&amp;A64
&amp;","""&amp;B$1&amp;""":"&amp;B64
&amp;IF(LEN(AA64)=0,"",","""&amp;AA$1&amp;""":"""&amp;AA64&amp;"""")
&amp;IF(LEN(AC64)=0,"",","""&amp;AC$1&amp;""":"""&amp;AC64&amp;"""")
&amp;IF(LEN(AD64)=0,"",","""&amp;AD$1&amp;""":"&amp;AD64)
&amp;IF(LEN(AE64)=0,"",","""&amp;AE$1&amp;""":"""&amp;AE64&amp;"""")
&amp;IF(LEN(AF64)=0,"",","""&amp;AF$1&amp;""":"&amp;AF64)
&amp;IF(LEN(AG64)=0,"",","""&amp;AG$1&amp;""":"&amp;AG64)&amp;"}")</f>
        <v>{"dy":7,"sl":2,"tp":"upn","vl":"84367","cn":13,"pt":"GO","pr":3900}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0.55735492577597878</v>
      </c>
      <c r="BT64">
        <f t="shared" ca="1" si="11"/>
        <v>0.38925541941564584</v>
      </c>
      <c r="BU64">
        <f t="shared" ca="1" si="12"/>
        <v>0.42099898063200775</v>
      </c>
      <c r="BV64" t="str">
        <f ca="1">OFFSET([1]EquipTable!$A$1,ROW()-1,0)</f>
        <v>Equip4403</v>
      </c>
    </row>
    <row r="65" spans="1:74">
      <c r="A65">
        <v>7</v>
      </c>
      <c r="B65">
        <v>3</v>
      </c>
      <c r="C65">
        <f>IF(B65&lt;=9,0,
IF(B65=10,1,2))</f>
        <v>0</v>
      </c>
      <c r="D65">
        <f ca="1">RAND()</f>
        <v>0.81755029658839962</v>
      </c>
      <c r="E65">
        <f ca="1">RAND()</f>
        <v>0.72425558164221604</v>
      </c>
      <c r="F65">
        <f ca="1">RAND()</f>
        <v>0.71514942805499526</v>
      </c>
      <c r="G65">
        <f ca="1">RAND()</f>
        <v>0.57242595290785547</v>
      </c>
      <c r="H65">
        <f ca="1">RAND()</f>
        <v>0.57675388580507958</v>
      </c>
      <c r="I65">
        <f ca="1">RAND()</f>
        <v>0.25856193741198208</v>
      </c>
      <c r="M65" t="str">
        <f ca="1">IF(LEN(J65)&lt;&gt;0,J65,VLOOKUP(D65+$B65,$BJ:$BK,MATCH($BK$1,$BJ$1:$BK$1,0),1))</f>
        <v>안 지정 캐릭터 PP 일반등급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72425</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11</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3300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92</v>
      </c>
      <c r="V65">
        <v>31576</v>
      </c>
      <c r="W65">
        <v>10</v>
      </c>
      <c r="X65" t="s">
        <v>125</v>
      </c>
      <c r="Z65">
        <v>1000</v>
      </c>
      <c r="AA65" t="str">
        <f ca="1">IF(ISBLANK(AB65),"",
VLOOKUP(AB65,OFFSET(INDIRECT("$A:$B"),0,MATCH(AB$1&amp;"_Verify",INDIRECT("$1:$1"),0)-1),2,0)
)</f>
        <v>fe</v>
      </c>
      <c r="AB65" t="s">
        <v>82</v>
      </c>
      <c r="AC65" t="s">
        <v>395</v>
      </c>
      <c r="AD65">
        <v>1</v>
      </c>
      <c r="AE65" t="s">
        <v>125</v>
      </c>
      <c r="AG65">
        <v>800</v>
      </c>
      <c r="AH65" t="str">
        <f ca="1">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
      </c>
      <c r="AJ65" t="str">
        <f>IF(ISBLANK($AB65),"",
IF(AND($B65&gt;=VLOOKUP($AB65,$AP:$AS,3,0),$B65&lt;=VLOOKUP($AB65,$AP:$AS,4,0)),"","슬롯타입이상"))</f>
        <v/>
      </c>
      <c r="AK65" t="str">
        <f ca="1">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유목민의 가보</v>
      </c>
      <c r="AL65">
        <v>1</v>
      </c>
      <c r="AM65" t="str">
        <f ca="1">IF(ROW()=2,AN65,OFFSET(AM65,-1,0)&amp;IF(LEN(AN65)=0,"",","&amp;AN65))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v>
      </c>
      <c r="AN65" t="str">
        <f ca="1">IF(AL65&lt;&gt;1,"",
"{"""&amp;A$1&amp;""":"&amp;A65
&amp;","""&amp;B$1&amp;""":"&amp;B65
&amp;IF(LEN(AA65)=0,"",","""&amp;AA$1&amp;""":"""&amp;AA65&amp;"""")
&amp;IF(LEN(AC65)=0,"",","""&amp;AC$1&amp;""":"""&amp;AC65&amp;"""")
&amp;IF(LEN(AD65)=0,"",","""&amp;AD$1&amp;""":"&amp;AD65)
&amp;IF(LEN(AE65)=0,"",","""&amp;AE$1&amp;""":"""&amp;AE65&amp;"""")
&amp;IF(LEN(AF65)=0,"",","""&amp;AF$1&amp;""":"&amp;AF65)
&amp;IF(LEN(AG65)=0,"",","""&amp;AG$1&amp;""":"&amp;AG65)&amp;"}")</f>
        <v>{"dy":7,"sl":3,"tp":"fe","vl":"Equip2001","cn":1,"pt":"GO","pr":800}</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0.55735492577597878</v>
      </c>
      <c r="BT65">
        <f t="shared" ca="1" si="11"/>
        <v>0.38925541941564584</v>
      </c>
      <c r="BU65">
        <f t="shared" ca="1" si="12"/>
        <v>0.42099898063200775</v>
      </c>
      <c r="BV65" t="str">
        <f ca="1">OFFSET([1]EquipTable!$A$1,ROW()-1,0)</f>
        <v>Equip4404</v>
      </c>
    </row>
    <row r="66" spans="1:74">
      <c r="A66">
        <v>7</v>
      </c>
      <c r="B66">
        <v>4</v>
      </c>
      <c r="C66">
        <f>IF(B66&lt;=9,0,
IF(B66=10,1,2))</f>
        <v>0</v>
      </c>
      <c r="D66">
        <f ca="1">RAND()</f>
        <v>0.76505247817027899</v>
      </c>
      <c r="E66">
        <f ca="1">RAND()</f>
        <v>0.83666477891704027</v>
      </c>
      <c r="F66">
        <f ca="1">RAND()</f>
        <v>0.11375623893111464</v>
      </c>
      <c r="G66">
        <f ca="1">RAND()</f>
        <v>0.45495997067895855</v>
      </c>
      <c r="H66">
        <f ca="1">RAND()</f>
        <v>0.30625761277569608</v>
      </c>
      <c r="I66">
        <f ca="1">RAND()</f>
        <v>9.5453482630541209E-2</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83666</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13</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3900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94367</v>
      </c>
      <c r="W66">
        <v>14</v>
      </c>
      <c r="X66" t="s">
        <v>125</v>
      </c>
      <c r="Z66">
        <v>1400</v>
      </c>
      <c r="AA66" t="str">
        <f ca="1">IF(ISBLANK(AB66),"",
VLOOKUP(AB66,OFFSET(INDIRECT("$A:$B"),0,MATCH(AB$1&amp;"_Verify",INDIRECT("$1:$1"),0)-1),2,0)
)</f>
        <v>fe</v>
      </c>
      <c r="AB66" t="s">
        <v>82</v>
      </c>
      <c r="AC66" t="s">
        <v>453</v>
      </c>
      <c r="AD66">
        <v>1</v>
      </c>
      <c r="AE66" t="s">
        <v>125</v>
      </c>
      <c r="AG66">
        <v>900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석공의 망치</v>
      </c>
      <c r="AL66">
        <v>1</v>
      </c>
      <c r="AM66" t="str">
        <f ca="1">IF(ROW()=2,AN66,OFFSET(AM66,-1,0)&amp;IF(LEN(AN66)=0,"",","&amp;AN66))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v>
      </c>
      <c r="AN66" t="str">
        <f ca="1">IF(AL66&lt;&gt;1,"",
"{"""&amp;A$1&amp;""":"&amp;A66
&amp;","""&amp;B$1&amp;""":"&amp;B66
&amp;IF(LEN(AA66)=0,"",","""&amp;AA$1&amp;""":"""&amp;AA66&amp;"""")
&amp;IF(LEN(AC66)=0,"",","""&amp;AC$1&amp;""":"""&amp;AC66&amp;"""")
&amp;IF(LEN(AD66)=0,"",","""&amp;AD$1&amp;""":"&amp;AD66)
&amp;IF(LEN(AE66)=0,"",","""&amp;AE$1&amp;""":"""&amp;AE66&amp;"""")
&amp;IF(LEN(AF66)=0,"",","""&amp;AF$1&amp;""":"&amp;AF66)
&amp;IF(LEN(AG66)=0,"",","""&amp;AG$1&amp;""":"&amp;AG66)&amp;"}")</f>
        <v>{"dy":7,"sl":4,"tp":"fe","vl":"Equip4001","cn":1,"pt":"GO","pr":900}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0.55735492577597878</v>
      </c>
      <c r="BT66">
        <f t="shared" ca="1" si="11"/>
        <v>0.38925541941564584</v>
      </c>
      <c r="BU66">
        <f t="shared" ca="1" si="12"/>
        <v>0.42099898063200775</v>
      </c>
      <c r="BV66" t="str">
        <f ca="1">OFFSET([1]EquipTable!$A$1,ROW()-1,0)</f>
        <v>Equip4405</v>
      </c>
    </row>
    <row r="67" spans="1:74">
      <c r="A67">
        <v>7</v>
      </c>
      <c r="B67">
        <v>5</v>
      </c>
      <c r="C67">
        <f>IF(B67&lt;=9,0,
IF(B67=10,1,2))</f>
        <v>0</v>
      </c>
      <c r="D67">
        <f ca="1">RAND()</f>
        <v>0.84441433299926005</v>
      </c>
      <c r="E67">
        <f ca="1">RAND()</f>
        <v>0.71728227267414957</v>
      </c>
      <c r="F67">
        <f ca="1">RAND()</f>
        <v>0.85235514224485187</v>
      </c>
      <c r="G67">
        <f ca="1">RAND()</f>
        <v>0.60018540246851604</v>
      </c>
      <c r="H67">
        <f ca="1">RAND()</f>
        <v>0.68163624854707794</v>
      </c>
      <c r="I67">
        <f ca="1">RAND()</f>
        <v>0.55693646873927483</v>
      </c>
      <c r="M67" t="str">
        <f ca="1">IF(LEN(J67)&lt;&gt;0,J67,VLOOKUP(D67+$B67,$BJ:$BK,MATCH($BK$1,$BJ$1:$BK$1,0),1))</f>
        <v>안 지정 캐릭터 PP 일반등급</v>
      </c>
      <c r="N67">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71728</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11</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3300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82</v>
      </c>
      <c r="V67" t="s">
        <v>251</v>
      </c>
      <c r="W67">
        <v>1</v>
      </c>
      <c r="X67" t="s">
        <v>125</v>
      </c>
      <c r="Z67">
        <v>600</v>
      </c>
      <c r="AA67" t="str">
        <f ca="1">IF(ISBLANK(AB67),"",
VLOOKUP(AB67,OFFSET(INDIRECT("$A:$B"),0,MATCH(AB$1&amp;"_Verify",INDIRECT("$1:$1"),0)-1),2,0)
)</f>
        <v>fe</v>
      </c>
      <c r="AB67" t="s">
        <v>82</v>
      </c>
      <c r="AC67" t="s">
        <v>399</v>
      </c>
      <c r="AD67">
        <v>1</v>
      </c>
      <c r="AE67" t="s">
        <v>125</v>
      </c>
      <c r="AG67">
        <v>700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숨겨온 원한</v>
      </c>
      <c r="AL67">
        <v>1</v>
      </c>
      <c r="AM67" t="str">
        <f ca="1">IF(ROW()=2,AN67,OFFSET(AM67,-1,0)&amp;IF(LEN(AN67)=0,"",","&amp;AN67))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v>
      </c>
      <c r="AN67" t="str">
        <f ca="1">IF(AL67&lt;&gt;1,"",
"{"""&amp;A$1&amp;""":"&amp;A67
&amp;","""&amp;B$1&amp;""":"&amp;B67
&amp;IF(LEN(AA67)=0,"",","""&amp;AA$1&amp;""":"""&amp;AA67&amp;"""")
&amp;IF(LEN(AC67)=0,"",","""&amp;AC$1&amp;""":"""&amp;AC67&amp;"""")
&amp;IF(LEN(AD67)=0,"",","""&amp;AD$1&amp;""":"&amp;AD67)
&amp;IF(LEN(AE67)=0,"",","""&amp;AE$1&amp;""":"""&amp;AE67&amp;"""")
&amp;IF(LEN(AF67)=0,"",","""&amp;AF$1&amp;""":"&amp;AF67)
&amp;IF(LEN(AG67)=0,"",","""&amp;AG$1&amp;""":"&amp;AG67)&amp;"}")</f>
        <v>{"dy":7,"sl":5,"tp":"fe","vl":"Equip1002","cn":1,"pt":"GO","pr":700}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0.55735492577597878</v>
      </c>
      <c r="BT67">
        <f t="shared" ca="1" si="11"/>
        <v>0.38925541941564584</v>
      </c>
      <c r="BU67">
        <f t="shared" ca="1" si="12"/>
        <v>0.42099898063200775</v>
      </c>
      <c r="BV67" t="str">
        <f ca="1">OFFSET([1]EquipTable!$A$1,ROW()-1,0)</f>
        <v>후보</v>
      </c>
    </row>
    <row r="68" spans="1:74">
      <c r="A68">
        <v>7</v>
      </c>
      <c r="B68">
        <v>6</v>
      </c>
      <c r="C68">
        <f>IF(B68&lt;=9,0,
IF(B68=10,1,2))</f>
        <v>0</v>
      </c>
      <c r="D68">
        <f ca="1">RAND()</f>
        <v>5.0509914033906811E-2</v>
      </c>
      <c r="E68">
        <f ca="1">RAND()</f>
        <v>0.29543963731265022</v>
      </c>
      <c r="F68">
        <f ca="1">RAND()</f>
        <v>0.44115082875120115</v>
      </c>
      <c r="G68">
        <f ca="1">RAND()</f>
        <v>0.11237821439649875</v>
      </c>
      <c r="H68">
        <f ca="1">RAND()</f>
        <v>5.4441984285579448E-2</v>
      </c>
      <c r="I68">
        <f ca="1">RAND()</f>
        <v>0.41393219597604436</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Equip3301</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DI</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11</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7600</v>
      </c>
      <c r="AA68" t="str">
        <f ca="1">IF(ISBLANK(AB68),"",
VLOOKUP(AB68,OFFSET(INDIRECT("$A:$B"),0,MATCH(AB$1&amp;"_Verify",INDIRECT("$1:$1"),0)-1),2,0)
)</f>
        <v>fe</v>
      </c>
      <c r="AB68" t="s">
        <v>82</v>
      </c>
      <c r="AC68" t="s">
        <v>437</v>
      </c>
      <c r="AD68">
        <v>1</v>
      </c>
      <c r="AE68" t="s">
        <v>129</v>
      </c>
      <c r="AG68">
        <v>15</v>
      </c>
      <c r="AH68" t="str">
        <f ca="1">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 ca="1">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더블 이퀄라이저</v>
      </c>
      <c r="AL68">
        <v>1</v>
      </c>
      <c r="AM68" t="str">
        <f ca="1">IF(ROW()=2,AN68,OFFSET(AM68,-1,0)&amp;IF(LEN(AN68)=0,"",","&amp;AN68))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v>
      </c>
      <c r="AN68" t="str">
        <f ca="1">IF(AL68&lt;&gt;1,"",
"{"""&amp;A$1&amp;""":"&amp;A68
&amp;","""&amp;B$1&amp;""":"&amp;B68
&amp;IF(LEN(AA68)=0,"",","""&amp;AA$1&amp;""":"""&amp;AA68&amp;"""")
&amp;IF(LEN(AC68)=0,"",","""&amp;AC$1&amp;""":"""&amp;AC68&amp;"""")
&amp;IF(LEN(AD68)=0,"",","""&amp;AD$1&amp;""":"&amp;AD68)
&amp;IF(LEN(AE68)=0,"",","""&amp;AE$1&amp;""":"""&amp;AE68&amp;"""")
&amp;IF(LEN(AF68)=0,"",","""&amp;AF$1&amp;""":"&amp;AF68)
&amp;IF(LEN(AG68)=0,"",","""&amp;AG$1&amp;""":"&amp;AG68)&amp;"}")</f>
        <v>{"dy":7,"sl":6,"tp":"fe","vl":"Equip6201","cn":1,"pt":"DI","pr":15}</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1.3495276653171391E-2</v>
      </c>
      <c r="BQ68">
        <f t="shared" ca="1" si="17"/>
        <v>9.4250706880301613E-3</v>
      </c>
      <c r="BR68">
        <f t="shared" ca="1" si="18"/>
        <v>1.0193679918450561E-2</v>
      </c>
      <c r="BS68">
        <f t="shared" ca="1" si="19"/>
        <v>0.55735492577597878</v>
      </c>
      <c r="BT68">
        <f t="shared" ref="BT68:BT128" ca="1" si="20">BT67+BQ67</f>
        <v>0.38925541941564584</v>
      </c>
      <c r="BU68">
        <f t="shared" ref="BU68:BU128" ca="1" si="21">BU67+BR67</f>
        <v>0.42099898063200775</v>
      </c>
      <c r="BV68" t="str">
        <f ca="1">OFFSET([1]EquipTable!$A$1,ROW()-1,0)</f>
        <v>Equip5001</v>
      </c>
    </row>
    <row r="69" spans="1:74">
      <c r="A69">
        <v>7</v>
      </c>
      <c r="B69">
        <v>7</v>
      </c>
      <c r="C69">
        <f>IF(B69&lt;=9,0,
IF(B69=10,1,2))</f>
        <v>0</v>
      </c>
      <c r="D69">
        <f ca="1">RAND()</f>
        <v>0.28538777466653553</v>
      </c>
      <c r="E69">
        <f ca="1">RAND()</f>
        <v>0.25016828954298909</v>
      </c>
      <c r="F69">
        <f ca="1">RAND()</f>
        <v>0.45663890712696287</v>
      </c>
      <c r="G69">
        <f ca="1">RAND()</f>
        <v>0.19576789445302645</v>
      </c>
      <c r="H69">
        <f ca="1">RAND()</f>
        <v>1.6133036088211039E-2</v>
      </c>
      <c r="I69">
        <f ca="1">RAND()</f>
        <v>0.71860702369407792</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Equip2302</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DI</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12</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179</v>
      </c>
      <c r="W69">
        <v>1</v>
      </c>
      <c r="X69" t="s">
        <v>125</v>
      </c>
      <c r="Z69">
        <v>700</v>
      </c>
      <c r="AA69" t="str">
        <f ca="1">IF(ISBLANK(AB69),"",
VLOOKUP(AB69,OFFSET(INDIRECT("$A:$B"),0,MATCH(AB$1&amp;"_Verify",INDIRECT("$1:$1"),0)-1),2,0)
)</f>
        <v>uph</v>
      </c>
      <c r="AB69" t="s">
        <v>91</v>
      </c>
      <c r="AC69">
        <v>30128</v>
      </c>
      <c r="AD69">
        <v>10</v>
      </c>
      <c r="AE69" t="s">
        <v>125</v>
      </c>
      <c r="AG69">
        <v>3000</v>
      </c>
      <c r="AH69" t="str">
        <f>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
      </c>
      <c r="AL69">
        <v>1</v>
      </c>
      <c r="AM69" t="str">
        <f ca="1">IF(ROW()=2,AN69,OFFSET(AM69,-1,0)&amp;IF(LEN(AN69)=0,"",","&amp;AN69))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v>
      </c>
      <c r="AN69" t="str">
        <f ca="1">IF(AL69&lt;&gt;1,"",
"{"""&amp;A$1&amp;""":"&amp;A69
&amp;","""&amp;B$1&amp;""":"&amp;B69
&amp;IF(LEN(AA69)=0,"",","""&amp;AA$1&amp;""":"""&amp;AA69&amp;"""")
&amp;IF(LEN(AC69)=0,"",","""&amp;AC$1&amp;""":"""&amp;AC69&amp;"""")
&amp;IF(LEN(AD69)=0,"",","""&amp;AD$1&amp;""":"&amp;AD69)
&amp;IF(LEN(AE69)=0,"",","""&amp;AE$1&amp;""":"""&amp;AE69&amp;"""")
&amp;IF(LEN(AF69)=0,"",","""&amp;AF$1&amp;""":"&amp;AF69)
&amp;IF(LEN(AG69)=0,"",","""&amp;AG$1&amp;""":"&amp;AG69)&amp;"}")</f>
        <v>{"dy":7,"sl":7,"tp":"uph","vl":"30128","cn":10,"pt":"GO","pr":3000}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1.3495276653171391E-2</v>
      </c>
      <c r="BQ69">
        <f t="shared" ca="1" si="17"/>
        <v>9.4250706880301613E-3</v>
      </c>
      <c r="BR69">
        <f t="shared" ca="1" si="18"/>
        <v>1.0193679918450561E-2</v>
      </c>
      <c r="BS69">
        <f t="shared" ca="1" si="19"/>
        <v>0.57085020242915019</v>
      </c>
      <c r="BT69">
        <f t="shared" ca="1" si="20"/>
        <v>0.39868049010367601</v>
      </c>
      <c r="BU69">
        <f t="shared" ca="1" si="21"/>
        <v>0.4311926605504583</v>
      </c>
      <c r="BV69" t="str">
        <f ca="1">OFFSET([1]EquipTable!$A$1,ROW()-1,0)</f>
        <v>Equip5002</v>
      </c>
    </row>
    <row r="70" spans="1:74">
      <c r="A70">
        <v>7</v>
      </c>
      <c r="B70">
        <v>8</v>
      </c>
      <c r="C70">
        <f>IF(B70&lt;=9,0,
IF(B70=10,1,2))</f>
        <v>0</v>
      </c>
      <c r="D70">
        <f ca="1">RAND()</f>
        <v>0.26498792754081291</v>
      </c>
      <c r="E70">
        <f ca="1">RAND()</f>
        <v>0.55627284476918859</v>
      </c>
      <c r="F70">
        <f ca="1">RAND()</f>
        <v>0.60373487205924203</v>
      </c>
      <c r="G70">
        <f ca="1">RAND()</f>
        <v>0.57776314285061803</v>
      </c>
      <c r="H70">
        <f ca="1">RAND()</f>
        <v>0.66585761275284261</v>
      </c>
      <c r="I70">
        <f ca="1">RAND()</f>
        <v>0.99309046669159029</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
      </c>
      <c r="AL70">
        <v>1</v>
      </c>
      <c r="AM70" t="str">
        <f ca="1">IF(ROW()=2,AN70,OFFSET(AM70,-1,0)&amp;IF(LEN(AN70)=0,"",","&amp;AN70))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v>
      </c>
      <c r="AN70" t="str">
        <f ca="1">IF(AL70&lt;&gt;1,"",
"{"""&amp;A$1&amp;""":"&amp;A70
&amp;","""&amp;B$1&amp;""":"&amp;B70
&amp;IF(LEN(AA70)=0,"",","""&amp;AA$1&amp;""":"""&amp;AA70&amp;"""")
&amp;IF(LEN(AC70)=0,"",","""&amp;AC$1&amp;""":"""&amp;AC70&amp;"""")
&amp;IF(LEN(AD70)=0,"",","""&amp;AD$1&amp;""":"&amp;AD70)
&amp;IF(LEN(AE70)=0,"",","""&amp;AE$1&amp;""":"""&amp;AE70&amp;"""")
&amp;IF(LEN(AF70)=0,"",","""&amp;AF$1&amp;""":"&amp;AF70)
&amp;IF(LEN(AG70)=0,"",","""&amp;AG$1&amp;""":"&amp;AG70)&amp;"}")</f>
        <v>{"dy":7,"sl":8}</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1.3495276653171391E-2</v>
      </c>
      <c r="BQ70">
        <f t="shared" ca="1" si="17"/>
        <v>9.4250706880301613E-3</v>
      </c>
      <c r="BR70">
        <f t="shared" ca="1" si="18"/>
        <v>1.0193679918450561E-2</v>
      </c>
      <c r="BS70">
        <f t="shared" ca="1" si="19"/>
        <v>0.58434547908232159</v>
      </c>
      <c r="BT70">
        <f t="shared" ca="1" si="20"/>
        <v>0.40810556079170618</v>
      </c>
      <c r="BU70">
        <f t="shared" ca="1" si="21"/>
        <v>0.44138634046890884</v>
      </c>
      <c r="BV70" t="str">
        <f ca="1">OFFSET([1]EquipTable!$A$1,ROW()-1,0)</f>
        <v>Equip5101</v>
      </c>
    </row>
    <row r="71" spans="1:74">
      <c r="A71">
        <v>7</v>
      </c>
      <c r="B71">
        <v>9</v>
      </c>
      <c r="C71">
        <f>IF(B71&lt;=9,0,
IF(B71=10,1,2))</f>
        <v>0</v>
      </c>
      <c r="D71">
        <f ca="1">RAND()</f>
        <v>0.82951300577671994</v>
      </c>
      <c r="E71">
        <f ca="1">RAND()</f>
        <v>0.14793641667249124</v>
      </c>
      <c r="F71">
        <f ca="1">RAND()</f>
        <v>0.13615679465183317</v>
      </c>
      <c r="G71">
        <f ca="1">RAND()</f>
        <v>0.38865625834483486</v>
      </c>
      <c r="H71">
        <f ca="1">RAND()</f>
        <v>0.72207328444774643</v>
      </c>
      <c r="I71">
        <f ca="1">RAND()</f>
        <v>0.25722626663222214</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
      </c>
      <c r="AL71">
        <v>1</v>
      </c>
      <c r="AM71" t="str">
        <f ca="1">IF(ROW()=2,AN71,OFFSET(AM71,-1,0)&amp;IF(LEN(AN71)=0,"",","&amp;AN71))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v>
      </c>
      <c r="AN71" t="str">
        <f ca="1">IF(AL71&lt;&gt;1,"",
"{"""&amp;A$1&amp;""":"&amp;A71
&amp;","""&amp;B$1&amp;""":"&amp;B71
&amp;IF(LEN(AA71)=0,"",","""&amp;AA$1&amp;""":"""&amp;AA71&amp;"""")
&amp;IF(LEN(AC71)=0,"",","""&amp;AC$1&amp;""":"""&amp;AC71&amp;"""")
&amp;IF(LEN(AD71)=0,"",","""&amp;AD$1&amp;""":"&amp;AD71)
&amp;IF(LEN(AE71)=0,"",","""&amp;AE$1&amp;""":"""&amp;AE71&amp;"""")
&amp;IF(LEN(AF71)=0,"",","""&amp;AF$1&amp;""":"&amp;AF71)
&amp;IF(LEN(AG71)=0,"",","""&amp;AG$1&amp;""":"&amp;AG71)&amp;"}")</f>
        <v>{"dy":7,"sl":9}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1.3495276653171391E-2</v>
      </c>
      <c r="BQ71">
        <f t="shared" ca="1" si="17"/>
        <v>9.4250706880301613E-3</v>
      </c>
      <c r="BR71">
        <f t="shared" ca="1" si="18"/>
        <v>1.0193679918450561E-2</v>
      </c>
      <c r="BS71">
        <f t="shared" ca="1" si="19"/>
        <v>0.597840755735493</v>
      </c>
      <c r="BT71">
        <f t="shared" ca="1" si="20"/>
        <v>0.41753063147973635</v>
      </c>
      <c r="BU71">
        <f t="shared" ca="1" si="21"/>
        <v>0.45158002038735939</v>
      </c>
      <c r="BV71" t="str">
        <f ca="1">OFFSET([1]EquipTable!$A$1,ROW()-1,0)</f>
        <v>Equip5102</v>
      </c>
    </row>
    <row r="72" spans="1:74">
      <c r="A72">
        <v>8</v>
      </c>
      <c r="B72">
        <v>0</v>
      </c>
      <c r="C72">
        <f>IF(B72&lt;=9,0,
IF(B72=10,1,2))</f>
        <v>0</v>
      </c>
      <c r="D72">
        <f ca="1">RAND()</f>
        <v>0.16940285268466915</v>
      </c>
      <c r="E72">
        <f ca="1">RAND()</f>
        <v>0.99539869293617933</v>
      </c>
      <c r="F72">
        <f ca="1">RAND()</f>
        <v>0.70126022910779184</v>
      </c>
      <c r="G72">
        <f ca="1">RAND()</f>
        <v>0.97596617212034142</v>
      </c>
      <c r="H72">
        <f ca="1">RAND()</f>
        <v>7.2591429918736017E-2</v>
      </c>
      <c r="I72">
        <f ca="1">RAND()</f>
        <v>0.86394176328375805</v>
      </c>
      <c r="M72" t="str">
        <f ca="1">IF(LEN(J72)&lt;&gt;0,J72,VLOOKUP(D72+$B72,$BJ:$BK,MATCH($BK$1,$BJ$1:$BK$1,0),1))</f>
        <v>지정 장비</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Equip8302</v>
      </c>
      <c r="O72">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1</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GO</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74800</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U72" t="s">
        <v>82</v>
      </c>
      <c r="V72" t="s">
        <v>259</v>
      </c>
      <c r="W72">
        <v>1</v>
      </c>
      <c r="X72" t="s">
        <v>129</v>
      </c>
      <c r="Z72">
        <v>11</v>
      </c>
      <c r="AA72" t="str">
        <f ca="1">IF(ISBLANK(AB72),"",
VLOOKUP(AB72,OFFSET(INDIRECT("$A:$B"),0,MATCH(AB$1&amp;"_Verify",INDIRECT("$1:$1"),0)-1),2,0)
)</f>
        <v>upn</v>
      </c>
      <c r="AB72" t="s">
        <v>92</v>
      </c>
      <c r="AC72">
        <v>48090</v>
      </c>
      <c r="AD72">
        <v>7</v>
      </c>
      <c r="AE72" t="s">
        <v>394</v>
      </c>
      <c r="AG72">
        <v>2100</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
      </c>
      <c r="AL72">
        <v>1</v>
      </c>
      <c r="AM72" t="str">
        <f ca="1">IF(ROW()=2,AN72,OFFSET(AM72,-1,0)&amp;IF(LEN(AN72)=0,"",","&amp;AN72))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v>
      </c>
      <c r="AN72" t="str">
        <f ca="1">IF(AL72&lt;&gt;1,"",
"{"""&amp;A$1&amp;""":"&amp;A72
&amp;","""&amp;B$1&amp;""":"&amp;B72
&amp;IF(LEN(AA72)=0,"",","""&amp;AA$1&amp;""":"""&amp;AA72&amp;"""")
&amp;IF(LEN(AC72)=0,"",","""&amp;AC$1&amp;""":"""&amp;AC72&amp;"""")
&amp;IF(LEN(AD72)=0,"",","""&amp;AD$1&amp;""":"&amp;AD72)
&amp;IF(LEN(AE72)=0,"",","""&amp;AE$1&amp;""":"""&amp;AE72&amp;"""")
&amp;IF(LEN(AF72)=0,"",","""&amp;AF$1&amp;""":"&amp;AF72)
&amp;IF(LEN(AG72)=0,"",","""&amp;AG$1&amp;""":"&amp;AG72)&amp;"}")</f>
        <v>{"dy":8,"sl":0,"tp":"upn","vl":"48090","cn":7,"pt":"GO","pr":2100}</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1.3495276653171391E-2</v>
      </c>
      <c r="BQ72">
        <f t="shared" ca="1" si="17"/>
        <v>9.4250706880301613E-3</v>
      </c>
      <c r="BR72">
        <f t="shared" ca="1" si="18"/>
        <v>1.0193679918450561E-2</v>
      </c>
      <c r="BS72">
        <f t="shared" ca="1" si="19"/>
        <v>0.61133603238866441</v>
      </c>
      <c r="BT72">
        <f t="shared" ca="1" si="20"/>
        <v>0.42695570216776652</v>
      </c>
      <c r="BU72">
        <f t="shared" ca="1" si="21"/>
        <v>0.46177370030580994</v>
      </c>
      <c r="BV72" t="str">
        <f ca="1">OFFSET([1]EquipTable!$A$1,ROW()-1,0)</f>
        <v>Equip5201</v>
      </c>
    </row>
    <row r="73" spans="1:74">
      <c r="A73">
        <v>8</v>
      </c>
      <c r="B73">
        <v>1</v>
      </c>
      <c r="C73">
        <f>IF(B73&lt;=9,0,
IF(B73=10,1,2))</f>
        <v>0</v>
      </c>
      <c r="D73">
        <f ca="1">RAND()</f>
        <v>0.10157055062045328</v>
      </c>
      <c r="E73">
        <f ca="1">RAND()</f>
        <v>0.68516487612006927</v>
      </c>
      <c r="F73">
        <f ca="1">RAND()</f>
        <v>0.37615024971681077</v>
      </c>
      <c r="G73">
        <f ca="1">RAND()</f>
        <v>0.85785342144630672</v>
      </c>
      <c r="H73">
        <f ca="1">RAND()</f>
        <v>0.88475603597040831</v>
      </c>
      <c r="I73">
        <f ca="1">RAND()</f>
        <v>0.97973775106081684</v>
      </c>
      <c r="M73" t="str">
        <f ca="1">IF(LEN(J73)&lt;&gt;0,J73,VLOOKUP(D73+$B73,$BJ:$BK,MATCH($BK$1,$BJ$1:$BK$1,0),1))</f>
        <v>지정 장비</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Equip6002</v>
      </c>
      <c r="O73">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1</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GO</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2300</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U73" t="s">
        <v>82</v>
      </c>
      <c r="V73" t="s">
        <v>241</v>
      </c>
      <c r="W73">
        <v>1</v>
      </c>
      <c r="X73" t="s">
        <v>125</v>
      </c>
      <c r="Z73">
        <v>7000</v>
      </c>
      <c r="AA73" t="str">
        <f ca="1">IF(ISBLANK(AB73),"",
VLOOKUP(AB73,OFFSET(INDIRECT("$A:$B"),0,MATCH(AB$1&amp;"_Verify",INDIRECT("$1:$1"),0)-1),2,0)
)</f>
        <v>fe</v>
      </c>
      <c r="AB73" t="s">
        <v>82</v>
      </c>
      <c r="AC73" t="s">
        <v>418</v>
      </c>
      <c r="AD73">
        <v>1</v>
      </c>
      <c r="AE73" t="s">
        <v>125</v>
      </c>
      <c r="AG73">
        <v>7000</v>
      </c>
      <c r="AH73" t="str">
        <f ca="1">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
      </c>
      <c r="AJ73" t="str">
        <f>IF(ISBLANK($AB73),"",
IF(AND($B73&gt;=VLOOKUP($AB73,$AP:$AS,3,0),$B73&lt;=VLOOKUP($AB73,$AP:$AS,4,0)),"","슬롯타입이상"))</f>
        <v/>
      </c>
      <c r="AK73" t="str">
        <f ca="1">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잿더미 스톤해머</v>
      </c>
      <c r="AL73">
        <v>1</v>
      </c>
      <c r="AM73" t="str">
        <f ca="1">IF(ROW()=2,AN73,OFFSET(AM73,-1,0)&amp;IF(LEN(AN73)=0,"",","&amp;AN73))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v>
      </c>
      <c r="AN73" t="str">
        <f ca="1">IF(AL73&lt;&gt;1,"",
"{"""&amp;A$1&amp;""":"&amp;A73
&amp;","""&amp;B$1&amp;""":"&amp;B73
&amp;IF(LEN(AA73)=0,"",","""&amp;AA$1&amp;""":"""&amp;AA73&amp;"""")
&amp;IF(LEN(AC73)=0,"",","""&amp;AC$1&amp;""":"""&amp;AC73&amp;"""")
&amp;IF(LEN(AD73)=0,"",","""&amp;AD$1&amp;""":"&amp;AD73)
&amp;IF(LEN(AE73)=0,"",","""&amp;AE$1&amp;""":"""&amp;AE73&amp;"""")
&amp;IF(LEN(AF73)=0,"",","""&amp;AF$1&amp;""":"&amp;AF73)
&amp;IF(LEN(AG73)=0,"",","""&amp;AG$1&amp;""":"&amp;AG73)&amp;"}")</f>
        <v>{"dy":8,"sl":1,"tp":"fe","vl":"Equip4302","cn":1,"pt":"GO","pr":7000}</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1.3495276653171391E-2</v>
      </c>
      <c r="BQ73">
        <f t="shared" ca="1" si="17"/>
        <v>9.4250706880301613E-3</v>
      </c>
      <c r="BR73">
        <f t="shared" ca="1" si="18"/>
        <v>1.0193679918450561E-2</v>
      </c>
      <c r="BS73">
        <f t="shared" ca="1" si="19"/>
        <v>0.62483130904183581</v>
      </c>
      <c r="BT73">
        <f t="shared" ca="1" si="20"/>
        <v>0.43638077285579668</v>
      </c>
      <c r="BU73">
        <f t="shared" ca="1" si="21"/>
        <v>0.47196738022426049</v>
      </c>
      <c r="BV73" t="str">
        <f ca="1">OFFSET([1]EquipTable!$A$1,ROW()-1,0)</f>
        <v>Equip5202</v>
      </c>
    </row>
    <row r="74" spans="1:74">
      <c r="A74">
        <v>8</v>
      </c>
      <c r="B74">
        <v>2</v>
      </c>
      <c r="C74">
        <f>IF(B74&lt;=9,0,
IF(B74=10,1,2))</f>
        <v>0</v>
      </c>
      <c r="D74">
        <f ca="1">RAND()</f>
        <v>0.63330839033948938</v>
      </c>
      <c r="E74">
        <f ca="1">RAND()</f>
        <v>0.12609286281458298</v>
      </c>
      <c r="F74">
        <f ca="1">RAND()</f>
        <v>0.91189137854054125</v>
      </c>
      <c r="G74">
        <f ca="1">RAND()</f>
        <v>0.23272869803301277</v>
      </c>
      <c r="H74">
        <f ca="1">RAND()</f>
        <v>0.62933763829810618</v>
      </c>
      <c r="I74">
        <f ca="1">RAND()</f>
        <v>0.95844892934672388</v>
      </c>
      <c r="M74" t="str">
        <f ca="1">IF(LEN(J74)&lt;&gt;0,J74,VLOOKUP(D74+$B74,$BJ:$BK,MATCH($BK$1,$BJ$1:$BK$1,0),1))</f>
        <v>안 지정 캐릭터 PP 영웅등급</v>
      </c>
      <c r="N74">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12609</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4</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1200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91</v>
      </c>
      <c r="V74">
        <v>9503</v>
      </c>
      <c r="W74">
        <v>9</v>
      </c>
      <c r="X74" t="s">
        <v>125</v>
      </c>
      <c r="Z74">
        <v>900</v>
      </c>
      <c r="AA74" t="str">
        <f ca="1">IF(ISBLANK(AB74),"",
VLOOKUP(AB74,OFFSET(INDIRECT("$A:$B"),0,MATCH(AB$1&amp;"_Verify",INDIRECT("$1:$1"),0)-1),2,0)
)</f>
        <v>fe</v>
      </c>
      <c r="AB74" t="s">
        <v>82</v>
      </c>
      <c r="AC74" t="s">
        <v>503</v>
      </c>
      <c r="AD74">
        <v>1</v>
      </c>
      <c r="AE74" t="s">
        <v>125</v>
      </c>
      <c r="AG74">
        <v>600</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그린 아이즈</v>
      </c>
      <c r="AL74">
        <v>1</v>
      </c>
      <c r="AM74" t="str">
        <f ca="1">IF(ROW()=2,AN74,OFFSET(AM74,-1,0)&amp;IF(LEN(AN74)=0,"",","&amp;AN74))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v>
      </c>
      <c r="AN74" t="str">
        <f ca="1">IF(AL74&lt;&gt;1,"",
"{"""&amp;A$1&amp;""":"&amp;A74
&amp;","""&amp;B$1&amp;""":"&amp;B74
&amp;IF(LEN(AA74)=0,"",","""&amp;AA$1&amp;""":"""&amp;AA74&amp;"""")
&amp;IF(LEN(AC74)=0,"",","""&amp;AC$1&amp;""":"""&amp;AC74&amp;"""")
&amp;IF(LEN(AD74)=0,"",","""&amp;AD$1&amp;""":"&amp;AD74)
&amp;IF(LEN(AE74)=0,"",","""&amp;AE$1&amp;""":"""&amp;AE74&amp;"""")
&amp;IF(LEN(AF74)=0,"",","""&amp;AF$1&amp;""":"&amp;AF74)
&amp;IF(LEN(AG74)=0,"",","""&amp;AG$1&amp;""":"&amp;AG74)&amp;"}")</f>
        <v>{"dy":8,"sl":2,"tp":"fe","vl":"Equip5002","cn":1,"pt":"GO","pr":600}</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1.3495276653171391E-2</v>
      </c>
      <c r="BQ74">
        <f t="shared" ca="1" si="17"/>
        <v>9.4250706880301613E-3</v>
      </c>
      <c r="BR74">
        <f t="shared" ca="1" si="18"/>
        <v>1.0193679918450561E-2</v>
      </c>
      <c r="BS74">
        <f t="shared" ca="1" si="19"/>
        <v>0.63832658569500722</v>
      </c>
      <c r="BT74">
        <f t="shared" ca="1" si="20"/>
        <v>0.44580584354382685</v>
      </c>
      <c r="BU74">
        <f t="shared" ca="1" si="21"/>
        <v>0.48216106014271104</v>
      </c>
      <c r="BV74" t="str">
        <f ca="1">OFFSET([1]EquipTable!$A$1,ROW()-1,0)</f>
        <v>Equip5301</v>
      </c>
    </row>
    <row r="75" spans="1:74">
      <c r="A75">
        <v>8</v>
      </c>
      <c r="B75">
        <v>3</v>
      </c>
      <c r="C75">
        <f>IF(B75&lt;=9,0,
IF(B75=10,1,2))</f>
        <v>0</v>
      </c>
      <c r="D75">
        <f ca="1">RAND()</f>
        <v>4.3477567322375288E-3</v>
      </c>
      <c r="E75">
        <f ca="1">RAND()</f>
        <v>0.71947983285429373</v>
      </c>
      <c r="F75">
        <f ca="1">RAND()</f>
        <v>5.2505224695588826E-2</v>
      </c>
      <c r="G75">
        <f ca="1">RAND()</f>
        <v>0.23916788467198846</v>
      </c>
      <c r="H75">
        <f ca="1">RAND()</f>
        <v>0.49038542812549535</v>
      </c>
      <c r="I75">
        <f ca="1">RAND()</f>
        <v>5.0016811097078562E-2</v>
      </c>
      <c r="M75" t="str">
        <f ca="1">IF(LEN(J75)&lt;&gt;0,J75,VLOOKUP(D75+$B75,$BJ:$BK,MATCH($BK$1,$BJ$1:$BK$1,0),1))</f>
        <v>안 지정 캐릭터 PP 영웅등급</v>
      </c>
      <c r="N75">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71947</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11</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GO</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3300</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91</v>
      </c>
      <c r="V75">
        <v>38090</v>
      </c>
      <c r="W75">
        <v>11</v>
      </c>
      <c r="X75" t="s">
        <v>125</v>
      </c>
      <c r="Z75">
        <v>1100</v>
      </c>
      <c r="AA75" t="str">
        <f ca="1">IF(ISBLANK(AB75),"",
VLOOKUP(AB75,OFFSET(INDIRECT("$A:$B"),0,MATCH(AB$1&amp;"_Verify",INDIRECT("$1:$1"),0)-1),2,0)
)</f>
        <v>fe</v>
      </c>
      <c r="AB75" t="s">
        <v>82</v>
      </c>
      <c r="AC75" t="s">
        <v>494</v>
      </c>
      <c r="AD75">
        <v>1</v>
      </c>
      <c r="AE75" t="s">
        <v>129</v>
      </c>
      <c r="AF75">
        <v>209</v>
      </c>
      <c r="AG75">
        <v>119</v>
      </c>
      <c r="AH75" t="str">
        <f ca="1">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전설</v>
      </c>
      <c r="AJ75" t="str">
        <f>IF(ISBLANK($AB75),"",
IF(AND($B75&gt;=VLOOKUP($AB75,$AP:$AS,3,0),$B75&lt;=VLOOKUP($AB75,$AP:$AS,4,0)),"","슬롯타입이상"))</f>
        <v/>
      </c>
      <c r="AK75" t="str">
        <f ca="1">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요정왕의 활</v>
      </c>
      <c r="AL75">
        <v>1</v>
      </c>
      <c r="AM75" t="str">
        <f ca="1">IF(ROW()=2,AN75,OFFSET(AM75,-1,0)&amp;IF(LEN(AN75)=0,"",","&amp;AN75))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v>
      </c>
      <c r="AN75" t="str">
        <f ca="1">IF(AL75&lt;&gt;1,"",
"{"""&amp;A$1&amp;""":"&amp;A75
&amp;","""&amp;B$1&amp;""":"&amp;B75
&amp;IF(LEN(AA75)=0,"",","""&amp;AA$1&amp;""":"""&amp;AA75&amp;"""")
&amp;IF(LEN(AC75)=0,"",","""&amp;AC$1&amp;""":"""&amp;AC75&amp;"""")
&amp;IF(LEN(AD75)=0,"",","""&amp;AD$1&amp;""":"&amp;AD75)
&amp;IF(LEN(AE75)=0,"",","""&amp;AE$1&amp;""":"""&amp;AE75&amp;"""")
&amp;IF(LEN(AF75)=0,"",","""&amp;AF$1&amp;""":"&amp;AF75)
&amp;IF(LEN(AG75)=0,"",","""&amp;AG$1&amp;""":"&amp;AG75)&amp;"}")</f>
        <v>{"dy":8,"sl":3,"tp":"fe","vl":"Equip2402","cn":1,"pt":"DI","pp":209,"pr":119}</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1.3495276653171391E-2</v>
      </c>
      <c r="BQ75">
        <f t="shared" ca="1" si="17"/>
        <v>9.4250706880301613E-3</v>
      </c>
      <c r="BR75">
        <f t="shared" ca="1" si="18"/>
        <v>1.0193679918450561E-2</v>
      </c>
      <c r="BS75">
        <f t="shared" ca="1" si="19"/>
        <v>0.65182186234817863</v>
      </c>
      <c r="BT75">
        <f t="shared" ca="1" si="20"/>
        <v>0.45523091423185702</v>
      </c>
      <c r="BU75">
        <f t="shared" ca="1" si="21"/>
        <v>0.49235474006116159</v>
      </c>
      <c r="BV75" t="str">
        <f ca="1">OFFSET([1]EquipTable!$A$1,ROW()-1,0)</f>
        <v>Equip5302</v>
      </c>
    </row>
    <row r="76" spans="1:74">
      <c r="A76">
        <v>8</v>
      </c>
      <c r="B76">
        <v>4</v>
      </c>
      <c r="C76">
        <f>IF(B76&lt;=9,0,
IF(B76=10,1,2))</f>
        <v>0</v>
      </c>
      <c r="D76">
        <f ca="1">RAND()</f>
        <v>0.5828552902788916</v>
      </c>
      <c r="E76">
        <f ca="1">RAND()</f>
        <v>0.30309345149918043</v>
      </c>
      <c r="F76">
        <f ca="1">RAND()</f>
        <v>0.15139104896784161</v>
      </c>
      <c r="G76">
        <f ca="1">RAND()</f>
        <v>0.41451730503737005</v>
      </c>
      <c r="H76">
        <f ca="1">RAND()</f>
        <v>0.89983849779374636</v>
      </c>
      <c r="I76">
        <f ca="1">RAND()</f>
        <v>0.63504557859274313</v>
      </c>
      <c r="M76" t="str">
        <f ca="1">IF(LEN(J76)&lt;&gt;0,J76,VLOOKUP(D76+$B76,$BJ:$BK,MATCH($BK$1,$BJ$1:$BK$1,0),1))</f>
        <v>안 지정 캐릭터 PP 일반등급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30309</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6</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1800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92</v>
      </c>
      <c r="V76">
        <v>46233</v>
      </c>
      <c r="W76">
        <v>11</v>
      </c>
      <c r="X76" t="s">
        <v>125</v>
      </c>
      <c r="Z76">
        <v>1100</v>
      </c>
      <c r="AA76" t="str">
        <f ca="1">IF(ISBLANK(AB76),"",
VLOOKUP(AB76,OFFSET(INDIRECT("$A:$B"),0,MATCH(AB$1&amp;"_Verify",INDIRECT("$1:$1"),0)-1),2,0)
)</f>
        <v>uph</v>
      </c>
      <c r="AB76" t="s">
        <v>91</v>
      </c>
      <c r="AC76">
        <v>56233</v>
      </c>
      <c r="AD76">
        <v>11</v>
      </c>
      <c r="AE76" t="s">
        <v>393</v>
      </c>
      <c r="AG76">
        <v>3</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v>
      </c>
      <c r="AN76" t="str">
        <f ca="1">IF(AL76&lt;&gt;1,"",
"{"""&amp;A$1&amp;""":"&amp;A76
&amp;","""&amp;B$1&amp;""":"&amp;B76
&amp;IF(LEN(AA76)=0,"",","""&amp;AA$1&amp;""":"""&amp;AA76&amp;"""")
&amp;IF(LEN(AC76)=0,"",","""&amp;AC$1&amp;""":"""&amp;AC76&amp;"""")
&amp;IF(LEN(AD76)=0,"",","""&amp;AD$1&amp;""":"&amp;AD76)
&amp;IF(LEN(AE76)=0,"",","""&amp;AE$1&amp;""":"""&amp;AE76&amp;"""")
&amp;IF(LEN(AF76)=0,"",","""&amp;AF$1&amp;""":"&amp;AF76)
&amp;IF(LEN(AG76)=0,"",","""&amp;AG$1&amp;""":"&amp;AG76)&amp;"}")</f>
        <v>{"dy":8,"sl":4,"tp":"uph","vl":"56233","cn":11,"pt":"DI","pr":3}</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1.3495276653171392E-3</v>
      </c>
      <c r="BQ76">
        <f t="shared" ca="1" si="17"/>
        <v>9.4250706880301622E-4</v>
      </c>
      <c r="BR76">
        <f t="shared" ca="1" si="18"/>
        <v>1.0193679918450561E-3</v>
      </c>
      <c r="BS76">
        <f t="shared" ca="1" si="19"/>
        <v>0.66531713900135003</v>
      </c>
      <c r="BT76">
        <f t="shared" ca="1" si="20"/>
        <v>0.46465598491988719</v>
      </c>
      <c r="BU76">
        <f t="shared" ca="1" si="21"/>
        <v>0.50254841997961219</v>
      </c>
      <c r="BV76" t="str">
        <f ca="1">OFFSET([1]EquipTable!$A$1,ROW()-1,0)</f>
        <v>Equip5401</v>
      </c>
    </row>
    <row r="77" spans="1:74">
      <c r="A77">
        <v>8</v>
      </c>
      <c r="B77">
        <v>5</v>
      </c>
      <c r="C77">
        <f>IF(B77&lt;=9,0,
IF(B77=10,1,2))</f>
        <v>0</v>
      </c>
      <c r="D77">
        <f ca="1">RAND()</f>
        <v>0.358749437094249</v>
      </c>
      <c r="E77">
        <f ca="1">RAND()</f>
        <v>0.69777234169801905</v>
      </c>
      <c r="F77">
        <f ca="1">RAND()</f>
        <v>9.273634521398888E-2</v>
      </c>
      <c r="G77">
        <f ca="1">RAND()</f>
        <v>0.60392344420627708</v>
      </c>
      <c r="H77">
        <f ca="1">RAND()</f>
        <v>0.44786943516516364</v>
      </c>
      <c r="I77">
        <f ca="1">RAND()</f>
        <v>0.33974827911785277</v>
      </c>
      <c r="M77" t="str">
        <f ca="1">IF(LEN(J77)&lt;&gt;0,J77,VLOOKUP(D77+$B77,$BJ:$BK,MATCH($BK$1,$BJ$1:$BK$1,0),1))</f>
        <v>지정 장비</v>
      </c>
      <c r="N77" t="str">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Equip6101</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1</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GO</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3400</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82</v>
      </c>
      <c r="V77" t="s">
        <v>185</v>
      </c>
      <c r="W77">
        <v>1</v>
      </c>
      <c r="X77" t="s">
        <v>129</v>
      </c>
      <c r="Z77">
        <v>96</v>
      </c>
      <c r="AA77" t="str">
        <f ca="1">IF(ISBLANK(AB77),"",
VLOOKUP(AB77,OFFSET(INDIRECT("$A:$B"),0,MATCH(AB$1&amp;"_Verify",INDIRECT("$1:$1"),0)-1),2,0)
)</f>
        <v>fe</v>
      </c>
      <c r="AB77" t="s">
        <v>82</v>
      </c>
      <c r="AC77" t="s">
        <v>504</v>
      </c>
      <c r="AD77">
        <v>1</v>
      </c>
      <c r="AE77" t="s">
        <v>125</v>
      </c>
      <c r="AG77">
        <v>7300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위장용 세검</v>
      </c>
      <c r="AL77">
        <v>1</v>
      </c>
      <c r="AM77" t="str">
        <f ca="1">IF(ROW()=2,AN77,OFFSET(AM77,-1,0)&amp;IF(LEN(AN77)=0,"",","&amp;AN77))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v>
      </c>
      <c r="AN77" t="str">
        <f ca="1">IF(AL77&lt;&gt;1,"",
"{"""&amp;A$1&amp;""":"&amp;A77
&amp;","""&amp;B$1&amp;""":"&amp;B77
&amp;IF(LEN(AA77)=0,"",","""&amp;AA$1&amp;""":"""&amp;AA77&amp;"""")
&amp;IF(LEN(AC77)=0,"",","""&amp;AC$1&amp;""":"""&amp;AC77&amp;"""")
&amp;IF(LEN(AD77)=0,"",","""&amp;AD$1&amp;""":"&amp;AD77)
&amp;IF(LEN(AE77)=0,"",","""&amp;AE$1&amp;""":"""&amp;AE77&amp;"""")
&amp;IF(LEN(AF77)=0,"",","""&amp;AF$1&amp;""":"&amp;AF77)
&amp;IF(LEN(AG77)=0,"",","""&amp;AG$1&amp;""":"&amp;AG77)&amp;"}")</f>
        <v>{"dy":8,"sl":5,"tp":"fe","vl":"Equip1301","cn":1,"pt":"GO","pr":7300}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1.3495276653171392E-3</v>
      </c>
      <c r="BQ77">
        <f t="shared" ca="1" si="17"/>
        <v>9.4250706880301622E-4</v>
      </c>
      <c r="BR77">
        <f t="shared" ca="1" si="18"/>
        <v>1.0193679918450561E-3</v>
      </c>
      <c r="BS77">
        <f t="shared" ca="1" si="19"/>
        <v>0.66666666666666718</v>
      </c>
      <c r="BT77">
        <f t="shared" ca="1" si="20"/>
        <v>0.46559849198869019</v>
      </c>
      <c r="BU77">
        <f t="shared" ca="1" si="21"/>
        <v>0.50356778797145729</v>
      </c>
      <c r="BV77" t="str">
        <f ca="1">OFFSET([1]EquipTable!$A$1,ROW()-1,0)</f>
        <v>Equip5402</v>
      </c>
    </row>
    <row r="78" spans="1:74">
      <c r="A78">
        <v>8</v>
      </c>
      <c r="B78">
        <v>6</v>
      </c>
      <c r="C78">
        <f>IF(B78&lt;=9,0,
IF(B78=10,1,2))</f>
        <v>0</v>
      </c>
      <c r="D78">
        <f ca="1">RAND()</f>
        <v>0.59337886499548476</v>
      </c>
      <c r="E78">
        <f ca="1">RAND()</f>
        <v>0.60822219383845055</v>
      </c>
      <c r="F78">
        <f ca="1">RAND()</f>
        <v>0.24957810615756848</v>
      </c>
      <c r="G78">
        <f ca="1">RAND()</f>
        <v>0.92711613276793703</v>
      </c>
      <c r="H78">
        <f ca="1">RAND()</f>
        <v>0.55761824597305332</v>
      </c>
      <c r="I78">
        <f ca="1">RAND()</f>
        <v>2.2968580526895321E-2</v>
      </c>
      <c r="M78" t="str">
        <f ca="1">IF(LEN(J78)&lt;&gt;0,J78,VLOOKUP(D78+$B78,$BJ:$BK,MATCH($BK$1,$BJ$1:$BK$1,0),1))</f>
        <v>지정 장비</v>
      </c>
      <c r="N78" t="str">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Equip6202</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GO</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8900</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82</v>
      </c>
      <c r="V78" t="s">
        <v>192</v>
      </c>
      <c r="W78">
        <v>1</v>
      </c>
      <c r="X78" t="s">
        <v>125</v>
      </c>
      <c r="Z78">
        <v>600</v>
      </c>
      <c r="AA78" t="str">
        <f ca="1">IF(ISBLANK(AB78),"",
VLOOKUP(AB78,OFFSET(INDIRECT("$A:$B"),0,MATCH(AB$1&amp;"_Verify",INDIRECT("$1:$1"),0)-1),2,0)
)</f>
        <v>uph</v>
      </c>
      <c r="AB78" t="s">
        <v>91</v>
      </c>
      <c r="AC78">
        <v>19503</v>
      </c>
      <c r="AD78">
        <v>9</v>
      </c>
      <c r="AE78" t="s">
        <v>125</v>
      </c>
      <c r="AG78">
        <v>2700</v>
      </c>
      <c r="AH78" t="str">
        <f>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
      </c>
      <c r="AL78">
        <v>1</v>
      </c>
      <c r="AM78" t="str">
        <f ca="1">IF(ROW()=2,AN78,OFFSET(AM78,-1,0)&amp;IF(LEN(AN78)=0,"",","&amp;AN78))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v>
      </c>
      <c r="AN78" t="str">
        <f ca="1">IF(AL78&lt;&gt;1,"",
"{"""&amp;A$1&amp;""":"&amp;A78
&amp;","""&amp;B$1&amp;""":"&amp;B78
&amp;IF(LEN(AA78)=0,"",","""&amp;AA$1&amp;""":"""&amp;AA78&amp;"""")
&amp;IF(LEN(AC78)=0,"",","""&amp;AC$1&amp;""":"""&amp;AC78&amp;"""")
&amp;IF(LEN(AD78)=0,"",","""&amp;AD$1&amp;""":"&amp;AD78)
&amp;IF(LEN(AE78)=0,"",","""&amp;AE$1&amp;""":"""&amp;AE78&amp;"""")
&amp;IF(LEN(AF78)=0,"",","""&amp;AF$1&amp;""":"&amp;AF78)
&amp;IF(LEN(AG78)=0,"",","""&amp;AG$1&amp;""":"&amp;AG78)&amp;"}")</f>
        <v>{"dy":8,"sl":6,"tp":"uph","vl":"19503","cn":9,"pt":"GO","pr":2700}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0.66801619433198434</v>
      </c>
      <c r="BT78">
        <f t="shared" ca="1" si="20"/>
        <v>0.46654099905749319</v>
      </c>
      <c r="BU78">
        <f t="shared" ca="1" si="21"/>
        <v>0.50458715596330239</v>
      </c>
      <c r="BV78" t="str">
        <f ca="1">OFFSET([1]EquipTable!$A$1,ROW()-1,0)</f>
        <v>Equip5403</v>
      </c>
    </row>
    <row r="79" spans="1:74">
      <c r="A79">
        <v>8</v>
      </c>
      <c r="B79">
        <v>7</v>
      </c>
      <c r="C79">
        <f>IF(B79&lt;=9,0,
IF(B79=10,1,2))</f>
        <v>0</v>
      </c>
      <c r="D79">
        <f ca="1">RAND()</f>
        <v>0.26251648148768136</v>
      </c>
      <c r="E79">
        <f ca="1">RAND()</f>
        <v>0.41215773215870255</v>
      </c>
      <c r="F79">
        <f ca="1">RAND()</f>
        <v>0.91011648804582079</v>
      </c>
      <c r="G79">
        <f ca="1">RAND()</f>
        <v>0.52899625919656557</v>
      </c>
      <c r="H79">
        <f ca="1">RAND()</f>
        <v>0.73452678582156528</v>
      </c>
      <c r="I79">
        <f ca="1">RAND()</f>
        <v>0.73846219974221528</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Equip4302</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GO</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7800</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252</v>
      </c>
      <c r="W79">
        <v>1</v>
      </c>
      <c r="X79" t="s">
        <v>125</v>
      </c>
      <c r="Z79">
        <v>7300</v>
      </c>
      <c r="AA79" t="str">
        <f ca="1">IF(ISBLANK(AB79),"",
VLOOKUP(AB79,OFFSET(INDIRECT("$A:$B"),0,MATCH(AB$1&amp;"_Verify",INDIRECT("$1:$1"),0)-1),2,0)
)</f>
        <v>fe</v>
      </c>
      <c r="AB79" t="s">
        <v>82</v>
      </c>
      <c r="AC79" t="s">
        <v>505</v>
      </c>
      <c r="AD79">
        <v>1</v>
      </c>
      <c r="AE79" t="s">
        <v>125</v>
      </c>
      <c r="AG79">
        <v>29300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스톰 브링어</v>
      </c>
      <c r="AL79">
        <v>1</v>
      </c>
      <c r="AM79" t="str">
        <f ca="1">IF(ROW()=2,AN79,OFFSET(AM79,-1,0)&amp;IF(LEN(AN79)=0,"",","&amp;AN79))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v>
      </c>
      <c r="AN79" t="str">
        <f ca="1">IF(AL79&lt;&gt;1,"",
"{"""&amp;A$1&amp;""":"&amp;A79
&amp;","""&amp;B$1&amp;""":"&amp;B79
&amp;IF(LEN(AA79)=0,"",","""&amp;AA$1&amp;""":"""&amp;AA79&amp;"""")
&amp;IF(LEN(AC79)=0,"",","""&amp;AC$1&amp;""":"""&amp;AC79&amp;"""")
&amp;IF(LEN(AD79)=0,"",","""&amp;AD$1&amp;""":"&amp;AD79)
&amp;IF(LEN(AE79)=0,"",","""&amp;AE$1&amp;""":"""&amp;AE79&amp;"""")
&amp;IF(LEN(AF79)=0,"",","""&amp;AF$1&amp;""":"&amp;AF79)
&amp;IF(LEN(AG79)=0,"",","""&amp;AG$1&amp;""":"&amp;AG79)&amp;"}")</f>
        <v>{"dy":8,"sl":7,"tp":"fe","vl":"Equip8202","cn":1,"pt":"GO","pr":29300}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0.66801619433198434</v>
      </c>
      <c r="BT79">
        <f t="shared" ca="1" si="20"/>
        <v>0.46654099905749319</v>
      </c>
      <c r="BU79">
        <f t="shared" ca="1" si="21"/>
        <v>0.50458715596330239</v>
      </c>
      <c r="BV79" t="str">
        <f ca="1">OFFSET([1]EquipTable!$A$1,ROW()-1,0)</f>
        <v>Equip5404</v>
      </c>
    </row>
    <row r="80" spans="1:74">
      <c r="A80">
        <v>8</v>
      </c>
      <c r="B80">
        <v>8</v>
      </c>
      <c r="C80">
        <f>IF(B80&lt;=9,0,
IF(B80=10,1,2))</f>
        <v>0</v>
      </c>
      <c r="D80">
        <f ca="1">RAND()</f>
        <v>0.99605578215161072</v>
      </c>
      <c r="E80">
        <f ca="1">RAND()</f>
        <v>0.50249969481983459</v>
      </c>
      <c r="F80">
        <f ca="1">RAND()</f>
        <v>0.55374692924214042</v>
      </c>
      <c r="G80">
        <f ca="1">RAND()</f>
        <v>0.68100696055856091</v>
      </c>
      <c r="H80">
        <f ca="1">RAND()</f>
        <v>0.26517515463368257</v>
      </c>
      <c r="I80">
        <f ca="1">RAND()</f>
        <v>0.26254624120949188</v>
      </c>
      <c r="M80" t="str">
        <f ca="1">IF(LEN(J80)&lt;&gt;0,J80,VLOOKUP(D80+$B80,$BJ:$BK,MATCH($BK$1,$BJ$1:$BK$1,0),1))</f>
        <v>삭제</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삭제</v>
      </c>
      <c r="O80" t="str">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삭제</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삭제</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t="str">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삭제</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AA80" t="str">
        <f ca="1">IF(ISBLANK(AB80),"",
VLOOKUP(AB80,OFFSET(INDIRECT("$A:$B"),0,MATCH(AB$1&amp;"_Verify",INDIRECT("$1:$1"),0)-1),2,0)
)</f>
        <v/>
      </c>
      <c r="AH80" t="str">
        <f>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
      </c>
      <c r="AL80">
        <v>1</v>
      </c>
      <c r="AM80" t="str">
        <f ca="1">IF(ROW()=2,AN80,OFFSET(AM80,-1,0)&amp;IF(LEN(AN80)=0,"",","&amp;AN80))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v>
      </c>
      <c r="AN80" t="str">
        <f ca="1">IF(AL80&lt;&gt;1,"",
"{"""&amp;A$1&amp;""":"&amp;A80
&amp;","""&amp;B$1&amp;""":"&amp;B80
&amp;IF(LEN(AA80)=0,"",","""&amp;AA$1&amp;""":"""&amp;AA80&amp;"""")
&amp;IF(LEN(AC80)=0,"",","""&amp;AC$1&amp;""":"""&amp;AC80&amp;"""")
&amp;IF(LEN(AD80)=0,"",","""&amp;AD$1&amp;""":"&amp;AD80)
&amp;IF(LEN(AE80)=0,"",","""&amp;AE$1&amp;""":"""&amp;AE80&amp;"""")
&amp;IF(LEN(AF80)=0,"",","""&amp;AF$1&amp;""":"&amp;AF80)
&amp;IF(LEN(AG80)=0,"",","""&amp;AG$1&amp;""":"&amp;AG80)&amp;"}")</f>
        <v>{"dy":8,"sl":8}</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0.66801619433198434</v>
      </c>
      <c r="BT80">
        <f t="shared" ca="1" si="20"/>
        <v>0.46654099905749319</v>
      </c>
      <c r="BU80">
        <f t="shared" ca="1" si="21"/>
        <v>0.50458715596330239</v>
      </c>
      <c r="BV80" t="str">
        <f ca="1">OFFSET([1]EquipTable!$A$1,ROW()-1,0)</f>
        <v>Equip5405</v>
      </c>
    </row>
    <row r="81" spans="1:74">
      <c r="A81">
        <v>8</v>
      </c>
      <c r="B81">
        <v>9</v>
      </c>
      <c r="C81">
        <f>IF(B81&lt;=9,0,
IF(B81=10,1,2))</f>
        <v>0</v>
      </c>
      <c r="D81">
        <f ca="1">RAND()</f>
        <v>0.79173178919880416</v>
      </c>
      <c r="E81">
        <f ca="1">RAND()</f>
        <v>0.89909106219313362</v>
      </c>
      <c r="F81">
        <f ca="1">RAND()</f>
        <v>0.19357584455494781</v>
      </c>
      <c r="G81">
        <f ca="1">RAND()</f>
        <v>0.42819492383591151</v>
      </c>
      <c r="H81">
        <f ca="1">RAND()</f>
        <v>0.35447323007007026</v>
      </c>
      <c r="I81">
        <f ca="1">RAND()</f>
        <v>0.13753818098234516</v>
      </c>
      <c r="M81" t="str">
        <f ca="1">IF(LEN(J81)&lt;&gt;0,J81,VLOOKUP(D81+$B81,$BJ:$BK,MATCH($BK$1,$BJ$1:$BK$1,0),1))</f>
        <v>삭제</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삭제</v>
      </c>
      <c r="O81" t="str">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삭제</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삭제</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t="str">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삭제</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AA81" t="str">
        <f ca="1">IF(ISBLANK(AB81),"",
VLOOKUP(AB81,OFFSET(INDIRECT("$A:$B"),0,MATCH(AB$1&amp;"_Verify",INDIRECT("$1:$1"),0)-1),2,0)
)</f>
        <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
      </c>
      <c r="AL81">
        <v>1</v>
      </c>
      <c r="AM81" t="str">
        <f ca="1">IF(ROW()=2,AN81,OFFSET(AM81,-1,0)&amp;IF(LEN(AN81)=0,"",","&amp;AN81))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v>
      </c>
      <c r="AN81" t="str">
        <f ca="1">IF(AL81&lt;&gt;1,"",
"{"""&amp;A$1&amp;""":"&amp;A81
&amp;","""&amp;B$1&amp;""":"&amp;B81
&amp;IF(LEN(AA81)=0,"",","""&amp;AA$1&amp;""":"""&amp;AA81&amp;"""")
&amp;IF(LEN(AC81)=0,"",","""&amp;AC$1&amp;""":"""&amp;AC81&amp;"""")
&amp;IF(LEN(AD81)=0,"",","""&amp;AD$1&amp;""":"&amp;AD81)
&amp;IF(LEN(AE81)=0,"",","""&amp;AE$1&amp;""":"""&amp;AE81&amp;"""")
&amp;IF(LEN(AF81)=0,"",","""&amp;AF$1&amp;""":"&amp;AF81)
&amp;IF(LEN(AG81)=0,"",","""&amp;AG$1&amp;""":"&amp;AG81)&amp;"}")</f>
        <v>{"dy":8,"sl":9}</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0.66801619433198434</v>
      </c>
      <c r="BT81">
        <f t="shared" ca="1" si="20"/>
        <v>0.46654099905749319</v>
      </c>
      <c r="BU81">
        <f t="shared" ca="1" si="21"/>
        <v>0.50458715596330239</v>
      </c>
      <c r="BV81" t="str">
        <f ca="1">OFFSET([1]EquipTable!$A$1,ROW()-1,0)</f>
        <v>후보</v>
      </c>
    </row>
    <row r="82" spans="1:74">
      <c r="A82">
        <v>9</v>
      </c>
      <c r="B82">
        <v>0</v>
      </c>
      <c r="C82">
        <f>IF(B82&lt;=9,0,
IF(B82=10,1,2))</f>
        <v>0</v>
      </c>
      <c r="D82">
        <f ca="1">RAND()</f>
        <v>0.52378002292949111</v>
      </c>
      <c r="E82">
        <f ca="1">RAND()</f>
        <v>0.7151418616138463</v>
      </c>
      <c r="F82">
        <f ca="1">RAND()</f>
        <v>0.84939076854958651</v>
      </c>
      <c r="G82">
        <f ca="1">RAND()</f>
        <v>4.3209801693086414E-2</v>
      </c>
      <c r="H82">
        <f ca="1">RAND()</f>
        <v>0.40300898818193165</v>
      </c>
      <c r="I82">
        <f ca="1">RAND()</f>
        <v>0.33366987264788572</v>
      </c>
      <c r="M82" t="str">
        <f ca="1">IF(LEN(J82)&lt;&gt;0,J82,VLOOKUP(D82+$B82,$BJ:$BK,MATCH($BK$1,$BJ$1:$BK$1,0),1))</f>
        <v>지정 장비</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Equip6102</v>
      </c>
      <c r="O82">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1</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GO</v>
      </c>
      <c r="Q82" t="str">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삭제</v>
      </c>
      <c r="R82">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3400</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
      </c>
      <c r="U82" t="s">
        <v>82</v>
      </c>
      <c r="V82" t="s">
        <v>259</v>
      </c>
      <c r="W82">
        <v>1</v>
      </c>
      <c r="X82" t="s">
        <v>129</v>
      </c>
      <c r="Z82">
        <v>11</v>
      </c>
      <c r="AA82" t="str">
        <f ca="1">IF(ISBLANK(AB82),"",
VLOOKUP(AB82,OFFSET(INDIRECT("$A:$B"),0,MATCH(AB$1&amp;"_Verify",INDIRECT("$1:$1"),0)-1),2,0)
)</f>
        <v>fe</v>
      </c>
      <c r="AB82" t="s">
        <v>82</v>
      </c>
      <c r="AC82" t="s">
        <v>416</v>
      </c>
      <c r="AD82">
        <v>1</v>
      </c>
      <c r="AE82" t="s">
        <v>125</v>
      </c>
      <c r="AG82">
        <v>1900</v>
      </c>
      <c r="AH82" t="str">
        <f ca="1">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 ca="1">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SMG28</v>
      </c>
      <c r="AL82">
        <v>1</v>
      </c>
      <c r="AM82" t="str">
        <f ca="1">IF(ROW()=2,AN82,OFFSET(AM82,-1,0)&amp;IF(LEN(AN82)=0,"",","&amp;AN82))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v>
      </c>
      <c r="AN82" t="str">
        <f ca="1">IF(AL82&lt;&gt;1,"",
"{"""&amp;A$1&amp;""":"&amp;A82
&amp;","""&amp;B$1&amp;""":"&amp;B82
&amp;IF(LEN(AA82)=0,"",","""&amp;AA$1&amp;""":"""&amp;AA82&amp;"""")
&amp;IF(LEN(AC82)=0,"",","""&amp;AC$1&amp;""":"""&amp;AC82&amp;"""")
&amp;IF(LEN(AD82)=0,"",","""&amp;AD$1&amp;""":"&amp;AD82)
&amp;IF(LEN(AE82)=0,"",","""&amp;AE$1&amp;""":"""&amp;AE82&amp;"""")
&amp;IF(LEN(AF82)=0,"",","""&amp;AF$1&amp;""":"&amp;AF82)
&amp;IF(LEN(AG82)=0,"",","""&amp;AG$1&amp;""":"&amp;AG82)&amp;"}")</f>
        <v>{"dy":9,"sl":0,"tp":"fe","vl":"Equip6002","cn":1,"pt":"GO","pr":1900}</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0.66801619433198434</v>
      </c>
      <c r="BT82">
        <f t="shared" ca="1" si="20"/>
        <v>0.46654099905749319</v>
      </c>
      <c r="BU82">
        <f t="shared" ca="1" si="21"/>
        <v>0.50458715596330239</v>
      </c>
      <c r="BV82" t="str">
        <f ca="1">OFFSET([1]EquipTable!$A$1,ROW()-1,0)</f>
        <v>후보</v>
      </c>
    </row>
    <row r="83" spans="1:74">
      <c r="A83">
        <v>9</v>
      </c>
      <c r="B83">
        <v>1</v>
      </c>
      <c r="C83">
        <f>IF(B83&lt;=9,0,
IF(B83=10,1,2))</f>
        <v>0</v>
      </c>
      <c r="D83">
        <f ca="1">RAND()</f>
        <v>8.8938021520911015E-2</v>
      </c>
      <c r="E83">
        <f ca="1">RAND()</f>
        <v>0.38290097636289833</v>
      </c>
      <c r="F83">
        <f ca="1">RAND()</f>
        <v>0.57214622585398434</v>
      </c>
      <c r="G83">
        <f ca="1">RAND()</f>
        <v>0.81705368221779162</v>
      </c>
      <c r="H83">
        <f ca="1">RAND()</f>
        <v>0.71580585766686944</v>
      </c>
      <c r="I83">
        <f ca="1">RAND()</f>
        <v>0.29258532529875492</v>
      </c>
      <c r="M83" t="str">
        <f ca="1">IF(LEN(J83)&lt;&gt;0,J83,VLOOKUP(D83+$B83,$BJ:$BK,MATCH($BK$1,$BJ$1:$BK$1,0),1))</f>
        <v>지정 장비</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Equip3102</v>
      </c>
      <c r="O83">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1</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GO</v>
      </c>
      <c r="Q83" t="str">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삭제</v>
      </c>
      <c r="R83">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1100</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
      </c>
      <c r="U83" t="s">
        <v>82</v>
      </c>
      <c r="V83" t="s">
        <v>112</v>
      </c>
      <c r="W83">
        <v>1</v>
      </c>
      <c r="X83" t="s">
        <v>125</v>
      </c>
      <c r="Z83">
        <v>3400</v>
      </c>
      <c r="AA83" t="str">
        <f ca="1">IF(ISBLANK(AB83),"",
VLOOKUP(AB83,OFFSET(INDIRECT("$A:$B"),0,MATCH(AB$1&amp;"_Verify",INDIRECT("$1:$1"),0)-1),2,0)
)</f>
        <v>upn</v>
      </c>
      <c r="AB83" t="s">
        <v>92</v>
      </c>
      <c r="AC83">
        <v>36063</v>
      </c>
      <c r="AD83">
        <v>11</v>
      </c>
      <c r="AE83" t="s">
        <v>125</v>
      </c>
      <c r="AG83">
        <v>3300</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
      </c>
      <c r="AL83">
        <v>1</v>
      </c>
      <c r="AM83" t="str">
        <f ca="1">IF(ROW()=2,AN83,OFFSET(AM83,-1,0)&amp;IF(LEN(AN83)=0,"",","&amp;AN83))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v>
      </c>
      <c r="AN83" t="str">
        <f ca="1">IF(AL83&lt;&gt;1,"",
"{"""&amp;A$1&amp;""":"&amp;A83
&amp;","""&amp;B$1&amp;""":"&amp;B83
&amp;IF(LEN(AA83)=0,"",","""&amp;AA$1&amp;""":"""&amp;AA83&amp;"""")
&amp;IF(LEN(AC83)=0,"",","""&amp;AC$1&amp;""":"""&amp;AC83&amp;"""")
&amp;IF(LEN(AD83)=0,"",","""&amp;AD$1&amp;""":"&amp;AD83)
&amp;IF(LEN(AE83)=0,"",","""&amp;AE$1&amp;""":"""&amp;AE83&amp;"""")
&amp;IF(LEN(AF83)=0,"",","""&amp;AF$1&amp;""":"&amp;AF83)
&amp;IF(LEN(AG83)=0,"",","""&amp;AG$1&amp;""":"&amp;AG83)&amp;"}")</f>
        <v>{"dy":9,"sl":1,"tp":"upn","vl":"36063","cn":11,"pt":"GO","pr":3300}</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0.66801619433198434</v>
      </c>
      <c r="BT83">
        <f t="shared" ca="1" si="20"/>
        <v>0.46654099905749319</v>
      </c>
      <c r="BU83">
        <f t="shared" ca="1" si="21"/>
        <v>0.50458715596330239</v>
      </c>
      <c r="BV83" t="str">
        <f ca="1">OFFSET([1]EquipTable!$A$1,ROW()-1,0)</f>
        <v>후보</v>
      </c>
    </row>
    <row r="84" spans="1:74">
      <c r="A84">
        <v>9</v>
      </c>
      <c r="B84">
        <v>2</v>
      </c>
      <c r="C84">
        <f>IF(B84&lt;=9,0,
IF(B84=10,1,2))</f>
        <v>0</v>
      </c>
      <c r="D84">
        <f ca="1">RAND()</f>
        <v>0.98826361538688867</v>
      </c>
      <c r="E84">
        <f ca="1">RAND()</f>
        <v>0.66001683436568459</v>
      </c>
      <c r="F84">
        <f ca="1">RAND()</f>
        <v>0.32450319834422936</v>
      </c>
      <c r="G84">
        <f ca="1">RAND()</f>
        <v>0.77393035854905223</v>
      </c>
      <c r="H84">
        <f ca="1">RAND()</f>
        <v>0.93911531473775434</v>
      </c>
      <c r="I84">
        <f ca="1">RAND()</f>
        <v>0.9004107449862877</v>
      </c>
      <c r="M84" t="str">
        <f ca="1">IF(LEN(J84)&lt;&gt;0,J84,VLOOKUP(D84+$B84,$BJ:$BK,MATCH($BK$1,$BJ$1:$BK$1,0),1))</f>
        <v>안 지정 캐릭터 PP 영웅등급</v>
      </c>
      <c r="N84">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66001</v>
      </c>
      <c r="O84">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10</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GO</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3000</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U84" t="s">
        <v>91</v>
      </c>
      <c r="V84">
        <v>90489</v>
      </c>
      <c r="W84">
        <v>14</v>
      </c>
      <c r="X84" t="s">
        <v>125</v>
      </c>
      <c r="Z84">
        <v>1400</v>
      </c>
      <c r="AA84" t="str">
        <f ca="1">IF(ISBLANK(AB84),"",
VLOOKUP(AB84,OFFSET(INDIRECT("$A:$B"),0,MATCH(AB$1&amp;"_Verify",INDIRECT("$1:$1"),0)-1),2,0)
)</f>
        <v>fe</v>
      </c>
      <c r="AB84" t="s">
        <v>82</v>
      </c>
      <c r="AC84" t="s">
        <v>404</v>
      </c>
      <c r="AD84">
        <v>1</v>
      </c>
      <c r="AE84" t="s">
        <v>125</v>
      </c>
      <c r="AG84">
        <v>3400</v>
      </c>
      <c r="AH84" t="str">
        <f ca="1">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 ca="1">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성스러운 휘장</v>
      </c>
      <c r="AL84">
        <v>1</v>
      </c>
      <c r="AM84" t="str">
        <f ca="1">IF(ROW()=2,AN84,OFFSET(AM84,-1,0)&amp;IF(LEN(AN84)=0,"",","&amp;AN84))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v>
      </c>
      <c r="AN84" t="str">
        <f ca="1">IF(AL84&lt;&gt;1,"",
"{"""&amp;A$1&amp;""":"&amp;A84
&amp;","""&amp;B$1&amp;""":"&amp;B84
&amp;IF(LEN(AA84)=0,"",","""&amp;AA$1&amp;""":"""&amp;AA84&amp;"""")
&amp;IF(LEN(AC84)=0,"",","""&amp;AC$1&amp;""":"""&amp;AC84&amp;"""")
&amp;IF(LEN(AD84)=0,"",","""&amp;AD$1&amp;""":"&amp;AD84)
&amp;IF(LEN(AE84)=0,"",","""&amp;AE$1&amp;""":"""&amp;AE84&amp;"""")
&amp;IF(LEN(AF84)=0,"",","""&amp;AF$1&amp;""":"&amp;AF84)
&amp;IF(LEN(AG84)=0,"",","""&amp;AG$1&amp;""":"&amp;AG84)&amp;"}")</f>
        <v>{"dy":9,"sl":2,"tp":"fe","vl":"Equip5201","cn":1,"pt":"GO","pr":3400}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0.66801619433198434</v>
      </c>
      <c r="BT84">
        <f t="shared" ca="1" si="20"/>
        <v>0.46654099905749319</v>
      </c>
      <c r="BU84">
        <f t="shared" ca="1" si="21"/>
        <v>0.50458715596330239</v>
      </c>
      <c r="BV84" t="str">
        <f ca="1">OFFSET([1]EquipTable!$A$1,ROW()-1,0)</f>
        <v>후보</v>
      </c>
    </row>
    <row r="85" spans="1:74">
      <c r="A85">
        <v>9</v>
      </c>
      <c r="B85">
        <v>3</v>
      </c>
      <c r="C85">
        <f>IF(B85&lt;=9,0,
IF(B85=10,1,2))</f>
        <v>0</v>
      </c>
      <c r="D85">
        <f ca="1">RAND()</f>
        <v>0.87027442973440172</v>
      </c>
      <c r="E85">
        <f ca="1">RAND()</f>
        <v>0.37205609305844478</v>
      </c>
      <c r="F85">
        <f ca="1">RAND()</f>
        <v>0.48611485976385083</v>
      </c>
      <c r="G85">
        <f ca="1">RAND()</f>
        <v>0.27182750864975724</v>
      </c>
      <c r="H85">
        <f ca="1">RAND()</f>
        <v>0.48236789303073369</v>
      </c>
      <c r="I85">
        <f ca="1">RAND()</f>
        <v>0.12609128634614519</v>
      </c>
      <c r="M85" t="str">
        <f ca="1">IF(LEN(J85)&lt;&gt;0,J85,VLOOKUP(D85+$B85,$BJ:$BK,MATCH($BK$1,$BJ$1:$BK$1,0),1))</f>
        <v>안 지정 캐릭터 PP 일반등급</v>
      </c>
      <c r="N85">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37205</v>
      </c>
      <c r="O85">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7</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GO</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2100</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U85" t="s">
        <v>92</v>
      </c>
      <c r="V85">
        <v>26063</v>
      </c>
      <c r="W85">
        <v>10</v>
      </c>
      <c r="X85" t="s">
        <v>125</v>
      </c>
      <c r="Z85">
        <v>1000</v>
      </c>
      <c r="AA85" t="str">
        <f ca="1">IF(ISBLANK(AB85),"",
VLOOKUP(AB85,OFFSET(INDIRECT("$A:$B"),0,MATCH(AB$1&amp;"_Verify",INDIRECT("$1:$1"),0)-1),2,0)
)</f>
        <v>fe</v>
      </c>
      <c r="AB85" t="s">
        <v>82</v>
      </c>
      <c r="AC85" t="s">
        <v>252</v>
      </c>
      <c r="AD85">
        <v>1</v>
      </c>
      <c r="AE85" t="s">
        <v>125</v>
      </c>
      <c r="AG85">
        <v>7300</v>
      </c>
      <c r="AH85" t="str">
        <f ca="1">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 ca="1">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울려퍼지는 여명</v>
      </c>
      <c r="AL85">
        <v>1</v>
      </c>
      <c r="AM85" t="str">
        <f ca="1">IF(ROW()=2,AN85,OFFSET(AM85,-1,0)&amp;IF(LEN(AN85)=0,"",","&amp;AN85))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v>
      </c>
      <c r="AN85" t="str">
        <f ca="1">IF(AL85&lt;&gt;1,"",
"{"""&amp;A$1&amp;""":"&amp;A85
&amp;","""&amp;B$1&amp;""":"&amp;B85
&amp;IF(LEN(AA85)=0,"",","""&amp;AA$1&amp;""":"""&amp;AA85&amp;"""")
&amp;IF(LEN(AC85)=0,"",","""&amp;AC$1&amp;""":"""&amp;AC85&amp;"""")
&amp;IF(LEN(AD85)=0,"",","""&amp;AD$1&amp;""":"&amp;AD85)
&amp;IF(LEN(AE85)=0,"",","""&amp;AE$1&amp;""":"""&amp;AE85&amp;"""")
&amp;IF(LEN(AF85)=0,"",","""&amp;AF$1&amp;""":"&amp;AF85)
&amp;IF(LEN(AG85)=0,"",","""&amp;AG$1&amp;""":"&amp;AG85)&amp;"}")</f>
        <v>{"dy":9,"sl":3,"tp":"fe","vl":"Equip2302","cn":1,"pt":"GO","pr":7300}</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0.66801619433198434</v>
      </c>
      <c r="BT85">
        <f t="shared" ca="1" si="20"/>
        <v>0.46654099905749319</v>
      </c>
      <c r="BU85">
        <f t="shared" ca="1" si="21"/>
        <v>0.50458715596330239</v>
      </c>
      <c r="BV85" t="str">
        <f ca="1">OFFSET([1]EquipTable!$A$1,ROW()-1,0)</f>
        <v>후보</v>
      </c>
    </row>
    <row r="86" spans="1:74">
      <c r="A86">
        <v>9</v>
      </c>
      <c r="B86">
        <v>4</v>
      </c>
      <c r="C86">
        <f>IF(B86&lt;=9,0,
IF(B86=10,1,2))</f>
        <v>0</v>
      </c>
      <c r="D86">
        <f ca="1">RAND()</f>
        <v>0.74318468207766741</v>
      </c>
      <c r="E86">
        <f ca="1">RAND()</f>
        <v>0.52394525522386803</v>
      </c>
      <c r="F86">
        <f ca="1">RAND()</f>
        <v>9.211761838945165E-2</v>
      </c>
      <c r="G86">
        <f ca="1">RAND()</f>
        <v>0.98243942931871542</v>
      </c>
      <c r="H86">
        <f ca="1">RAND()</f>
        <v>0.55743414382720979</v>
      </c>
      <c r="I86">
        <f ca="1">RAND()</f>
        <v>0.75181794156457193</v>
      </c>
      <c r="M86" t="str">
        <f ca="1">IF(LEN(J86)&lt;&gt;0,J86,VLOOKUP(D86+$B86,$BJ:$BK,MATCH($BK$1,$BJ$1:$BK$1,0),1))</f>
        <v>안 지정 캐릭터 PP 일반등급</v>
      </c>
      <c r="N86">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52394</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9</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GO</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2700</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92</v>
      </c>
      <c r="V86">
        <v>74661</v>
      </c>
      <c r="W86">
        <v>13</v>
      </c>
      <c r="X86" t="s">
        <v>125</v>
      </c>
      <c r="Z86">
        <v>1300</v>
      </c>
      <c r="AA86" t="str">
        <f ca="1">IF(ISBLANK(AB86),"",
VLOOKUP(AB86,OFFSET(INDIRECT("$A:$B"),0,MATCH(AB$1&amp;"_Verify",INDIRECT("$1:$1"),0)-1),2,0)
)</f>
        <v>fe</v>
      </c>
      <c r="AB86" t="s">
        <v>82</v>
      </c>
      <c r="AC86" t="s">
        <v>506</v>
      </c>
      <c r="AD86">
        <v>1</v>
      </c>
      <c r="AE86" t="s">
        <v>129</v>
      </c>
      <c r="AG86">
        <v>11</v>
      </c>
      <c r="AH86" t="str">
        <f ca="1">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 ca="1">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흑진주 칼날</v>
      </c>
      <c r="AL86">
        <v>1</v>
      </c>
      <c r="AM86" t="str">
        <f ca="1">IF(ROW()=2,AN86,OFFSET(AM86,-1,0)&amp;IF(LEN(AN86)=0,"",","&amp;AN86))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v>
      </c>
      <c r="AN86" t="str">
        <f ca="1">IF(AL86&lt;&gt;1,"",
"{"""&amp;A$1&amp;""":"&amp;A86
&amp;","""&amp;B$1&amp;""":"&amp;B86
&amp;IF(LEN(AA86)=0,"",","""&amp;AA$1&amp;""":"""&amp;AA86&amp;"""")
&amp;IF(LEN(AC86)=0,"",","""&amp;AC$1&amp;""":"""&amp;AC86&amp;"""")
&amp;IF(LEN(AD86)=0,"",","""&amp;AD$1&amp;""":"&amp;AD86)
&amp;IF(LEN(AE86)=0,"",","""&amp;AE$1&amp;""":"""&amp;AE86&amp;"""")
&amp;IF(LEN(AF86)=0,"",","""&amp;AF$1&amp;""":"&amp;AF86)
&amp;IF(LEN(AG86)=0,"",","""&amp;AG$1&amp;""":"&amp;AG86)&amp;"}")</f>
        <v>{"dy":9,"sl":4,"tp":"fe","vl":"Equip1302","cn":1,"pt":"DI","pr":11}</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0.66801619433198434</v>
      </c>
      <c r="BT86">
        <f t="shared" ca="1" si="20"/>
        <v>0.46654099905749319</v>
      </c>
      <c r="BU86">
        <f t="shared" ca="1" si="21"/>
        <v>0.50458715596330239</v>
      </c>
      <c r="BV86" t="str">
        <f ca="1">OFFSET([1]EquipTable!$A$1,ROW()-1,0)</f>
        <v>후보</v>
      </c>
    </row>
    <row r="87" spans="1:74">
      <c r="A87">
        <v>9</v>
      </c>
      <c r="B87">
        <v>5</v>
      </c>
      <c r="C87">
        <f>IF(B87&lt;=9,0,
IF(B87=10,1,2))</f>
        <v>0</v>
      </c>
      <c r="D87">
        <f ca="1">RAND()</f>
        <v>0.43500989603232476</v>
      </c>
      <c r="E87">
        <f ca="1">RAND()</f>
        <v>0.48319295843405707</v>
      </c>
      <c r="F87">
        <f ca="1">RAND()</f>
        <v>0.74636821815664645</v>
      </c>
      <c r="G87">
        <f ca="1">RAND()</f>
        <v>0.92339085018560152</v>
      </c>
      <c r="H87">
        <f ca="1">RAND()</f>
        <v>6.9133107960925644E-2</v>
      </c>
      <c r="I87">
        <f ca="1">RAND()</f>
        <v>0.68861684109030263</v>
      </c>
      <c r="M87" t="str">
        <f ca="1">IF(LEN(J87)&lt;&gt;0,J87,VLOOKUP(D87+$B87,$BJ:$BK,MATCH($BK$1,$BJ$1:$BK$1,0),1))</f>
        <v>지정 장비</v>
      </c>
      <c r="N87" t="str">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Equip4101</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1</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GO</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1400</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201</v>
      </c>
      <c r="W87">
        <v>1</v>
      </c>
      <c r="X87" t="s">
        <v>125</v>
      </c>
      <c r="Z87">
        <v>1900</v>
      </c>
      <c r="AA87" t="str">
        <f ca="1">IF(ISBLANK(AB87),"",
VLOOKUP(AB87,OFFSET(INDIRECT("$A:$B"),0,MATCH(AB$1&amp;"_Verify",INDIRECT("$1:$1"),0)-1),2,0)
)</f>
        <v>upn</v>
      </c>
      <c r="AB87" t="s">
        <v>92</v>
      </c>
      <c r="AC87">
        <v>64661</v>
      </c>
      <c r="AD87">
        <v>6</v>
      </c>
      <c r="AE87" t="s">
        <v>125</v>
      </c>
      <c r="AG87">
        <v>1800</v>
      </c>
      <c r="AH87" t="str">
        <f>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
      </c>
      <c r="AL87">
        <v>1</v>
      </c>
      <c r="AM87" t="str">
        <f ca="1">IF(ROW()=2,AN87,OFFSET(AM87,-1,0)&amp;IF(LEN(AN87)=0,"",","&amp;AN87))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v>
      </c>
      <c r="AN87" t="str">
        <f ca="1">IF(AL87&lt;&gt;1,"",
"{"""&amp;A$1&amp;""":"&amp;A87
&amp;","""&amp;B$1&amp;""":"&amp;B87
&amp;IF(LEN(AA87)=0,"",","""&amp;AA$1&amp;""":"""&amp;AA87&amp;"""")
&amp;IF(LEN(AC87)=0,"",","""&amp;AC$1&amp;""":"""&amp;AC87&amp;"""")
&amp;IF(LEN(AD87)=0,"",","""&amp;AD$1&amp;""":"&amp;AD87)
&amp;IF(LEN(AE87)=0,"",","""&amp;AE$1&amp;""":"""&amp;AE87&amp;"""")
&amp;IF(LEN(AF87)=0,"",","""&amp;AF$1&amp;""":"&amp;AF87)
&amp;IF(LEN(AG87)=0,"",","""&amp;AG$1&amp;""":"&amp;AG87)&amp;"}")</f>
        <v>{"dy":9,"sl":5,"tp":"upn","vl":"64661","cn":6,"pt":"GO","pr":1800}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0.66801619433198434</v>
      </c>
      <c r="BT87">
        <f t="shared" ca="1" si="20"/>
        <v>0.46654099905749319</v>
      </c>
      <c r="BU87">
        <f t="shared" ca="1" si="21"/>
        <v>0.50458715596330239</v>
      </c>
      <c r="BV87" t="str">
        <f ca="1">OFFSET([1]EquipTable!$A$1,ROW()-1,0)</f>
        <v>후보</v>
      </c>
    </row>
    <row r="88" spans="1:74">
      <c r="A88">
        <v>9</v>
      </c>
      <c r="B88">
        <v>6</v>
      </c>
      <c r="C88">
        <f>IF(B88&lt;=9,0,
IF(B88=10,1,2))</f>
        <v>0</v>
      </c>
      <c r="D88">
        <f ca="1">RAND()</f>
        <v>0.43987081481218793</v>
      </c>
      <c r="E88">
        <f ca="1">RAND()</f>
        <v>0.25981098515530177</v>
      </c>
      <c r="F88">
        <f ca="1">RAND()</f>
        <v>0.97259726054332762</v>
      </c>
      <c r="G88">
        <f ca="1">RAND()</f>
        <v>4.800921571278749E-2</v>
      </c>
      <c r="H88">
        <f ca="1">RAND()</f>
        <v>0.76384050249453406</v>
      </c>
      <c r="I88">
        <f ca="1">RAND()</f>
        <v>0.71245725630310097</v>
      </c>
      <c r="M88" t="str">
        <f ca="1">IF(LEN(J88)&lt;&gt;0,J88,VLOOKUP(D88+$B88,$BJ:$BK,MATCH($BK$1,$BJ$1:$BK$1,0),1))</f>
        <v>지정 장비</v>
      </c>
      <c r="N88" t="str">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Equip3101</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GO</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1400</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82</v>
      </c>
      <c r="V88" t="s">
        <v>239</v>
      </c>
      <c r="W88">
        <v>1</v>
      </c>
      <c r="X88" t="s">
        <v>125</v>
      </c>
      <c r="Z88">
        <v>29300</v>
      </c>
      <c r="AA88" t="str">
        <f ca="1">IF(ISBLANK(AB88),"",
VLOOKUP(AB88,OFFSET(INDIRECT("$A:$B"),0,MATCH(AB$1&amp;"_Verify",INDIRECT("$1:$1"),0)-1),2,0)
)</f>
        <v>fe</v>
      </c>
      <c r="AB88" t="s">
        <v>82</v>
      </c>
      <c r="AC88" t="s">
        <v>507</v>
      </c>
      <c r="AD88">
        <v>1</v>
      </c>
      <c r="AE88" t="s">
        <v>125</v>
      </c>
      <c r="AG88">
        <v>29300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M29 그레이트소드</v>
      </c>
      <c r="AL88">
        <v>1</v>
      </c>
      <c r="AM88" t="str">
        <f ca="1">IF(ROW()=2,AN88,OFFSET(AM88,-1,0)&amp;IF(LEN(AN88)=0,"",","&amp;AN88))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v>
      </c>
      <c r="AN88" t="str">
        <f ca="1">IF(AL88&lt;&gt;1,"",
"{"""&amp;A$1&amp;""":"&amp;A88
&amp;","""&amp;B$1&amp;""":"&amp;B88
&amp;IF(LEN(AA88)=0,"",","""&amp;AA$1&amp;""":"""&amp;AA88&amp;"""")
&amp;IF(LEN(AC88)=0,"",","""&amp;AC$1&amp;""":"""&amp;AC88&amp;"""")
&amp;IF(LEN(AD88)=0,"",","""&amp;AD$1&amp;""":"&amp;AD88)
&amp;IF(LEN(AE88)=0,"",","""&amp;AE$1&amp;""":"""&amp;AE88&amp;"""")
&amp;IF(LEN(AF88)=0,"",","""&amp;AF$1&amp;""":"&amp;AF88)
&amp;IF(LEN(AG88)=0,"",","""&amp;AG$1&amp;""":"&amp;AG88)&amp;"}")</f>
        <v>{"dy":9,"sl":6,"tp":"fe","vl":"Equip8201","cn":1,"pt":"GO","pr":29300}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1.3495276653171391E-2</v>
      </c>
      <c r="BQ88">
        <f t="shared" ca="1" si="17"/>
        <v>2.8275212064090487E-2</v>
      </c>
      <c r="BR88">
        <f t="shared" ca="1" si="18"/>
        <v>1.0193679918450561E-2</v>
      </c>
      <c r="BS88">
        <f t="shared" ca="1" si="19"/>
        <v>0.66801619433198434</v>
      </c>
      <c r="BT88">
        <f t="shared" ca="1" si="20"/>
        <v>0.46654099905749319</v>
      </c>
      <c r="BU88">
        <f t="shared" ca="1" si="21"/>
        <v>0.50458715596330239</v>
      </c>
      <c r="BV88" t="str">
        <f ca="1">OFFSET([1]EquipTable!$A$1,ROW()-1,0)</f>
        <v>Equip6001</v>
      </c>
    </row>
    <row r="89" spans="1:74">
      <c r="A89">
        <v>9</v>
      </c>
      <c r="B89">
        <v>7</v>
      </c>
      <c r="C89">
        <f>IF(B89&lt;=9,0,
IF(B89=10,1,2))</f>
        <v>0</v>
      </c>
      <c r="D89">
        <f ca="1">RAND()</f>
        <v>0.55264827963644991</v>
      </c>
      <c r="E89">
        <f ca="1">RAND()</f>
        <v>0.35841128870935868</v>
      </c>
      <c r="F89">
        <f ca="1">RAND()</f>
        <v>0.89943906689165221</v>
      </c>
      <c r="G89">
        <f ca="1">RAND()</f>
        <v>0.59163323287689784</v>
      </c>
      <c r="H89">
        <f ca="1">RAND()</f>
        <v>0.95435020714287444</v>
      </c>
      <c r="I89">
        <f ca="1">RAND()</f>
        <v>0.65636586814564601</v>
      </c>
      <c r="M89" t="str">
        <f ca="1">IF(LEN(J89)&lt;&gt;0,J89,VLOOKUP(D89+$B89,$BJ:$BK,MATCH($BK$1,$BJ$1:$BK$1,0),1))</f>
        <v>지정 장비</v>
      </c>
      <c r="N89" t="str">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Equip4101</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1</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GO</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1300</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82</v>
      </c>
      <c r="V89" t="s">
        <v>259</v>
      </c>
      <c r="W89">
        <v>1</v>
      </c>
      <c r="X89" t="s">
        <v>125</v>
      </c>
      <c r="Z89">
        <v>7900</v>
      </c>
      <c r="AA89" t="str">
        <f ca="1">IF(ISBLANK(AB89),"",
VLOOKUP(AB89,OFFSET(INDIRECT("$A:$B"),0,MATCH(AB$1&amp;"_Verify",INDIRECT("$1:$1"),0)-1),2,0)
)</f>
        <v>uph</v>
      </c>
      <c r="AB89" t="s">
        <v>91</v>
      </c>
      <c r="AC89">
        <v>80489</v>
      </c>
      <c r="AD89">
        <v>14</v>
      </c>
      <c r="AE89" t="s">
        <v>125</v>
      </c>
      <c r="AG89">
        <v>4200</v>
      </c>
      <c r="AH89" t="str">
        <f>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
      </c>
      <c r="AL89">
        <v>1</v>
      </c>
      <c r="AM89" t="str">
        <f ca="1">IF(ROW()=2,AN89,OFFSET(AM89,-1,0)&amp;IF(LEN(AN89)=0,"",","&amp;AN89))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v>
      </c>
      <c r="AN89" t="str">
        <f ca="1">IF(AL89&lt;&gt;1,"",
"{"""&amp;A$1&amp;""":"&amp;A89
&amp;","""&amp;B$1&amp;""":"&amp;B89
&amp;IF(LEN(AA89)=0,"",","""&amp;AA$1&amp;""":"""&amp;AA89&amp;"""")
&amp;IF(LEN(AC89)=0,"",","""&amp;AC$1&amp;""":"""&amp;AC89&amp;"""")
&amp;IF(LEN(AD89)=0,"",","""&amp;AD$1&amp;""":"&amp;AD89)
&amp;IF(LEN(AE89)=0,"",","""&amp;AE$1&amp;""":"""&amp;AE89&amp;"""")
&amp;IF(LEN(AF89)=0,"",","""&amp;AF$1&amp;""":"&amp;AF89)
&amp;IF(LEN(AG89)=0,"",","""&amp;AG$1&amp;""":"&amp;AG89)&amp;"}")</f>
        <v>{"dy":9,"sl":7,"tp":"uph","vl":"80489","cn":14,"pt":"GO","pr":4200}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1.3495276653171391E-2</v>
      </c>
      <c r="BQ89">
        <f t="shared" ca="1" si="17"/>
        <v>2.8275212064090487E-2</v>
      </c>
      <c r="BR89">
        <f t="shared" ca="1" si="18"/>
        <v>1.0193679918450561E-2</v>
      </c>
      <c r="BS89">
        <f t="shared" ca="1" si="19"/>
        <v>0.68151147098515574</v>
      </c>
      <c r="BT89">
        <f t="shared" ca="1" si="20"/>
        <v>0.49481621112158369</v>
      </c>
      <c r="BU89">
        <f t="shared" ca="1" si="21"/>
        <v>0.51478083588175294</v>
      </c>
      <c r="BV89" t="str">
        <f ca="1">OFFSET([1]EquipTable!$A$1,ROW()-1,0)</f>
        <v>Equip6002</v>
      </c>
    </row>
    <row r="90" spans="1:74">
      <c r="A90">
        <v>9</v>
      </c>
      <c r="B90">
        <v>8</v>
      </c>
      <c r="C90">
        <f>IF(B90&lt;=9,0,
IF(B90=10,1,2))</f>
        <v>0</v>
      </c>
      <c r="D90">
        <f ca="1">RAND()</f>
        <v>0.95408576825224267</v>
      </c>
      <c r="E90">
        <f ca="1">RAND()</f>
        <v>0.40739857024436199</v>
      </c>
      <c r="F90">
        <f ca="1">RAND()</f>
        <v>0.25727905984350208</v>
      </c>
      <c r="G90">
        <f ca="1">RAND()</f>
        <v>0.34898615773477648</v>
      </c>
      <c r="H90">
        <f ca="1">RAND()</f>
        <v>0.6943770190205224</v>
      </c>
      <c r="I90">
        <f ca="1">RAND()</f>
        <v>0.33361582927013556</v>
      </c>
      <c r="M90" t="str">
        <f ca="1">IF(LEN(J90)&lt;&gt;0,J90,VLOOKUP(D90+$B90,$BJ:$BK,MATCH($BK$1,$BJ$1:$BK$1,0),1))</f>
        <v>삭제</v>
      </c>
      <c r="N90" t="str">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삭제</v>
      </c>
      <c r="O90" t="str">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삭제</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삭제</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t="str">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삭제</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AA90" t="str">
        <f ca="1">IF(ISBLANK(AB90),"",
VLOOKUP(AB90,OFFSET(INDIRECT("$A:$B"),0,MATCH(AB$1&amp;"_Verify",INDIRECT("$1:$1"),0)-1),2,0)
)</f>
        <v>fl2</v>
      </c>
      <c r="AB90" t="s">
        <v>455</v>
      </c>
      <c r="AC90" t="s">
        <v>469</v>
      </c>
      <c r="AD90">
        <v>1</v>
      </c>
      <c r="AE90" t="s">
        <v>129</v>
      </c>
      <c r="AF90">
        <v>70</v>
      </c>
      <c r="AG90">
        <v>49</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솔</v>
      </c>
      <c r="AL90">
        <v>1</v>
      </c>
      <c r="AM90" t="str">
        <f ca="1">IF(ROW()=2,AN90,OFFSET(AM90,-1,0)&amp;IF(LEN(AN90)=0,"",","&amp;AN90))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v>
      </c>
      <c r="AN90" t="str">
        <f ca="1">IF(AL90&lt;&gt;1,"",
"{"""&amp;A$1&amp;""":"&amp;A90
&amp;","""&amp;B$1&amp;""":"&amp;B90
&amp;IF(LEN(AA90)=0,"",","""&amp;AA$1&amp;""":"""&amp;AA90&amp;"""")
&amp;IF(LEN(AC90)=0,"",","""&amp;AC$1&amp;""":"""&amp;AC90&amp;"""")
&amp;IF(LEN(AD90)=0,"",","""&amp;AD$1&amp;""":"&amp;AD90)
&amp;IF(LEN(AE90)=0,"",","""&amp;AE$1&amp;""":"""&amp;AE90&amp;"""")
&amp;IF(LEN(AF90)=0,"",","""&amp;AF$1&amp;""":"&amp;AF90)
&amp;IF(LEN(AG90)=0,"",","""&amp;AG$1&amp;""":"&amp;AG90)&amp;"}")</f>
        <v>{"dy":9,"sl":8,"tp":"fl2","vl":"Actor2015","cn":1,"pt":"DI","pp":70,"pr":49}</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1.3495276653171391E-2</v>
      </c>
      <c r="BQ90">
        <f t="shared" ca="1" si="17"/>
        <v>2.8275212064090487E-2</v>
      </c>
      <c r="BR90">
        <f t="shared" ca="1" si="18"/>
        <v>1.0193679918450561E-2</v>
      </c>
      <c r="BS90">
        <f t="shared" ca="1" si="19"/>
        <v>0.69500674763832715</v>
      </c>
      <c r="BT90">
        <f t="shared" ca="1" si="20"/>
        <v>0.52309142318567414</v>
      </c>
      <c r="BU90">
        <f t="shared" ca="1" si="21"/>
        <v>0.52497451580020349</v>
      </c>
      <c r="BV90" t="str">
        <f ca="1">OFFSET([1]EquipTable!$A$1,ROW()-1,0)</f>
        <v>Equip6101</v>
      </c>
    </row>
    <row r="91" spans="1:74">
      <c r="A91">
        <v>9</v>
      </c>
      <c r="B91">
        <v>9</v>
      </c>
      <c r="C91">
        <f>IF(B91&lt;=9,0,
IF(B91=10,1,2))</f>
        <v>0</v>
      </c>
      <c r="D91">
        <f ca="1">RAND()</f>
        <v>0.35273832028315677</v>
      </c>
      <c r="E91">
        <f ca="1">RAND()</f>
        <v>0.966881174643758</v>
      </c>
      <c r="F91">
        <f ca="1">RAND()</f>
        <v>0.26128984281653489</v>
      </c>
      <c r="G91">
        <f ca="1">RAND()</f>
        <v>0.55856537790582306</v>
      </c>
      <c r="H91">
        <f ca="1">RAND()</f>
        <v>0.39964309378095841</v>
      </c>
      <c r="I91">
        <f ca="1">RAND()</f>
        <v>0.1174632708245118</v>
      </c>
      <c r="M91" t="str">
        <f ca="1">IF(LEN(J91)&lt;&gt;0,J91,VLOOKUP(D91+$B91,$BJ:$BK,MATCH($BK$1,$BJ$1:$BK$1,0),1))</f>
        <v>삭제</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삭제</v>
      </c>
      <c r="O91" t="str">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삭제</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삭제</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t="str">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삭제</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AA91" t="str">
        <f ca="1">IF(ISBLANK(AB91),"",
VLOOKUP(AB91,OFFSET(INDIRECT("$A:$B"),0,MATCH(AB$1&amp;"_Verify",INDIRECT("$1:$1"),0)-1),2,0)
)</f>
        <v>fl3</v>
      </c>
      <c r="AB91" t="s">
        <v>456</v>
      </c>
      <c r="AC91" t="s">
        <v>469</v>
      </c>
      <c r="AD91">
        <v>1</v>
      </c>
      <c r="AE91" t="s">
        <v>129</v>
      </c>
      <c r="AF91">
        <v>70</v>
      </c>
      <c r="AG91">
        <v>49</v>
      </c>
      <c r="AH91" t="str">
        <f>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솔</v>
      </c>
      <c r="AL91">
        <v>1</v>
      </c>
      <c r="AM91" t="str">
        <f ca="1">IF(ROW()=2,AN91,OFFSET(AM91,-1,0)&amp;IF(LEN(AN91)=0,"",","&amp;AN91))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v>
      </c>
      <c r="AN91" t="str">
        <f ca="1">IF(AL91&lt;&gt;1,"",
"{"""&amp;A$1&amp;""":"&amp;A91
&amp;","""&amp;B$1&amp;""":"&amp;B91
&amp;IF(LEN(AA91)=0,"",","""&amp;AA$1&amp;""":"""&amp;AA91&amp;"""")
&amp;IF(LEN(AC91)=0,"",","""&amp;AC$1&amp;""":"""&amp;AC91&amp;"""")
&amp;IF(LEN(AD91)=0,"",","""&amp;AD$1&amp;""":"&amp;AD91)
&amp;IF(LEN(AE91)=0,"",","""&amp;AE$1&amp;""":"""&amp;AE91&amp;"""")
&amp;IF(LEN(AF91)=0,"",","""&amp;AF$1&amp;""":"&amp;AF91)
&amp;IF(LEN(AG91)=0,"",","""&amp;AG$1&amp;""":"&amp;AG91)&amp;"}")</f>
        <v>{"dy":9,"sl":9,"tp":"fl3","vl":"Actor2015","cn":1,"pt":"DI","pp":70,"pr":49}</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1.3495276653171391E-2</v>
      </c>
      <c r="BQ91">
        <f t="shared" ca="1" si="17"/>
        <v>2.8275212064090487E-2</v>
      </c>
      <c r="BR91">
        <f t="shared" ca="1" si="18"/>
        <v>1.0193679918450561E-2</v>
      </c>
      <c r="BS91">
        <f t="shared" ca="1" si="19"/>
        <v>0.70850202429149856</v>
      </c>
      <c r="BT91">
        <f t="shared" ca="1" si="20"/>
        <v>0.55136663524976459</v>
      </c>
      <c r="BU91">
        <f t="shared" ca="1" si="21"/>
        <v>0.53516819571865404</v>
      </c>
      <c r="BV91" t="str">
        <f ca="1">OFFSET([1]EquipTable!$A$1,ROW()-1,0)</f>
        <v>Equip6102</v>
      </c>
    </row>
    <row r="92" spans="1:74">
      <c r="A92">
        <v>10</v>
      </c>
      <c r="B92">
        <v>0</v>
      </c>
      <c r="C92">
        <f>IF(B92&lt;=9,0,
IF(B92=10,1,2))</f>
        <v>0</v>
      </c>
      <c r="D92">
        <f ca="1">RAND()</f>
        <v>0.74424826269741717</v>
      </c>
      <c r="E92">
        <f ca="1">RAND()</f>
        <v>0.1688114494971843</v>
      </c>
      <c r="F92">
        <f ca="1">RAND()</f>
        <v>0.24150783450118385</v>
      </c>
      <c r="G92">
        <f ca="1">RAND()</f>
        <v>0.13953341305994782</v>
      </c>
      <c r="H92">
        <f ca="1">RAND()</f>
        <v>0.87579258936100191</v>
      </c>
      <c r="I92">
        <f ca="1">RAND()</f>
        <v>0.73360827524860894</v>
      </c>
      <c r="M92" t="str">
        <f ca="1">IF(LEN(J92)&lt;&gt;0,J92,VLOOKUP(D92+$B92,$BJ:$BK,MATCH($BK$1,$BJ$1:$BK$1,0),1))</f>
        <v>지정 장비</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Equip1201</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DI</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5</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193</v>
      </c>
      <c r="W92">
        <v>1</v>
      </c>
      <c r="X92" t="s">
        <v>125</v>
      </c>
      <c r="Z92">
        <v>900</v>
      </c>
      <c r="AA92" t="str">
        <f ca="1">IF(ISBLANK(AB92),"",
VLOOKUP(AB92,OFFSET(INDIRECT("$A:$B"),0,MATCH(AB$1&amp;"_Verify",INDIRECT("$1:$1"),0)-1),2,0)
)</f>
        <v>fe</v>
      </c>
      <c r="AB92" t="s">
        <v>82</v>
      </c>
      <c r="AC92" t="s">
        <v>384</v>
      </c>
      <c r="AD92">
        <v>1</v>
      </c>
      <c r="AE92" t="s">
        <v>125</v>
      </c>
      <c r="AG92">
        <v>900</v>
      </c>
      <c r="AH92" t="str">
        <f ca="1">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 ca="1">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블레이드 보우</v>
      </c>
      <c r="AL92">
        <v>1</v>
      </c>
      <c r="AM92" t="str">
        <f ca="1">IF(ROW()=2,AN92,OFFSET(AM92,-1,0)&amp;IF(LEN(AN92)=0,"",","&amp;AN92))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v>
      </c>
      <c r="AN92" t="str">
        <f ca="1">IF(AL92&lt;&gt;1,"",
"{"""&amp;A$1&amp;""":"&amp;A92
&amp;","""&amp;B$1&amp;""":"&amp;B92
&amp;IF(LEN(AA92)=0,"",","""&amp;AA$1&amp;""":"""&amp;AA92&amp;"""")
&amp;IF(LEN(AC92)=0,"",","""&amp;AC$1&amp;""":"""&amp;AC92&amp;"""")
&amp;IF(LEN(AD92)=0,"",","""&amp;AD$1&amp;""":"&amp;AD92)
&amp;IF(LEN(AE92)=0,"",","""&amp;AE$1&amp;""":"""&amp;AE92&amp;"""")
&amp;IF(LEN(AF92)=0,"",","""&amp;AF$1&amp;""":"&amp;AF92)
&amp;IF(LEN(AG92)=0,"",","""&amp;AG$1&amp;""":"&amp;AG92)&amp;"}")</f>
        <v>{"dy":10,"sl":0,"tp":"fe","vl":"Equip2002","cn":1,"pt":"GO","pr":900}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1.3495276653171391E-2</v>
      </c>
      <c r="BQ92">
        <f t="shared" ca="1" si="17"/>
        <v>2.8275212064090487E-2</v>
      </c>
      <c r="BR92">
        <f t="shared" ca="1" si="18"/>
        <v>1.0193679918450561E-2</v>
      </c>
      <c r="BS92">
        <f t="shared" ca="1" si="19"/>
        <v>0.72199730094466996</v>
      </c>
      <c r="BT92">
        <f t="shared" ca="1" si="20"/>
        <v>0.57964184731385504</v>
      </c>
      <c r="BU92">
        <f t="shared" ca="1" si="21"/>
        <v>0.54536187563710459</v>
      </c>
      <c r="BV92" t="str">
        <f ca="1">OFFSET([1]EquipTable!$A$1,ROW()-1,0)</f>
        <v>Equip6201</v>
      </c>
    </row>
    <row r="93" spans="1:74">
      <c r="A93">
        <v>10</v>
      </c>
      <c r="B93">
        <v>1</v>
      </c>
      <c r="C93">
        <f>IF(B93&lt;=9,0,
IF(B93=10,1,2))</f>
        <v>0</v>
      </c>
      <c r="D93">
        <f ca="1">RAND()</f>
        <v>3.9853515192492028E-2</v>
      </c>
      <c r="E93">
        <f ca="1">RAND()</f>
        <v>0.24620063338738674</v>
      </c>
      <c r="F93">
        <f ca="1">RAND()</f>
        <v>0.89072429355061034</v>
      </c>
      <c r="G93">
        <f ca="1">RAND()</f>
        <v>0.99626850373901843</v>
      </c>
      <c r="H93">
        <f ca="1">RAND()</f>
        <v>0.76059037630922943</v>
      </c>
      <c r="I93">
        <f ca="1">RAND()</f>
        <v>0.88826185983197581</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Equip2002</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GO</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900</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276</v>
      </c>
      <c r="W93">
        <v>1</v>
      </c>
      <c r="X93" t="s">
        <v>125</v>
      </c>
      <c r="Z93">
        <v>1200</v>
      </c>
      <c r="AA93" t="str">
        <f ca="1">IF(ISBLANK(AB93),"",
VLOOKUP(AB93,OFFSET(INDIRECT("$A:$B"),0,MATCH(AB$1&amp;"_Verify",INDIRECT("$1:$1"),0)-1),2,0)
)</f>
        <v>fe</v>
      </c>
      <c r="AB93" t="s">
        <v>82</v>
      </c>
      <c r="AC93" t="s">
        <v>461</v>
      </c>
      <c r="AD93">
        <v>1</v>
      </c>
      <c r="AE93" t="s">
        <v>125</v>
      </c>
      <c r="AG93">
        <v>1200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강철 마울</v>
      </c>
      <c r="AL93">
        <v>1</v>
      </c>
      <c r="AM93" t="str">
        <f ca="1">IF(ROW()=2,AN93,OFFSET(AM93,-1,0)&amp;IF(LEN(AN93)=0,"",","&amp;AN93))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v>
      </c>
      <c r="AN93" t="str">
        <f ca="1">IF(AL93&lt;&gt;1,"",
"{"""&amp;A$1&amp;""":"&amp;A93
&amp;","""&amp;B$1&amp;""":"&amp;B93
&amp;IF(LEN(AA93)=0,"",","""&amp;AA$1&amp;""":"""&amp;AA93&amp;"""")
&amp;IF(LEN(AC93)=0,"",","""&amp;AC$1&amp;""":"""&amp;AC93&amp;"""")
&amp;IF(LEN(AD93)=0,"",","""&amp;AD$1&amp;""":"&amp;AD93)
&amp;IF(LEN(AE93)=0,"",","""&amp;AE$1&amp;""":"""&amp;AE93&amp;"""")
&amp;IF(LEN(AF93)=0,"",","""&amp;AF$1&amp;""":"&amp;AF93)
&amp;IF(LEN(AG93)=0,"",","""&amp;AG$1&amp;""":"&amp;AG93)&amp;"}")</f>
        <v>{"dy":10,"sl":1,"tp":"fe","vl":"Equip4102","cn":1,"pt":"GO","pr":1200}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1.3495276653171391E-2</v>
      </c>
      <c r="BQ93">
        <f t="shared" ca="1" si="17"/>
        <v>2.8275212064090487E-2</v>
      </c>
      <c r="BR93">
        <f t="shared" ca="1" si="18"/>
        <v>1.0193679918450561E-2</v>
      </c>
      <c r="BS93">
        <f t="shared" ca="1" si="19"/>
        <v>0.73549257759784137</v>
      </c>
      <c r="BT93">
        <f t="shared" ca="1" si="20"/>
        <v>0.60791705937794549</v>
      </c>
      <c r="BU93">
        <f t="shared" ca="1" si="21"/>
        <v>0.55555555555555514</v>
      </c>
      <c r="BV93" t="str">
        <f ca="1">OFFSET([1]EquipTable!$A$1,ROW()-1,0)</f>
        <v>Equip6202</v>
      </c>
    </row>
    <row r="94" spans="1:74">
      <c r="A94">
        <v>10</v>
      </c>
      <c r="B94">
        <v>2</v>
      </c>
      <c r="C94">
        <f>IF(B94&lt;=9,0,
IF(B94=10,1,2))</f>
        <v>0</v>
      </c>
      <c r="D94">
        <f ca="1">RAND()</f>
        <v>0.24841461771439965</v>
      </c>
      <c r="E94">
        <f ca="1">RAND()</f>
        <v>0.60522203340378278</v>
      </c>
      <c r="F94">
        <f ca="1">RAND()</f>
        <v>0.35149707762564186</v>
      </c>
      <c r="G94">
        <f ca="1">RAND()</f>
        <v>0.21229521964131604</v>
      </c>
      <c r="H94">
        <f ca="1">RAND()</f>
        <v>0.9024658927158612</v>
      </c>
      <c r="I94">
        <f ca="1">RAND()</f>
        <v>0.45497760891460981</v>
      </c>
      <c r="M94" t="str">
        <f ca="1">IF(LEN(J94)&lt;&gt;0,J94,VLOOKUP(D94+$B94,$BJ:$BK,MATCH($BK$1,$BJ$1:$BK$1,0),1))</f>
        <v>안 지정 캐릭터 PP 영웅등급</v>
      </c>
      <c r="N94">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60522</v>
      </c>
      <c r="O94">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10</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GO</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3000</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U94" t="s">
        <v>91</v>
      </c>
      <c r="V94">
        <v>36875</v>
      </c>
      <c r="W94">
        <v>11</v>
      </c>
      <c r="X94" t="s">
        <v>125</v>
      </c>
      <c r="Z94">
        <v>1100</v>
      </c>
      <c r="AA94" t="str">
        <f ca="1">IF(ISBLANK(AB94),"",
VLOOKUP(AB94,OFFSET(INDIRECT("$A:$B"),0,MATCH(AB$1&amp;"_Verify",INDIRECT("$1:$1"),0)-1),2,0)
)</f>
        <v>upn</v>
      </c>
      <c r="AB94" t="s">
        <v>92</v>
      </c>
      <c r="AC94">
        <v>25208</v>
      </c>
      <c r="AD94">
        <v>10</v>
      </c>
      <c r="AE94" t="s">
        <v>125</v>
      </c>
      <c r="AG94">
        <v>3000</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v>
      </c>
      <c r="AN94" t="str">
        <f ca="1">IF(AL94&lt;&gt;1,"",
"{"""&amp;A$1&amp;""":"&amp;A94
&amp;","""&amp;B$1&amp;""":"&amp;B94
&amp;IF(LEN(AA94)=0,"",","""&amp;AA$1&amp;""":"""&amp;AA94&amp;"""")
&amp;IF(LEN(AC94)=0,"",","""&amp;AC$1&amp;""":"""&amp;AC94&amp;"""")
&amp;IF(LEN(AD94)=0,"",","""&amp;AD$1&amp;""":"&amp;AD94)
&amp;IF(LEN(AE94)=0,"",","""&amp;AE$1&amp;""":"""&amp;AE94&amp;"""")
&amp;IF(LEN(AF94)=0,"",","""&amp;AF$1&amp;""":"&amp;AF94)
&amp;IF(LEN(AG94)=0,"",","""&amp;AG$1&amp;""":"&amp;AG94)&amp;"}")</f>
        <v>{"dy":10,"sl":2,"tp":"upn","vl":"25208","cn":10,"pt":"GO","pr":3000}</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1.3495276653171391E-2</v>
      </c>
      <c r="BQ94">
        <f t="shared" ca="1" si="17"/>
        <v>2.8275212064090487E-2</v>
      </c>
      <c r="BR94">
        <f t="shared" ca="1" si="18"/>
        <v>1.0193679918450561E-2</v>
      </c>
      <c r="BS94">
        <f t="shared" ca="1" si="19"/>
        <v>0.74898785425101277</v>
      </c>
      <c r="BT94">
        <f t="shared" ca="1" si="20"/>
        <v>0.63619227144203594</v>
      </c>
      <c r="BU94">
        <f t="shared" ca="1" si="21"/>
        <v>0.56574923547400569</v>
      </c>
      <c r="BV94" t="str">
        <f ca="1">OFFSET([1]EquipTable!$A$1,ROW()-1,0)</f>
        <v>Equip6301</v>
      </c>
    </row>
    <row r="95" spans="1:74">
      <c r="A95">
        <v>10</v>
      </c>
      <c r="B95">
        <v>3</v>
      </c>
      <c r="C95">
        <f>IF(B95&lt;=9,0,
IF(B95=10,1,2))</f>
        <v>0</v>
      </c>
      <c r="D95">
        <f ca="1">RAND()</f>
        <v>0.76025391824967581</v>
      </c>
      <c r="E95">
        <f ca="1">RAND()</f>
        <v>0.65310006755282723</v>
      </c>
      <c r="F95">
        <f ca="1">RAND()</f>
        <v>0.86906533033126809</v>
      </c>
      <c r="G95">
        <f ca="1">RAND()</f>
        <v>0.46532568475667668</v>
      </c>
      <c r="H95">
        <f ca="1">RAND()</f>
        <v>0.75649459147085174</v>
      </c>
      <c r="I95">
        <f ca="1">RAND()</f>
        <v>0.14414687484660516</v>
      </c>
      <c r="M95" t="str">
        <f ca="1">IF(LEN(J95)&lt;&gt;0,J95,VLOOKUP(D95+$B95,$BJ:$BK,MATCH($BK$1,$BJ$1:$BK$1,0),1))</f>
        <v>안 지정 캐릭터 PP 일반등급</v>
      </c>
      <c r="N95">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65310</v>
      </c>
      <c r="O95">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10</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GO</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3000</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U95" t="s">
        <v>92</v>
      </c>
      <c r="V95">
        <v>25208</v>
      </c>
      <c r="W95">
        <v>10</v>
      </c>
      <c r="X95" t="s">
        <v>125</v>
      </c>
      <c r="Z95">
        <v>1000</v>
      </c>
      <c r="AA95" t="str">
        <f ca="1">IF(ISBLANK(AB95),"",
VLOOKUP(AB95,OFFSET(INDIRECT("$A:$B"),0,MATCH(AB$1&amp;"_Verify",INDIRECT("$1:$1"),0)-1),2,0)
)</f>
        <v>fe</v>
      </c>
      <c r="AB95" t="s">
        <v>82</v>
      </c>
      <c r="AC95" t="s">
        <v>454</v>
      </c>
      <c r="AD95">
        <v>1</v>
      </c>
      <c r="AE95" t="s">
        <v>125</v>
      </c>
      <c r="AG95">
        <v>7900</v>
      </c>
      <c r="AH95" t="str">
        <f ca="1">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
      </c>
      <c r="AJ95" t="str">
        <f>IF(ISBLANK($AB95),"",
IF(AND($B95&gt;=VLOOKUP($AB95,$AP:$AS,3,0),$B95&lt;=VLOOKUP($AB95,$AP:$AS,4,0)),"","슬롯타입이상"))</f>
        <v/>
      </c>
      <c r="AK95" t="str">
        <f ca="1">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자작나무 도끼</v>
      </c>
      <c r="AL95">
        <v>1</v>
      </c>
      <c r="AM95" t="str">
        <f ca="1">IF(ROW()=2,AN95,OFFSET(AM95,-1,0)&amp;IF(LEN(AN95)=0,"",","&amp;AN95))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v>
      </c>
      <c r="AN95" t="str">
        <f ca="1">IF(AL95&lt;&gt;1,"",
"{"""&amp;A$1&amp;""":"&amp;A95
&amp;","""&amp;B$1&amp;""":"&amp;B95
&amp;IF(LEN(AA95)=0,"",","""&amp;AA$1&amp;""":"""&amp;AA95&amp;"""")
&amp;IF(LEN(AC95)=0,"",","""&amp;AC$1&amp;""":"""&amp;AC95&amp;"""")
&amp;IF(LEN(AD95)=0,"",","""&amp;AD$1&amp;""":"&amp;AD95)
&amp;IF(LEN(AE95)=0,"",","""&amp;AE$1&amp;""":"""&amp;AE95&amp;"""")
&amp;IF(LEN(AF95)=0,"",","""&amp;AF$1&amp;""":"&amp;AF95)
&amp;IF(LEN(AG95)=0,"",","""&amp;AG$1&amp;""":"&amp;AG95)&amp;"}")</f>
        <v>{"dy":10,"sl":3,"tp":"fe","vl":"Equip0301","cn":1,"pt":"GO","pr":7900}</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1.3495276653171391E-2</v>
      </c>
      <c r="BQ95">
        <f t="shared" ca="1" si="17"/>
        <v>2.8275212064090487E-2</v>
      </c>
      <c r="BR95">
        <f t="shared" ca="1" si="18"/>
        <v>1.0193679918450561E-2</v>
      </c>
      <c r="BS95">
        <f t="shared" ca="1" si="19"/>
        <v>0.76248313090418418</v>
      </c>
      <c r="BT95">
        <f t="shared" ca="1" si="20"/>
        <v>0.66446748350612639</v>
      </c>
      <c r="BU95">
        <f t="shared" ca="1" si="21"/>
        <v>0.57594291539245623</v>
      </c>
      <c r="BV95" t="str">
        <f ca="1">OFFSET([1]EquipTable!$A$1,ROW()-1,0)</f>
        <v>Equip6302</v>
      </c>
    </row>
    <row r="96" spans="1:74">
      <c r="A96">
        <v>10</v>
      </c>
      <c r="B96">
        <v>4</v>
      </c>
      <c r="C96">
        <f>IF(B96&lt;=9,0,
IF(B96=10,1,2))</f>
        <v>0</v>
      </c>
      <c r="D96">
        <f ca="1">RAND()</f>
        <v>0.80203784740447659</v>
      </c>
      <c r="E96">
        <f ca="1">RAND()</f>
        <v>0.74657432425858228</v>
      </c>
      <c r="F96">
        <f ca="1">RAND()</f>
        <v>0.83039795554533158</v>
      </c>
      <c r="G96">
        <f ca="1">RAND()</f>
        <v>0.24633284742512995</v>
      </c>
      <c r="H96">
        <f ca="1">RAND()</f>
        <v>0.94734404669809436</v>
      </c>
      <c r="I96">
        <f ca="1">RAND()</f>
        <v>7.7014224280846921E-4</v>
      </c>
      <c r="M96" t="str">
        <f ca="1">IF(LEN(J96)&lt;&gt;0,J96,VLOOKUP(D96+$B96,$BJ:$BK,MATCH($BK$1,$BJ$1:$BK$1,0),1))</f>
        <v>안 지정 캐릭터 PP 일반등급</v>
      </c>
      <c r="N96">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74657</v>
      </c>
      <c r="O96">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11</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GO</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3300</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U96" t="s">
        <v>92</v>
      </c>
      <c r="V96">
        <v>56571</v>
      </c>
      <c r="W96">
        <v>12</v>
      </c>
      <c r="X96" t="s">
        <v>125</v>
      </c>
      <c r="Z96">
        <v>1200</v>
      </c>
      <c r="AA96" t="str">
        <f ca="1">IF(ISBLANK(AB96),"",
VLOOKUP(AB96,OFFSET(INDIRECT("$A:$B"),0,MATCH(AB$1&amp;"_Verify",INDIRECT("$1:$1"),0)-1),2,0)
)</f>
        <v>upn</v>
      </c>
      <c r="AB96" t="s">
        <v>92</v>
      </c>
      <c r="AC96">
        <v>56571</v>
      </c>
      <c r="AD96">
        <v>4</v>
      </c>
      <c r="AE96" t="s">
        <v>125</v>
      </c>
      <c r="AG96">
        <v>1200</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
      </c>
      <c r="AL96">
        <v>1</v>
      </c>
      <c r="AM96" t="str">
        <f ca="1">IF(ROW()=2,AN96,OFFSET(AM96,-1,0)&amp;IF(LEN(AN96)=0,"",","&amp;AN96))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v>
      </c>
      <c r="AN96" t="str">
        <f ca="1">IF(AL96&lt;&gt;1,"",
"{"""&amp;A$1&amp;""":"&amp;A96
&amp;","""&amp;B$1&amp;""":"&amp;B96
&amp;IF(LEN(AA96)=0,"",","""&amp;AA$1&amp;""":"""&amp;AA96&amp;"""")
&amp;IF(LEN(AC96)=0,"",","""&amp;AC$1&amp;""":"""&amp;AC96&amp;"""")
&amp;IF(LEN(AD96)=0,"",","""&amp;AD$1&amp;""":"&amp;AD96)
&amp;IF(LEN(AE96)=0,"",","""&amp;AE$1&amp;""":"""&amp;AE96&amp;"""")
&amp;IF(LEN(AF96)=0,"",","""&amp;AF$1&amp;""":"&amp;AF96)
&amp;IF(LEN(AG96)=0,"",","""&amp;AG$1&amp;""":"&amp;AG96)&amp;"}")</f>
        <v>{"dy":10,"sl":4,"tp":"upn","vl":"56571","cn":4,"pt":"GO","pr":1200}</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1.3495276653171392E-3</v>
      </c>
      <c r="BQ96">
        <f t="shared" ca="1" si="17"/>
        <v>9.4250706880301622E-4</v>
      </c>
      <c r="BR96">
        <f t="shared" ca="1" si="18"/>
        <v>1.0193679918450561E-3</v>
      </c>
      <c r="BS96">
        <f t="shared" ca="1" si="19"/>
        <v>0.77597840755735559</v>
      </c>
      <c r="BT96">
        <f t="shared" ca="1" si="20"/>
        <v>0.69274269557021684</v>
      </c>
      <c r="BU96">
        <f t="shared" ca="1" si="21"/>
        <v>0.58613659531090678</v>
      </c>
      <c r="BV96" t="str">
        <f ca="1">OFFSET([1]EquipTable!$A$1,ROW()-1,0)</f>
        <v>Equip6401</v>
      </c>
    </row>
    <row r="97" spans="1:74">
      <c r="A97">
        <v>10</v>
      </c>
      <c r="B97">
        <v>5</v>
      </c>
      <c r="C97">
        <f>IF(B97&lt;=9,0,
IF(B97=10,1,2))</f>
        <v>0</v>
      </c>
      <c r="D97">
        <f ca="1">RAND()</f>
        <v>0.49017508765400608</v>
      </c>
      <c r="E97">
        <f ca="1">RAND()</f>
        <v>0.59100463891200583</v>
      </c>
      <c r="F97">
        <f ca="1">RAND()</f>
        <v>0.31172794591735331</v>
      </c>
      <c r="G97">
        <f ca="1">RAND()</f>
        <v>0.57880782953260257</v>
      </c>
      <c r="H97">
        <f ca="1">RAND()</f>
        <v>0.54891658454237524</v>
      </c>
      <c r="I97">
        <f ca="1">RAND()</f>
        <v>7.575810194815813E-2</v>
      </c>
      <c r="M97" t="str">
        <f ca="1">IF(LEN(J97)&lt;&gt;0,J97,VLOOKUP(D97+$B97,$BJ:$BK,MATCH($BK$1,$BJ$1:$BK$1,0),1))</f>
        <v>지정 장비</v>
      </c>
      <c r="N97" t="str">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Equip5101</v>
      </c>
      <c r="O97">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1</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GO</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1000</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U97" t="s">
        <v>82</v>
      </c>
      <c r="V97" t="s">
        <v>197</v>
      </c>
      <c r="W97">
        <v>1</v>
      </c>
      <c r="X97" t="s">
        <v>125</v>
      </c>
      <c r="Z97">
        <v>3300</v>
      </c>
      <c r="AA97" t="str">
        <f ca="1">IF(ISBLANK(AB97),"",
VLOOKUP(AB97,OFFSET(INDIRECT("$A:$B"),0,MATCH(AB$1&amp;"_Verify",INDIRECT("$1:$1"),0)-1),2,0)
)</f>
        <v>fe</v>
      </c>
      <c r="AB97" t="s">
        <v>82</v>
      </c>
      <c r="AC97" t="s">
        <v>398</v>
      </c>
      <c r="AD97">
        <v>1</v>
      </c>
      <c r="AE97" t="s">
        <v>125</v>
      </c>
      <c r="AG97">
        <v>3300</v>
      </c>
      <c r="AH97" t="str">
        <f ca="1">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 ca="1">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빛의 트랩</v>
      </c>
      <c r="AL97">
        <v>1</v>
      </c>
      <c r="AM97" t="str">
        <f ca="1">IF(ROW()=2,AN97,OFFSET(AM97,-1,0)&amp;IF(LEN(AN97)=0,"",","&amp;AN97))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v>
      </c>
      <c r="AN97" t="str">
        <f ca="1">IF(AL97&lt;&gt;1,"",
"{"""&amp;A$1&amp;""":"&amp;A97
&amp;","""&amp;B$1&amp;""":"&amp;B97
&amp;IF(LEN(AA97)=0,"",","""&amp;AA$1&amp;""":"""&amp;AA97&amp;"""")
&amp;IF(LEN(AC97)=0,"",","""&amp;AC$1&amp;""":"""&amp;AC97&amp;"""")
&amp;IF(LEN(AD97)=0,"",","""&amp;AD$1&amp;""":"&amp;AD97)
&amp;IF(LEN(AE97)=0,"",","""&amp;AE$1&amp;""":"""&amp;AE97&amp;"""")
&amp;IF(LEN(AF97)=0,"",","""&amp;AF$1&amp;""":"&amp;AF97)
&amp;IF(LEN(AG97)=0,"",","""&amp;AG$1&amp;""":"&amp;AG97)&amp;"}")</f>
        <v>{"dy":10,"sl":5,"tp":"fe","vl":"Equip3201","cn":1,"pt":"GO","pr":3300}</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1.3495276653171392E-3</v>
      </c>
      <c r="BQ97">
        <f t="shared" ca="1" si="17"/>
        <v>9.4250706880301622E-4</v>
      </c>
      <c r="BR97">
        <f t="shared" ca="1" si="18"/>
        <v>1.0193679918450561E-3</v>
      </c>
      <c r="BS97">
        <f t="shared" ca="1" si="19"/>
        <v>0.77732793522267274</v>
      </c>
      <c r="BT97">
        <f t="shared" ca="1" si="20"/>
        <v>0.69368520263901989</v>
      </c>
      <c r="BU97">
        <f t="shared" ca="1" si="21"/>
        <v>0.58715596330275188</v>
      </c>
      <c r="BV97" t="str">
        <f ca="1">OFFSET([1]EquipTable!$A$1,ROW()-1,0)</f>
        <v>Equip6402</v>
      </c>
    </row>
    <row r="98" spans="1:74">
      <c r="A98">
        <v>10</v>
      </c>
      <c r="B98">
        <v>6</v>
      </c>
      <c r="C98">
        <f>IF(B98&lt;=9,0,
IF(B98=10,1,2))</f>
        <v>0</v>
      </c>
      <c r="D98">
        <f ca="1">RAND()</f>
        <v>0.963729477241698</v>
      </c>
      <c r="E98">
        <f ca="1">RAND()</f>
        <v>0.43185904965595401</v>
      </c>
      <c r="F98">
        <f ca="1">RAND()</f>
        <v>0.38228354441293677</v>
      </c>
      <c r="G98">
        <f ca="1">RAND()</f>
        <v>6.3751280642608821E-2</v>
      </c>
      <c r="H98">
        <f ca="1">RAND()</f>
        <v>0.69590956843738005</v>
      </c>
      <c r="I98">
        <f ca="1">RAND()</f>
        <v>0.86127841707210206</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Equip5201</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DI</v>
      </c>
      <c r="Q98" t="str">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삭제</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5</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
      </c>
      <c r="U98" t="s">
        <v>82</v>
      </c>
      <c r="V98" t="s">
        <v>248</v>
      </c>
      <c r="W98">
        <v>1</v>
      </c>
      <c r="X98" t="s">
        <v>125</v>
      </c>
      <c r="Z98">
        <v>2600</v>
      </c>
      <c r="AA98" t="str">
        <f ca="1">IF(ISBLANK(AB98),"",
VLOOKUP(AB98,OFFSET(INDIRECT("$A:$B"),0,MATCH(AB$1&amp;"_Verify",INDIRECT("$1:$1"),0)-1),2,0)
)</f>
        <v>uph</v>
      </c>
      <c r="AB98" t="s">
        <v>91</v>
      </c>
      <c r="AC98">
        <v>36875</v>
      </c>
      <c r="AD98">
        <v>9</v>
      </c>
      <c r="AE98" t="s">
        <v>125</v>
      </c>
      <c r="AG98">
        <v>2700</v>
      </c>
      <c r="AH98" t="str">
        <f>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
      </c>
      <c r="AL98">
        <v>1</v>
      </c>
      <c r="AM98" t="str">
        <f ca="1">IF(ROW()=2,AN98,OFFSET(AM98,-1,0)&amp;IF(LEN(AN98)=0,"",","&amp;AN98))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v>
      </c>
      <c r="AN98" t="str">
        <f ca="1">IF(AL98&lt;&gt;1,"",
"{"""&amp;A$1&amp;""":"&amp;A98
&amp;","""&amp;B$1&amp;""":"&amp;B98
&amp;IF(LEN(AA98)=0,"",","""&amp;AA$1&amp;""":"""&amp;AA98&amp;"""")
&amp;IF(LEN(AC98)=0,"",","""&amp;AC$1&amp;""":"""&amp;AC98&amp;"""")
&amp;IF(LEN(AD98)=0,"",","""&amp;AD$1&amp;""":"&amp;AD98)
&amp;IF(LEN(AE98)=0,"",","""&amp;AE$1&amp;""":"""&amp;AE98&amp;"""")
&amp;IF(LEN(AF98)=0,"",","""&amp;AF$1&amp;""":"&amp;AF98)
&amp;IF(LEN(AG98)=0,"",","""&amp;AG$1&amp;""":"&amp;AG98)&amp;"}")</f>
        <v>{"dy":10,"sl":6,"tp":"uph","vl":"36875","cn":9,"pt":"GO","pr":2700}</v>
      </c>
      <c r="BM98">
        <f ca="1">IF(VLOOKUP($BV98,[1]EquipTable!$1:$1048576,MATCH("업데이트순번",[1]EquipTable!$1:$1,0),0)&lt;=$BP$1,1,0)
*IF(MID(BV98,7,1)="4",0.1,1)</f>
        <v>0</v>
      </c>
      <c r="BN98">
        <f ca="1">IF(VLOOKUP($BV98,[1]EquipTable!$1:$1048576,MATCH("업데이트순번",[1]EquipTable!$1:$1,0),0)&lt;=$BP$1,1,0)
*IF(MID(BV98,7,1)="4",0.1,1)
*IF(AND(MID(BV98,7,1)&lt;&gt;"4",OR(MID(BV98,6,1)="6",MID(BV98,6,1)="7")),3,1)</f>
        <v>0</v>
      </c>
      <c r="BO98">
        <f ca="1">IF(VLOOKUP($BV98,[1]EquipTable!$1:$1048576,MATCH("업데이트순번",[1]EquipTable!$1:$1,0),0)&lt;=$BP$1,1,0)
*IF(MID(BV98,7,1)="4",0.1,1)
*IF(AND(MID(BV98,7,1)&lt;&gt;"4",MID(BV98,6,1)="8"),4,1)</f>
        <v>0</v>
      </c>
      <c r="BP98">
        <f t="shared" ca="1" si="16"/>
        <v>0</v>
      </c>
      <c r="BQ98">
        <f t="shared" ca="1" si="17"/>
        <v>0</v>
      </c>
      <c r="BR98">
        <f t="shared" ca="1" si="18"/>
        <v>0</v>
      </c>
      <c r="BS98">
        <f t="shared" ca="1" si="19"/>
        <v>0.77867746288798989</v>
      </c>
      <c r="BT98">
        <f t="shared" ca="1" si="20"/>
        <v>0.69462770970782295</v>
      </c>
      <c r="BU98">
        <f t="shared" ca="1" si="21"/>
        <v>0.58817533129459698</v>
      </c>
      <c r="BV98" t="str">
        <f ca="1">OFFSET([1]EquipTable!$A$1,ROW()-1,0)</f>
        <v>Equip6403</v>
      </c>
    </row>
    <row r="99" spans="1:74">
      <c r="A99">
        <v>10</v>
      </c>
      <c r="B99">
        <v>7</v>
      </c>
      <c r="C99">
        <f>IF(B99&lt;=9,0,
IF(B99=10,1,2))</f>
        <v>0</v>
      </c>
      <c r="D99">
        <f ca="1">RAND()</f>
        <v>0.79856123409788704</v>
      </c>
      <c r="E99">
        <f ca="1">RAND()</f>
        <v>0.28306387644393549</v>
      </c>
      <c r="F99">
        <f ca="1">RAND()</f>
        <v>0.44968827656142141</v>
      </c>
      <c r="G99">
        <f ca="1">RAND()</f>
        <v>0.51948568952531138</v>
      </c>
      <c r="H99">
        <f ca="1">RAND()</f>
        <v>0.31707509748048834</v>
      </c>
      <c r="I99">
        <f ca="1">RAND()</f>
        <v>2.9781231645157447E-2</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Equip3101</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GO</v>
      </c>
      <c r="Q99" t="str">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삭제</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1000</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
      </c>
      <c r="U99" t="s">
        <v>82</v>
      </c>
      <c r="V99" t="s">
        <v>195</v>
      </c>
      <c r="W99">
        <v>1</v>
      </c>
      <c r="X99" t="s">
        <v>125</v>
      </c>
      <c r="Z99">
        <v>22300</v>
      </c>
      <c r="AA99" t="str">
        <f ca="1">IF(ISBLANK(AB99),"",
VLOOKUP(AB99,OFFSET(INDIRECT("$A:$B"),0,MATCH(AB$1&amp;"_Verify",INDIRECT("$1:$1"),0)-1),2,0)
)</f>
        <v>fe</v>
      </c>
      <c r="AB99" t="s">
        <v>82</v>
      </c>
      <c r="AC99" t="s">
        <v>508</v>
      </c>
      <c r="AD99">
        <v>1</v>
      </c>
      <c r="AE99" t="s">
        <v>125</v>
      </c>
      <c r="AG99">
        <v>22300</v>
      </c>
      <c r="AH99" t="str">
        <f ca="1">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 ca="1">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광학발생기</v>
      </c>
      <c r="AL99">
        <v>1</v>
      </c>
      <c r="AM99" t="str">
        <f ca="1">IF(ROW()=2,AN99,OFFSET(AM99,-1,0)&amp;IF(LEN(AN99)=0,"",","&amp;AN99))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v>
      </c>
      <c r="AN99" t="str">
        <f ca="1">IF(AL99&lt;&gt;1,"",
"{"""&amp;A$1&amp;""":"&amp;A99
&amp;","""&amp;B$1&amp;""":"&amp;B99
&amp;IF(LEN(AA99)=0,"",","""&amp;AA$1&amp;""":"""&amp;AA99&amp;"""")
&amp;IF(LEN(AC99)=0,"",","""&amp;AC$1&amp;""":"""&amp;AC99&amp;"""")
&amp;IF(LEN(AD99)=0,"",","""&amp;AD$1&amp;""":"&amp;AD99)
&amp;IF(LEN(AE99)=0,"",","""&amp;AE$1&amp;""":"""&amp;AE99&amp;"""")
&amp;IF(LEN(AF99)=0,"",","""&amp;AF$1&amp;""":"&amp;AF99)
&amp;IF(LEN(AG99)=0,"",","""&amp;AG$1&amp;""":"&amp;AG99)&amp;"}")</f>
        <v>{"dy":10,"sl":7,"tp":"fe","vl":"Equip6301","cn":1,"pt":"GO","pr":22300}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0.77867746288798989</v>
      </c>
      <c r="BT99">
        <f t="shared" ca="1" si="20"/>
        <v>0.69462770970782295</v>
      </c>
      <c r="BU99">
        <f t="shared" ca="1" si="21"/>
        <v>0.58817533129459698</v>
      </c>
      <c r="BV99" t="str">
        <f ca="1">OFFSET([1]EquipTable!$A$1,ROW()-1,0)</f>
        <v>Equip6404</v>
      </c>
    </row>
    <row r="100" spans="1:74">
      <c r="A100">
        <v>10</v>
      </c>
      <c r="B100">
        <v>8</v>
      </c>
      <c r="C100">
        <f>IF(B100&lt;=9,0,
IF(B100=10,1,2))</f>
        <v>0</v>
      </c>
      <c r="D100">
        <f ca="1">RAND()</f>
        <v>0.42673358707506692</v>
      </c>
      <c r="E100">
        <f ca="1">RAND()</f>
        <v>0.8838546170737982</v>
      </c>
      <c r="F100">
        <f ca="1">RAND()</f>
        <v>0.72437119340314327</v>
      </c>
      <c r="G100">
        <f ca="1">RAND()</f>
        <v>0.96784162736927903</v>
      </c>
      <c r="H100">
        <f ca="1">RAND()</f>
        <v>0.65171122910576773</v>
      </c>
      <c r="I100">
        <f ca="1">RAND()</f>
        <v>0.77118510248061589</v>
      </c>
      <c r="M100" t="str">
        <f ca="1">IF(LEN(J100)&lt;&gt;0,J100,VLOOKUP(D100+$B100,$BJ:$BK,MATCH($BK$1,$BJ$1:$BK$1,0),1))</f>
        <v>삭제</v>
      </c>
      <c r="N100" t="str">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삭제</v>
      </c>
      <c r="O100" t="str">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삭제</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삭제</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t="str">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삭제</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AA100" t="str">
        <f ca="1">IF(ISBLANK(AB100),"",
VLOOKUP(AB100,OFFSET(INDIRECT("$A:$B"),0,MATCH(AB$1&amp;"_Verify",INDIRECT("$1:$1"),0)-1),2,0)
)</f>
        <v/>
      </c>
      <c r="AH100" t="str">
        <f>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
      </c>
      <c r="AL100">
        <v>1</v>
      </c>
      <c r="AM100" t="str">
        <f ca="1">IF(ROW()=2,AN100,OFFSET(AM100,-1,0)&amp;IF(LEN(AN100)=0,"",","&amp;AN100))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v>
      </c>
      <c r="AN100" t="str">
        <f ca="1">IF(AL100&lt;&gt;1,"",
"{"""&amp;A$1&amp;""":"&amp;A100
&amp;","""&amp;B$1&amp;""":"&amp;B100
&amp;IF(LEN(AA100)=0,"",","""&amp;AA$1&amp;""":"""&amp;AA100&amp;"""")
&amp;IF(LEN(AC100)=0,"",","""&amp;AC$1&amp;""":"""&amp;AC100&amp;"""")
&amp;IF(LEN(AD100)=0,"",","""&amp;AD$1&amp;""":"&amp;AD100)
&amp;IF(LEN(AE100)=0,"",","""&amp;AE$1&amp;""":"""&amp;AE100&amp;"""")
&amp;IF(LEN(AF100)=0,"",","""&amp;AF$1&amp;""":"&amp;AF100)
&amp;IF(LEN(AG100)=0,"",","""&amp;AG$1&amp;""":"&amp;AG100)&amp;"}")</f>
        <v>{"dy":10,"sl":8}</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0.77867746288798989</v>
      </c>
      <c r="BT100">
        <f t="shared" ca="1" si="20"/>
        <v>0.69462770970782295</v>
      </c>
      <c r="BU100">
        <f t="shared" ca="1" si="21"/>
        <v>0.58817533129459698</v>
      </c>
      <c r="BV100" t="str">
        <f ca="1">OFFSET([1]EquipTable!$A$1,ROW()-1,0)</f>
        <v>Equip6405</v>
      </c>
    </row>
    <row r="101" spans="1:74">
      <c r="A101">
        <v>10</v>
      </c>
      <c r="B101">
        <v>9</v>
      </c>
      <c r="C101">
        <f>IF(B101&lt;=9,0,
IF(B101=10,1,2))</f>
        <v>0</v>
      </c>
      <c r="D101">
        <f ca="1">RAND()</f>
        <v>0.64738604600437166</v>
      </c>
      <c r="E101">
        <f ca="1">RAND()</f>
        <v>3.3508809805792406E-2</v>
      </c>
      <c r="F101">
        <f ca="1">RAND()</f>
        <v>0.92439321582773493</v>
      </c>
      <c r="G101">
        <f ca="1">RAND()</f>
        <v>0.46566687338184065</v>
      </c>
      <c r="H101">
        <f ca="1">RAND()</f>
        <v>0.84997709909324459</v>
      </c>
      <c r="I101">
        <f ca="1">RAND()</f>
        <v>0.2923021611204295</v>
      </c>
      <c r="M101" t="str">
        <f ca="1">IF(LEN(J101)&lt;&gt;0,J101,VLOOKUP(D101+$B101,$BJ:$BK,MATCH($BK$1,$BJ$1:$BK$1,0),1))</f>
        <v>삭제</v>
      </c>
      <c r="N101" t="str">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삭제</v>
      </c>
      <c r="O101" t="str">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삭제</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삭제</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t="str">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삭제</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AA101" t="str">
        <f ca="1">IF(ISBLANK(AB101),"",
VLOOKUP(AB101,OFFSET(INDIRECT("$A:$B"),0,MATCH(AB$1&amp;"_Verify",INDIRECT("$1:$1"),0)-1),2,0)
)</f>
        <v/>
      </c>
      <c r="AH101" t="str">
        <f>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
      </c>
      <c r="AL101">
        <v>1</v>
      </c>
      <c r="AM101" t="str">
        <f ca="1">IF(ROW()=2,AN101,OFFSET(AM101,-1,0)&amp;IF(LEN(AN101)=0,"",","&amp;AN101))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v>
      </c>
      <c r="AN101" t="str">
        <f ca="1">IF(AL101&lt;&gt;1,"",
"{"""&amp;A$1&amp;""":"&amp;A101
&amp;","""&amp;B$1&amp;""":"&amp;B101
&amp;IF(LEN(AA101)=0,"",","""&amp;AA$1&amp;""":"""&amp;AA101&amp;"""")
&amp;IF(LEN(AC101)=0,"",","""&amp;AC$1&amp;""":"""&amp;AC101&amp;"""")
&amp;IF(LEN(AD101)=0,"",","""&amp;AD$1&amp;""":"&amp;AD101)
&amp;IF(LEN(AE101)=0,"",","""&amp;AE$1&amp;""":"""&amp;AE101&amp;"""")
&amp;IF(LEN(AF101)=0,"",","""&amp;AF$1&amp;""":"&amp;AF101)
&amp;IF(LEN(AG101)=0,"",","""&amp;AG$1&amp;""":"&amp;AG101)&amp;"}")</f>
        <v>{"dy":10,"sl":9}</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1.3495276653171391E-2</v>
      </c>
      <c r="BQ101">
        <f t="shared" ca="1" si="17"/>
        <v>2.8275212064090487E-2</v>
      </c>
      <c r="BR101">
        <f t="shared" ca="1" si="18"/>
        <v>1.0193679918450561E-2</v>
      </c>
      <c r="BS101">
        <f t="shared" ca="1" si="19"/>
        <v>0.77867746288798989</v>
      </c>
      <c r="BT101">
        <f t="shared" ca="1" si="20"/>
        <v>0.69462770970782295</v>
      </c>
      <c r="BU101">
        <f t="shared" ca="1" si="21"/>
        <v>0.58817533129459698</v>
      </c>
      <c r="BV101" t="str">
        <f ca="1">OFFSET([1]EquipTable!$A$1,ROW()-1,0)</f>
        <v>Equip7001</v>
      </c>
    </row>
    <row r="102" spans="1:74">
      <c r="A102">
        <v>11</v>
      </c>
      <c r="B102">
        <v>0</v>
      </c>
      <c r="C102">
        <f>IF(B102&lt;=9,0,
IF(B102=10,1,2))</f>
        <v>0</v>
      </c>
      <c r="D102">
        <f ca="1">RAND()</f>
        <v>0.45546764311885879</v>
      </c>
      <c r="E102">
        <f ca="1">RAND()</f>
        <v>0.19909843642610869</v>
      </c>
      <c r="F102">
        <f ca="1">RAND()</f>
        <v>0.13620745705519544</v>
      </c>
      <c r="G102">
        <f ca="1">RAND()</f>
        <v>0.23089947399076316</v>
      </c>
      <c r="H102">
        <f ca="1">RAND()</f>
        <v>0.30892851308443525</v>
      </c>
      <c r="I102">
        <f ca="1">RAND()</f>
        <v>9.979814646727625E-2</v>
      </c>
      <c r="M102" t="str">
        <f ca="1">IF(LEN(J102)&lt;&gt;0,J102,VLOOKUP(D102+$B102,$BJ:$BK,MATCH($BK$1,$BJ$1:$BK$1,0),1))</f>
        <v>지정 장비</v>
      </c>
      <c r="N102" t="str">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Equip1301</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DI</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10</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83</v>
      </c>
      <c r="W102">
        <v>1</v>
      </c>
      <c r="X102" t="s">
        <v>129</v>
      </c>
      <c r="Z102">
        <v>29</v>
      </c>
      <c r="AA102" t="str">
        <f ca="1">IF(ISBLANK(AB102),"",
VLOOKUP(AB102,OFFSET(INDIRECT("$A:$B"),0,MATCH(AB$1&amp;"_Verify",INDIRECT("$1:$1"),0)-1),2,0)
)</f>
        <v>fe</v>
      </c>
      <c r="AB102" t="s">
        <v>82</v>
      </c>
      <c r="AC102" t="s">
        <v>419</v>
      </c>
      <c r="AD102">
        <v>1</v>
      </c>
      <c r="AE102" t="s">
        <v>125</v>
      </c>
      <c r="AG102">
        <v>1500</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불안정한 절단기</v>
      </c>
      <c r="AL102">
        <v>1</v>
      </c>
      <c r="AM102" t="str">
        <f ca="1">IF(ROW()=2,AN102,OFFSET(AM102,-1,0)&amp;IF(LEN(AN102)=0,"",","&amp;AN102))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v>
      </c>
      <c r="AN102" t="str">
        <f ca="1">IF(AL102&lt;&gt;1,"",
"{"""&amp;A$1&amp;""":"&amp;A102
&amp;","""&amp;B$1&amp;""":"&amp;B102
&amp;IF(LEN(AA102)=0,"",","""&amp;AA$1&amp;""":"""&amp;AA102&amp;"""")
&amp;IF(LEN(AC102)=0,"",","""&amp;AC$1&amp;""":"""&amp;AC102&amp;"""")
&amp;IF(LEN(AD102)=0,"",","""&amp;AD$1&amp;""":"&amp;AD102)
&amp;IF(LEN(AE102)=0,"",","""&amp;AE$1&amp;""":"""&amp;AE102&amp;"""")
&amp;IF(LEN(AF102)=0,"",","""&amp;AF$1&amp;""":"&amp;AF102)
&amp;IF(LEN(AG102)=0,"",","""&amp;AG$1&amp;""":"&amp;AG102)&amp;"}")</f>
        <v>{"dy":11,"sl":0,"tp":"fe","vl":"Equip0101","cn":1,"pt":"GO","pr":1500}</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1.3495276653171391E-2</v>
      </c>
      <c r="BQ102">
        <f t="shared" ca="1" si="17"/>
        <v>2.8275212064090487E-2</v>
      </c>
      <c r="BR102">
        <f t="shared" ca="1" si="18"/>
        <v>1.0193679918450561E-2</v>
      </c>
      <c r="BS102">
        <f t="shared" ca="1" si="19"/>
        <v>0.7921727395411613</v>
      </c>
      <c r="BT102">
        <f t="shared" ca="1" si="20"/>
        <v>0.7229029217719134</v>
      </c>
      <c r="BU102">
        <f t="shared" ca="1" si="21"/>
        <v>0.59836901121304753</v>
      </c>
      <c r="BV102" t="str">
        <f ca="1">OFFSET([1]EquipTable!$A$1,ROW()-1,0)</f>
        <v>Equip7002</v>
      </c>
    </row>
    <row r="103" spans="1:74">
      <c r="A103">
        <v>11</v>
      </c>
      <c r="B103">
        <v>1</v>
      </c>
      <c r="C103">
        <f>IF(B103&lt;=9,0,
IF(B103=10,1,2))</f>
        <v>0</v>
      </c>
      <c r="D103">
        <f ca="1">RAND()</f>
        <v>0.5728077940416082</v>
      </c>
      <c r="E103">
        <f ca="1">RAND()</f>
        <v>0.48071323067719685</v>
      </c>
      <c r="F103">
        <f ca="1">RAND()</f>
        <v>0.45174670351826218</v>
      </c>
      <c r="G103">
        <f ca="1">RAND()</f>
        <v>0.97903778603079961</v>
      </c>
      <c r="H103">
        <f ca="1">RAND()</f>
        <v>0.96719876343842037</v>
      </c>
      <c r="I103">
        <f ca="1">RAND()</f>
        <v>0.36498819098216517</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Equip4101</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GO</v>
      </c>
      <c r="Q103" t="str">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삭제</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1200</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
      </c>
      <c r="U103" t="s">
        <v>82</v>
      </c>
      <c r="V103" t="s">
        <v>202</v>
      </c>
      <c r="W103">
        <v>1</v>
      </c>
      <c r="X103" t="s">
        <v>129</v>
      </c>
      <c r="Z103">
        <v>16</v>
      </c>
      <c r="AA103" t="str">
        <f ca="1">IF(ISBLANK(AB103),"",
VLOOKUP(AB103,OFFSET(INDIRECT("$A:$B"),0,MATCH(AB$1&amp;"_Verify",INDIRECT("$1:$1"),0)-1),2,0)
)</f>
        <v>uph</v>
      </c>
      <c r="AB103" t="s">
        <v>91</v>
      </c>
      <c r="AC103">
        <v>28914</v>
      </c>
      <c r="AD103">
        <v>11</v>
      </c>
      <c r="AE103" t="s">
        <v>297</v>
      </c>
      <c r="AG103">
        <v>3</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v>
      </c>
      <c r="AN103" t="str">
        <f ca="1">IF(AL103&lt;&gt;1,"",
"{"""&amp;A$1&amp;""":"&amp;A103
&amp;","""&amp;B$1&amp;""":"&amp;B103
&amp;IF(LEN(AA103)=0,"",","""&amp;AA$1&amp;""":"""&amp;AA103&amp;"""")
&amp;IF(LEN(AC103)=0,"",","""&amp;AC$1&amp;""":"""&amp;AC103&amp;"""")
&amp;IF(LEN(AD103)=0,"",","""&amp;AD$1&amp;""":"&amp;AD103)
&amp;IF(LEN(AE103)=0,"",","""&amp;AE$1&amp;""":"""&amp;AE103&amp;"""")
&amp;IF(LEN(AF103)=0,"",","""&amp;AF$1&amp;""":"&amp;AF103)
&amp;IF(LEN(AG103)=0,"",","""&amp;AG$1&amp;""":"&amp;AG103)&amp;"}")</f>
        <v>{"dy":11,"sl":1,"tp":"uph","vl":"28914","cn":11,"pt":"DI","pr":3}</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1.3495276653171391E-2</v>
      </c>
      <c r="BQ103">
        <f t="shared" ca="1" si="17"/>
        <v>2.8275212064090487E-2</v>
      </c>
      <c r="BR103">
        <f t="shared" ca="1" si="18"/>
        <v>1.0193679918450561E-2</v>
      </c>
      <c r="BS103">
        <f t="shared" ca="1" si="19"/>
        <v>0.8056680161943327</v>
      </c>
      <c r="BT103">
        <f t="shared" ca="1" si="20"/>
        <v>0.75117813383600385</v>
      </c>
      <c r="BU103">
        <f t="shared" ca="1" si="21"/>
        <v>0.60856269113149808</v>
      </c>
      <c r="BV103" t="str">
        <f ca="1">OFFSET([1]EquipTable!$A$1,ROW()-1,0)</f>
        <v>Equip7101</v>
      </c>
    </row>
    <row r="104" spans="1:74">
      <c r="A104">
        <v>11</v>
      </c>
      <c r="B104">
        <v>2</v>
      </c>
      <c r="C104">
        <f>IF(B104&lt;=9,0,
IF(B104=10,1,2))</f>
        <v>0</v>
      </c>
      <c r="D104">
        <f ca="1">RAND()</f>
        <v>0.10033787165516572</v>
      </c>
      <c r="E104">
        <f ca="1">RAND()</f>
        <v>0.78228305124284825</v>
      </c>
      <c r="F104">
        <f ca="1">RAND()</f>
        <v>0.32657456643515481</v>
      </c>
      <c r="G104">
        <f ca="1">RAND()</f>
        <v>0.7522884126529924</v>
      </c>
      <c r="H104">
        <f ca="1">RAND()</f>
        <v>0.40978860178844168</v>
      </c>
      <c r="I104">
        <f ca="1">RAND()</f>
        <v>0.41955029180474679</v>
      </c>
      <c r="M104" t="str">
        <f ca="1">IF(LEN(J104)&lt;&gt;0,J104,VLOOKUP(D104+$B104,$BJ:$BK,MATCH($BK$1,$BJ$1:$BK$1,0),1))</f>
        <v>안 지정 캐릭터 PP 영웅등급</v>
      </c>
      <c r="N104">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78228</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12</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3600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91</v>
      </c>
      <c r="V104">
        <v>18914</v>
      </c>
      <c r="W104">
        <v>10</v>
      </c>
      <c r="X104" t="s">
        <v>125</v>
      </c>
      <c r="Z104">
        <v>1000</v>
      </c>
      <c r="AA104" t="str">
        <f ca="1">IF(ISBLANK(AB104),"",
VLOOKUP(AB104,OFFSET(INDIRECT("$A:$B"),0,MATCH(AB$1&amp;"_Verify",INDIRECT("$1:$1"),0)-1),2,0)
)</f>
        <v>fe</v>
      </c>
      <c r="AB104" t="s">
        <v>82</v>
      </c>
      <c r="AC104" t="s">
        <v>403</v>
      </c>
      <c r="AD104">
        <v>1</v>
      </c>
      <c r="AE104" t="s">
        <v>125</v>
      </c>
      <c r="AG104">
        <v>700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용사의 단검</v>
      </c>
      <c r="AL104">
        <v>1</v>
      </c>
      <c r="AM104" t="str">
        <f ca="1">IF(ROW()=2,AN104,OFFSET(AM104,-1,0)&amp;IF(LEN(AN104)=0,"",","&amp;AN104))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{"dy":11,"sl":2,"tp":"fe","vl":"Equip1001","cn":1,"pt":"GO","pr":700}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1.3495276653171391E-2</v>
      </c>
      <c r="BQ104">
        <f t="shared" ca="1" si="17"/>
        <v>2.8275212064090487E-2</v>
      </c>
      <c r="BR104">
        <f t="shared" ca="1" si="18"/>
        <v>1.0193679918450561E-2</v>
      </c>
      <c r="BS104">
        <f t="shared" ca="1" si="19"/>
        <v>0.81916329284750411</v>
      </c>
      <c r="BT104">
        <f t="shared" ca="1" si="20"/>
        <v>0.7794533459000943</v>
      </c>
      <c r="BU104">
        <f t="shared" ca="1" si="21"/>
        <v>0.61875637104994863</v>
      </c>
      <c r="BV104" t="str">
        <f ca="1">OFFSET([1]EquipTable!$A$1,ROW()-1,0)</f>
        <v>Equip7102</v>
      </c>
    </row>
    <row r="105" spans="1:74">
      <c r="A105">
        <v>11</v>
      </c>
      <c r="B105">
        <v>3</v>
      </c>
      <c r="C105">
        <f>IF(B105&lt;=9,0,
IF(B105=10,1,2))</f>
        <v>0</v>
      </c>
      <c r="D105">
        <f ca="1">RAND()</f>
        <v>0.22976237430917035</v>
      </c>
      <c r="E105">
        <f ca="1">RAND()</f>
        <v>0.95118081108252361</v>
      </c>
      <c r="F105">
        <f ca="1">RAND()</f>
        <v>0.30150277695048577</v>
      </c>
      <c r="G105">
        <f ca="1">RAND()</f>
        <v>0.79360421678086979</v>
      </c>
      <c r="H105">
        <f ca="1">RAND()</f>
        <v>0.86381147014528104</v>
      </c>
      <c r="I105">
        <f ca="1">RAND()</f>
        <v>4.3619098352514873E-2</v>
      </c>
      <c r="M105" t="str">
        <f ca="1">IF(LEN(J105)&lt;&gt;0,J105,VLOOKUP(D105+$B105,$BJ:$BK,MATCH($BK$1,$BJ$1:$BK$1,0),1))</f>
        <v>안 지정 캐릭터 PP 영웅등급</v>
      </c>
      <c r="N105">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95118</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14</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4200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92</v>
      </c>
      <c r="V105">
        <v>18862</v>
      </c>
      <c r="W105">
        <v>10</v>
      </c>
      <c r="X105" t="s">
        <v>125</v>
      </c>
      <c r="Z105">
        <v>1000</v>
      </c>
      <c r="AA105" t="str">
        <f ca="1">IF(ISBLANK(AB105),"",
VLOOKUP(AB105,OFFSET(INDIRECT("$A:$B"),0,MATCH(AB$1&amp;"_Verify",INDIRECT("$1:$1"),0)-1),2,0)
)</f>
        <v>fe</v>
      </c>
      <c r="AB105" t="s">
        <v>82</v>
      </c>
      <c r="AC105" t="s">
        <v>509</v>
      </c>
      <c r="AD105">
        <v>1</v>
      </c>
      <c r="AE105" t="s">
        <v>125</v>
      </c>
      <c r="AG105">
        <v>1200</v>
      </c>
      <c r="AH105" t="str">
        <f ca="1">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
      </c>
      <c r="AJ105" t="str">
        <f>IF(ISBLANK($AB105),"",
IF(AND($B105&gt;=VLOOKUP($AB105,$AP:$AS,3,0),$B105&lt;=VLOOKUP($AB105,$AP:$AS,4,0)),"","슬롯타입이상"))</f>
        <v/>
      </c>
      <c r="AK105" t="str">
        <f ca="1">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결사대의 활</v>
      </c>
      <c r="AL105">
        <v>1</v>
      </c>
      <c r="AM105" t="str">
        <f ca="1">IF(ROW()=2,AN105,OFFSET(AM105,-1,0)&amp;IF(LEN(AN105)=0,"",","&amp;AN105))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v>
      </c>
      <c r="AN105" t="str">
        <f ca="1">IF(AL105&lt;&gt;1,"",
"{"""&amp;A$1&amp;""":"&amp;A105
&amp;","""&amp;B$1&amp;""":"&amp;B105
&amp;IF(LEN(AA105)=0,"",","""&amp;AA$1&amp;""":"""&amp;AA105&amp;"""")
&amp;IF(LEN(AC105)=0,"",","""&amp;AC$1&amp;""":"""&amp;AC105&amp;"""")
&amp;IF(LEN(AD105)=0,"",","""&amp;AD$1&amp;""":"&amp;AD105)
&amp;IF(LEN(AE105)=0,"",","""&amp;AE$1&amp;""":"""&amp;AE105&amp;"""")
&amp;IF(LEN(AF105)=0,"",","""&amp;AF$1&amp;""":"&amp;AF105)
&amp;IF(LEN(AG105)=0,"",","""&amp;AG$1&amp;""":"&amp;AG105)&amp;"}")</f>
        <v>{"dy":11,"sl":3,"tp":"fe","vl":"Equip2101","cn":1,"pt":"GO","pr":1200}</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1.3495276653171391E-2</v>
      </c>
      <c r="BQ105">
        <f t="shared" ca="1" si="17"/>
        <v>2.8275212064090487E-2</v>
      </c>
      <c r="BR105">
        <f t="shared" ca="1" si="18"/>
        <v>1.0193679918450561E-2</v>
      </c>
      <c r="BS105">
        <f t="shared" ca="1" si="19"/>
        <v>0.83265856950067552</v>
      </c>
      <c r="BT105">
        <f t="shared" ca="1" si="20"/>
        <v>0.80772855796418475</v>
      </c>
      <c r="BU105">
        <f t="shared" ca="1" si="21"/>
        <v>0.62895005096839918</v>
      </c>
      <c r="BV105" t="str">
        <f ca="1">OFFSET([1]EquipTable!$A$1,ROW()-1,0)</f>
        <v>Equip7201</v>
      </c>
    </row>
    <row r="106" spans="1:74">
      <c r="A106">
        <v>11</v>
      </c>
      <c r="B106">
        <v>4</v>
      </c>
      <c r="C106">
        <f>IF(B106&lt;=9,0,
IF(B106=10,1,2))</f>
        <v>0</v>
      </c>
      <c r="D106">
        <f ca="1">RAND()</f>
        <v>0.65525465572985664</v>
      </c>
      <c r="E106">
        <f ca="1">RAND()</f>
        <v>0.55705143059490014</v>
      </c>
      <c r="F106">
        <f ca="1">RAND()</f>
        <v>0.70087686384455172</v>
      </c>
      <c r="G106">
        <f ca="1">RAND()</f>
        <v>0.22647432052800165</v>
      </c>
      <c r="H106">
        <f ca="1">RAND()</f>
        <v>0.61822744910810468</v>
      </c>
      <c r="I106">
        <f ca="1">RAND()</f>
        <v>0.42745824507492336</v>
      </c>
      <c r="M106" t="str">
        <f ca="1">IF(LEN(J106)&lt;&gt;0,J106,VLOOKUP(D106+$B106,$BJ:$BK,MATCH($BK$1,$BJ$1:$BK$1,0),1))</f>
        <v>안 지정 캐릭터 PP 일반등급</v>
      </c>
      <c r="N106">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55705</v>
      </c>
      <c r="O106">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9</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GO</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2700</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U106" t="s">
        <v>92</v>
      </c>
      <c r="V106">
        <v>81752</v>
      </c>
      <c r="W106">
        <v>13</v>
      </c>
      <c r="X106" t="s">
        <v>125</v>
      </c>
      <c r="Z106">
        <v>1300</v>
      </c>
      <c r="AA106" t="str">
        <f ca="1">IF(ISBLANK(AB106),"",
VLOOKUP(AB106,OFFSET(INDIRECT("$A:$B"),0,MATCH(AB$1&amp;"_Verify",INDIRECT("$1:$1"),0)-1),2,0)
)</f>
        <v>upn</v>
      </c>
      <c r="AB106" t="s">
        <v>92</v>
      </c>
      <c r="AC106">
        <v>71752</v>
      </c>
      <c r="AD106">
        <v>6</v>
      </c>
      <c r="AE106" t="s">
        <v>125</v>
      </c>
      <c r="AG106">
        <v>1800</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v>
      </c>
      <c r="AN106" t="str">
        <f ca="1">IF(AL106&lt;&gt;1,"",
"{"""&amp;A$1&amp;""":"&amp;A106
&amp;","""&amp;B$1&amp;""":"&amp;B106
&amp;IF(LEN(AA106)=0,"",","""&amp;AA$1&amp;""":"""&amp;AA106&amp;"""")
&amp;IF(LEN(AC106)=0,"",","""&amp;AC$1&amp;""":"""&amp;AC106&amp;"""")
&amp;IF(LEN(AD106)=0,"",","""&amp;AD$1&amp;""":"&amp;AD106)
&amp;IF(LEN(AE106)=0,"",","""&amp;AE$1&amp;""":"""&amp;AE106&amp;"""")
&amp;IF(LEN(AF106)=0,"",","""&amp;AF$1&amp;""":"&amp;AF106)
&amp;IF(LEN(AG106)=0,"",","""&amp;AG$1&amp;""":"&amp;AG106)&amp;"}")</f>
        <v>{"dy":11,"sl":4,"tp":"upn","vl":"71752","cn":6,"pt":"GO","pr":1800}</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1.3495276653171391E-2</v>
      </c>
      <c r="BQ106">
        <f t="shared" ca="1" si="17"/>
        <v>2.8275212064090487E-2</v>
      </c>
      <c r="BR106">
        <f t="shared" ca="1" si="18"/>
        <v>1.0193679918450561E-2</v>
      </c>
      <c r="BS106">
        <f t="shared" ca="1" si="19"/>
        <v>0.84615384615384692</v>
      </c>
      <c r="BT106">
        <f t="shared" ca="1" si="20"/>
        <v>0.83600377002827519</v>
      </c>
      <c r="BU106">
        <f t="shared" ca="1" si="21"/>
        <v>0.63914373088684973</v>
      </c>
      <c r="BV106" t="str">
        <f ca="1">OFFSET([1]EquipTable!$A$1,ROW()-1,0)</f>
        <v>Equip7202</v>
      </c>
    </row>
    <row r="107" spans="1:74">
      <c r="A107">
        <v>11</v>
      </c>
      <c r="B107">
        <v>5</v>
      </c>
      <c r="C107">
        <f>IF(B107&lt;=9,0,
IF(B107=10,1,2))</f>
        <v>0</v>
      </c>
      <c r="D107">
        <f ca="1">RAND()</f>
        <v>5.191035835619473E-2</v>
      </c>
      <c r="E107">
        <f ca="1">RAND()</f>
        <v>0.38967134233117173</v>
      </c>
      <c r="F107">
        <f ca="1">RAND()</f>
        <v>3.3232918149039725E-2</v>
      </c>
      <c r="G107">
        <f ca="1">RAND()</f>
        <v>0.89544827106719516</v>
      </c>
      <c r="H107">
        <f ca="1">RAND()</f>
        <v>0.59314278157726119</v>
      </c>
      <c r="I107">
        <f ca="1">RAND()</f>
        <v>0.63122674707091131</v>
      </c>
      <c r="M107" t="str">
        <f ca="1">IF(LEN(J107)&lt;&gt;0,J107,VLOOKUP(D107+$B107,$BJ:$BK,MATCH($BK$1,$BJ$1:$BK$1,0),1))</f>
        <v>지정 장비</v>
      </c>
      <c r="N107" t="str">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Equip3102</v>
      </c>
      <c r="O107">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1</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GO</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1300</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U107" t="s">
        <v>92</v>
      </c>
      <c r="V107">
        <v>60496</v>
      </c>
      <c r="W107">
        <v>12</v>
      </c>
      <c r="X107" t="s">
        <v>125</v>
      </c>
      <c r="Z107">
        <v>1200</v>
      </c>
      <c r="AA107" t="str">
        <f ca="1">IF(ISBLANK(AB107),"",
VLOOKUP(AB107,OFFSET(INDIRECT("$A:$B"),0,MATCH(AB$1&amp;"_Verify",INDIRECT("$1:$1"),0)-1),2,0)
)</f>
        <v>fe</v>
      </c>
      <c r="AB107" t="s">
        <v>82</v>
      </c>
      <c r="AC107" t="s">
        <v>510</v>
      </c>
      <c r="AD107">
        <v>1</v>
      </c>
      <c r="AE107" t="s">
        <v>125</v>
      </c>
      <c r="AG107">
        <v>2300</v>
      </c>
      <c r="AH107" t="str">
        <f ca="1">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 ca="1">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SMG28</v>
      </c>
      <c r="AL107">
        <v>1</v>
      </c>
      <c r="AM107" t="str">
        <f ca="1">IF(ROW()=2,AN107,OFFSET(AM107,-1,0)&amp;IF(LEN(AN107)=0,"",","&amp;AN107))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v>
      </c>
      <c r="AN107" t="str">
        <f ca="1">IF(AL107&lt;&gt;1,"",
"{"""&amp;A$1&amp;""":"&amp;A107
&amp;","""&amp;B$1&amp;""":"&amp;B107
&amp;IF(LEN(AA107)=0,"",","""&amp;AA$1&amp;""":"""&amp;AA107&amp;"""")
&amp;IF(LEN(AC107)=0,"",","""&amp;AC$1&amp;""":"""&amp;AC107&amp;"""")
&amp;IF(LEN(AD107)=0,"",","""&amp;AD$1&amp;""":"&amp;AD107)
&amp;IF(LEN(AE107)=0,"",","""&amp;AE$1&amp;""":"""&amp;AE107&amp;"""")
&amp;IF(LEN(AF107)=0,"",","""&amp;AF$1&amp;""":"&amp;AF107)
&amp;IF(LEN(AG107)=0,"",","""&amp;AG$1&amp;""":"&amp;AG107)&amp;"}")</f>
        <v>{"dy":11,"sl":5,"tp":"fe","vl":"Equip6002","cn":1,"pt":"GO","pr":2300}</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1.3495276653171391E-2</v>
      </c>
      <c r="BQ107">
        <f t="shared" ca="1" si="17"/>
        <v>2.8275212064090487E-2</v>
      </c>
      <c r="BR107">
        <f t="shared" ca="1" si="18"/>
        <v>1.0193679918450561E-2</v>
      </c>
      <c r="BS107">
        <f t="shared" ca="1" si="19"/>
        <v>0.85964912280701833</v>
      </c>
      <c r="BT107">
        <f t="shared" ca="1" si="20"/>
        <v>0.86427898209236564</v>
      </c>
      <c r="BU107">
        <f t="shared" ca="1" si="21"/>
        <v>0.64933741080530027</v>
      </c>
      <c r="BV107" t="str">
        <f ca="1">OFFSET([1]EquipTable!$A$1,ROW()-1,0)</f>
        <v>Equip7301</v>
      </c>
    </row>
    <row r="108" spans="1:74">
      <c r="A108">
        <v>11</v>
      </c>
      <c r="B108">
        <v>6</v>
      </c>
      <c r="C108">
        <f>IF(B108&lt;=9,0,
IF(B108=10,1,2))</f>
        <v>0</v>
      </c>
      <c r="D108">
        <f ca="1">RAND()</f>
        <v>0.30984267849703617</v>
      </c>
      <c r="E108">
        <f ca="1">RAND()</f>
        <v>0.6957584481383059</v>
      </c>
      <c r="F108">
        <f ca="1">RAND()</f>
        <v>0.68539406982416051</v>
      </c>
      <c r="G108">
        <f ca="1">RAND()</f>
        <v>0.39584841461080056</v>
      </c>
      <c r="H108">
        <f ca="1">RAND()</f>
        <v>0.97377029040019325</v>
      </c>
      <c r="I108">
        <f ca="1">RAND()</f>
        <v>0.34585856484866762</v>
      </c>
      <c r="M108" t="str">
        <f ca="1">IF(LEN(J108)&lt;&gt;0,J108,VLOOKUP(D108+$B108,$BJ:$BK,MATCH($BK$1,$BJ$1:$BK$1,0),1))</f>
        <v>지정 장비</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Equip7001</v>
      </c>
      <c r="O108">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1</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GO</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1900</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U108" t="s">
        <v>82</v>
      </c>
      <c r="V108" t="s">
        <v>110</v>
      </c>
      <c r="W108">
        <v>1</v>
      </c>
      <c r="X108" t="s">
        <v>125</v>
      </c>
      <c r="Z108">
        <v>3200</v>
      </c>
      <c r="AA108" t="str">
        <f ca="1">IF(ISBLANK(AB108),"",
VLOOKUP(AB108,OFFSET(INDIRECT("$A:$B"),0,MATCH(AB$1&amp;"_Verify",INDIRECT("$1:$1"),0)-1),2,0)
)</f>
        <v>fe</v>
      </c>
      <c r="AB108" t="s">
        <v>82</v>
      </c>
      <c r="AC108" t="s">
        <v>511</v>
      </c>
      <c r="AD108">
        <v>1</v>
      </c>
      <c r="AE108" t="s">
        <v>125</v>
      </c>
      <c r="AG108">
        <v>3200</v>
      </c>
      <c r="AH108" t="str">
        <f ca="1">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 ca="1">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스켈레톤 쉴드</v>
      </c>
      <c r="AL108">
        <v>1</v>
      </c>
      <c r="AM108" t="str">
        <f ca="1">IF(ROW()=2,AN108,OFFSET(AM108,-1,0)&amp;IF(LEN(AN108)=0,"",","&amp;AN108))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v>
      </c>
      <c r="AN108" t="str">
        <f ca="1">IF(AL108&lt;&gt;1,"",
"{"""&amp;A$1&amp;""":"&amp;A108
&amp;","""&amp;B$1&amp;""":"&amp;B108
&amp;IF(LEN(AA108)=0,"",","""&amp;AA$1&amp;""":"""&amp;AA108&amp;"""")
&amp;IF(LEN(AC108)=0,"",","""&amp;AC$1&amp;""":"""&amp;AC108&amp;"""")
&amp;IF(LEN(AD108)=0,"",","""&amp;AD$1&amp;""":"&amp;AD108)
&amp;IF(LEN(AE108)=0,"",","""&amp;AE$1&amp;""":"""&amp;AE108&amp;"""")
&amp;IF(LEN(AF108)=0,"",","""&amp;AF$1&amp;""":"&amp;AF108)
&amp;IF(LEN(AG108)=0,"",","""&amp;AG$1&amp;""":"&amp;AG108)&amp;"}")</f>
        <v>{"dy":11,"sl":6,"tp":"fe","vl":"Equip7102","cn":1,"pt":"GO","pr":3200}</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1.3495276653171391E-2</v>
      </c>
      <c r="BQ108">
        <f t="shared" ca="1" si="17"/>
        <v>2.8275212064090487E-2</v>
      </c>
      <c r="BR108">
        <f t="shared" ca="1" si="18"/>
        <v>1.0193679918450561E-2</v>
      </c>
      <c r="BS108">
        <f t="shared" ca="1" si="19"/>
        <v>0.87314439946018974</v>
      </c>
      <c r="BT108">
        <f t="shared" ca="1" si="20"/>
        <v>0.89255419415645609</v>
      </c>
      <c r="BU108">
        <f t="shared" ca="1" si="21"/>
        <v>0.65953109072375082</v>
      </c>
      <c r="BV108" t="str">
        <f ca="1">OFFSET([1]EquipTable!$A$1,ROW()-1,0)</f>
        <v>Equip7302</v>
      </c>
    </row>
    <row r="109" spans="1:74">
      <c r="A109">
        <v>11</v>
      </c>
      <c r="B109">
        <v>7</v>
      </c>
      <c r="C109">
        <f>IF(B109&lt;=9,0,
IF(B109=10,1,2))</f>
        <v>0</v>
      </c>
      <c r="D109">
        <f ca="1">RAND()</f>
        <v>0.41858598316323437</v>
      </c>
      <c r="E109">
        <f ca="1">RAND()</f>
        <v>0.49216061852745729</v>
      </c>
      <c r="F109">
        <f ca="1">RAND()</f>
        <v>0.29317804321825258</v>
      </c>
      <c r="G109">
        <f ca="1">RAND()</f>
        <v>2.4769560452508332E-2</v>
      </c>
      <c r="H109">
        <f ca="1">RAND()</f>
        <v>0.81415449511831095</v>
      </c>
      <c r="I109">
        <f ca="1">RAND()</f>
        <v>0.40258966726962264</v>
      </c>
      <c r="M109" t="str">
        <f ca="1">IF(LEN(J109)&lt;&gt;0,J109,VLOOKUP(D109+$B109,$BJ:$BK,MATCH($BK$1,$BJ$1:$BK$1,0),1))</f>
        <v>지정 장비</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Equip5301</v>
      </c>
      <c r="O109">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1</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DI</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11</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U109" t="s">
        <v>82</v>
      </c>
      <c r="V109" t="s">
        <v>200</v>
      </c>
      <c r="W109">
        <v>1</v>
      </c>
      <c r="X109" t="s">
        <v>125</v>
      </c>
      <c r="Z109">
        <v>700</v>
      </c>
      <c r="AA109" t="str">
        <f ca="1">IF(ISBLANK(AB109),"",
VLOOKUP(AB109,OFFSET(INDIRECT("$A:$B"),0,MATCH(AB$1&amp;"_Verify",INDIRECT("$1:$1"),0)-1),2,0)
)</f>
        <v>uph</v>
      </c>
      <c r="AB109" t="s">
        <v>91</v>
      </c>
      <c r="AC109">
        <v>50496</v>
      </c>
      <c r="AD109">
        <v>9</v>
      </c>
      <c r="AE109" t="s">
        <v>125</v>
      </c>
      <c r="AG109">
        <v>2700</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
      </c>
      <c r="AL109">
        <v>1</v>
      </c>
      <c r="AM109" t="str">
        <f ca="1">IF(ROW()=2,AN109,OFFSET(AM109,-1,0)&amp;IF(LEN(AN109)=0,"",","&amp;AN109))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v>
      </c>
      <c r="AN109" t="str">
        <f ca="1">IF(AL109&lt;&gt;1,"",
"{"""&amp;A$1&amp;""":"&amp;A109
&amp;","""&amp;B$1&amp;""":"&amp;B109
&amp;IF(LEN(AA109)=0,"",","""&amp;AA$1&amp;""":"""&amp;AA109&amp;"""")
&amp;IF(LEN(AC109)=0,"",","""&amp;AC$1&amp;""":"""&amp;AC109&amp;"""")
&amp;IF(LEN(AD109)=0,"",","""&amp;AD$1&amp;""":"&amp;AD109)
&amp;IF(LEN(AE109)=0,"",","""&amp;AE$1&amp;""":"""&amp;AE109&amp;"""")
&amp;IF(LEN(AF109)=0,"",","""&amp;AF$1&amp;""":"&amp;AF109)
&amp;IF(LEN(AG109)=0,"",","""&amp;AG$1&amp;""":"&amp;AG109)&amp;"}")</f>
        <v>{"dy":11,"sl":7,"tp":"uph","vl":"50496","cn":9,"pt":"GO","pr":2700}</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1.3495276653171392E-3</v>
      </c>
      <c r="BQ109">
        <f t="shared" ca="1" si="17"/>
        <v>9.4250706880301622E-4</v>
      </c>
      <c r="BR109">
        <f t="shared" ca="1" si="18"/>
        <v>1.0193679918450561E-3</v>
      </c>
      <c r="BS109">
        <f t="shared" ca="1" si="19"/>
        <v>0.88663967611336114</v>
      </c>
      <c r="BT109">
        <f t="shared" ca="1" si="20"/>
        <v>0.92082940622054654</v>
      </c>
      <c r="BU109">
        <f t="shared" ca="1" si="21"/>
        <v>0.66972477064220137</v>
      </c>
      <c r="BV109" t="str">
        <f ca="1">OFFSET([1]EquipTable!$A$1,ROW()-1,0)</f>
        <v>Equip7401</v>
      </c>
    </row>
    <row r="110" spans="1:74">
      <c r="A110">
        <v>11</v>
      </c>
      <c r="B110">
        <v>8</v>
      </c>
      <c r="C110">
        <f>IF(B110&lt;=9,0,
IF(B110=10,1,2))</f>
        <v>0</v>
      </c>
      <c r="D110">
        <f ca="1">RAND()</f>
        <v>0.49400608320419082</v>
      </c>
      <c r="E110">
        <f ca="1">RAND()</f>
        <v>0.15183817642609976</v>
      </c>
      <c r="F110">
        <f ca="1">RAND()</f>
        <v>0.11645970294164165</v>
      </c>
      <c r="G110">
        <f ca="1">RAND()</f>
        <v>2.533894403745196E-2</v>
      </c>
      <c r="H110">
        <f ca="1">RAND()</f>
        <v>0.4749257294614585</v>
      </c>
      <c r="I110">
        <f ca="1">RAND()</f>
        <v>0.71941267791877384</v>
      </c>
      <c r="M110" t="str">
        <f ca="1">IF(LEN(J110)&lt;&gt;0,J110,VLOOKUP(D110+$B110,$BJ:$BK,MATCH($BK$1,$BJ$1:$BK$1,0),1))</f>
        <v>삭제</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t="str">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삭제</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삭제</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t="str">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삭제</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AA110" t="str">
        <f ca="1">IF(ISBLANK(AB110),"",
VLOOKUP(AB110,OFFSET(INDIRECT("$A:$B"),0,MATCH(AB$1&amp;"_Verify",INDIRECT("$1:$1"),0)-1),2,0)
)</f>
        <v/>
      </c>
      <c r="AH110" t="str">
        <f>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
      </c>
      <c r="AL110">
        <v>1</v>
      </c>
      <c r="AM110" t="str">
        <f ca="1">IF(ROW()=2,AN110,OFFSET(AM110,-1,0)&amp;IF(LEN(AN110)=0,"",","&amp;AN110))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{"dy":11,"sl":8}</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1.3495276653171392E-3</v>
      </c>
      <c r="BQ110">
        <f t="shared" ca="1" si="17"/>
        <v>9.4250706880301622E-4</v>
      </c>
      <c r="BR110">
        <f t="shared" ca="1" si="18"/>
        <v>1.0193679918450561E-3</v>
      </c>
      <c r="BS110">
        <f t="shared" ca="1" si="19"/>
        <v>0.88798920377867829</v>
      </c>
      <c r="BT110">
        <f t="shared" ca="1" si="20"/>
        <v>0.9217719132893496</v>
      </c>
      <c r="BU110">
        <f t="shared" ca="1" si="21"/>
        <v>0.67074413863404647</v>
      </c>
      <c r="BV110" t="str">
        <f ca="1">OFFSET([1]EquipTable!$A$1,ROW()-1,0)</f>
        <v>Equip7402</v>
      </c>
    </row>
    <row r="111" spans="1:74">
      <c r="A111">
        <v>11</v>
      </c>
      <c r="B111">
        <v>9</v>
      </c>
      <c r="C111">
        <f>IF(B111&lt;=9,0,
IF(B111=10,1,2))</f>
        <v>0</v>
      </c>
      <c r="D111">
        <f ca="1">RAND()</f>
        <v>0.47420776254838348</v>
      </c>
      <c r="E111">
        <f ca="1">RAND()</f>
        <v>7.7045934142856876E-2</v>
      </c>
      <c r="F111">
        <f ca="1">RAND()</f>
        <v>0.9171176983273821</v>
      </c>
      <c r="G111">
        <f ca="1">RAND()</f>
        <v>0.79644120358556303</v>
      </c>
      <c r="H111">
        <f ca="1">RAND()</f>
        <v>0.69262066499052755</v>
      </c>
      <c r="I111">
        <f ca="1">RAND()</f>
        <v>7.9831026504548097E-2</v>
      </c>
      <c r="M111" t="str">
        <f ca="1">IF(LEN(J111)&lt;&gt;0,J111,VLOOKUP(D111+$B111,$BJ:$BK,MATCH($BK$1,$BJ$1:$BK$1,0),1))</f>
        <v>삭제</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삭제</v>
      </c>
      <c r="O111" t="str">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삭제</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삭제</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t="str">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삭제</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AA111" t="str">
        <f ca="1">IF(ISBLANK(AB111),"",
VLOOKUP(AB111,OFFSET(INDIRECT("$A:$B"),0,MATCH(AB$1&amp;"_Verify",INDIRECT("$1:$1"),0)-1),2,0)
)</f>
        <v/>
      </c>
      <c r="AH111" t="str">
        <f>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
      </c>
      <c r="AL111">
        <v>1</v>
      </c>
      <c r="AM111" t="str">
        <f ca="1">IF(ROW()=2,AN111,OFFSET(AM111,-1,0)&amp;IF(LEN(AN111)=0,"",","&amp;AN111))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{"dy":11,"sl":9}</v>
      </c>
      <c r="BM111">
        <f ca="1">IF(VLOOKUP($BV111,[1]EquipTable!$1:$1048576,MATCH("업데이트순번",[1]EquipTable!$1:$1,0),0)&lt;=$BP$1,1,0)
*IF(MID(BV111,7,1)="4",0.1,1)</f>
        <v>0</v>
      </c>
      <c r="BN111">
        <f ca="1">IF(VLOOKUP($BV111,[1]EquipTable!$1:$1048576,MATCH("업데이트순번",[1]EquipTable!$1:$1,0),0)&lt;=$BP$1,1,0)
*IF(MID(BV111,7,1)="4",0.1,1)
*IF(AND(MID(BV111,7,1)&lt;&gt;"4",OR(MID(BV111,6,1)="6",MID(BV111,6,1)="7")),3,1)</f>
        <v>0</v>
      </c>
      <c r="BO111">
        <f ca="1">IF(VLOOKUP($BV111,[1]EquipTable!$1:$1048576,MATCH("업데이트순번",[1]EquipTable!$1:$1,0),0)&lt;=$BP$1,1,0)
*IF(MID(BV111,7,1)="4",0.1,1)
*IF(AND(MID(BV111,7,1)&lt;&gt;"4",MID(BV111,6,1)="8"),4,1)</f>
        <v>0</v>
      </c>
      <c r="BP111">
        <f t="shared" ca="1" si="16"/>
        <v>0</v>
      </c>
      <c r="BQ111">
        <f t="shared" ca="1" si="17"/>
        <v>0</v>
      </c>
      <c r="BR111">
        <f t="shared" ca="1" si="18"/>
        <v>0</v>
      </c>
      <c r="BS111">
        <f t="shared" ca="1" si="19"/>
        <v>0.88933873144399544</v>
      </c>
      <c r="BT111">
        <f t="shared" ca="1" si="20"/>
        <v>0.92271442035815265</v>
      </c>
      <c r="BU111">
        <f t="shared" ca="1" si="21"/>
        <v>0.67176350662589157</v>
      </c>
      <c r="BV111" t="str">
        <f ca="1">OFFSET([1]EquipTable!$A$1,ROW()-1,0)</f>
        <v>Equip7403</v>
      </c>
    </row>
    <row r="112" spans="1:74">
      <c r="A112">
        <v>12</v>
      </c>
      <c r="B112">
        <v>0</v>
      </c>
      <c r="C112">
        <f>IF(B112&lt;=9,0,
IF(B112=10,1,2))</f>
        <v>0</v>
      </c>
      <c r="D112">
        <f ca="1">RAND()</f>
        <v>0.98502940201307987</v>
      </c>
      <c r="E112">
        <f ca="1">RAND()</f>
        <v>0.26409192883179111</v>
      </c>
      <c r="F112">
        <f ca="1">RAND()</f>
        <v>0.57221532778407369</v>
      </c>
      <c r="G112">
        <f ca="1">RAND()</f>
        <v>0.37232248721983752</v>
      </c>
      <c r="H112">
        <f ca="1">RAND()</f>
        <v>0.95800841337991516</v>
      </c>
      <c r="I112">
        <f ca="1">RAND()</f>
        <v>0.63691425728370354</v>
      </c>
      <c r="M112" t="str">
        <f ca="1">IF(LEN(J112)&lt;&gt;0,J112,VLOOKUP(D112+$B112,$BJ:$BK,MATCH($BK$1,$BJ$1:$BK$1,0),1))</f>
        <v>캐릭터 상자 영웅등급</v>
      </c>
      <c r="N112" t="str">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삭제</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1</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DI</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149</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84</v>
      </c>
      <c r="W112">
        <v>1</v>
      </c>
      <c r="X112" t="s">
        <v>129</v>
      </c>
      <c r="Z112">
        <v>149</v>
      </c>
      <c r="AA112" t="str">
        <f ca="1">IF(ISBLANK(AB112),"",
VLOOKUP(AB112,OFFSET(INDIRECT("$A:$B"),0,MATCH(AB$1&amp;"_Verify",INDIRECT("$1:$1"),0)-1),2,0)
)</f>
        <v>upn</v>
      </c>
      <c r="AB112" t="s">
        <v>92</v>
      </c>
      <c r="AC112">
        <v>42969</v>
      </c>
      <c r="AD112">
        <v>5</v>
      </c>
      <c r="AE112" t="s">
        <v>125</v>
      </c>
      <c r="AG112">
        <v>1500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{"dy":12,"sl":0,"tp":"upn","vl":"42969","cn":5,"pt":"GO","pr":1500}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0.88933873144399544</v>
      </c>
      <c r="BT112">
        <f t="shared" ca="1" si="20"/>
        <v>0.92271442035815265</v>
      </c>
      <c r="BU112">
        <f t="shared" ca="1" si="21"/>
        <v>0.67176350662589157</v>
      </c>
      <c r="BV112" t="str">
        <f ca="1">OFFSET([1]EquipTable!$A$1,ROW()-1,0)</f>
        <v>Equip7404</v>
      </c>
    </row>
    <row r="113" spans="1:74">
      <c r="A113">
        <v>12</v>
      </c>
      <c r="B113">
        <v>1</v>
      </c>
      <c r="C113">
        <f>IF(B113&lt;=9,0,
IF(B113=10,1,2))</f>
        <v>0</v>
      </c>
      <c r="D113">
        <f ca="1">RAND()</f>
        <v>0.68819462879563487</v>
      </c>
      <c r="E113">
        <f ca="1">RAND()</f>
        <v>0.49068207457442203</v>
      </c>
      <c r="F113">
        <f ca="1">RAND()</f>
        <v>3.2404417639466332E-2</v>
      </c>
      <c r="G113">
        <f ca="1">RAND()</f>
        <v>0.26937015286207378</v>
      </c>
      <c r="H113">
        <f ca="1">RAND()</f>
        <v>0.81120408240284181</v>
      </c>
      <c r="I113">
        <f ca="1">RAND()</f>
        <v>0.11792611808749509</v>
      </c>
      <c r="M113" t="str">
        <f ca="1">IF(LEN(J113)&lt;&gt;0,J113,VLOOKUP(D113+$B113,$BJ:$BK,MATCH($BK$1,$BJ$1:$BK$1,0),1))</f>
        <v>지정 장비</v>
      </c>
      <c r="N113" t="str">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Equip4102</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GO</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1000</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82</v>
      </c>
      <c r="V113" t="s">
        <v>190</v>
      </c>
      <c r="W113">
        <v>1</v>
      </c>
      <c r="X113" t="s">
        <v>125</v>
      </c>
      <c r="Z113">
        <v>1200</v>
      </c>
      <c r="AA113" t="str">
        <f ca="1">IF(ISBLANK(AB113),"",
VLOOKUP(AB113,OFFSET(INDIRECT("$A:$B"),0,MATCH(AB$1&amp;"_Verify",INDIRECT("$1:$1"),0)-1),2,0)
)</f>
        <v>fe</v>
      </c>
      <c r="AB113" t="s">
        <v>82</v>
      </c>
      <c r="AC113" t="s">
        <v>422</v>
      </c>
      <c r="AD113">
        <v>1</v>
      </c>
      <c r="AE113" t="s">
        <v>125</v>
      </c>
      <c r="AG113">
        <v>1200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원시 부족 지팡이</v>
      </c>
      <c r="AL113">
        <v>1</v>
      </c>
      <c r="AM113" t="str">
        <f ca="1">IF(ROW()=2,AN113,OFFSET(AM113,-1,0)&amp;IF(LEN(AN113)=0,"",","&amp;AN113))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{"dy":12,"sl":1,"tp":"fe","vl":"Equip3101","cn":1,"pt":"GO","pr":1200}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0.88933873144399544</v>
      </c>
      <c r="BT113">
        <f t="shared" ca="1" si="20"/>
        <v>0.92271442035815265</v>
      </c>
      <c r="BU113">
        <f t="shared" ca="1" si="21"/>
        <v>0.67176350662589157</v>
      </c>
      <c r="BV113" t="str">
        <f ca="1">OFFSET([1]EquipTable!$A$1,ROW()-1,0)</f>
        <v>Equip7405</v>
      </c>
    </row>
    <row r="114" spans="1:74">
      <c r="A114">
        <v>12</v>
      </c>
      <c r="B114">
        <v>2</v>
      </c>
      <c r="C114">
        <f>IF(B114&lt;=9,0,
IF(B114=10,1,2))</f>
        <v>0</v>
      </c>
      <c r="D114">
        <f ca="1">RAND()</f>
        <v>0.19026675964117035</v>
      </c>
      <c r="E114">
        <f ca="1">RAND()</f>
        <v>0.30031402437192867</v>
      </c>
      <c r="F114">
        <f ca="1">RAND()</f>
        <v>0.12869484751711358</v>
      </c>
      <c r="G114">
        <f ca="1">RAND()</f>
        <v>0.10418091611566593</v>
      </c>
      <c r="H114">
        <f ca="1">RAND()</f>
        <v>0.49456647927004327</v>
      </c>
      <c r="I114">
        <f ca="1">RAND()</f>
        <v>6.4364764378240902E-2</v>
      </c>
      <c r="M114" t="str">
        <f ca="1">IF(LEN(J114)&lt;&gt;0,J114,VLOOKUP(D114+$B114,$BJ:$BK,MATCH($BK$1,$BJ$1:$BK$1,0),1))</f>
        <v>안 지정 캐릭터 PP 영웅등급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30031</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6</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1800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91</v>
      </c>
      <c r="V114">
        <v>19697</v>
      </c>
      <c r="W114">
        <v>10</v>
      </c>
      <c r="X114" t="s">
        <v>125</v>
      </c>
      <c r="Z114">
        <v>1000</v>
      </c>
      <c r="AA114" t="str">
        <f ca="1">IF(ISBLANK(AB114),"",
VLOOKUP(AB114,OFFSET(INDIRECT("$A:$B"),0,MATCH(AB$1&amp;"_Verify",INDIRECT("$1:$1"),0)-1),2,0)
)</f>
        <v>upn</v>
      </c>
      <c r="AB114" t="s">
        <v>92</v>
      </c>
      <c r="AC114">
        <v>29697</v>
      </c>
      <c r="AD114">
        <v>8</v>
      </c>
      <c r="AE114" t="s">
        <v>125</v>
      </c>
      <c r="AG114">
        <v>2400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{"dy":12,"sl":2,"tp":"upn","vl":"29697","cn":8,"pt":"GO","pr":2400}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0.88933873144399544</v>
      </c>
      <c r="BT114">
        <f t="shared" ca="1" si="20"/>
        <v>0.92271442035815265</v>
      </c>
      <c r="BU114">
        <f t="shared" ca="1" si="21"/>
        <v>0.67176350662589157</v>
      </c>
      <c r="BV114" t="str">
        <f ca="1">OFFSET([1]EquipTable!$A$1,ROW()-1,0)</f>
        <v>후보</v>
      </c>
    </row>
    <row r="115" spans="1:74">
      <c r="A115">
        <v>12</v>
      </c>
      <c r="B115">
        <v>3</v>
      </c>
      <c r="C115">
        <f>IF(B115&lt;=9,0,
IF(B115=10,1,2))</f>
        <v>0</v>
      </c>
      <c r="D115">
        <f ca="1">RAND()</f>
        <v>0.93002201534119844</v>
      </c>
      <c r="E115">
        <f ca="1">RAND()</f>
        <v>0.90945430399455696</v>
      </c>
      <c r="F115">
        <f ca="1">RAND()</f>
        <v>0.41329771237437329</v>
      </c>
      <c r="G115">
        <f ca="1">RAND()</f>
        <v>0.14390637084251023</v>
      </c>
      <c r="H115">
        <f ca="1">RAND()</f>
        <v>0.34111960261528584</v>
      </c>
      <c r="I115">
        <f ca="1">RAND()</f>
        <v>0.77244819138433762</v>
      </c>
      <c r="M115" t="str">
        <f ca="1">IF(LEN(J115)&lt;&gt;0,J115,VLOOKUP(D115+$B115,$BJ:$BK,MATCH($BK$1,$BJ$1:$BK$1,0),1))</f>
        <v>안 지정 캐릭터 PP 일반등급</v>
      </c>
      <c r="N115">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90945</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13</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3900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92</v>
      </c>
      <c r="V115">
        <v>52969</v>
      </c>
      <c r="W115">
        <v>12</v>
      </c>
      <c r="X115" t="s">
        <v>125</v>
      </c>
      <c r="Z115">
        <v>1200</v>
      </c>
      <c r="AA115" t="str">
        <f ca="1">IF(ISBLANK(AB115),"",
VLOOKUP(AB115,OFFSET(INDIRECT("$A:$B"),0,MATCH(AB$1&amp;"_Verify",INDIRECT("$1:$1"),0)-1),2,0)
)</f>
        <v>fe</v>
      </c>
      <c r="AB115" t="s">
        <v>82</v>
      </c>
      <c r="AC115" t="s">
        <v>356</v>
      </c>
      <c r="AD115">
        <v>1</v>
      </c>
      <c r="AE115" t="s">
        <v>125</v>
      </c>
      <c r="AG115">
        <v>7600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울려퍼지는 여명</v>
      </c>
      <c r="AL115">
        <v>1</v>
      </c>
      <c r="AM115" t="str">
        <f ca="1">IF(ROW()=2,AN115,OFFSET(AM115,-1,0)&amp;IF(LEN(AN115)=0,"",","&amp;AN115))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{"dy":12,"sl":3,"tp":"fe","vl":"Equip2302","cn":1,"pt":"GO","pr":7600}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1.3495276653171391E-2</v>
      </c>
      <c r="BQ115">
        <f t="shared" ca="1" si="17"/>
        <v>9.4250706880301613E-3</v>
      </c>
      <c r="BR115">
        <f t="shared" ca="1" si="18"/>
        <v>4.0774719673802244E-2</v>
      </c>
      <c r="BS115">
        <f t="shared" ca="1" si="19"/>
        <v>0.88933873144399544</v>
      </c>
      <c r="BT115">
        <f t="shared" ca="1" si="20"/>
        <v>0.92271442035815265</v>
      </c>
      <c r="BU115">
        <f t="shared" ca="1" si="21"/>
        <v>0.67176350662589157</v>
      </c>
      <c r="BV115" t="str">
        <f ca="1">OFFSET([1]EquipTable!$A$1,ROW()-1,0)</f>
        <v>Equip8001</v>
      </c>
    </row>
    <row r="116" spans="1:74">
      <c r="A116">
        <v>12</v>
      </c>
      <c r="B116">
        <v>4</v>
      </c>
      <c r="C116">
        <f>IF(B116&lt;=9,0,
IF(B116=10,1,2))</f>
        <v>0</v>
      </c>
      <c r="D116">
        <f ca="1">RAND()</f>
        <v>0.73280629308948741</v>
      </c>
      <c r="E116">
        <f ca="1">RAND()</f>
        <v>0.84521582378303828</v>
      </c>
      <c r="F116">
        <f ca="1">RAND()</f>
        <v>0.46278459212243894</v>
      </c>
      <c r="G116">
        <f ca="1">RAND()</f>
        <v>0.44761475052007194</v>
      </c>
      <c r="H116">
        <f ca="1">RAND()</f>
        <v>0.62949120685379978</v>
      </c>
      <c r="I116">
        <f ca="1">RAND()</f>
        <v>0.19119344434592744</v>
      </c>
      <c r="M116" t="str">
        <f ca="1">IF(LEN(J116)&lt;&gt;0,J116,VLOOKUP(D116+$B116,$BJ:$BK,MATCH($BK$1,$BJ$1:$BK$1,0),1))</f>
        <v>안 지정 캐릭터 PP 일반등급</v>
      </c>
      <c r="N116">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84521</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13</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3900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92</v>
      </c>
      <c r="V116">
        <v>69726</v>
      </c>
      <c r="W116">
        <v>13</v>
      </c>
      <c r="X116" t="s">
        <v>125</v>
      </c>
      <c r="Z116">
        <v>1300</v>
      </c>
      <c r="AA116" t="str">
        <f ca="1">IF(ISBLANK(AB116),"",
VLOOKUP(AB116,OFFSET(INDIRECT("$A:$B"),0,MATCH(AB$1&amp;"_Verify",INDIRECT("$1:$1"),0)-1),2,0)
)</f>
        <v>uph</v>
      </c>
      <c r="AB116" t="s">
        <v>91</v>
      </c>
      <c r="AC116">
        <v>59726</v>
      </c>
      <c r="AD116">
        <v>13</v>
      </c>
      <c r="AE116" t="s">
        <v>355</v>
      </c>
      <c r="AG116">
        <v>3</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{"dy":12,"sl":4,"tp":"uph","vl":"59726","cn":13,"pt":"DI","pr":3}</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1.3495276653171391E-2</v>
      </c>
      <c r="BQ116">
        <f t="shared" ca="1" si="17"/>
        <v>9.4250706880301613E-3</v>
      </c>
      <c r="BR116">
        <f t="shared" ca="1" si="18"/>
        <v>4.0774719673802244E-2</v>
      </c>
      <c r="BS116">
        <f t="shared" ca="1" si="19"/>
        <v>0.90283400809716685</v>
      </c>
      <c r="BT116">
        <f t="shared" ca="1" si="20"/>
        <v>0.93213949104618277</v>
      </c>
      <c r="BU116">
        <f t="shared" ca="1" si="21"/>
        <v>0.71253822629969377</v>
      </c>
      <c r="BV116" t="str">
        <f ca="1">OFFSET([1]EquipTable!$A$1,ROW()-1,0)</f>
        <v>Equip8002</v>
      </c>
    </row>
    <row r="117" spans="1:74">
      <c r="A117">
        <v>12</v>
      </c>
      <c r="B117">
        <v>5</v>
      </c>
      <c r="C117">
        <f>IF(B117&lt;=9,0,
IF(B117=10,1,2))</f>
        <v>0</v>
      </c>
      <c r="D117">
        <f ca="1">RAND()</f>
        <v>0.58584727656802349</v>
      </c>
      <c r="E117">
        <f ca="1">RAND()</f>
        <v>0.22778934908237036</v>
      </c>
      <c r="F117">
        <f ca="1">RAND()</f>
        <v>0.52210816822674389</v>
      </c>
      <c r="G117">
        <f ca="1">RAND()</f>
        <v>0.60306334530372219</v>
      </c>
      <c r="H117">
        <f ca="1">RAND()</f>
        <v>0.58935971596760595</v>
      </c>
      <c r="I117">
        <f ca="1">RAND()</f>
        <v>0.85824567247371064</v>
      </c>
      <c r="M117" t="str">
        <f ca="1">IF(LEN(J117)&lt;&gt;0,J117,VLOOKUP(D117+$B117,$BJ:$BK,MATCH($BK$1,$BJ$1:$BK$1,0),1))</f>
        <v>안 지정 캐릭터 PP 영웅등급</v>
      </c>
      <c r="N117">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22778</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5</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GO</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1500</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91</v>
      </c>
      <c r="V117">
        <v>67379</v>
      </c>
      <c r="W117">
        <v>13</v>
      </c>
      <c r="X117" t="s">
        <v>125</v>
      </c>
      <c r="Z117">
        <v>1300</v>
      </c>
      <c r="AA117" t="str">
        <f ca="1">IF(ISBLANK(AB117),"",
VLOOKUP(AB117,OFFSET(INDIRECT("$A:$B"),0,MATCH(AB$1&amp;"_Verify",INDIRECT("$1:$1"),0)-1),2,0)
)</f>
        <v>fe</v>
      </c>
      <c r="AB117" t="s">
        <v>82</v>
      </c>
      <c r="AC117" t="s">
        <v>400</v>
      </c>
      <c r="AD117">
        <v>1</v>
      </c>
      <c r="AE117" t="s">
        <v>125</v>
      </c>
      <c r="AG117">
        <v>3100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빅 바디</v>
      </c>
      <c r="AL117">
        <v>1</v>
      </c>
      <c r="AM117" t="str">
        <f ca="1">IF(ROW()=2,AN117,OFFSET(AM117,-1,0)&amp;IF(LEN(AN117)=0,"",","&amp;AN117))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{"dy":12,"sl":5,"tp":"fe","vl":"Equip6101","cn":1,"pt":"GO","pr":3100}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1.3495276653171391E-2</v>
      </c>
      <c r="BQ117">
        <f t="shared" ca="1" si="17"/>
        <v>9.4250706880301613E-3</v>
      </c>
      <c r="BR117">
        <f t="shared" ca="1" si="18"/>
        <v>4.0774719673802244E-2</v>
      </c>
      <c r="BS117">
        <f t="shared" ca="1" si="19"/>
        <v>0.91632928475033826</v>
      </c>
      <c r="BT117">
        <f t="shared" ca="1" si="20"/>
        <v>0.94156456173421288</v>
      </c>
      <c r="BU117">
        <f t="shared" ca="1" si="21"/>
        <v>0.75331294597349596</v>
      </c>
      <c r="BV117" t="str">
        <f ca="1">OFFSET([1]EquipTable!$A$1,ROW()-1,0)</f>
        <v>Equip8101</v>
      </c>
    </row>
    <row r="118" spans="1:74">
      <c r="A118">
        <v>12</v>
      </c>
      <c r="B118">
        <v>6</v>
      </c>
      <c r="C118">
        <f>IF(B118&lt;=9,0,
IF(B118=10,1,2))</f>
        <v>0</v>
      </c>
      <c r="D118">
        <f ca="1">RAND()</f>
        <v>0.4477941965738037</v>
      </c>
      <c r="E118">
        <f ca="1">RAND()</f>
        <v>0.78125122558330906</v>
      </c>
      <c r="F118">
        <f ca="1">RAND()</f>
        <v>0.33247100431766852</v>
      </c>
      <c r="G118">
        <f ca="1">RAND()</f>
        <v>0.9982468484450342</v>
      </c>
      <c r="H118">
        <f ca="1">RAND()</f>
        <v>0.49979171168019665</v>
      </c>
      <c r="I118">
        <f ca="1">RAND()</f>
        <v>0.66083019961619982</v>
      </c>
      <c r="M118" t="str">
        <f ca="1">IF(LEN(J118)&lt;&gt;0,J118,VLOOKUP(D118+$B118,$BJ:$BK,MATCH($BK$1,$BJ$1:$BK$1,0),1))</f>
        <v>지정 장비</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Equip7102</v>
      </c>
      <c r="O118">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1</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GO</v>
      </c>
      <c r="Q118" t="str">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삭제</v>
      </c>
      <c r="R118">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3600</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
      </c>
      <c r="U118" t="s">
        <v>82</v>
      </c>
      <c r="V118" t="s">
        <v>246</v>
      </c>
      <c r="W118">
        <v>1</v>
      </c>
      <c r="X118" t="s">
        <v>125</v>
      </c>
      <c r="Z118">
        <v>9600</v>
      </c>
      <c r="AA118" t="str">
        <f ca="1">IF(ISBLANK(AB118),"",
VLOOKUP(AB118,OFFSET(INDIRECT("$A:$B"),0,MATCH(AB$1&amp;"_Verify",INDIRECT("$1:$1"),0)-1),2,0)
)</f>
        <v>fe</v>
      </c>
      <c r="AB118" t="s">
        <v>82</v>
      </c>
      <c r="AC118" t="s">
        <v>438</v>
      </c>
      <c r="AD118">
        <v>1</v>
      </c>
      <c r="AE118" t="s">
        <v>125</v>
      </c>
      <c r="AG118">
        <v>9600</v>
      </c>
      <c r="AH118" t="str">
        <f ca="1">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 ca="1">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낙원으로의 길</v>
      </c>
      <c r="AL118">
        <v>1</v>
      </c>
      <c r="AM118" t="str">
        <f ca="1">IF(ROW()=2,AN118,OFFSET(AM118,-1,0)&amp;IF(LEN(AN118)=0,"",","&amp;AN118))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{"dy":12,"sl":6,"tp":"fe","vl":"Equip7202","cn":1,"pt":"GO","pr":9600}</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1.3495276653171391E-2</v>
      </c>
      <c r="BQ118">
        <f t="shared" ca="1" si="17"/>
        <v>9.4250706880301613E-3</v>
      </c>
      <c r="BR118">
        <f t="shared" ca="1" si="18"/>
        <v>4.0774719673802244E-2</v>
      </c>
      <c r="BS118">
        <f t="shared" ca="1" si="19"/>
        <v>0.92982456140350966</v>
      </c>
      <c r="BT118">
        <f t="shared" ca="1" si="20"/>
        <v>0.95098963242224299</v>
      </c>
      <c r="BU118">
        <f t="shared" ca="1" si="21"/>
        <v>0.79408766564729816</v>
      </c>
      <c r="BV118" t="str">
        <f ca="1">OFFSET([1]EquipTable!$A$1,ROW()-1,0)</f>
        <v>Equip8102</v>
      </c>
    </row>
    <row r="119" spans="1:74">
      <c r="A119">
        <v>12</v>
      </c>
      <c r="B119">
        <v>7</v>
      </c>
      <c r="C119">
        <f>IF(B119&lt;=9,0,
IF(B119=10,1,2))</f>
        <v>0</v>
      </c>
      <c r="D119">
        <f ca="1">RAND()</f>
        <v>0.85647627635942292</v>
      </c>
      <c r="E119">
        <f ca="1">RAND()</f>
        <v>0.28841700346386101</v>
      </c>
      <c r="F119">
        <f ca="1">RAND()</f>
        <v>0.30598524213729217</v>
      </c>
      <c r="G119">
        <f ca="1">RAND()</f>
        <v>0.84888572968444376</v>
      </c>
      <c r="H119">
        <f ca="1">RAND()</f>
        <v>0.65866188381409452</v>
      </c>
      <c r="I119">
        <f ca="1">RAND()</f>
        <v>0.66560271458022224</v>
      </c>
      <c r="M119" t="str">
        <f ca="1">IF(LEN(J119)&lt;&gt;0,J119,VLOOKUP(D119+$B119,$BJ:$BK,MATCH($BK$1,$BJ$1:$BK$1,0),1))</f>
        <v>지정 장비</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Equip3102</v>
      </c>
      <c r="O119">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1</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GO</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1300</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U119" t="s">
        <v>82</v>
      </c>
      <c r="V119" t="s">
        <v>293</v>
      </c>
      <c r="W119">
        <v>1</v>
      </c>
      <c r="X119" t="s">
        <v>125</v>
      </c>
      <c r="Z119">
        <v>5300</v>
      </c>
      <c r="AA119" t="str">
        <f ca="1">IF(ISBLANK(AB119),"",
VLOOKUP(AB119,OFFSET(INDIRECT("$A:$B"),0,MATCH(AB$1&amp;"_Verify",INDIRECT("$1:$1"),0)-1),2,0)
)</f>
        <v>fe</v>
      </c>
      <c r="AB119" t="s">
        <v>82</v>
      </c>
      <c r="AC119" t="s">
        <v>357</v>
      </c>
      <c r="AD119">
        <v>1</v>
      </c>
      <c r="AE119" t="s">
        <v>125</v>
      </c>
      <c r="AG119">
        <v>5300</v>
      </c>
      <c r="AH119" t="str">
        <f ca="1">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 ca="1">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운명의 대검</v>
      </c>
      <c r="AL119">
        <v>1</v>
      </c>
      <c r="AM119" t="str">
        <f ca="1">IF(ROW()=2,AN119,OFFSET(AM119,-1,0)&amp;IF(LEN(AN119)=0,"",","&amp;AN119))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{"dy":12,"sl":7,"tp":"fe","vl":"Equip8001","cn":1,"pt":"GO","pr":5300}</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1.3495276653171391E-2</v>
      </c>
      <c r="BQ119">
        <f t="shared" ca="1" si="17"/>
        <v>9.4250706880301613E-3</v>
      </c>
      <c r="BR119">
        <f t="shared" ca="1" si="18"/>
        <v>4.0774719673802244E-2</v>
      </c>
      <c r="BS119">
        <f t="shared" ca="1" si="19"/>
        <v>0.94331983805668107</v>
      </c>
      <c r="BT119">
        <f t="shared" ca="1" si="20"/>
        <v>0.9604147031102731</v>
      </c>
      <c r="BU119">
        <f t="shared" ca="1" si="21"/>
        <v>0.83486238532110035</v>
      </c>
      <c r="BV119" t="str">
        <f ca="1">OFFSET([1]EquipTable!$A$1,ROW()-1,0)</f>
        <v>Equip8201</v>
      </c>
    </row>
    <row r="120" spans="1:74">
      <c r="A120">
        <v>12</v>
      </c>
      <c r="B120">
        <v>8</v>
      </c>
      <c r="C120">
        <f>IF(B120&lt;=9,0,
IF(B120=10,1,2))</f>
        <v>0</v>
      </c>
      <c r="D120">
        <f ca="1">RAND()</f>
        <v>0.31258446169079845</v>
      </c>
      <c r="E120">
        <f ca="1">RAND()</f>
        <v>0.96433600223204174</v>
      </c>
      <c r="F120">
        <f ca="1">RAND()</f>
        <v>0.21687495422210157</v>
      </c>
      <c r="G120">
        <f ca="1">RAND()</f>
        <v>0.21570276435303049</v>
      </c>
      <c r="H120">
        <f ca="1">RAND()</f>
        <v>0.34533115370137435</v>
      </c>
      <c r="I120">
        <f ca="1">RAND()</f>
        <v>2.3679069296421051E-2</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
      </c>
      <c r="AL120">
        <v>1</v>
      </c>
      <c r="AM120" t="str">
        <f ca="1">IF(ROW()=2,AN120,OFFSET(AM120,-1,0)&amp;IF(LEN(AN120)=0,"",","&amp;AN120))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{"dy":12,"sl":8}</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1.3495276653171391E-2</v>
      </c>
      <c r="BQ120">
        <f t="shared" ca="1" si="17"/>
        <v>9.4250706880301613E-3</v>
      </c>
      <c r="BR120">
        <f t="shared" ca="1" si="18"/>
        <v>4.0774719673802244E-2</v>
      </c>
      <c r="BS120">
        <f t="shared" ca="1" si="19"/>
        <v>0.95681511470985248</v>
      </c>
      <c r="BT120">
        <f t="shared" ca="1" si="20"/>
        <v>0.96983977379830322</v>
      </c>
      <c r="BU120">
        <f t="shared" ca="1" si="21"/>
        <v>0.87563710499490255</v>
      </c>
      <c r="BV120" t="str">
        <f ca="1">OFFSET([1]EquipTable!$A$1,ROW()-1,0)</f>
        <v>Equip8202</v>
      </c>
    </row>
    <row r="121" spans="1:74">
      <c r="A121">
        <v>12</v>
      </c>
      <c r="B121">
        <v>9</v>
      </c>
      <c r="C121">
        <f>IF(B121&lt;=9,0,
IF(B121=10,1,2))</f>
        <v>0</v>
      </c>
      <c r="D121">
        <f ca="1">RAND()</f>
        <v>0.6784716393276008</v>
      </c>
      <c r="E121">
        <f ca="1">RAND()</f>
        <v>0.7538079801794596</v>
      </c>
      <c r="F121">
        <f ca="1">RAND()</f>
        <v>0.59360460525347958</v>
      </c>
      <c r="G121">
        <f ca="1">RAND()</f>
        <v>0.43200085002408772</v>
      </c>
      <c r="H121">
        <f ca="1">RAND()</f>
        <v>0.20575507518476566</v>
      </c>
      <c r="I121">
        <f ca="1">RAND()</f>
        <v>0.67478684793078925</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
      </c>
      <c r="AL121">
        <v>1</v>
      </c>
      <c r="AM121" t="str">
        <f ca="1">IF(ROW()=2,AN121,OFFSET(AM121,-1,0)&amp;IF(LEN(AN121)=0,"",","&amp;AN121))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{"dy":12,"sl":9}</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1.3495276653171391E-2</v>
      </c>
      <c r="BQ121">
        <f t="shared" ca="1" si="17"/>
        <v>9.4250706880301613E-3</v>
      </c>
      <c r="BR121">
        <f t="shared" ca="1" si="18"/>
        <v>4.0774719673802244E-2</v>
      </c>
      <c r="BS121">
        <f t="shared" ca="1" si="19"/>
        <v>0.97031039136302388</v>
      </c>
      <c r="BT121">
        <f t="shared" ca="1" si="20"/>
        <v>0.97926484448633333</v>
      </c>
      <c r="BU121">
        <f t="shared" ca="1" si="21"/>
        <v>0.91641182466870474</v>
      </c>
      <c r="BV121" t="str">
        <f ca="1">OFFSET([1]EquipTable!$A$1,ROW()-1,0)</f>
        <v>Equip8301</v>
      </c>
    </row>
    <row r="122" spans="1:74">
      <c r="A122">
        <v>13</v>
      </c>
      <c r="B122">
        <v>0</v>
      </c>
      <c r="C122">
        <f>IF(B122&lt;=9,0,
IF(B122=10,1,2))</f>
        <v>0</v>
      </c>
      <c r="D122">
        <f ca="1">RAND()</f>
        <v>0.60129984426765593</v>
      </c>
      <c r="E122">
        <f ca="1">RAND()</f>
        <v>0.85556996045901224</v>
      </c>
      <c r="F122">
        <f ca="1">RAND()</f>
        <v>0.57381716350577772</v>
      </c>
      <c r="G122">
        <f ca="1">RAND()</f>
        <v>0.26138381991457904</v>
      </c>
      <c r="H122">
        <f ca="1">RAND()</f>
        <v>0.40645719825417659</v>
      </c>
      <c r="I122">
        <f ca="1">RAND()</f>
        <v>0.41631718070401935</v>
      </c>
      <c r="M122" t="str">
        <f ca="1">IF(LEN(J122)&lt;&gt;0,J122,VLOOKUP(D122+$B122,$BJ:$BK,MATCH($BK$1,$BJ$1:$BK$1,0),1))</f>
        <v>지정 장비</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Equip7202</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DI</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15</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82</v>
      </c>
      <c r="V122" t="s">
        <v>250</v>
      </c>
      <c r="W122">
        <v>1</v>
      </c>
      <c r="X122" t="s">
        <v>125</v>
      </c>
      <c r="Z122">
        <v>900</v>
      </c>
      <c r="AA122" t="str">
        <f ca="1">IF(ISBLANK(AB122),"",
VLOOKUP(AB122,OFFSET(INDIRECT("$A:$B"),0,MATCH(AB$1&amp;"_Verify",INDIRECT("$1:$1"),0)-1),2,0)
)</f>
        <v>fe</v>
      </c>
      <c r="AB122" t="s">
        <v>82</v>
      </c>
      <c r="AC122" t="s">
        <v>401</v>
      </c>
      <c r="AD122">
        <v>1</v>
      </c>
      <c r="AE122" t="s">
        <v>125</v>
      </c>
      <c r="AG122">
        <v>800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푸른 보석 지팡이</v>
      </c>
      <c r="AL122">
        <v>1</v>
      </c>
      <c r="AM122" t="str">
        <f ca="1">IF(ROW()=2,AN122,OFFSET(AM122,-1,0)&amp;IF(LEN(AN122)=0,"",","&amp;AN122))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{"dy":13,"sl":0,"tp":"fe","vl":"Equip3001","cn":1,"pt":"GO","pr":800}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1.3495276653171391E-2</v>
      </c>
      <c r="BQ122">
        <f t="shared" ca="1" si="17"/>
        <v>9.4250706880301613E-3</v>
      </c>
      <c r="BR122">
        <f t="shared" ca="1" si="18"/>
        <v>4.0774719673802244E-2</v>
      </c>
      <c r="BS122">
        <f t="shared" ca="1" si="19"/>
        <v>0.98380566801619529</v>
      </c>
      <c r="BT122">
        <f t="shared" ca="1" si="20"/>
        <v>0.98868991517436344</v>
      </c>
      <c r="BU122">
        <f t="shared" ca="1" si="21"/>
        <v>0.95718654434250694</v>
      </c>
      <c r="BV122" t="str">
        <f ca="1">OFFSET([1]EquipTable!$A$1,ROW()-1,0)</f>
        <v>Equip8302</v>
      </c>
    </row>
    <row r="123" spans="1:74">
      <c r="A123">
        <v>13</v>
      </c>
      <c r="B123">
        <v>1</v>
      </c>
      <c r="C123">
        <f>IF(B123&lt;=9,0,
IF(B123=10,1,2))</f>
        <v>0</v>
      </c>
      <c r="D123">
        <f ca="1">RAND()</f>
        <v>8.3222860039408819E-2</v>
      </c>
      <c r="E123">
        <f ca="1">RAND()</f>
        <v>0.42791272317916451</v>
      </c>
      <c r="F123">
        <f ca="1">RAND()</f>
        <v>0.70968768444445784</v>
      </c>
      <c r="G123">
        <f ca="1">RAND()</f>
        <v>0.66017904474506428</v>
      </c>
      <c r="H123">
        <f ca="1">RAND()</f>
        <v>0.51954097154849244</v>
      </c>
      <c r="I123">
        <f ca="1">RAND()</f>
        <v>0.58943669117249542</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Equip3301</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GO</v>
      </c>
      <c r="Q123" t="str">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삭제</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7600</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
      </c>
      <c r="U123" t="s">
        <v>82</v>
      </c>
      <c r="V123" t="s">
        <v>251</v>
      </c>
      <c r="W123">
        <v>1</v>
      </c>
      <c r="X123" t="s">
        <v>125</v>
      </c>
      <c r="Z123">
        <v>900</v>
      </c>
      <c r="AA123" t="str">
        <f ca="1">IF(ISBLANK(AB123),"",
VLOOKUP(AB123,OFFSET(INDIRECT("$A:$B"),0,MATCH(AB$1&amp;"_Verify",INDIRECT("$1:$1"),0)-1),2,0)
)</f>
        <v>fe</v>
      </c>
      <c r="AB123" t="s">
        <v>82</v>
      </c>
      <c r="AC123" t="s">
        <v>512</v>
      </c>
      <c r="AD123">
        <v>1</v>
      </c>
      <c r="AE123" t="s">
        <v>125</v>
      </c>
      <c r="AG123">
        <v>3100</v>
      </c>
      <c r="AH123" t="str">
        <f ca="1">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
      </c>
      <c r="AJ123" t="str">
        <f>IF(ISBLANK($AB123),"",
IF(AND($B123&gt;=VLOOKUP($AB123,$AP:$AS,3,0),$B123&lt;=VLOOKUP($AB123,$AP:$AS,4,0)),"","슬롯타입이상"))</f>
        <v/>
      </c>
      <c r="AK123" t="str">
        <f ca="1">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야만인의 분노</v>
      </c>
      <c r="AL123">
        <v>1</v>
      </c>
      <c r="AM123" t="str">
        <f ca="1">IF(ROW()=2,AN123,OFFSET(AM123,-1,0)&amp;IF(LEN(AN123)=0,"",","&amp;AN123))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{"dy":13,"sl":1,"tp":"fe","vl":"Equip0201","cn":1,"pt":"GO","pr":3100}</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1.3495276653171392E-3</v>
      </c>
      <c r="BQ123">
        <f t="shared" ca="1" si="17"/>
        <v>9.4250706880301622E-4</v>
      </c>
      <c r="BR123">
        <f t="shared" ca="1" si="18"/>
        <v>1.0193679918450561E-3</v>
      </c>
      <c r="BS123">
        <f t="shared" ca="1" si="19"/>
        <v>0.9973009446693667</v>
      </c>
      <c r="BT123">
        <f t="shared" ca="1" si="20"/>
        <v>0.99811498586239356</v>
      </c>
      <c r="BU123">
        <f t="shared" ca="1" si="21"/>
        <v>0.99796126401630914</v>
      </c>
      <c r="BV123" t="str">
        <f ca="1">OFFSET([1]EquipTable!$A$1,ROW()-1,0)</f>
        <v>Equip8401</v>
      </c>
    </row>
    <row r="124" spans="1:74">
      <c r="A124">
        <v>13</v>
      </c>
      <c r="B124">
        <v>2</v>
      </c>
      <c r="C124">
        <f>IF(B124&lt;=9,0,
IF(B124=10,1,2))</f>
        <v>0</v>
      </c>
      <c r="D124">
        <f ca="1">RAND()</f>
        <v>0.4398137308525415</v>
      </c>
      <c r="E124">
        <f ca="1">RAND()</f>
        <v>0.28441676579870778</v>
      </c>
      <c r="F124">
        <f ca="1">RAND()</f>
        <v>0.24122040908663811</v>
      </c>
      <c r="G124">
        <f ca="1">RAND()</f>
        <v>0.10250224170694822</v>
      </c>
      <c r="H124">
        <f ca="1">RAND()</f>
        <v>0.624503359339033</v>
      </c>
      <c r="I124">
        <f ca="1">RAND()</f>
        <v>0.70010269819277737</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28441</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6</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1800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12663</v>
      </c>
      <c r="W124">
        <v>9</v>
      </c>
      <c r="X124" t="s">
        <v>125</v>
      </c>
      <c r="Z124">
        <v>900</v>
      </c>
      <c r="AA124" t="str">
        <f ca="1">IF(ISBLANK(AB124),"",
VLOOKUP(AB124,OFFSET(INDIRECT("$A:$B"),0,MATCH(AB$1&amp;"_Verify",INDIRECT("$1:$1"),0)-1),2,0)
)</f>
        <v>fe</v>
      </c>
      <c r="AB124" t="s">
        <v>82</v>
      </c>
      <c r="AC124" t="s">
        <v>443</v>
      </c>
      <c r="AD124">
        <v>1</v>
      </c>
      <c r="AE124" t="s">
        <v>129</v>
      </c>
      <c r="AG124">
        <v>10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오디세이 픽액스</v>
      </c>
      <c r="AL124">
        <v>1</v>
      </c>
      <c r="AM124" t="str">
        <f ca="1">IF(ROW()=2,AN124,OFFSET(AM124,-1,0)&amp;IF(LEN(AN124)=0,"",","&amp;AN124))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{"dy":13,"sl":2,"tp":"fe","vl":"Equip0302","cn":1,"pt":"DI","pr":10}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1.3495276653171392E-3</v>
      </c>
      <c r="BQ124">
        <f t="shared" ca="1" si="17"/>
        <v>9.4250706880301622E-4</v>
      </c>
      <c r="BR124">
        <f t="shared" ca="1" si="18"/>
        <v>1.0193679918450561E-3</v>
      </c>
      <c r="BS124">
        <f t="shared" ca="1" si="19"/>
        <v>0.99865047233468385</v>
      </c>
      <c r="BT124">
        <f t="shared" ca="1" si="20"/>
        <v>0.99905749293119661</v>
      </c>
      <c r="BU124">
        <f t="shared" ca="1" si="21"/>
        <v>0.99898063200815423</v>
      </c>
      <c r="BV124" t="str">
        <f ca="1">OFFSET([1]EquipTable!$A$1,ROW()-1,0)</f>
        <v>Equip8402</v>
      </c>
    </row>
    <row r="125" spans="1:74">
      <c r="A125">
        <v>13</v>
      </c>
      <c r="B125">
        <v>3</v>
      </c>
      <c r="C125">
        <f>IF(B125&lt;=9,0,
IF(B125=10,1,2))</f>
        <v>0</v>
      </c>
      <c r="D125">
        <f ca="1">RAND()</f>
        <v>0.80021707381926765</v>
      </c>
      <c r="E125">
        <f ca="1">RAND()</f>
        <v>0.50674200781459344</v>
      </c>
      <c r="F125">
        <f ca="1">RAND()</f>
        <v>0.10873273545924012</v>
      </c>
      <c r="G125">
        <f ca="1">RAND()</f>
        <v>0.89683105085012893</v>
      </c>
      <c r="H125">
        <f ca="1">RAND()</f>
        <v>0.85342642021439141</v>
      </c>
      <c r="I125">
        <f ca="1">RAND()</f>
        <v>0.20606255142120233</v>
      </c>
      <c r="M125" t="str">
        <f ca="1">IF(LEN(J125)&lt;&gt;0,J125,VLOOKUP(D125+$B125,$BJ:$BK,MATCH($BK$1,$BJ$1:$BK$1,0),1))</f>
        <v>안 지정 캐릭터 PP 일반등급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50674</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9</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2700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91</v>
      </c>
      <c r="V125">
        <v>29794</v>
      </c>
      <c r="W125">
        <v>10</v>
      </c>
      <c r="X125" t="s">
        <v>125</v>
      </c>
      <c r="Z125">
        <v>1000</v>
      </c>
      <c r="AA125" t="str">
        <f ca="1">IF(ISBLANK(AB125),"",
VLOOKUP(AB125,OFFSET(INDIRECT("$A:$B"),0,MATCH(AB$1&amp;"_Verify",INDIRECT("$1:$1"),0)-1),2,0)
)</f>
        <v>upn</v>
      </c>
      <c r="AB125" t="s">
        <v>92</v>
      </c>
      <c r="AC125">
        <v>19794</v>
      </c>
      <c r="AD125">
        <v>5</v>
      </c>
      <c r="AE125" t="s">
        <v>125</v>
      </c>
      <c r="AG125">
        <v>1500</v>
      </c>
      <c r="AH125" t="str">
        <f>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
      </c>
      <c r="AJ125" t="str">
        <f>IF(ISBLANK($AB125),"",
IF(AND($B125&gt;=VLOOKUP($AB125,$AP:$AS,3,0),$B125&lt;=VLOOKUP($AB125,$AP:$AS,4,0)),"","슬롯타입이상"))</f>
        <v/>
      </c>
      <c r="AK125" t="str">
        <f>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
      </c>
      <c r="AL125">
        <v>1</v>
      </c>
      <c r="AM125" t="str">
        <f ca="1">IF(ROW()=2,AN125,OFFSET(AM125,-1,0)&amp;IF(LEN(AN125)=0,"",","&amp;AN125))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{"dy":13,"sl":3,"tp":"upn","vl":"19794","cn":5,"pt":"GO","pr":1500}</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1.0000000000000009</v>
      </c>
      <c r="BT125">
        <f t="shared" ca="1" si="20"/>
        <v>0.99999999999999967</v>
      </c>
      <c r="BU125">
        <f t="shared" ca="1" si="21"/>
        <v>0.99999999999999933</v>
      </c>
      <c r="BV125" t="str">
        <f ca="1">OFFSET([1]EquipTable!$A$1,ROW()-1,0)</f>
        <v>Equip8403</v>
      </c>
    </row>
    <row r="126" spans="1:74">
      <c r="A126">
        <v>13</v>
      </c>
      <c r="B126">
        <v>4</v>
      </c>
      <c r="C126">
        <f>IF(B126&lt;=9,0,
IF(B126=10,1,2))</f>
        <v>0</v>
      </c>
      <c r="D126">
        <f ca="1">RAND()</f>
        <v>3.2046650759572914E-3</v>
      </c>
      <c r="E126">
        <f ca="1">RAND()</f>
        <v>0.42206820677175261</v>
      </c>
      <c r="F126">
        <f ca="1">RAND()</f>
        <v>4.4856128900816361E-2</v>
      </c>
      <c r="G126">
        <f ca="1">RAND()</f>
        <v>0.72632045603424822</v>
      </c>
      <c r="H126">
        <f ca="1">RAND()</f>
        <v>0.11681406260596905</v>
      </c>
      <c r="I126">
        <f ca="1">RAND()</f>
        <v>0.65729215621602444</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42206</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8</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2400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75071</v>
      </c>
      <c r="W126">
        <v>13</v>
      </c>
      <c r="X126" t="s">
        <v>125</v>
      </c>
      <c r="Z126">
        <v>1300</v>
      </c>
      <c r="AA126" t="str">
        <f ca="1">IF(ISBLANK(AB126),"",
VLOOKUP(AB126,OFFSET(INDIRECT("$A:$B"),0,MATCH(AB$1&amp;"_Verify",INDIRECT("$1:$1"),0)-1),2,0)
)</f>
        <v>fe</v>
      </c>
      <c r="AB126" t="s">
        <v>82</v>
      </c>
      <c r="AC126" t="s">
        <v>205</v>
      </c>
      <c r="AD126">
        <v>1</v>
      </c>
      <c r="AE126" t="s">
        <v>125</v>
      </c>
      <c r="AG126">
        <v>3300</v>
      </c>
      <c r="AH126" t="str">
        <f ca="1">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 ca="1">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스켈레톤 쉴드</v>
      </c>
      <c r="AL126">
        <v>1</v>
      </c>
      <c r="AM126" t="str">
        <f ca="1">IF(ROW()=2,AN126,OFFSET(AM126,-1,0)&amp;IF(LEN(AN126)=0,"",","&amp;AN126))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{"dy":13,"sl":4,"tp":"fe","vl":"Equip7102","cn":1,"pt":"GO","pr":3300}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1.0000000000000009</v>
      </c>
      <c r="BT126">
        <f t="shared" ca="1" si="20"/>
        <v>0.99999999999999967</v>
      </c>
      <c r="BU126">
        <f t="shared" ca="1" si="21"/>
        <v>0.99999999999999933</v>
      </c>
      <c r="BV126" t="str">
        <f ca="1">OFFSET([1]EquipTable!$A$1,ROW()-1,0)</f>
        <v>Equip8404</v>
      </c>
    </row>
    <row r="127" spans="1:74">
      <c r="A127">
        <v>13</v>
      </c>
      <c r="B127">
        <v>5</v>
      </c>
      <c r="C127">
        <f>IF(B127&lt;=9,0,
IF(B127=10,1,2))</f>
        <v>0</v>
      </c>
      <c r="D127">
        <f ca="1">RAND()</f>
        <v>0.95562849222123414</v>
      </c>
      <c r="E127">
        <f ca="1">RAND()</f>
        <v>0.75602313439562319</v>
      </c>
      <c r="F127">
        <f ca="1">RAND()</f>
        <v>5.8950334731463494E-3</v>
      </c>
      <c r="G127">
        <f ca="1">RAND()</f>
        <v>0.61051455918638931</v>
      </c>
      <c r="H127">
        <f ca="1">RAND()</f>
        <v>0.43796187144449805</v>
      </c>
      <c r="I127">
        <f ca="1">RAND()</f>
        <v>0.26542249089097636</v>
      </c>
      <c r="M127" t="str">
        <f ca="1">IF(LEN(J127)&lt;&gt;0,J127,VLOOKUP(D127+$B127,$BJ:$BK,MATCH($BK$1,$BJ$1:$BK$1,0),1))</f>
        <v>안 지정 캐릭터 PP 일반등급</v>
      </c>
      <c r="N127">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75602</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12</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3600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82</v>
      </c>
      <c r="V127" t="s">
        <v>196</v>
      </c>
      <c r="W127">
        <v>1</v>
      </c>
      <c r="X127" t="s">
        <v>125</v>
      </c>
      <c r="Z127">
        <v>7100</v>
      </c>
      <c r="AA127" t="str">
        <f ca="1">IF(ISBLANK(AB127),"",
VLOOKUP(AB127,OFFSET(INDIRECT("$A:$B"),0,MATCH(AB$1&amp;"_Verify",INDIRECT("$1:$1"),0)-1),2,0)
)</f>
        <v>uph</v>
      </c>
      <c r="AB127" t="s">
        <v>91</v>
      </c>
      <c r="AC127">
        <v>22663</v>
      </c>
      <c r="AD127">
        <v>7</v>
      </c>
      <c r="AE127" t="s">
        <v>125</v>
      </c>
      <c r="AG127">
        <v>2100</v>
      </c>
      <c r="AH127" t="str">
        <f>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
      </c>
      <c r="AL127">
        <v>1</v>
      </c>
      <c r="AM127" t="str">
        <f ca="1">IF(ROW()=2,AN127,OFFSET(AM127,-1,0)&amp;IF(LEN(AN127)=0,"",","&amp;AN127))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{"dy":13,"sl":5,"tp":"uph","vl":"22663","cn":7,"pt":"GO","pr":2100}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1.0000000000000009</v>
      </c>
      <c r="BT127">
        <f t="shared" ca="1" si="20"/>
        <v>0.99999999999999967</v>
      </c>
      <c r="BU127">
        <f t="shared" ca="1" si="21"/>
        <v>0.99999999999999933</v>
      </c>
      <c r="BV127" t="str">
        <f ca="1">OFFSET([1]EquipTable!$A$1,ROW()-1,0)</f>
        <v>Equip8405</v>
      </c>
    </row>
    <row r="128" spans="1:74">
      <c r="A128">
        <v>13</v>
      </c>
      <c r="B128">
        <v>6</v>
      </c>
      <c r="C128">
        <f>IF(B128&lt;=9,0,
IF(B128=10,1,2))</f>
        <v>0</v>
      </c>
      <c r="D128">
        <f ca="1">RAND()</f>
        <v>0.34376584050433279</v>
      </c>
      <c r="E128">
        <f ca="1">RAND()</f>
        <v>0.8436337880995145</v>
      </c>
      <c r="F128">
        <f ca="1">RAND()</f>
        <v>0.52760684523165535</v>
      </c>
      <c r="G128">
        <f ca="1">RAND()</f>
        <v>0.87473754153998062</v>
      </c>
      <c r="H128">
        <f ca="1">RAND()</f>
        <v>0.29572218311651421</v>
      </c>
      <c r="I128">
        <f ca="1">RAND()</f>
        <v>0.13844173425436967</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Equip7202</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GO</v>
      </c>
      <c r="Q128" t="str">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삭제</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9000</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
      </c>
      <c r="U128" t="s">
        <v>82</v>
      </c>
      <c r="V128" t="s">
        <v>205</v>
      </c>
      <c r="W128">
        <v>1</v>
      </c>
      <c r="X128" t="s">
        <v>125</v>
      </c>
      <c r="Z128">
        <v>3300</v>
      </c>
      <c r="AA128" t="str">
        <f ca="1">IF(ISBLANK(AB128),"",
VLOOKUP(AB128,OFFSET(INDIRECT("$A:$B"),0,MATCH(AB$1&amp;"_Verify",INDIRECT("$1:$1"),0)-1),2,0)
)</f>
        <v>upn</v>
      </c>
      <c r="AB128" t="s">
        <v>92</v>
      </c>
      <c r="AC128">
        <v>38454</v>
      </c>
      <c r="AD128">
        <v>10</v>
      </c>
      <c r="AE128" t="s">
        <v>125</v>
      </c>
      <c r="AG128">
        <v>3000</v>
      </c>
      <c r="AH128" t="str">
        <f>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
      </c>
      <c r="AL128">
        <v>1</v>
      </c>
      <c r="AM128" t="str">
        <f ca="1">IF(ROW()=2,AN128,OFFSET(AM128,-1,0)&amp;IF(LEN(AN128)=0,"",","&amp;AN128))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{"dy":13,"sl":6,"tp":"upn","vl":"38454","cn":10,"pt":"GO","pr":3000}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1.0000000000000009</v>
      </c>
      <c r="BT128">
        <f t="shared" ca="1" si="20"/>
        <v>0.99999999999999967</v>
      </c>
      <c r="BU128">
        <f t="shared" ca="1" si="21"/>
        <v>0.99999999999999933</v>
      </c>
      <c r="BV128" t="str">
        <f ca="1">OFFSET([1]EquipTable!$A$1,ROW()-1,0)</f>
        <v>후보</v>
      </c>
    </row>
    <row r="129" spans="1:40">
      <c r="A129">
        <v>13</v>
      </c>
      <c r="B129">
        <v>7</v>
      </c>
      <c r="C129">
        <f>IF(B129&lt;=9,0,
IF(B129=10,1,2))</f>
        <v>0</v>
      </c>
      <c r="D129">
        <f ca="1">RAND()</f>
        <v>0.31856186668497899</v>
      </c>
      <c r="E129">
        <f ca="1">RAND()</f>
        <v>0.62494013671225124</v>
      </c>
      <c r="F129">
        <f ca="1">RAND()</f>
        <v>0.1050437176700475</v>
      </c>
      <c r="G129">
        <f ca="1">RAND()</f>
        <v>0.20173511014008483</v>
      </c>
      <c r="H129">
        <f ca="1">RAND()</f>
        <v>0.88972997608961135</v>
      </c>
      <c r="I129">
        <f ca="1">RAND()</f>
        <v>0.44962185984288716</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Equip7102</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GO</v>
      </c>
      <c r="Q129" t="str">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삭제</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3500</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
      </c>
      <c r="U129" t="s">
        <v>82</v>
      </c>
      <c r="V129" t="s">
        <v>241</v>
      </c>
      <c r="W129">
        <v>1</v>
      </c>
      <c r="X129" t="s">
        <v>129</v>
      </c>
      <c r="Z129">
        <v>10</v>
      </c>
      <c r="AA129" t="str">
        <f ca="1">IF(ISBLANK(AB129),"",
VLOOKUP(AB129,OFFSET(INDIRECT("$A:$B"),0,MATCH(AB$1&amp;"_Verify",INDIRECT("$1:$1"),0)-1),2,0)
)</f>
        <v>uph</v>
      </c>
      <c r="AB129" t="s">
        <v>91</v>
      </c>
      <c r="AC129">
        <v>85071</v>
      </c>
      <c r="AD129">
        <v>12</v>
      </c>
      <c r="AE129" t="s">
        <v>125</v>
      </c>
      <c r="AG129">
        <v>3600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{"dy":13,"sl":7,"tp":"uph","vl":"85071","cn":12,"pt":"GO","pr":3600}</v>
      </c>
    </row>
    <row r="130" spans="1:40">
      <c r="A130">
        <v>13</v>
      </c>
      <c r="B130">
        <v>8</v>
      </c>
      <c r="C130">
        <f>IF(B130&lt;=9,0,
IF(B130=10,1,2))</f>
        <v>0</v>
      </c>
      <c r="D130">
        <f ca="1">RAND()</f>
        <v>0.54992418441908864</v>
      </c>
      <c r="E130">
        <f ca="1">RAND()</f>
        <v>0.44843859852609258</v>
      </c>
      <c r="F130">
        <f ca="1">RAND()</f>
        <v>0.63697430644161646</v>
      </c>
      <c r="G130">
        <f ca="1">RAND()</f>
        <v>0.47820738970695298</v>
      </c>
      <c r="H130">
        <f ca="1">RAND()</f>
        <v>0.76626947343418106</v>
      </c>
      <c r="I130">
        <f ca="1">RAND()</f>
        <v>0.422212314123393</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fl5</v>
      </c>
      <c r="AB130" t="s">
        <v>286</v>
      </c>
      <c r="AC130" t="s">
        <v>491</v>
      </c>
      <c r="AD130">
        <v>1</v>
      </c>
      <c r="AE130" t="s">
        <v>129</v>
      </c>
      <c r="AF130">
        <v>80</v>
      </c>
      <c r="AG130">
        <v>49</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딘즈</v>
      </c>
      <c r="AL130">
        <v>1</v>
      </c>
      <c r="AM130" t="str">
        <f ca="1">IF(ROW()=2,AN130,OFFSET(AM130,-1,0)&amp;IF(LEN(AN130)=0,"",","&amp;AN130))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{"dy":13,"sl":8,"tp":"fl5","vl":"Actor3022","cn":1,"pt":"DI","pp":80,"pr":49}</v>
      </c>
    </row>
    <row r="131" spans="1:40">
      <c r="A131">
        <v>13</v>
      </c>
      <c r="B131">
        <v>9</v>
      </c>
      <c r="C131">
        <f>IF(B131&lt;=9,0,
IF(B131=10,1,2))</f>
        <v>0</v>
      </c>
      <c r="D131">
        <f ca="1">RAND()</f>
        <v>0.7631924571138905</v>
      </c>
      <c r="E131">
        <f ca="1">RAND()</f>
        <v>0.33282964566560147</v>
      </c>
      <c r="F131">
        <f ca="1">RAND()</f>
        <v>0.27795231049423108</v>
      </c>
      <c r="G131">
        <f ca="1">RAND()</f>
        <v>4.0151163831195102E-2</v>
      </c>
      <c r="H131">
        <f ca="1">RAND()</f>
        <v>0.14975944576249123</v>
      </c>
      <c r="I131">
        <f ca="1">RAND()</f>
        <v>0.29488098228914605</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fl6</v>
      </c>
      <c r="AB131" t="s">
        <v>287</v>
      </c>
      <c r="AC131" t="s">
        <v>491</v>
      </c>
      <c r="AD131">
        <v>1</v>
      </c>
      <c r="AE131" t="s">
        <v>129</v>
      </c>
      <c r="AF131">
        <v>80</v>
      </c>
      <c r="AG131">
        <v>49</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딘즈</v>
      </c>
      <c r="AL131">
        <v>1</v>
      </c>
      <c r="AM131" t="str">
        <f ca="1">IF(ROW()=2,AN131,OFFSET(AM131,-1,0)&amp;IF(LEN(AN131)=0,"",","&amp;AN131))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{"dy":13,"sl":9,"tp":"fl6","vl":"Actor3022","cn":1,"pt":"DI","pp":80,"pr":49}</v>
      </c>
    </row>
    <row r="132" spans="1:40">
      <c r="A132">
        <v>14</v>
      </c>
      <c r="B132">
        <v>0</v>
      </c>
      <c r="C132">
        <f>IF(B132&lt;=9,0,
IF(B132=10,1,2))</f>
        <v>0</v>
      </c>
      <c r="D132">
        <f ca="1">RAND()</f>
        <v>0.8873804930402347</v>
      </c>
      <c r="E132">
        <f ca="1">RAND()</f>
        <v>0.44948912331833868</v>
      </c>
      <c r="F132">
        <f ca="1">RAND()</f>
        <v>0.47273577584559801</v>
      </c>
      <c r="G132">
        <f ca="1">RAND()</f>
        <v>0.33188877000304851</v>
      </c>
      <c r="H132">
        <f ca="1">RAND()</f>
        <v>0.83118188063218101</v>
      </c>
      <c r="I132">
        <f ca="1">RAND()</f>
        <v>0.96232408109369127</v>
      </c>
      <c r="M132" t="str">
        <f ca="1">IF(LEN(J132)&lt;&gt;0,J132,VLOOKUP(D132+$B132,$BJ:$BK,MATCH($BK$1,$BJ$1:$BK$1,0),1))</f>
        <v>캐릭터 상자 일반등급</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삭제</v>
      </c>
      <c r="O132">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1</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DI</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29</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U132" t="s">
        <v>84</v>
      </c>
      <c r="W132">
        <v>1</v>
      </c>
      <c r="X132" t="s">
        <v>129</v>
      </c>
      <c r="Z132">
        <v>149</v>
      </c>
      <c r="AA132" t="str">
        <f ca="1">IF(ISBLANK(AB132),"",
VLOOKUP(AB132,OFFSET(INDIRECT("$A:$B"),0,MATCH(AB$1&amp;"_Verify",INDIRECT("$1:$1"),0)-1),2,0)
)</f>
        <v>uph</v>
      </c>
      <c r="AB132" t="s">
        <v>91</v>
      </c>
      <c r="AC132">
        <v>84704</v>
      </c>
      <c r="AD132">
        <v>5</v>
      </c>
      <c r="AE132" t="s">
        <v>402</v>
      </c>
      <c r="AG132">
        <v>1500</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{"dy":14,"sl":0,"tp":"uph","vl":"84704","cn":5,"pt":"GO","pr":1500}</v>
      </c>
    </row>
    <row r="133" spans="1:40">
      <c r="A133">
        <v>14</v>
      </c>
      <c r="B133">
        <v>1</v>
      </c>
      <c r="C133">
        <f>IF(B133&lt;=9,0,
IF(B133=10,1,2))</f>
        <v>0</v>
      </c>
      <c r="D133">
        <f ca="1">RAND()</f>
        <v>0.8913176921653394</v>
      </c>
      <c r="E133">
        <f ca="1">RAND()</f>
        <v>0.78897762283078587</v>
      </c>
      <c r="F133">
        <f ca="1">RAND()</f>
        <v>0.90671061104279049</v>
      </c>
      <c r="G133">
        <f ca="1">RAND()</f>
        <v>0.73673549118996118</v>
      </c>
      <c r="H133">
        <f ca="1">RAND()</f>
        <v>0.60171273742283671</v>
      </c>
      <c r="I133">
        <f ca="1">RAND()</f>
        <v>0.8536074872966628</v>
      </c>
      <c r="M133" t="str">
        <f ca="1">IF(LEN(J133)&lt;&gt;0,J133,VLOOKUP(D133+$B133,$BJ:$BK,MATCH($BK$1,$BJ$1:$BK$1,0),1))</f>
        <v>지정 장비</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Equip7001</v>
      </c>
      <c r="O133">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1</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GO</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2200</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U133" t="s">
        <v>82</v>
      </c>
      <c r="V133" t="s">
        <v>252</v>
      </c>
      <c r="W133">
        <v>1</v>
      </c>
      <c r="X133" t="s">
        <v>129</v>
      </c>
      <c r="Z133">
        <v>11</v>
      </c>
      <c r="AA133" t="str">
        <f ca="1">IF(ISBLANK(AB133),"",
VLOOKUP(AB133,OFFSET(INDIRECT("$A:$B"),0,MATCH(AB$1&amp;"_Verify",INDIRECT("$1:$1"),0)-1),2,0)
)</f>
        <v>fe</v>
      </c>
      <c r="AB133" t="s">
        <v>82</v>
      </c>
      <c r="AC133" t="s">
        <v>399</v>
      </c>
      <c r="AD133">
        <v>1</v>
      </c>
      <c r="AE133" t="s">
        <v>125</v>
      </c>
      <c r="AG133">
        <v>800</v>
      </c>
      <c r="AH133" t="str">
        <f ca="1">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 ca="1">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숨겨온 원한</v>
      </c>
      <c r="AL133">
        <v>1</v>
      </c>
      <c r="AM133" t="str">
        <f ca="1">IF(ROW()=2,AN133,OFFSET(AM133,-1,0)&amp;IF(LEN(AN133)=0,"",","&amp;AN133))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{"dy":14,"sl":1,"tp":"fe","vl":"Equip1002","cn":1,"pt":"GO","pr":800}</v>
      </c>
    </row>
    <row r="134" spans="1:40">
      <c r="A134">
        <v>14</v>
      </c>
      <c r="B134">
        <v>2</v>
      </c>
      <c r="C134">
        <f>IF(B134&lt;=9,0,
IF(B134=10,1,2))</f>
        <v>0</v>
      </c>
      <c r="D134">
        <f ca="1">RAND()</f>
        <v>0.31554386840123372</v>
      </c>
      <c r="E134">
        <f ca="1">RAND()</f>
        <v>0.41021100053782111</v>
      </c>
      <c r="F134">
        <f ca="1">RAND()</f>
        <v>0.14438271579070294</v>
      </c>
      <c r="G134">
        <f ca="1">RAND()</f>
        <v>0.65058827613891412</v>
      </c>
      <c r="H134">
        <f ca="1">RAND()</f>
        <v>0.44487416214381503</v>
      </c>
      <c r="I134">
        <f ca="1">RAND()</f>
        <v>0.67452204646149172</v>
      </c>
      <c r="M134" t="str">
        <f ca="1">IF(LEN(J134)&lt;&gt;0,J134,VLOOKUP(D134+$B134,$BJ:$BK,MATCH($BK$1,$BJ$1:$BK$1,0),1))</f>
        <v>안 지정 캐릭터 PP 영웅등급</v>
      </c>
      <c r="N134">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41021</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7</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GO</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2100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91</v>
      </c>
      <c r="V134">
        <v>80085</v>
      </c>
      <c r="W134">
        <v>13</v>
      </c>
      <c r="X134" t="s">
        <v>125</v>
      </c>
      <c r="Z134">
        <v>1300</v>
      </c>
      <c r="AA134" t="str">
        <f ca="1">IF(ISBLANK(AB134),"",
VLOOKUP(AB134,OFFSET(INDIRECT("$A:$B"),0,MATCH(AB$1&amp;"_Verify",INDIRECT("$1:$1"),0)-1),2,0)
)</f>
        <v>upn</v>
      </c>
      <c r="AB134" t="s">
        <v>92</v>
      </c>
      <c r="AC134">
        <v>33450</v>
      </c>
      <c r="AD134">
        <v>11</v>
      </c>
      <c r="AE134" t="s">
        <v>125</v>
      </c>
      <c r="AG134">
        <v>3300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{"dy":14,"sl":2,"tp":"upn","vl":"33450","cn":11,"pt":"GO","pr":3300}</v>
      </c>
    </row>
    <row r="135" spans="1:40">
      <c r="A135">
        <v>14</v>
      </c>
      <c r="B135">
        <v>3</v>
      </c>
      <c r="C135">
        <f>IF(B135&lt;=9,0,
IF(B135=10,1,2))</f>
        <v>0</v>
      </c>
      <c r="D135">
        <f ca="1">RAND()</f>
        <v>0.43957464944926772</v>
      </c>
      <c r="E135">
        <f ca="1">RAND()</f>
        <v>9.9572891107552186E-2</v>
      </c>
      <c r="F135">
        <f ca="1">RAND()</f>
        <v>0.48354365092243645</v>
      </c>
      <c r="G135">
        <f ca="1">RAND()</f>
        <v>0.20086253870586446</v>
      </c>
      <c r="H135">
        <f ca="1">RAND()</f>
        <v>0.19096448925215803</v>
      </c>
      <c r="I135">
        <f ca="1">RAND()</f>
        <v>0.83959055590548037</v>
      </c>
      <c r="M135" t="str">
        <f ca="1">IF(LEN(J135)&lt;&gt;0,J135,VLOOKUP(D135+$B135,$BJ:$BK,MATCH($BK$1,$BJ$1:$BK$1,0),1))</f>
        <v>안 지정 캐릭터 PP 일반등급</v>
      </c>
      <c r="N135">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9957</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4</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1200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92</v>
      </c>
      <c r="V135">
        <v>38810</v>
      </c>
      <c r="W135">
        <v>11</v>
      </c>
      <c r="X135" t="s">
        <v>125</v>
      </c>
      <c r="Z135">
        <v>1100</v>
      </c>
      <c r="AA135" t="str">
        <f ca="1">IF(ISBLANK(AB135),"",
VLOOKUP(AB135,OFFSET(INDIRECT("$A:$B"),0,MATCH(AB$1&amp;"_Verify",INDIRECT("$1:$1"),0)-1),2,0)
)</f>
        <v>fe</v>
      </c>
      <c r="AB135" t="s">
        <v>82</v>
      </c>
      <c r="AC135" t="s">
        <v>496</v>
      </c>
      <c r="AD135">
        <v>1</v>
      </c>
      <c r="AE135" t="s">
        <v>125</v>
      </c>
      <c r="AG135">
        <v>3100</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야만인의 분노</v>
      </c>
      <c r="AL135">
        <v>1</v>
      </c>
      <c r="AM135" t="str">
        <f ca="1">IF(ROW()=2,AN135,OFFSET(AM135,-1,0)&amp;IF(LEN(AN135)=0,"",","&amp;AN135))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{"dy":14,"sl":3,"tp":"fe","vl":"Equip0201","cn":1,"pt":"GO","pr":3100}</v>
      </c>
    </row>
    <row r="136" spans="1:40">
      <c r="A136">
        <v>14</v>
      </c>
      <c r="B136">
        <v>4</v>
      </c>
      <c r="C136">
        <f>IF(B136&lt;=9,0,
IF(B136=10,1,2))</f>
        <v>0</v>
      </c>
      <c r="D136">
        <f ca="1">RAND()</f>
        <v>0.71470070656063234</v>
      </c>
      <c r="E136">
        <f ca="1">RAND()</f>
        <v>0.21322630845337442</v>
      </c>
      <c r="F136">
        <f ca="1">RAND()</f>
        <v>0.17094933396175815</v>
      </c>
      <c r="G136">
        <f ca="1">RAND()</f>
        <v>6.4228050709828177E-2</v>
      </c>
      <c r="H136">
        <f ca="1">RAND()</f>
        <v>0.61650554684924441</v>
      </c>
      <c r="I136">
        <f ca="1">RAND()</f>
        <v>0.60808263964574527</v>
      </c>
      <c r="M136" t="str">
        <f ca="1">IF(LEN(J136)&lt;&gt;0,J136,VLOOKUP(D136+$B136,$BJ:$BK,MATCH($BK$1,$BJ$1:$BK$1,0),1))</f>
        <v>안 지정 캐릭터 PP 일반등급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21322</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5</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1500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92</v>
      </c>
      <c r="V136">
        <v>79684</v>
      </c>
      <c r="W136">
        <v>13</v>
      </c>
      <c r="X136" t="s">
        <v>125</v>
      </c>
      <c r="Z136">
        <v>1300</v>
      </c>
      <c r="AA136" t="str">
        <f ca="1">IF(ISBLANK(AB136),"",
VLOOKUP(AB136,OFFSET(INDIRECT("$A:$B"),0,MATCH(AB$1&amp;"_Verify",INDIRECT("$1:$1"),0)-1),2,0)
)</f>
        <v>fe</v>
      </c>
      <c r="AB136" t="s">
        <v>82</v>
      </c>
      <c r="AC136" t="s">
        <v>461</v>
      </c>
      <c r="AD136">
        <v>1</v>
      </c>
      <c r="AE136" t="s">
        <v>125</v>
      </c>
      <c r="AG136">
        <v>1200</v>
      </c>
      <c r="AH136" t="str">
        <f ca="1">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 ca="1">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강철 마울</v>
      </c>
      <c r="AL136">
        <v>1</v>
      </c>
      <c r="AM136" t="str">
        <f ca="1">IF(ROW()=2,AN136,OFFSET(AM136,-1,0)&amp;IF(LEN(AN136)=0,"",","&amp;AN136))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{"dy":14,"sl":4,"tp":"fe","vl":"Equip4102","cn":1,"pt":"GO","pr":1200}</v>
      </c>
    </row>
    <row r="137" spans="1:40">
      <c r="A137">
        <v>14</v>
      </c>
      <c r="B137">
        <v>5</v>
      </c>
      <c r="C137">
        <f>IF(B137&lt;=9,0,
IF(B137=10,1,2))</f>
        <v>0</v>
      </c>
      <c r="D137">
        <f ca="1">RAND()</f>
        <v>0.70869675791037512</v>
      </c>
      <c r="E137">
        <f ca="1">RAND()</f>
        <v>0.83675276815280275</v>
      </c>
      <c r="F137">
        <f ca="1">RAND()</f>
        <v>0.15565630768263539</v>
      </c>
      <c r="G137">
        <f ca="1">RAND()</f>
        <v>0.84152508661217318</v>
      </c>
      <c r="H137">
        <f ca="1">RAND()</f>
        <v>0.73686030078797449</v>
      </c>
      <c r="I137">
        <f ca="1">RAND()</f>
        <v>0.80285554304923668</v>
      </c>
      <c r="M137" t="str">
        <f ca="1">IF(LEN(J137)&lt;&gt;0,J137,VLOOKUP(D137+$B137,$BJ:$BK,MATCH($BK$1,$BJ$1:$BK$1,0),1))</f>
        <v>안 지정 캐릭터 PP 영웅등급</v>
      </c>
      <c r="N137">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83675</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13</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GO</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3900</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82</v>
      </c>
      <c r="V137" t="s">
        <v>199</v>
      </c>
      <c r="W137">
        <v>1</v>
      </c>
      <c r="X137" t="s">
        <v>125</v>
      </c>
      <c r="Z137">
        <v>3100</v>
      </c>
      <c r="AA137" t="str">
        <f ca="1">IF(ISBLANK(AB137),"",
VLOOKUP(AB137,OFFSET(INDIRECT("$A:$B"),0,MATCH(AB$1&amp;"_Verify",INDIRECT("$1:$1"),0)-1),2,0)
)</f>
        <v>fe</v>
      </c>
      <c r="AB137" t="s">
        <v>82</v>
      </c>
      <c r="AC137" t="s">
        <v>451</v>
      </c>
      <c r="AD137">
        <v>1</v>
      </c>
      <c r="AE137" t="s">
        <v>125</v>
      </c>
      <c r="AG137">
        <v>3300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파수꾼의 숏보우</v>
      </c>
      <c r="AL137">
        <v>1</v>
      </c>
      <c r="AM137" t="str">
        <f ca="1">IF(ROW()=2,AN137,OFFSET(AM137,-1,0)&amp;IF(LEN(AN137)=0,"",","&amp;AN137))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{"dy":14,"sl":5,"tp":"fe","vl":"Equip2202","cn":1,"pt":"GO","pr":3300}</v>
      </c>
    </row>
    <row r="138" spans="1:40">
      <c r="A138">
        <v>14</v>
      </c>
      <c r="B138">
        <v>6</v>
      </c>
      <c r="C138">
        <f>IF(B138&lt;=9,0,
IF(B138=10,1,2))</f>
        <v>0</v>
      </c>
      <c r="D138">
        <f ca="1">RAND()</f>
        <v>0.18042350090056092</v>
      </c>
      <c r="E138">
        <f ca="1">RAND()</f>
        <v>0.1837669283412724</v>
      </c>
      <c r="F138">
        <f ca="1">RAND()</f>
        <v>0.23102776679182135</v>
      </c>
      <c r="G138">
        <f ca="1">RAND()</f>
        <v>0.93195283925411343</v>
      </c>
      <c r="H138">
        <f ca="1">RAND()</f>
        <v>0.2624576078323374</v>
      </c>
      <c r="I138">
        <f ca="1">RAND()</f>
        <v>0.49501281002949027</v>
      </c>
      <c r="M138" t="str">
        <f ca="1">IF(LEN(J138)&lt;&gt;0,J138,VLOOKUP(D138+$B138,$BJ:$BK,MATCH($BK$1,$BJ$1:$BK$1,0),1))</f>
        <v>지정 장비</v>
      </c>
      <c r="N138" t="str">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Equip2101</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GO</v>
      </c>
      <c r="Q138" t="str">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삭제</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1200</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
      </c>
      <c r="U138" t="s">
        <v>82</v>
      </c>
      <c r="V138" t="s">
        <v>195</v>
      </c>
      <c r="W138">
        <v>1</v>
      </c>
      <c r="X138" t="s">
        <v>125</v>
      </c>
      <c r="Z138">
        <v>22400</v>
      </c>
      <c r="AA138" t="str">
        <f ca="1">IF(ISBLANK(AB138),"",
VLOOKUP(AB138,OFFSET(INDIRECT("$A:$B"),0,MATCH(AB$1&amp;"_Verify",INDIRECT("$1:$1"),0)-1),2,0)
)</f>
        <v>uph</v>
      </c>
      <c r="AB138" t="s">
        <v>91</v>
      </c>
      <c r="AC138">
        <v>84504</v>
      </c>
      <c r="AD138">
        <v>14</v>
      </c>
      <c r="AE138" t="s">
        <v>125</v>
      </c>
      <c r="AG138">
        <v>4200</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{"dy":14,"sl":6,"tp":"uph","vl":"84504","cn":14,"pt":"GO","pr":4200}</v>
      </c>
    </row>
    <row r="139" spans="1:40">
      <c r="A139">
        <v>14</v>
      </c>
      <c r="B139">
        <v>7</v>
      </c>
      <c r="C139">
        <f>IF(B139&lt;=9,0,
IF(B139=10,1,2))</f>
        <v>0</v>
      </c>
      <c r="D139">
        <f ca="1">RAND()</f>
        <v>0.43764156076055016</v>
      </c>
      <c r="E139">
        <f ca="1">RAND()</f>
        <v>0.61963482211801935</v>
      </c>
      <c r="F139">
        <f ca="1">RAND()</f>
        <v>3.2534122873677518E-3</v>
      </c>
      <c r="G139">
        <f ca="1">RAND()</f>
        <v>0.83454894347097786</v>
      </c>
      <c r="H139">
        <f ca="1">RAND()</f>
        <v>0.95092259334730289</v>
      </c>
      <c r="I139">
        <f ca="1">RAND()</f>
        <v>0.96114534471040136</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Equip7102</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GO</v>
      </c>
      <c r="Q139" t="str">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삭제</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3900</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
      </c>
      <c r="U139" t="s">
        <v>82</v>
      </c>
      <c r="V139" t="s">
        <v>187</v>
      </c>
      <c r="W139">
        <v>1</v>
      </c>
      <c r="X139" t="s">
        <v>125</v>
      </c>
      <c r="Z139">
        <v>7800</v>
      </c>
      <c r="AA139" t="str">
        <f ca="1">IF(ISBLANK(AB139),"",
VLOOKUP(AB139,OFFSET(INDIRECT("$A:$B"),0,MATCH(AB$1&amp;"_Verify",INDIRECT("$1:$1"),0)-1),2,0)
)</f>
        <v>fe</v>
      </c>
      <c r="AB139" t="s">
        <v>82</v>
      </c>
      <c r="AC139" t="s">
        <v>357</v>
      </c>
      <c r="AD139">
        <v>1</v>
      </c>
      <c r="AE139" t="s">
        <v>125</v>
      </c>
      <c r="AG139">
        <v>5100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운명의 대검</v>
      </c>
      <c r="AL139">
        <v>1</v>
      </c>
      <c r="AM139" t="str">
        <f ca="1">IF(ROW()=2,AN139,OFFSET(AM139,-1,0)&amp;IF(LEN(AN139)=0,"",","&amp;AN139))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{"dy":14,"sl":7,"tp":"fe","vl":"Equip8001","cn":1,"pt":"GO","pr":5100}</v>
      </c>
    </row>
    <row r="140" spans="1:40">
      <c r="A140">
        <v>14</v>
      </c>
      <c r="B140">
        <v>8</v>
      </c>
      <c r="C140">
        <f>IF(B140&lt;=9,0,
IF(B140=10,1,2))</f>
        <v>0</v>
      </c>
      <c r="D140">
        <f ca="1">RAND()</f>
        <v>0.66070590264681217</v>
      </c>
      <c r="E140">
        <f ca="1">RAND()</f>
        <v>0.83066713719729857</v>
      </c>
      <c r="F140">
        <f ca="1">RAND()</f>
        <v>0.3733606230556058</v>
      </c>
      <c r="G140">
        <f ca="1">RAND()</f>
        <v>0.1330104541971131</v>
      </c>
      <c r="H140">
        <f ca="1">RAND()</f>
        <v>0.42116627546201912</v>
      </c>
      <c r="I140">
        <f ca="1">RAND()</f>
        <v>0.9592113913662107</v>
      </c>
      <c r="M140" t="str">
        <f ca="1">IF(LEN(J140)&lt;&gt;0,J140,VLOOKUP(D140+$B140,$BJ:$BK,MATCH($BK$1,$BJ$1:$BK$1,0),1))</f>
        <v>삭제</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삭제</v>
      </c>
      <c r="O140" t="str">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삭제</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삭제</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t="str">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삭제</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AA140" t="str">
        <f ca="1">IF(ISBLANK(AB140),"",
VLOOKUP(AB140,OFFSET(INDIRECT("$A:$B"),0,MATCH(AB$1&amp;"_Verify",INDIRECT("$1:$1"),0)-1),2,0)
)</f>
        <v/>
      </c>
      <c r="AH140" t="str">
        <f>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
      </c>
      <c r="AL140">
        <v>1</v>
      </c>
      <c r="AM140" t="str">
        <f ca="1">IF(ROW()=2,AN140,OFFSET(AM140,-1,0)&amp;IF(LEN(AN140)=0,"",","&amp;AN140))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{"dy":14,"sl":8}</v>
      </c>
    </row>
    <row r="141" spans="1:40">
      <c r="A141">
        <v>14</v>
      </c>
      <c r="B141">
        <v>9</v>
      </c>
      <c r="C141">
        <f>IF(B141&lt;=9,0,
IF(B141=10,1,2))</f>
        <v>0</v>
      </c>
      <c r="D141">
        <f ca="1">RAND()</f>
        <v>0.27547677996667719</v>
      </c>
      <c r="E141">
        <f ca="1">RAND()</f>
        <v>0.19429899533876271</v>
      </c>
      <c r="F141">
        <f ca="1">RAND()</f>
        <v>0.60807900905252954</v>
      </c>
      <c r="G141">
        <f ca="1">RAND()</f>
        <v>3.6639551750140442E-2</v>
      </c>
      <c r="H141">
        <f ca="1">RAND()</f>
        <v>0.1599239325390639</v>
      </c>
      <c r="I141">
        <f ca="1">RAND()</f>
        <v>0.4943068326209793</v>
      </c>
      <c r="M141" t="str">
        <f ca="1">IF(LEN(J141)&lt;&gt;0,J141,VLOOKUP(D141+$B141,$BJ:$BK,MATCH($BK$1,$BJ$1:$BK$1,0),1))</f>
        <v>삭제</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삭제</v>
      </c>
      <c r="O141" t="str">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삭제</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삭제</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t="str">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삭제</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AA141" t="str">
        <f ca="1">IF(ISBLANK(AB141),"",
VLOOKUP(AB141,OFFSET(INDIRECT("$A:$B"),0,MATCH(AB$1&amp;"_Verify",INDIRECT("$1:$1"),0)-1),2,0)
)</f>
        <v/>
      </c>
      <c r="AH141" t="str">
        <f>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
      </c>
      <c r="AL141">
        <v>1</v>
      </c>
      <c r="AM141" t="str">
        <f ca="1">IF(ROW()=2,AN141,OFFSET(AM141,-1,0)&amp;IF(LEN(AN141)=0,"",","&amp;AN141))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{"dy":14,"sl":9}</v>
      </c>
    </row>
    <row r="142" spans="1:40">
      <c r="A142">
        <v>15</v>
      </c>
      <c r="B142">
        <v>0</v>
      </c>
      <c r="C142">
        <f>IF(B142&lt;=9,0,
IF(B142=10,1,2))</f>
        <v>0</v>
      </c>
      <c r="D142">
        <f ca="1">RAND()</f>
        <v>0.76409710898539884</v>
      </c>
      <c r="E142">
        <f ca="1">RAND()</f>
        <v>0.33435980108115215</v>
      </c>
      <c r="F142">
        <f ca="1">RAND()</f>
        <v>0.80613983470709971</v>
      </c>
      <c r="G142">
        <f ca="1">RAND()</f>
        <v>0.38631858146846143</v>
      </c>
      <c r="H142">
        <f ca="1">RAND()</f>
        <v>0.28921064316456491</v>
      </c>
      <c r="I142">
        <f ca="1">RAND()</f>
        <v>0.44868336615047966</v>
      </c>
      <c r="M142" t="str">
        <f ca="1">IF(LEN(J142)&lt;&gt;0,J142,VLOOKUP(D142+$B142,$BJ:$BK,MATCH($BK$1,$BJ$1:$BK$1,0),1))</f>
        <v>지정 장비</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Equip2401</v>
      </c>
      <c r="O142">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1</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DI</v>
      </c>
      <c r="Q142">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27</v>
      </c>
      <c r="R142">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17</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전설</v>
      </c>
      <c r="U142" t="s">
        <v>82</v>
      </c>
      <c r="V142" t="s">
        <v>237</v>
      </c>
      <c r="W142">
        <v>1</v>
      </c>
      <c r="X142" t="s">
        <v>125</v>
      </c>
      <c r="Z142">
        <v>7700</v>
      </c>
      <c r="AA142" t="str">
        <f ca="1">IF(ISBLANK(AB142),"",
VLOOKUP(AB142,OFFSET(INDIRECT("$A:$B"),0,MATCH(AB$1&amp;"_Verify",INDIRECT("$1:$1"),0)-1),2,0)
)</f>
        <v>fe</v>
      </c>
      <c r="AB142" t="s">
        <v>82</v>
      </c>
      <c r="AC142" t="s">
        <v>113</v>
      </c>
      <c r="AD142">
        <v>1</v>
      </c>
      <c r="AE142" t="s">
        <v>125</v>
      </c>
      <c r="AG142">
        <v>1100</v>
      </c>
      <c r="AH142" t="str">
        <f ca="1">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 ca="1">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이국의 무기</v>
      </c>
      <c r="AL142">
        <v>1</v>
      </c>
      <c r="AM142" t="str">
        <f ca="1">IF(ROW()=2,AN142,OFFSET(AM142,-1,0)&amp;IF(LEN(AN142)=0,"",","&amp;AN142))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{"dy":15,"sl":0,"tp":"fe","vl":"Equip0102","cn":1,"pt":"GO","pr":1100}</v>
      </c>
    </row>
    <row r="143" spans="1:40">
      <c r="A143">
        <v>15</v>
      </c>
      <c r="B143">
        <v>1</v>
      </c>
      <c r="C143">
        <f>IF(B143&lt;=9,0,
IF(B143=10,1,2))</f>
        <v>0</v>
      </c>
      <c r="D143">
        <f ca="1">RAND()</f>
        <v>0.53646444225189682</v>
      </c>
      <c r="E143">
        <f ca="1">RAND()</f>
        <v>1.3291374782907428E-2</v>
      </c>
      <c r="F143">
        <f ca="1">RAND()</f>
        <v>0.85432830727797027</v>
      </c>
      <c r="G143">
        <f ca="1">RAND()</f>
        <v>0.17862893297881632</v>
      </c>
      <c r="H143">
        <f ca="1">RAND()</f>
        <v>0.92816643629661399</v>
      </c>
      <c r="I143">
        <f ca="1">RAND()</f>
        <v>0.69602794947974278</v>
      </c>
      <c r="M143" t="str">
        <f ca="1">IF(LEN(J143)&lt;&gt;0,J143,VLOOKUP(D143+$B143,$BJ:$BK,MATCH($BK$1,$BJ$1:$BK$1,0),1))</f>
        <v>지정 장비</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Equip0001</v>
      </c>
      <c r="O143">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1</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GO</v>
      </c>
      <c r="Q143" t="str">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삭제</v>
      </c>
      <c r="R143">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800</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
      </c>
      <c r="U143" t="s">
        <v>82</v>
      </c>
      <c r="V143" t="s">
        <v>242</v>
      </c>
      <c r="W143">
        <v>1</v>
      </c>
      <c r="X143" t="s">
        <v>125</v>
      </c>
      <c r="Z143">
        <v>7400</v>
      </c>
      <c r="AA143" t="str">
        <f ca="1">IF(ISBLANK(AB143),"",
VLOOKUP(AB143,OFFSET(INDIRECT("$A:$B"),0,MATCH(AB$1&amp;"_Verify",INDIRECT("$1:$1"),0)-1),2,0)
)</f>
        <v>upn</v>
      </c>
      <c r="AB143" t="s">
        <v>92</v>
      </c>
      <c r="AC143">
        <v>69684</v>
      </c>
      <c r="AD143">
        <v>12</v>
      </c>
      <c r="AE143" t="s">
        <v>125</v>
      </c>
      <c r="AG143">
        <v>3600</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{"dy":15,"sl":1,"tp":"upn","vl":"69684","cn":12,"pt":"GO","pr":3600}</v>
      </c>
    </row>
    <row r="144" spans="1:40">
      <c r="A144">
        <v>15</v>
      </c>
      <c r="B144">
        <v>2</v>
      </c>
      <c r="C144">
        <f>IF(B144&lt;=9,0,
IF(B144=10,1,2))</f>
        <v>0</v>
      </c>
      <c r="D144">
        <f ca="1">RAND()</f>
        <v>0.26816037276614846</v>
      </c>
      <c r="E144">
        <f ca="1">RAND()</f>
        <v>0.54932033155284898</v>
      </c>
      <c r="F144">
        <f ca="1">RAND()</f>
        <v>0.84502592395315157</v>
      </c>
      <c r="G144">
        <f ca="1">RAND()</f>
        <v>0.42599208536686806</v>
      </c>
      <c r="H144">
        <f ca="1">RAND()</f>
        <v>0.52367741211338925</v>
      </c>
      <c r="I144">
        <f ca="1">RAND()</f>
        <v>0.47430911070060477</v>
      </c>
      <c r="M144" t="str">
        <f ca="1">IF(LEN(J144)&lt;&gt;0,J144,VLOOKUP(D144+$B144,$BJ:$BK,MATCH($BK$1,$BJ$1:$BK$1,0),1))</f>
        <v>안 지정 캐릭터 PP 영웅등급</v>
      </c>
      <c r="N144">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54932</v>
      </c>
      <c r="O144">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9</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GO</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2700</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U144" t="s">
        <v>91</v>
      </c>
      <c r="V144">
        <v>33450</v>
      </c>
      <c r="W144">
        <v>11</v>
      </c>
      <c r="X144" t="s">
        <v>125</v>
      </c>
      <c r="Z144">
        <v>1100</v>
      </c>
      <c r="AA144" t="str">
        <f ca="1">IF(ISBLANK(AB144),"",
VLOOKUP(AB144,OFFSET(INDIRECT("$A:$B"),0,MATCH(AB$1&amp;"_Verify",INDIRECT("$1:$1"),0)-1),2,0)
)</f>
        <v>fe</v>
      </c>
      <c r="AB144" t="s">
        <v>82</v>
      </c>
      <c r="AC144" t="s">
        <v>184</v>
      </c>
      <c r="AD144">
        <v>1</v>
      </c>
      <c r="AE144" t="s">
        <v>125</v>
      </c>
      <c r="AG144">
        <v>7400</v>
      </c>
      <c r="AH144" t="str">
        <f ca="1">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 ca="1">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흑진주 칼날</v>
      </c>
      <c r="AL144">
        <v>1</v>
      </c>
      <c r="AM144" t="str">
        <f ca="1">IF(ROW()=2,AN144,OFFSET(AM144,-1,0)&amp;IF(LEN(AN144)=0,"",","&amp;AN144))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{"dy":15,"sl":2,"tp":"fe","vl":"Equip1302","cn":1,"pt":"GO","pr":7400}</v>
      </c>
    </row>
    <row r="145" spans="1:40">
      <c r="A145">
        <v>15</v>
      </c>
      <c r="B145">
        <v>3</v>
      </c>
      <c r="C145">
        <f>IF(B145&lt;=9,0,
IF(B145=10,1,2))</f>
        <v>0</v>
      </c>
      <c r="D145">
        <f ca="1">RAND()</f>
        <v>0.20135204337097823</v>
      </c>
      <c r="E145">
        <f ca="1">RAND()</f>
        <v>1.4891956253130778E-2</v>
      </c>
      <c r="F145">
        <f ca="1">RAND()</f>
        <v>0.15556419904417629</v>
      </c>
      <c r="G145">
        <f ca="1">RAND()</f>
        <v>0.21357745015124474</v>
      </c>
      <c r="H145">
        <f ca="1">RAND()</f>
        <v>0.5467628198928608</v>
      </c>
      <c r="I145">
        <f ca="1">RAND()</f>
        <v>0.7809531169267967</v>
      </c>
      <c r="M145" t="str">
        <f ca="1">IF(LEN(J145)&lt;&gt;0,J145,VLOOKUP(D145+$B145,$BJ:$BK,MATCH($BK$1,$BJ$1:$BK$1,0),1))</f>
        <v>안 지정 캐릭터 PP 영웅등급</v>
      </c>
      <c r="N145">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1489</v>
      </c>
      <c r="O145">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3</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GO</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900</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U145" t="s">
        <v>92</v>
      </c>
      <c r="V145">
        <v>84704</v>
      </c>
      <c r="W145">
        <v>14</v>
      </c>
      <c r="X145" t="s">
        <v>125</v>
      </c>
      <c r="Z145">
        <v>1400</v>
      </c>
      <c r="AA145" t="str">
        <f ca="1">IF(ISBLANK(AB145),"",
VLOOKUP(AB145,OFFSET(INDIRECT("$A:$B"),0,MATCH(AB$1&amp;"_Verify",INDIRECT("$1:$1"),0)-1),2,0)
)</f>
        <v>upn</v>
      </c>
      <c r="AB145" t="s">
        <v>92</v>
      </c>
      <c r="AC145">
        <v>48810</v>
      </c>
      <c r="AD145">
        <v>3</v>
      </c>
      <c r="AE145" t="s">
        <v>68</v>
      </c>
      <c r="AG145">
        <v>900</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
      </c>
      <c r="AL145">
        <v>1</v>
      </c>
      <c r="AM145" t="str">
        <f ca="1">IF(ROW()=2,AN145,OFFSET(AM145,-1,0)&amp;IF(LEN(AN145)=0,"",","&amp;AN145))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{"dy":15,"sl":3,"tp":"upn","vl":"48810","cn":3,"pt":"GO","pr":900}</v>
      </c>
    </row>
    <row r="146" spans="1:40">
      <c r="A146">
        <v>15</v>
      </c>
      <c r="B146">
        <v>4</v>
      </c>
      <c r="C146">
        <f>IF(B146&lt;=9,0,
IF(B146=10,1,2))</f>
        <v>0</v>
      </c>
      <c r="D146">
        <f ca="1">RAND()</f>
        <v>0.22012432861004971</v>
      </c>
      <c r="E146">
        <f ca="1">RAND()</f>
        <v>0.18430609694437938</v>
      </c>
      <c r="F146">
        <f ca="1">RAND()</f>
        <v>0.32748508480122984</v>
      </c>
      <c r="G146">
        <f ca="1">RAND()</f>
        <v>0.6745314844653223</v>
      </c>
      <c r="H146">
        <f ca="1">RAND()</f>
        <v>0.674842652577479</v>
      </c>
      <c r="I146">
        <f ca="1">RAND()</f>
        <v>0.79024355694520088</v>
      </c>
      <c r="M146" t="str">
        <f ca="1">IF(LEN(J146)&lt;&gt;0,J146,VLOOKUP(D146+$B146,$BJ:$BK,MATCH($BK$1,$BJ$1:$BK$1,0),1))</f>
        <v>안 지정 캐릭터 PP 일반등급</v>
      </c>
      <c r="N146">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18430</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5</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GO</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1500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92</v>
      </c>
      <c r="V146">
        <v>20169</v>
      </c>
      <c r="W146">
        <v>10</v>
      </c>
      <c r="X146" t="s">
        <v>125</v>
      </c>
      <c r="Z146">
        <v>1000</v>
      </c>
      <c r="AA146" t="str">
        <f ca="1">IF(ISBLANK(AB146),"",
VLOOKUP(AB146,OFFSET(INDIRECT("$A:$B"),0,MATCH(AB$1&amp;"_Verify",INDIRECT("$1:$1"),0)-1),2,0)
)</f>
        <v>fe</v>
      </c>
      <c r="AB146" t="s">
        <v>82</v>
      </c>
      <c r="AC146" t="s">
        <v>500</v>
      </c>
      <c r="AD146">
        <v>1</v>
      </c>
      <c r="AE146" t="s">
        <v>68</v>
      </c>
      <c r="AG146">
        <v>3300</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미스틱 해머</v>
      </c>
      <c r="AL146">
        <v>1</v>
      </c>
      <c r="AM146" t="str">
        <f ca="1">IF(ROW()=2,AN146,OFFSET(AM146,-1,0)&amp;IF(LEN(AN146)=0,"",","&amp;AN146))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{"dy":15,"sl":4,"tp":"fe","vl":"Equip4202","cn":1,"pt":"GO","pr":3300}</v>
      </c>
    </row>
    <row r="147" spans="1:40">
      <c r="A147">
        <v>15</v>
      </c>
      <c r="B147">
        <v>5</v>
      </c>
      <c r="C147">
        <f>IF(B147&lt;=9,0,
IF(B147=10,1,2))</f>
        <v>0</v>
      </c>
      <c r="D147">
        <f ca="1">RAND()</f>
        <v>0.87836294506365376</v>
      </c>
      <c r="E147">
        <f ca="1">RAND()</f>
        <v>0.28567453098979634</v>
      </c>
      <c r="F147">
        <f ca="1">RAND()</f>
        <v>0.78331738576299914</v>
      </c>
      <c r="G147">
        <f ca="1">RAND()</f>
        <v>0.68528847159728712</v>
      </c>
      <c r="H147">
        <f ca="1">RAND()</f>
        <v>0.75587340752864862</v>
      </c>
      <c r="I147">
        <f ca="1">RAND()</f>
        <v>0.67166317730086944</v>
      </c>
      <c r="M147" t="str">
        <f ca="1">IF(LEN(J147)&lt;&gt;0,J147,VLOOKUP(D147+$B147,$BJ:$BK,MATCH($BK$1,$BJ$1:$BK$1,0),1))</f>
        <v>안 지정 캐릭터 PP 일반등급</v>
      </c>
      <c r="N147">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28567</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6</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GO</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1800</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277</v>
      </c>
      <c r="W147">
        <v>1</v>
      </c>
      <c r="X147" t="s">
        <v>125</v>
      </c>
      <c r="Z147">
        <v>3300</v>
      </c>
      <c r="AA147" t="str">
        <f ca="1">IF(ISBLANK(AB147),"",
VLOOKUP(AB147,OFFSET(INDIRECT("$A:$B"),0,MATCH(AB$1&amp;"_Verify",INDIRECT("$1:$1"),0)-1),2,0)
)</f>
        <v>uph</v>
      </c>
      <c r="AB147" t="s">
        <v>91</v>
      </c>
      <c r="AC147">
        <v>70085</v>
      </c>
      <c r="AD147">
        <v>10</v>
      </c>
      <c r="AE147" t="s">
        <v>125</v>
      </c>
      <c r="AG147">
        <v>3000</v>
      </c>
      <c r="AH147" t="str">
        <f>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
      </c>
      <c r="AL147">
        <v>1</v>
      </c>
      <c r="AM147" t="str">
        <f ca="1">IF(ROW()=2,AN147,OFFSET(AM147,-1,0)&amp;IF(LEN(AN147)=0,"",","&amp;AN147))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{"dy":15,"sl":5,"tp":"uph","vl":"70085","cn":10,"pt":"GO","pr":3000}</v>
      </c>
    </row>
    <row r="148" spans="1:40">
      <c r="A148">
        <v>15</v>
      </c>
      <c r="B148">
        <v>6</v>
      </c>
      <c r="C148">
        <f>IF(B148&lt;=9,0,
IF(B148=10,1,2))</f>
        <v>0</v>
      </c>
      <c r="D148">
        <f ca="1">RAND()</f>
        <v>0.39266232692753922</v>
      </c>
      <c r="E148">
        <f ca="1">RAND()</f>
        <v>0.34920150021602403</v>
      </c>
      <c r="F148">
        <f ca="1">RAND()</f>
        <v>0.56746475114608363</v>
      </c>
      <c r="G148">
        <f ca="1">RAND()</f>
        <v>0.2546391011118303</v>
      </c>
      <c r="H148">
        <f ca="1">RAND()</f>
        <v>0.46274889414953324</v>
      </c>
      <c r="I148">
        <f ca="1">RAND()</f>
        <v>0.89631420278398766</v>
      </c>
      <c r="M148" t="str">
        <f ca="1">IF(LEN(J148)&lt;&gt;0,J148,VLOOKUP(D148+$B148,$BJ:$BK,MATCH($BK$1,$BJ$1:$BK$1,0),1))</f>
        <v>지정 장비</v>
      </c>
      <c r="N148" t="str">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Equip4102</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GO</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1500</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82</v>
      </c>
      <c r="V148" t="s">
        <v>184</v>
      </c>
      <c r="W148">
        <v>1</v>
      </c>
      <c r="X148" t="s">
        <v>125</v>
      </c>
      <c r="Z148">
        <v>7600</v>
      </c>
      <c r="AA148" t="str">
        <f ca="1">IF(ISBLANK(AB148),"",
VLOOKUP(AB148,OFFSET(INDIRECT("$A:$B"),0,MATCH(AB$1&amp;"_Verify",INDIRECT("$1:$1"),0)-1),2,0)
)</f>
        <v>fe</v>
      </c>
      <c r="AB148" t="s">
        <v>82</v>
      </c>
      <c r="AC148" t="s">
        <v>513</v>
      </c>
      <c r="AD148">
        <v>1</v>
      </c>
      <c r="AE148" t="s">
        <v>125</v>
      </c>
      <c r="AG148">
        <v>22400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검투사의 명예</v>
      </c>
      <c r="AL148">
        <v>1</v>
      </c>
      <c r="AM148" t="str">
        <f ca="1">IF(ROW()=2,AN148,OFFSET(AM148,-1,0)&amp;IF(LEN(AN148)=0,"",","&amp;AN148))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{"dy":15,"sl":6,"tp":"fe","vl":"Equip7302","cn":1,"pt":"GO","pr":22400}</v>
      </c>
    </row>
    <row r="149" spans="1:40">
      <c r="A149">
        <v>15</v>
      </c>
      <c r="B149">
        <v>7</v>
      </c>
      <c r="C149">
        <f>IF(B149&lt;=9,0,
IF(B149=10,1,2))</f>
        <v>0</v>
      </c>
      <c r="D149">
        <f ca="1">RAND()</f>
        <v>0.51128048958606098</v>
      </c>
      <c r="E149">
        <f ca="1">RAND()</f>
        <v>0.69547151447098976</v>
      </c>
      <c r="F149">
        <f ca="1">RAND()</f>
        <v>0.74345084364038794</v>
      </c>
      <c r="G149">
        <f ca="1">RAND()</f>
        <v>0.12099354049345112</v>
      </c>
      <c r="H149">
        <f ca="1">RAND()</f>
        <v>0.92882881395386518</v>
      </c>
      <c r="I149">
        <f ca="1">RAND()</f>
        <v>0.15276464437958359</v>
      </c>
      <c r="M149" t="str">
        <f ca="1">IF(LEN(J149)&lt;&gt;0,J149,VLOOKUP(D149+$B149,$BJ:$BK,MATCH($BK$1,$BJ$1:$BK$1,0),1))</f>
        <v>지정 장비</v>
      </c>
      <c r="N149" t="str">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Equip8001</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GO</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4600</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82</v>
      </c>
      <c r="V149" t="s">
        <v>180</v>
      </c>
      <c r="W149">
        <v>1</v>
      </c>
      <c r="X149" t="s">
        <v>125</v>
      </c>
      <c r="Z149">
        <v>5100</v>
      </c>
      <c r="AA149" t="str">
        <f ca="1">IF(ISBLANK(AB149),"",
VLOOKUP(AB149,OFFSET(INDIRECT("$A:$B"),0,MATCH(AB$1&amp;"_Verify",INDIRECT("$1:$1"),0)-1),2,0)
)</f>
        <v>fe</v>
      </c>
      <c r="AB149" t="s">
        <v>82</v>
      </c>
      <c r="AC149" t="s">
        <v>187</v>
      </c>
      <c r="AD149">
        <v>1</v>
      </c>
      <c r="AE149" t="s">
        <v>125</v>
      </c>
      <c r="AG149">
        <v>7800</v>
      </c>
      <c r="AH149" t="str">
        <f ca="1">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 ca="1">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스톤 버스터</v>
      </c>
      <c r="AL149">
        <v>1</v>
      </c>
      <c r="AM149" t="str">
        <f ca="1">IF(ROW()=2,AN149,OFFSET(AM149,-1,0)&amp;IF(LEN(AN149)=0,"",","&amp;AN149))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{"dy":15,"sl":7,"tp":"fe","vl":"Equip8101","cn":1,"pt":"GO","pr":7800}</v>
      </c>
    </row>
    <row r="150" spans="1:40">
      <c r="A150">
        <v>15</v>
      </c>
      <c r="B150">
        <v>8</v>
      </c>
      <c r="C150">
        <f>IF(B150&lt;=9,0,
IF(B150=10,1,2))</f>
        <v>0</v>
      </c>
      <c r="D150">
        <f ca="1">RAND()</f>
        <v>0.31609367016213841</v>
      </c>
      <c r="E150">
        <f ca="1">RAND()</f>
        <v>0.87695206789589331</v>
      </c>
      <c r="F150">
        <f ca="1">RAND()</f>
        <v>0.29289945882138135</v>
      </c>
      <c r="G150">
        <f ca="1">RAND()</f>
        <v>0.2065273350787058</v>
      </c>
      <c r="H150">
        <f ca="1">RAND()</f>
        <v>0.10691463454645933</v>
      </c>
      <c r="I150">
        <f ca="1">RAND()</f>
        <v>0.63740368176285001</v>
      </c>
      <c r="M150" t="str">
        <f ca="1">IF(LEN(J150)&lt;&gt;0,J150,VLOOKUP(D150+$B150,$BJ:$BK,MATCH($BK$1,$BJ$1:$BK$1,0),1))</f>
        <v>삭제</v>
      </c>
      <c r="N150" t="str">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삭제</v>
      </c>
      <c r="O150" t="str">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삭제</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삭제</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t="str">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삭제</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AA150" t="str">
        <f ca="1">IF(ISBLANK(AB150),"",
VLOOKUP(AB150,OFFSET(INDIRECT("$A:$B"),0,MATCH(AB$1&amp;"_Verify",INDIRECT("$1:$1"),0)-1),2,0)
)</f>
        <v>fl2</v>
      </c>
      <c r="AB150" t="s">
        <v>455</v>
      </c>
      <c r="AC150" t="s">
        <v>490</v>
      </c>
      <c r="AD150">
        <v>1</v>
      </c>
      <c r="AE150" t="s">
        <v>129</v>
      </c>
      <c r="AF150">
        <v>70</v>
      </c>
      <c r="AG150">
        <v>49</v>
      </c>
      <c r="AH150" t="str">
        <f>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클라크</v>
      </c>
      <c r="AL150">
        <v>1</v>
      </c>
      <c r="AM150" t="str">
        <f ca="1">IF(ROW()=2,AN150,OFFSET(AM150,-1,0)&amp;IF(LEN(AN150)=0,"",","&amp;AN150))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{"dy":15,"sl":8,"tp":"fl2","vl":"Actor2011","cn":1,"pt":"DI","pp":70,"pr":49}</v>
      </c>
    </row>
    <row r="151" spans="1:40">
      <c r="A151">
        <v>15</v>
      </c>
      <c r="B151">
        <v>9</v>
      </c>
      <c r="C151">
        <f>IF(B151&lt;=9,0,
IF(B151=10,1,2))</f>
        <v>0</v>
      </c>
      <c r="D151">
        <f ca="1">RAND()</f>
        <v>0.18778479218869082</v>
      </c>
      <c r="E151">
        <f ca="1">RAND()</f>
        <v>0.83227229317512386</v>
      </c>
      <c r="F151">
        <f ca="1">RAND()</f>
        <v>0.72156527535933357</v>
      </c>
      <c r="G151">
        <f ca="1">RAND()</f>
        <v>0.64765762399485116</v>
      </c>
      <c r="H151">
        <f ca="1">RAND()</f>
        <v>0.58619235036145501</v>
      </c>
      <c r="I151">
        <f ca="1">RAND()</f>
        <v>0.78558137604037848</v>
      </c>
      <c r="M151" t="str">
        <f ca="1">IF(LEN(J151)&lt;&gt;0,J151,VLOOKUP(D151+$B151,$BJ:$BK,MATCH($BK$1,$BJ$1:$BK$1,0),1))</f>
        <v>삭제</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삭제</v>
      </c>
      <c r="O151" t="str">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삭제</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삭제</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t="str">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삭제</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AA151" t="str">
        <f ca="1">IF(ISBLANK(AB151),"",
VLOOKUP(AB151,OFFSET(INDIRECT("$A:$B"),0,MATCH(AB$1&amp;"_Verify",INDIRECT("$1:$1"),0)-1),2,0)
)</f>
        <v>fl3</v>
      </c>
      <c r="AB151" t="s">
        <v>456</v>
      </c>
      <c r="AC151" t="s">
        <v>490</v>
      </c>
      <c r="AD151">
        <v>1</v>
      </c>
      <c r="AE151" t="s">
        <v>129</v>
      </c>
      <c r="AF151">
        <v>70</v>
      </c>
      <c r="AG151">
        <v>49</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클라크</v>
      </c>
      <c r="AL151">
        <v>1</v>
      </c>
      <c r="AM151" t="str">
        <f ca="1">IF(ROW()=2,AN151,OFFSET(AM151,-1,0)&amp;IF(LEN(AN151)=0,"",","&amp;AN151))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{"dy":15,"sl":9,"tp":"fl3","vl":"Actor2011","cn":1,"pt":"DI","pp":70,"pr":49}</v>
      </c>
    </row>
    <row r="152" spans="1:40">
      <c r="A152">
        <v>16</v>
      </c>
      <c r="B152">
        <v>0</v>
      </c>
      <c r="C152">
        <f>IF(B152&lt;=9,0,
IF(B152=10,1,2))</f>
        <v>0</v>
      </c>
      <c r="D152">
        <f ca="1">RAND()</f>
        <v>9.3055735470347178E-2</v>
      </c>
      <c r="E152">
        <f ca="1">RAND()</f>
        <v>0.93798818861469202</v>
      </c>
      <c r="F152">
        <f ca="1">RAND()</f>
        <v>0.51977086108109061</v>
      </c>
      <c r="G152">
        <f ca="1">RAND()</f>
        <v>0.38807809568256557</v>
      </c>
      <c r="H152">
        <f ca="1">RAND()</f>
        <v>0.49031934607165784</v>
      </c>
      <c r="I152">
        <f ca="1">RAND()</f>
        <v>0.65460608412054744</v>
      </c>
      <c r="M152" t="str">
        <f ca="1">IF(LEN(J152)&lt;&gt;0,J152,VLOOKUP(D152+$B152,$BJ:$BK,MATCH($BK$1,$BJ$1:$BK$1,0),1))</f>
        <v>지정 장비</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Equip8102</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GO</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8200</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204</v>
      </c>
      <c r="W152">
        <v>1</v>
      </c>
      <c r="X152" t="s">
        <v>125</v>
      </c>
      <c r="Z152">
        <v>3400</v>
      </c>
      <c r="AA152" t="str">
        <f ca="1">IF(ISBLANK(AB152),"",
VLOOKUP(AB152,OFFSET(INDIRECT("$A:$B"),0,MATCH(AB$1&amp;"_Verify",INDIRECT("$1:$1"),0)-1),2,0)
)</f>
        <v>fe</v>
      </c>
      <c r="AB152" t="s">
        <v>82</v>
      </c>
      <c r="AC152" t="s">
        <v>428</v>
      </c>
      <c r="AD152">
        <v>1</v>
      </c>
      <c r="AE152" t="s">
        <v>125</v>
      </c>
      <c r="AG152">
        <v>3400</v>
      </c>
      <c r="AH152" t="str">
        <f ca="1">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 ca="1">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이중 날개 활</v>
      </c>
      <c r="AL152">
        <v>1</v>
      </c>
      <c r="AM152" t="str">
        <f ca="1">IF(ROW()=2,AN152,OFFSET(AM152,-1,0)&amp;IF(LEN(AN152)=0,"",","&amp;AN152))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{"dy":16,"sl":0,"tp":"fe","vl":"Equip2201","cn":1,"pt":"GO","pr":3400}</v>
      </c>
    </row>
    <row r="153" spans="1:40">
      <c r="A153">
        <v>16</v>
      </c>
      <c r="B153">
        <v>1</v>
      </c>
      <c r="C153">
        <f>IF(B153&lt;=9,0,
IF(B153=10,1,2))</f>
        <v>0</v>
      </c>
      <c r="D153">
        <f ca="1">RAND()</f>
        <v>0.62295481874678327</v>
      </c>
      <c r="E153">
        <f ca="1">RAND()</f>
        <v>0.91233874903245382</v>
      </c>
      <c r="F153">
        <f ca="1">RAND()</f>
        <v>0.84290411632202344</v>
      </c>
      <c r="G153">
        <f ca="1">RAND()</f>
        <v>0.70400826599696709</v>
      </c>
      <c r="H153">
        <f ca="1">RAND()</f>
        <v>0.40962108699838784</v>
      </c>
      <c r="I153">
        <f ca="1">RAND()</f>
        <v>0.45159368675606526</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Equip8002</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GO</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4900</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178</v>
      </c>
      <c r="W153">
        <v>1</v>
      </c>
      <c r="X153" t="s">
        <v>125</v>
      </c>
      <c r="Z153">
        <v>1200</v>
      </c>
      <c r="AA153" t="str">
        <f ca="1">IF(ISBLANK(AB153),"",
VLOOKUP(AB153,OFFSET(INDIRECT("$A:$B"),0,MATCH(AB$1&amp;"_Verify",INDIRECT("$1:$1"),0)-1),2,0)
)</f>
        <v>fe</v>
      </c>
      <c r="AB153" t="s">
        <v>82</v>
      </c>
      <c r="AC153" t="s">
        <v>424</v>
      </c>
      <c r="AD153">
        <v>1</v>
      </c>
      <c r="AE153" t="s">
        <v>125</v>
      </c>
      <c r="AG153">
        <v>1200</v>
      </c>
      <c r="AH153" t="str">
        <f ca="1">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 ca="1">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칼날 손잡이</v>
      </c>
      <c r="AL153">
        <v>1</v>
      </c>
      <c r="AM153" t="str">
        <f ca="1">IF(ROW()=2,AN153,OFFSET(AM153,-1,0)&amp;IF(LEN(AN153)=0,"",","&amp;AN153))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{"dy":16,"sl":1,"tp":"fe","vl":"Equip1101","cn":1,"pt":"GO","pr":1200}</v>
      </c>
    </row>
    <row r="154" spans="1:40">
      <c r="A154">
        <v>16</v>
      </c>
      <c r="B154">
        <v>2</v>
      </c>
      <c r="C154">
        <f>IF(B154&lt;=9,0,
IF(B154=10,1,2))</f>
        <v>0</v>
      </c>
      <c r="D154">
        <f ca="1">RAND()</f>
        <v>0.31337403948055387</v>
      </c>
      <c r="E154">
        <f ca="1">RAND()</f>
        <v>0.98577437620054986</v>
      </c>
      <c r="F154">
        <f ca="1">RAND()</f>
        <v>0.12452250412162202</v>
      </c>
      <c r="G154">
        <f ca="1">RAND()</f>
        <v>0.65795376027755514</v>
      </c>
      <c r="H154">
        <f ca="1">RAND()</f>
        <v>3.0586757884733973E-2</v>
      </c>
      <c r="I154">
        <f ca="1">RAND()</f>
        <v>0.62692681634724956</v>
      </c>
      <c r="M154" t="str">
        <f ca="1">IF(LEN(J154)&lt;&gt;0,J154,VLOOKUP(D154+$B154,$BJ:$BK,MATCH($BK$1,$BJ$1:$BK$1,0),1))</f>
        <v>안 지정 캐릭터 PP 영웅등급</v>
      </c>
      <c r="N154">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98577</v>
      </c>
      <c r="O154">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14</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GO</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4200</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U154" t="s">
        <v>91</v>
      </c>
      <c r="V154">
        <v>11315</v>
      </c>
      <c r="W154">
        <v>9</v>
      </c>
      <c r="X154" t="s">
        <v>125</v>
      </c>
      <c r="Z154">
        <v>900</v>
      </c>
      <c r="AA154" t="str">
        <f ca="1">IF(ISBLANK(AB154),"",
VLOOKUP(AB154,OFFSET(INDIRECT("$A:$B"),0,MATCH(AB$1&amp;"_Verify",INDIRECT("$1:$1"),0)-1),2,0)
)</f>
        <v>upn</v>
      </c>
      <c r="AB154" t="s">
        <v>92</v>
      </c>
      <c r="AC154">
        <v>11315</v>
      </c>
      <c r="AD154">
        <v>11</v>
      </c>
      <c r="AE154" t="s">
        <v>355</v>
      </c>
      <c r="AG154">
        <v>3</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{"dy":16,"sl":2,"tp":"upn","vl":"11315","cn":11,"pt":"DI","pr":3}</v>
      </c>
    </row>
    <row r="155" spans="1:40">
      <c r="A155">
        <v>16</v>
      </c>
      <c r="B155">
        <v>3</v>
      </c>
      <c r="C155">
        <f>IF(B155&lt;=9,0,
IF(B155=10,1,2))</f>
        <v>0</v>
      </c>
      <c r="D155">
        <f ca="1">RAND()</f>
        <v>0.42391341629942569</v>
      </c>
      <c r="E155">
        <f ca="1">RAND()</f>
        <v>0.89589381574711691</v>
      </c>
      <c r="F155">
        <f ca="1">RAND()</f>
        <v>0.26654657273999416</v>
      </c>
      <c r="G155">
        <f ca="1">RAND()</f>
        <v>0.84730623570777119</v>
      </c>
      <c r="H155">
        <f ca="1">RAND()</f>
        <v>0.52915290689002548</v>
      </c>
      <c r="I155">
        <f ca="1">RAND()</f>
        <v>6.0921188898641288E-2</v>
      </c>
      <c r="M155" t="str">
        <f ca="1">IF(LEN(J155)&lt;&gt;0,J155,VLOOKUP(D155+$B155,$BJ:$BK,MATCH($BK$1,$BJ$1:$BK$1,0),1))</f>
        <v>안 지정 캐릭터 PP 일반등급</v>
      </c>
      <c r="N155">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89589</v>
      </c>
      <c r="O155">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13</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GO</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3900</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U155" t="s">
        <v>91</v>
      </c>
      <c r="V155">
        <v>85863</v>
      </c>
      <c r="W155">
        <v>14</v>
      </c>
      <c r="X155" t="s">
        <v>125</v>
      </c>
      <c r="Z155">
        <v>1400</v>
      </c>
      <c r="AA155" t="str">
        <f ca="1">IF(ISBLANK(AB155),"",
VLOOKUP(AB155,OFFSET(INDIRECT("$A:$B"),0,MATCH(AB$1&amp;"_Verify",INDIRECT("$1:$1"),0)-1),2,0)
)</f>
        <v>fe</v>
      </c>
      <c r="AB155" t="s">
        <v>82</v>
      </c>
      <c r="AC155" t="s">
        <v>502</v>
      </c>
      <c r="AD155">
        <v>1</v>
      </c>
      <c r="AE155" t="s">
        <v>125</v>
      </c>
      <c r="AG155">
        <v>1000</v>
      </c>
      <c r="AH155" t="str">
        <f ca="1">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 ca="1">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노장의 친구</v>
      </c>
      <c r="AL155">
        <v>1</v>
      </c>
      <c r="AM155" t="str">
        <f ca="1">IF(ROW()=2,AN155,OFFSET(AM155,-1,0)&amp;IF(LEN(AN155)=0,"",","&amp;AN155))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{"dy":16,"sl":3,"tp":"fe","vl":"Equip5101","cn":1,"pt":"GO","pr":1000}</v>
      </c>
    </row>
    <row r="156" spans="1:40">
      <c r="A156">
        <v>16</v>
      </c>
      <c r="B156">
        <v>4</v>
      </c>
      <c r="C156">
        <f>IF(B156&lt;=9,0,
IF(B156=10,1,2))</f>
        <v>0</v>
      </c>
      <c r="D156">
        <f ca="1">RAND()</f>
        <v>0.24074545908338196</v>
      </c>
      <c r="E156">
        <f ca="1">RAND()</f>
        <v>0.24218881919577506</v>
      </c>
      <c r="F156">
        <f ca="1">RAND()</f>
        <v>0.56100938353466745</v>
      </c>
      <c r="G156">
        <f ca="1">RAND()</f>
        <v>0.72863963133011223</v>
      </c>
      <c r="H156">
        <f ca="1">RAND()</f>
        <v>0.49435597765092987</v>
      </c>
      <c r="I156">
        <f ca="1">RAND()</f>
        <v>8.1053302852520215E-2</v>
      </c>
      <c r="M156" t="str">
        <f ca="1">IF(LEN(J156)&lt;&gt;0,J156,VLOOKUP(D156+$B156,$BJ:$BK,MATCH($BK$1,$BJ$1:$BK$1,0),1))</f>
        <v>안 지정 캐릭터 PP 일반등급</v>
      </c>
      <c r="N156">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24218</v>
      </c>
      <c r="O156">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5</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GO</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1500</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U156" t="s">
        <v>92</v>
      </c>
      <c r="V156">
        <v>83631</v>
      </c>
      <c r="W156">
        <v>14</v>
      </c>
      <c r="X156" t="s">
        <v>125</v>
      </c>
      <c r="Z156">
        <v>1400</v>
      </c>
      <c r="AA156" t="str">
        <f ca="1">IF(ISBLANK(AB156),"",
VLOOKUP(AB156,OFFSET(INDIRECT("$A:$B"),0,MATCH(AB$1&amp;"_Verify",INDIRECT("$1:$1"),0)-1),2,0)
)</f>
        <v>upn</v>
      </c>
      <c r="AB156" t="s">
        <v>92</v>
      </c>
      <c r="AC156">
        <v>83631</v>
      </c>
      <c r="AD156">
        <v>6</v>
      </c>
      <c r="AE156" t="s">
        <v>125</v>
      </c>
      <c r="AG156">
        <v>1800</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
      </c>
      <c r="AL156">
        <v>1</v>
      </c>
      <c r="AM156" t="str">
        <f ca="1">IF(ROW()=2,AN156,OFFSET(AM156,-1,0)&amp;IF(LEN(AN156)=0,"",","&amp;AN156))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{"dy":16,"sl":4,"tp":"upn","vl":"83631","cn":6,"pt":"GO","pr":1800}</v>
      </c>
    </row>
    <row r="157" spans="1:40">
      <c r="A157">
        <v>16</v>
      </c>
      <c r="B157">
        <v>5</v>
      </c>
      <c r="C157">
        <f>IF(B157&lt;=9,0,
IF(B157=10,1,2))</f>
        <v>0</v>
      </c>
      <c r="D157">
        <f ca="1">RAND()</f>
        <v>0.9386657119770152</v>
      </c>
      <c r="E157">
        <f ca="1">RAND()</f>
        <v>0.36785927550156849</v>
      </c>
      <c r="F157">
        <f ca="1">RAND()</f>
        <v>0.98186905220950282</v>
      </c>
      <c r="G157">
        <f ca="1">RAND()</f>
        <v>0.67079727181860449</v>
      </c>
      <c r="H157">
        <f ca="1">RAND()</f>
        <v>0.8181373031291409</v>
      </c>
      <c r="I157">
        <f ca="1">RAND()</f>
        <v>0.22255302158527901</v>
      </c>
      <c r="M157" t="str">
        <f ca="1">IF(LEN(J157)&lt;&gt;0,J157,VLOOKUP(D157+$B157,$BJ:$BK,MATCH($BK$1,$BJ$1:$BK$1,0),1))</f>
        <v>안 지정 캐릭터 PP 일반등급</v>
      </c>
      <c r="N157">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36785</v>
      </c>
      <c r="O157">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7</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GO</v>
      </c>
      <c r="Q157" t="str">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삭제</v>
      </c>
      <c r="R157">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2100</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
      </c>
      <c r="U157" t="s">
        <v>82</v>
      </c>
      <c r="V157" t="s">
        <v>187</v>
      </c>
      <c r="W157">
        <v>1</v>
      </c>
      <c r="X157" t="s">
        <v>125</v>
      </c>
      <c r="Z157">
        <v>7900</v>
      </c>
      <c r="AA157" t="str">
        <f ca="1">IF(ISBLANK(AB157),"",
VLOOKUP(AB157,OFFSET(INDIRECT("$A:$B"),0,MATCH(AB$1&amp;"_Verify",INDIRECT("$1:$1"),0)-1),2,0)
)</f>
        <v>fe</v>
      </c>
      <c r="AB157" t="s">
        <v>82</v>
      </c>
      <c r="AC157" t="s">
        <v>500</v>
      </c>
      <c r="AD157">
        <v>1</v>
      </c>
      <c r="AE157" t="s">
        <v>125</v>
      </c>
      <c r="AG157">
        <v>2700</v>
      </c>
      <c r="AH157" t="str">
        <f ca="1">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 ca="1">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미스틱 해머</v>
      </c>
      <c r="AL157">
        <v>1</v>
      </c>
      <c r="AM157" t="str">
        <f ca="1">IF(ROW()=2,AN157,OFFSET(AM157,-1,0)&amp;IF(LEN(AN157)=0,"",","&amp;AN157))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{"dy":16,"sl":5,"tp":"fe","vl":"Equip4202","cn":1,"pt":"GO","pr":2700}</v>
      </c>
    </row>
    <row r="158" spans="1:40">
      <c r="A158">
        <v>16</v>
      </c>
      <c r="B158">
        <v>6</v>
      </c>
      <c r="C158">
        <f>IF(B158&lt;=9,0,
IF(B158=10,1,2))</f>
        <v>0</v>
      </c>
      <c r="D158">
        <f ca="1">RAND()</f>
        <v>0.17027494231819773</v>
      </c>
      <c r="E158">
        <f ca="1">RAND()</f>
        <v>0.38371144801730905</v>
      </c>
      <c r="F158">
        <f ca="1">RAND()</f>
        <v>5.7933300114936914E-2</v>
      </c>
      <c r="G158">
        <f ca="1">RAND()</f>
        <v>4.04894492551231E-2</v>
      </c>
      <c r="H158">
        <f ca="1">RAND()</f>
        <v>0.29861441776301434</v>
      </c>
      <c r="I158">
        <f ca="1">RAND()</f>
        <v>0.31101219606794961</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Equip4302</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DI</v>
      </c>
      <c r="Q158" t="str">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삭제</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10</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
      </c>
      <c r="U158" t="s">
        <v>82</v>
      </c>
      <c r="V158" t="s">
        <v>191</v>
      </c>
      <c r="W158">
        <v>1</v>
      </c>
      <c r="X158" t="s">
        <v>125</v>
      </c>
      <c r="Z158">
        <v>2100</v>
      </c>
      <c r="AA158" t="str">
        <f ca="1">IF(ISBLANK(AB158),"",
VLOOKUP(AB158,OFFSET(INDIRECT("$A:$B"),0,MATCH(AB$1&amp;"_Verify",INDIRECT("$1:$1"),0)-1),2,0)
)</f>
        <v>uph</v>
      </c>
      <c r="AB158" t="s">
        <v>91</v>
      </c>
      <c r="AC158">
        <v>85863</v>
      </c>
      <c r="AD158">
        <v>14</v>
      </c>
      <c r="AE158" t="s">
        <v>125</v>
      </c>
      <c r="AG158">
        <v>4200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{"dy":16,"sl":6,"tp":"uph","vl":"85863","cn":14,"pt":"GO","pr":4200}</v>
      </c>
    </row>
    <row r="159" spans="1:40">
      <c r="A159">
        <v>16</v>
      </c>
      <c r="B159">
        <v>7</v>
      </c>
      <c r="C159">
        <f>IF(B159&lt;=9,0,
IF(B159=10,1,2))</f>
        <v>0</v>
      </c>
      <c r="D159">
        <f ca="1">RAND()</f>
        <v>0.42255355382216597</v>
      </c>
      <c r="E159">
        <f ca="1">RAND()</f>
        <v>0.7094968451641015</v>
      </c>
      <c r="F159">
        <f ca="1">RAND()</f>
        <v>0.89172697987252503</v>
      </c>
      <c r="G159">
        <f ca="1">RAND()</f>
        <v>0.38664979881451067</v>
      </c>
      <c r="H159">
        <f ca="1">RAND()</f>
        <v>0.33877936748244863</v>
      </c>
      <c r="I159">
        <f ca="1">RAND()</f>
        <v>0.89665839607394582</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Equip8001</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5400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239</v>
      </c>
      <c r="W159">
        <v>1</v>
      </c>
      <c r="X159" t="s">
        <v>125</v>
      </c>
      <c r="Z159">
        <v>29300</v>
      </c>
      <c r="AA159" t="str">
        <f ca="1">IF(ISBLANK(AB159),"",
VLOOKUP(AB159,OFFSET(INDIRECT("$A:$B"),0,MATCH(AB$1&amp;"_Verify",INDIRECT("$1:$1"),0)-1),2,0)
)</f>
        <v>fe</v>
      </c>
      <c r="AB159" t="s">
        <v>82</v>
      </c>
      <c r="AC159" t="s">
        <v>437</v>
      </c>
      <c r="AD159">
        <v>1</v>
      </c>
      <c r="AE159" t="s">
        <v>125</v>
      </c>
      <c r="AG159">
        <v>9600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더블 이퀄라이저</v>
      </c>
      <c r="AL159">
        <v>1</v>
      </c>
      <c r="AM159" t="str">
        <f ca="1">IF(ROW()=2,AN159,OFFSET(AM159,-1,0)&amp;IF(LEN(AN159)=0,"",","&amp;AN159))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{"dy":16,"sl":7,"tp":"fe","vl":"Equip6201","cn":1,"pt":"GO","pr":9600}</v>
      </c>
    </row>
    <row r="160" spans="1:40">
      <c r="A160">
        <v>16</v>
      </c>
      <c r="B160">
        <v>8</v>
      </c>
      <c r="C160">
        <f>IF(B160&lt;=9,0,
IF(B160=10,1,2))</f>
        <v>0</v>
      </c>
      <c r="D160">
        <f ca="1">RAND()</f>
        <v>0.27661191333403334</v>
      </c>
      <c r="E160">
        <f ca="1">RAND()</f>
        <v>0.7360304277925469</v>
      </c>
      <c r="F160">
        <f ca="1">RAND()</f>
        <v>0.69813302077859551</v>
      </c>
      <c r="G160">
        <f ca="1">RAND()</f>
        <v>0.19657370013799225</v>
      </c>
      <c r="H160">
        <f ca="1">RAND()</f>
        <v>0.67489839461236967</v>
      </c>
      <c r="I160">
        <f ca="1">RAND()</f>
        <v>0.81668823229381693</v>
      </c>
      <c r="M160" t="str">
        <f ca="1">IF(LEN(J160)&lt;&gt;0,J160,VLOOKUP(D160+$B160,$BJ:$BK,MATCH($BK$1,$BJ$1:$BK$1,0),1))</f>
        <v>삭제</v>
      </c>
      <c r="N160" t="str">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삭제</v>
      </c>
      <c r="O160" t="str">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삭제</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삭제</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t="str">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삭제</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AA160" t="str">
        <f ca="1">IF(ISBLANK(AB160),"",
VLOOKUP(AB160,OFFSET(INDIRECT("$A:$B"),0,MATCH(AB$1&amp;"_Verify",INDIRECT("$1:$1"),0)-1),2,0)
)</f>
        <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
      </c>
      <c r="AL160">
        <v>1</v>
      </c>
      <c r="AM160" t="str">
        <f ca="1">IF(ROW()=2,AN160,OFFSET(AM160,-1,0)&amp;IF(LEN(AN160)=0,"",","&amp;AN160))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{"dy":16,"sl":8}</v>
      </c>
    </row>
    <row r="161" spans="1:40">
      <c r="A161">
        <v>16</v>
      </c>
      <c r="B161">
        <v>9</v>
      </c>
      <c r="C161">
        <f>IF(B161&lt;=9,0,
IF(B161=10,1,2))</f>
        <v>0</v>
      </c>
      <c r="D161">
        <f ca="1">RAND()</f>
        <v>0.94413599810300985</v>
      </c>
      <c r="E161">
        <f ca="1">RAND()</f>
        <v>0.3239785591906541</v>
      </c>
      <c r="F161">
        <f ca="1">RAND()</f>
        <v>0.39989528131980867</v>
      </c>
      <c r="G161">
        <f ca="1">RAND()</f>
        <v>0.58026829910270761</v>
      </c>
      <c r="H161">
        <f ca="1">RAND()</f>
        <v>0.86307735471743552</v>
      </c>
      <c r="I161">
        <f ca="1">RAND()</f>
        <v>0.60714348018200381</v>
      </c>
      <c r="M161" t="str">
        <f ca="1">IF(LEN(J161)&lt;&gt;0,J161,VLOOKUP(D161+$B161,$BJ:$BK,MATCH($BK$1,$BJ$1:$BK$1,0),1))</f>
        <v>삭제</v>
      </c>
      <c r="N161" t="str">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삭제</v>
      </c>
      <c r="O161" t="str">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삭제</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삭제</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t="str">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삭제</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AA161" t="str">
        <f ca="1">IF(ISBLANK(AB161),"",
VLOOKUP(AB161,OFFSET(INDIRECT("$A:$B"),0,MATCH(AB$1&amp;"_Verify",INDIRECT("$1:$1"),0)-1),2,0)
)</f>
        <v/>
      </c>
      <c r="AH161" t="str">
        <f>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
      </c>
      <c r="AL161">
        <v>1</v>
      </c>
      <c r="AM161" t="str">
        <f ca="1">IF(ROW()=2,AN161,OFFSET(AM161,-1,0)&amp;IF(LEN(AN161)=0,"",","&amp;AN161))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{"dy":16,"sl":9}</v>
      </c>
    </row>
    <row r="162" spans="1:40">
      <c r="A162">
        <v>17</v>
      </c>
      <c r="B162">
        <v>0</v>
      </c>
      <c r="C162">
        <f>IF(B162&lt;=9,0,
IF(B162=10,1,2))</f>
        <v>0</v>
      </c>
      <c r="D162">
        <f ca="1">RAND()</f>
        <v>0.34440208390384242</v>
      </c>
      <c r="E162">
        <f ca="1">RAND()</f>
        <v>0.35858869275288785</v>
      </c>
      <c r="F162">
        <f ca="1">RAND()</f>
        <v>0.34980580188680432</v>
      </c>
      <c r="G162">
        <f ca="1">RAND()</f>
        <v>8.1724458797437061E-2</v>
      </c>
      <c r="H162">
        <f ca="1">RAND()</f>
        <v>0.31016686685967487</v>
      </c>
      <c r="I162">
        <f ca="1">RAND()</f>
        <v>0.934103984119657</v>
      </c>
      <c r="M162" t="str">
        <f ca="1">IF(LEN(J162)&lt;&gt;0,J162,VLOOKUP(D162+$B162,$BJ:$BK,MATCH($BK$1,$BJ$1:$BK$1,0),1))</f>
        <v>지정 장비</v>
      </c>
      <c r="N162" t="str">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Equip3002</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1</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GO</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900</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82</v>
      </c>
      <c r="V162" t="s">
        <v>187</v>
      </c>
      <c r="W162">
        <v>1</v>
      </c>
      <c r="X162" t="s">
        <v>125</v>
      </c>
      <c r="Z162">
        <v>8300</v>
      </c>
      <c r="AA162" t="str">
        <f ca="1">IF(ISBLANK(AB162),"",
VLOOKUP(AB162,OFFSET(INDIRECT("$A:$B"),0,MATCH(AB$1&amp;"_Verify",INDIRECT("$1:$1"),0)-1),2,0)
)</f>
        <v>fe</v>
      </c>
      <c r="AB162" t="s">
        <v>82</v>
      </c>
      <c r="AC162" t="s">
        <v>432</v>
      </c>
      <c r="AD162">
        <v>1</v>
      </c>
      <c r="AE162" t="s">
        <v>125</v>
      </c>
      <c r="AG162">
        <v>1000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불안정한 절단기</v>
      </c>
      <c r="AL162">
        <v>1</v>
      </c>
      <c r="AM162" t="str">
        <f ca="1">IF(ROW()=2,AN162,OFFSET(AM162,-1,0)&amp;IF(LEN(AN162)=0,"",","&amp;AN162))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{"dy":17,"sl":0,"tp":"fe","vl":"Equip0101","cn":1,"pt":"GO","pr":1000}</v>
      </c>
    </row>
    <row r="163" spans="1:40">
      <c r="A163">
        <v>17</v>
      </c>
      <c r="B163">
        <v>1</v>
      </c>
      <c r="C163">
        <f>IF(B163&lt;=9,0,
IF(B163=10,1,2))</f>
        <v>0</v>
      </c>
      <c r="D163">
        <f ca="1">RAND()</f>
        <v>0.87558059936793542</v>
      </c>
      <c r="E163">
        <f ca="1">RAND()</f>
        <v>0.36233984223871207</v>
      </c>
      <c r="F163">
        <f ca="1">RAND()</f>
        <v>0.25623370224056419</v>
      </c>
      <c r="G163">
        <f ca="1">RAND()</f>
        <v>0.2747945105039814</v>
      </c>
      <c r="H163">
        <f ca="1">RAND()</f>
        <v>0.10112678654819351</v>
      </c>
      <c r="I163">
        <f ca="1">RAND()</f>
        <v>0.10307992388261045</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Equip3002</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GO</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600</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182</v>
      </c>
      <c r="W163">
        <v>1</v>
      </c>
      <c r="X163" t="s">
        <v>129</v>
      </c>
      <c r="Z163">
        <v>4</v>
      </c>
      <c r="AA163" t="str">
        <f ca="1">IF(ISBLANK(AB163),"",
VLOOKUP(AB163,OFFSET(INDIRECT("$A:$B"),0,MATCH(AB$1&amp;"_Verify",INDIRECT("$1:$1"),0)-1),2,0)
)</f>
        <v>upn</v>
      </c>
      <c r="AB163" t="s">
        <v>92</v>
      </c>
      <c r="AC163">
        <v>24840</v>
      </c>
      <c r="AD163">
        <v>7</v>
      </c>
      <c r="AE163" t="s">
        <v>125</v>
      </c>
      <c r="AG163">
        <v>2100</v>
      </c>
      <c r="AH163" t="str">
        <f>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
      </c>
      <c r="AL163">
        <v>1</v>
      </c>
      <c r="AM163" t="str">
        <f ca="1">IF(ROW()=2,AN163,OFFSET(AM163,-1,0)&amp;IF(LEN(AN163)=0,"",","&amp;AN163))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{"dy":17,"sl":1,"tp":"upn","vl":"24840","cn":7,"pt":"GO","pr":2100}</v>
      </c>
    </row>
    <row r="164" spans="1:40">
      <c r="A164">
        <v>17</v>
      </c>
      <c r="B164">
        <v>2</v>
      </c>
      <c r="C164">
        <f>IF(B164&lt;=9,0,
IF(B164=10,1,2))</f>
        <v>0</v>
      </c>
      <c r="D164">
        <f ca="1">RAND()</f>
        <v>0.46513829164622911</v>
      </c>
      <c r="E164">
        <f ca="1">RAND()</f>
        <v>0.96994079966542834</v>
      </c>
      <c r="F164">
        <f ca="1">RAND()</f>
        <v>0.99561926372212917</v>
      </c>
      <c r="G164">
        <f ca="1">RAND()</f>
        <v>0.22323418920416183</v>
      </c>
      <c r="H164">
        <f ca="1">RAND()</f>
        <v>0.16852227956725596</v>
      </c>
      <c r="I164">
        <f ca="1">RAND()</f>
        <v>0.8897168772206866</v>
      </c>
      <c r="M164" t="str">
        <f ca="1">IF(LEN(J164)&lt;&gt;0,J164,VLOOKUP(D164+$B164,$BJ:$BK,MATCH($BK$1,$BJ$1:$BK$1,0),1))</f>
        <v>안 지정 캐릭터 PP 영웅등급</v>
      </c>
      <c r="N164">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96994</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14</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4200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91</v>
      </c>
      <c r="V164">
        <v>86575</v>
      </c>
      <c r="W164">
        <v>14</v>
      </c>
      <c r="X164" t="s">
        <v>125</v>
      </c>
      <c r="Z164">
        <v>1400</v>
      </c>
      <c r="AA164" t="str">
        <f ca="1">IF(ISBLANK(AB164),"",
VLOOKUP(AB164,OFFSET(INDIRECT("$A:$B"),0,MATCH(AB$1&amp;"_Verify",INDIRECT("$1:$1"),0)-1),2,0)
)</f>
        <v>fe</v>
      </c>
      <c r="AB164" t="s">
        <v>82</v>
      </c>
      <c r="AC164" t="s">
        <v>495</v>
      </c>
      <c r="AD164">
        <v>1</v>
      </c>
      <c r="AE164" t="s">
        <v>129</v>
      </c>
      <c r="AF164">
        <v>219</v>
      </c>
      <c r="AG164">
        <v>139</v>
      </c>
      <c r="AH164" t="str">
        <f ca="1">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전설</v>
      </c>
      <c r="AJ164" t="str">
        <f>IF(ISBLANK($AB164),"",
IF(AND($B164&gt;=VLOOKUP($AB164,$AP:$AS,3,0),$B164&lt;=VLOOKUP($AB164,$AP:$AS,4,0)),"","슬롯타입이상"))</f>
        <v/>
      </c>
      <c r="AK164" t="str">
        <f ca="1">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실체화된 마나</v>
      </c>
      <c r="AL164">
        <v>1</v>
      </c>
      <c r="AM164" t="str">
        <f ca="1">IF(ROW()=2,AN164,OFFSET(AM164,-1,0)&amp;IF(LEN(AN164)=0,"",","&amp;AN164))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{"dy":17,"sl":2,"tp":"fe","vl":"Equip3402","cn":1,"pt":"DI","pp":219,"pr":139}</v>
      </c>
    </row>
    <row r="165" spans="1:40">
      <c r="A165">
        <v>17</v>
      </c>
      <c r="B165">
        <v>3</v>
      </c>
      <c r="C165">
        <f>IF(B165&lt;=9,0,
IF(B165=10,1,2))</f>
        <v>0</v>
      </c>
      <c r="D165">
        <f ca="1">RAND()</f>
        <v>0.42627985646601707</v>
      </c>
      <c r="E165">
        <f ca="1">RAND()</f>
        <v>0.75490902478031685</v>
      </c>
      <c r="F165">
        <f ca="1">RAND()</f>
        <v>0.9679943332347074</v>
      </c>
      <c r="G165">
        <f ca="1">RAND()</f>
        <v>0.54370316623115744</v>
      </c>
      <c r="H165">
        <f ca="1">RAND()</f>
        <v>0.47325428093818656</v>
      </c>
      <c r="I165">
        <f ca="1">RAND()</f>
        <v>0.23829914800946617</v>
      </c>
      <c r="M165" t="str">
        <f ca="1">IF(LEN(J165)&lt;&gt;0,J165,VLOOKUP(D165+$B165,$BJ:$BK,MATCH($BK$1,$BJ$1:$BK$1,0),1))</f>
        <v>안 지정 캐릭터 PP 일반등급</v>
      </c>
      <c r="N165">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75490</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12</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3600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92</v>
      </c>
      <c r="V165">
        <v>24840</v>
      </c>
      <c r="W165">
        <v>10</v>
      </c>
      <c r="X165" t="s">
        <v>125</v>
      </c>
      <c r="Z165">
        <v>1000</v>
      </c>
      <c r="AA165" t="str">
        <f ca="1">IF(ISBLANK(AB165),"",
VLOOKUP(AB165,OFFSET(INDIRECT("$A:$B"),0,MATCH(AB$1&amp;"_Verify",INDIRECT("$1:$1"),0)-1),2,0)
)</f>
        <v>uph</v>
      </c>
      <c r="AB165" t="s">
        <v>91</v>
      </c>
      <c r="AC165">
        <v>86575</v>
      </c>
      <c r="AD165">
        <v>14</v>
      </c>
      <c r="AE165" t="s">
        <v>373</v>
      </c>
      <c r="AG165">
        <v>4</v>
      </c>
      <c r="AH165" t="str">
        <f>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
      </c>
      <c r="AL165">
        <v>1</v>
      </c>
      <c r="AM165" t="str">
        <f ca="1">IF(ROW()=2,AN165,OFFSET(AM165,-1,0)&amp;IF(LEN(AN165)=0,"",","&amp;AN165))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{"dy":17,"sl":3,"tp":"uph","vl":"86575","cn":14,"pt":"DI","pr":4}</v>
      </c>
    </row>
    <row r="166" spans="1:40">
      <c r="A166">
        <v>17</v>
      </c>
      <c r="B166">
        <v>4</v>
      </c>
      <c r="C166">
        <f>IF(B166&lt;=9,0,
IF(B166=10,1,2))</f>
        <v>0</v>
      </c>
      <c r="D166">
        <f ca="1">RAND()</f>
        <v>0.28321388394262559</v>
      </c>
      <c r="E166">
        <f ca="1">RAND()</f>
        <v>0.80230551637087943</v>
      </c>
      <c r="F166">
        <f ca="1">RAND()</f>
        <v>0.81223892665583886</v>
      </c>
      <c r="G166">
        <f ca="1">RAND()</f>
        <v>0.33999189968521859</v>
      </c>
      <c r="H166">
        <f ca="1">RAND()</f>
        <v>0.83169000569837037</v>
      </c>
      <c r="I166">
        <f ca="1">RAND()</f>
        <v>0.58585341776790201</v>
      </c>
      <c r="M166" t="str">
        <f ca="1">IF(LEN(J166)&lt;&gt;0,J166,VLOOKUP(D166+$B166,$BJ:$BK,MATCH($BK$1,$BJ$1:$BK$1,0),1))</f>
        <v>안 지정 캐릭터 PP 일반등급</v>
      </c>
      <c r="N166">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80230</v>
      </c>
      <c r="O166">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12</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GO</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3600</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U166" t="s">
        <v>92</v>
      </c>
      <c r="V166">
        <v>10498</v>
      </c>
      <c r="W166">
        <v>9</v>
      </c>
      <c r="X166" t="s">
        <v>125</v>
      </c>
      <c r="Z166">
        <v>900</v>
      </c>
      <c r="AA166" t="str">
        <f ca="1">IF(ISBLANK(AB166),"",
VLOOKUP(AB166,OFFSET(INDIRECT("$A:$B"),0,MATCH(AB$1&amp;"_Verify",INDIRECT("$1:$1"),0)-1),2,0)
)</f>
        <v>fe</v>
      </c>
      <c r="AB166" t="s">
        <v>82</v>
      </c>
      <c r="AC166" t="s">
        <v>444</v>
      </c>
      <c r="AD166">
        <v>1</v>
      </c>
      <c r="AE166" t="s">
        <v>125</v>
      </c>
      <c r="AG166">
        <v>1500</v>
      </c>
      <c r="AH166" t="str">
        <f ca="1">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
      </c>
      <c r="AJ166" t="str">
        <f>IF(ISBLANK($AB166),"",
IF(AND($B166&gt;=VLOOKUP($AB166,$AP:$AS,3,0),$B166&lt;=VLOOKUP($AB166,$AP:$AS,4,0)),"","슬롯타입이상"))</f>
        <v/>
      </c>
      <c r="AK166" t="str">
        <f ca="1">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결사대의 활</v>
      </c>
      <c r="AL166">
        <v>1</v>
      </c>
      <c r="AM166" t="str">
        <f ca="1">IF(ROW()=2,AN166,OFFSET(AM166,-1,0)&amp;IF(LEN(AN166)=0,"",","&amp;AN166))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{"dy":17,"sl":4,"tp":"fe","vl":"Equip2101","cn":1,"pt":"GO","pr":1500}</v>
      </c>
    </row>
    <row r="167" spans="1:40">
      <c r="A167">
        <v>17</v>
      </c>
      <c r="B167">
        <v>5</v>
      </c>
      <c r="C167">
        <f>IF(B167&lt;=9,0,
IF(B167=10,1,2))</f>
        <v>0</v>
      </c>
      <c r="D167">
        <f ca="1">RAND()</f>
        <v>0.31020925972726865</v>
      </c>
      <c r="E167">
        <f ca="1">RAND()</f>
        <v>0.13344157639637355</v>
      </c>
      <c r="F167">
        <f ca="1">RAND()</f>
        <v>0.76954181445774639</v>
      </c>
      <c r="G167">
        <f ca="1">RAND()</f>
        <v>0.73500707461046855</v>
      </c>
      <c r="H167">
        <f ca="1">RAND()</f>
        <v>5.4594499238572292E-2</v>
      </c>
      <c r="I167">
        <f ca="1">RAND()</f>
        <v>0.65578576091185103</v>
      </c>
      <c r="M167" t="str">
        <f ca="1">IF(LEN(J167)&lt;&gt;0,J167,VLOOKUP(D167+$B167,$BJ:$BK,MATCH($BK$1,$BJ$1:$BK$1,0),1))</f>
        <v>지정 장비</v>
      </c>
      <c r="N167" t="str">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Equip1002</v>
      </c>
      <c r="O167">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1</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GO</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800</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U167" t="s">
        <v>82</v>
      </c>
      <c r="V167" t="s">
        <v>205</v>
      </c>
      <c r="W167">
        <v>1</v>
      </c>
      <c r="X167" t="s">
        <v>125</v>
      </c>
      <c r="Z167">
        <v>3100</v>
      </c>
      <c r="AA167" t="str">
        <f ca="1">IF(ISBLANK(AB167),"",
VLOOKUP(AB167,OFFSET(INDIRECT("$A:$B"),0,MATCH(AB$1&amp;"_Verify",INDIRECT("$1:$1"),0)-1),2,0)
)</f>
        <v>upn</v>
      </c>
      <c r="AB167" t="s">
        <v>92</v>
      </c>
      <c r="AC167">
        <v>10498</v>
      </c>
      <c r="AD167">
        <v>9</v>
      </c>
      <c r="AE167" t="s">
        <v>125</v>
      </c>
      <c r="AG167">
        <v>2700</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
      </c>
      <c r="AL167">
        <v>1</v>
      </c>
      <c r="AM167" t="str">
        <f ca="1">IF(ROW()=2,AN167,OFFSET(AM167,-1,0)&amp;IF(LEN(AN167)=0,"",","&amp;AN167))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{"dy":17,"sl":5,"tp":"upn","vl":"10498","cn":9,"pt":"GO","pr":2700}</v>
      </c>
    </row>
    <row r="168" spans="1:40">
      <c r="A168">
        <v>17</v>
      </c>
      <c r="B168">
        <v>6</v>
      </c>
      <c r="C168">
        <f>IF(B168&lt;=9,0,
IF(B168=10,1,2))</f>
        <v>0</v>
      </c>
      <c r="D168">
        <f ca="1">RAND()</f>
        <v>0.54544392028062771</v>
      </c>
      <c r="E168">
        <f ca="1">RAND()</f>
        <v>0.87614676503462663</v>
      </c>
      <c r="F168">
        <f ca="1">RAND()</f>
        <v>1.5602061567647429E-2</v>
      </c>
      <c r="G168">
        <f ca="1">RAND()</f>
        <v>0.66574948705150694</v>
      </c>
      <c r="H168">
        <f ca="1">RAND()</f>
        <v>0.10658296016825952</v>
      </c>
      <c r="I168">
        <f ca="1">RAND()</f>
        <v>0.30483467281862708</v>
      </c>
      <c r="M168" t="str">
        <f ca="1">IF(LEN(J168)&lt;&gt;0,J168,VLOOKUP(D168+$B168,$BJ:$BK,MATCH($BK$1,$BJ$1:$BK$1,0),1))</f>
        <v>지정 장비</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Equip7301</v>
      </c>
      <c r="O168">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1</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GO</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22300</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U168" t="s">
        <v>82</v>
      </c>
      <c r="V168" t="s">
        <v>181</v>
      </c>
      <c r="W168">
        <v>1</v>
      </c>
      <c r="X168" t="s">
        <v>129</v>
      </c>
      <c r="Z168">
        <v>14</v>
      </c>
      <c r="AA168" t="str">
        <f ca="1">IF(ISBLANK(AB168),"",
VLOOKUP(AB168,OFFSET(INDIRECT("$A:$B"),0,MATCH(AB$1&amp;"_Verify",INDIRECT("$1:$1"),0)-1),2,0)
)</f>
        <v>fe</v>
      </c>
      <c r="AB168" t="s">
        <v>82</v>
      </c>
      <c r="AC168" t="s">
        <v>110</v>
      </c>
      <c r="AD168">
        <v>1</v>
      </c>
      <c r="AE168" t="s">
        <v>125</v>
      </c>
      <c r="AG168">
        <v>3100</v>
      </c>
      <c r="AH168" t="str">
        <f ca="1">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 ca="1">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빅 바디</v>
      </c>
      <c r="AL168">
        <v>1</v>
      </c>
      <c r="AM168" t="str">
        <f ca="1">IF(ROW()=2,AN168,OFFSET(AM168,-1,0)&amp;IF(LEN(AN168)=0,"",","&amp;AN168))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{"dy":17,"sl":6,"tp":"fe","vl":"Equip6101","cn":1,"pt":"GO","pr":3100}</v>
      </c>
    </row>
    <row r="169" spans="1:40">
      <c r="A169">
        <v>17</v>
      </c>
      <c r="B169">
        <v>7</v>
      </c>
      <c r="C169">
        <f>IF(B169&lt;=9,0,
IF(B169=10,1,2))</f>
        <v>0</v>
      </c>
      <c r="D169">
        <f ca="1">RAND()</f>
        <v>0.19640016321455822</v>
      </c>
      <c r="E169">
        <f ca="1">RAND()</f>
        <v>0.21313328961415878</v>
      </c>
      <c r="F169">
        <f ca="1">RAND()</f>
        <v>0.29692850678763716</v>
      </c>
      <c r="G169">
        <f ca="1">RAND()</f>
        <v>0.56847719683579123</v>
      </c>
      <c r="H169">
        <f ca="1">RAND()</f>
        <v>9.0164906416771107E-2</v>
      </c>
      <c r="I169">
        <f ca="1">RAND()</f>
        <v>0.7168220395708339</v>
      </c>
      <c r="M169" t="str">
        <f ca="1">IF(LEN(J169)&lt;&gt;0,J169,VLOOKUP(D169+$B169,$BJ:$BK,MATCH($BK$1,$BJ$1:$BK$1,0),1))</f>
        <v>지정 장비</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Equip2201</v>
      </c>
      <c r="O169">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1</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GO</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3200</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U169" t="s">
        <v>82</v>
      </c>
      <c r="V169" t="s">
        <v>113</v>
      </c>
      <c r="W169">
        <v>1</v>
      </c>
      <c r="X169" t="s">
        <v>125</v>
      </c>
      <c r="Z169">
        <v>1000</v>
      </c>
      <c r="AA169" t="str">
        <f ca="1">IF(ISBLANK(AB169),"",
VLOOKUP(AB169,OFFSET(INDIRECT("$A:$B"),0,MATCH(AB$1&amp;"_Verify",INDIRECT("$1:$1"),0)-1),2,0)
)</f>
        <v>fe</v>
      </c>
      <c r="AB169" t="s">
        <v>82</v>
      </c>
      <c r="AC169" t="s">
        <v>433</v>
      </c>
      <c r="AD169">
        <v>1</v>
      </c>
      <c r="AE169" t="s">
        <v>125</v>
      </c>
      <c r="AG169">
        <v>8300</v>
      </c>
      <c r="AH169" t="str">
        <f ca="1">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 ca="1">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왕조의 블레이드</v>
      </c>
      <c r="AL169">
        <v>1</v>
      </c>
      <c r="AM169" t="str">
        <f ca="1">IF(ROW()=2,AN169,OFFSET(AM169,-1,0)&amp;IF(LEN(AN169)=0,"",","&amp;AN169))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{"dy":17,"sl":7,"tp":"fe","vl":"Equip8102","cn":1,"pt":"GO","pr":8300}</v>
      </c>
    </row>
    <row r="170" spans="1:40">
      <c r="A170">
        <v>17</v>
      </c>
      <c r="B170">
        <v>8</v>
      </c>
      <c r="C170">
        <f>IF(B170&lt;=9,0,
IF(B170=10,1,2))</f>
        <v>0</v>
      </c>
      <c r="D170">
        <f ca="1">RAND()</f>
        <v>0.36166308664101643</v>
      </c>
      <c r="E170">
        <f ca="1">RAND()</f>
        <v>0.40129948185446485</v>
      </c>
      <c r="F170">
        <f ca="1">RAND()</f>
        <v>0.34784712831353448</v>
      </c>
      <c r="G170">
        <f ca="1">RAND()</f>
        <v>0.18739032044143289</v>
      </c>
      <c r="H170">
        <f ca="1">RAND()</f>
        <v>0.28323190390110253</v>
      </c>
      <c r="I170">
        <f ca="1">RAND()</f>
        <v>0.33731803725996212</v>
      </c>
      <c r="M170" t="str">
        <f ca="1">IF(LEN(J170)&lt;&gt;0,J170,VLOOKUP(D170+$B170,$BJ:$BK,MATCH($BK$1,$BJ$1:$BK$1,0),1))</f>
        <v>삭제</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삭제</v>
      </c>
      <c r="O170" t="str">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삭제</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삭제</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t="str">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삭제</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AA170" t="str">
        <f ca="1">IF(ISBLANK(AB170),"",
VLOOKUP(AB170,OFFSET(INDIRECT("$A:$B"),0,MATCH(AB$1&amp;"_Verify",INDIRECT("$1:$1"),0)-1),2,0)
)</f>
        <v/>
      </c>
      <c r="AH170" t="str">
        <f>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
      </c>
      <c r="AL170">
        <v>1</v>
      </c>
      <c r="AM170" t="str">
        <f ca="1">IF(ROW()=2,AN170,OFFSET(AM170,-1,0)&amp;IF(LEN(AN170)=0,"",","&amp;AN170))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{"dy":17,"sl":8}</v>
      </c>
    </row>
    <row r="171" spans="1:40">
      <c r="A171">
        <v>17</v>
      </c>
      <c r="B171">
        <v>9</v>
      </c>
      <c r="C171">
        <f>IF(B171&lt;=9,0,
IF(B171=10,1,2))</f>
        <v>0</v>
      </c>
      <c r="D171">
        <f ca="1">RAND()</f>
        <v>0.9573936764888189</v>
      </c>
      <c r="E171">
        <f ca="1">RAND()</f>
        <v>0.80887840331783101</v>
      </c>
      <c r="F171">
        <f ca="1">RAND()</f>
        <v>0.51005447730039588</v>
      </c>
      <c r="G171">
        <f ca="1">RAND()</f>
        <v>0.93120237391388416</v>
      </c>
      <c r="H171">
        <f ca="1">RAND()</f>
        <v>0.2065493755610136</v>
      </c>
      <c r="I171">
        <f ca="1">RAND()</f>
        <v>0.4792692450515893</v>
      </c>
      <c r="M171" t="str">
        <f ca="1">IF(LEN(J171)&lt;&gt;0,J171,VLOOKUP(D171+$B171,$BJ:$BK,MATCH($BK$1,$BJ$1:$BK$1,0),1))</f>
        <v>삭제</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삭제</v>
      </c>
      <c r="O171" t="str">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삭제</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삭제</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t="str">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삭제</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AA171" t="str">
        <f ca="1">IF(ISBLANK(AB171),"",
VLOOKUP(AB171,OFFSET(INDIRECT("$A:$B"),0,MATCH(AB$1&amp;"_Verify",INDIRECT("$1:$1"),0)-1),2,0)
)</f>
        <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
      </c>
      <c r="AL171">
        <v>1</v>
      </c>
      <c r="AM171" t="str">
        <f ca="1">IF(ROW()=2,AN171,OFFSET(AM171,-1,0)&amp;IF(LEN(AN171)=0,"",","&amp;AN171))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{"dy":17,"sl":9}</v>
      </c>
    </row>
    <row r="172" spans="1:40">
      <c r="A172">
        <v>18</v>
      </c>
      <c r="B172">
        <v>0</v>
      </c>
      <c r="C172">
        <f>IF(B172&lt;=9,0,
IF(B172=10,1,2))</f>
        <v>0</v>
      </c>
      <c r="D172">
        <f ca="1">RAND()</f>
        <v>0.90720045763645951</v>
      </c>
      <c r="E172">
        <f ca="1">RAND()</f>
        <v>0.54210384271568668</v>
      </c>
      <c r="F172">
        <f ca="1">RAND()</f>
        <v>0.72599029212843191</v>
      </c>
      <c r="G172">
        <f ca="1">RAND()</f>
        <v>0.91710315705858825</v>
      </c>
      <c r="H172">
        <f ca="1">RAND()</f>
        <v>0.94995144597359604</v>
      </c>
      <c r="I172">
        <f ca="1">RAND()</f>
        <v>0.53499769717875023</v>
      </c>
      <c r="M172" t="str">
        <f ca="1">IF(LEN(J172)&lt;&gt;0,J172,VLOOKUP(D172+$B172,$BJ:$BK,MATCH($BK$1,$BJ$1:$BK$1,0),1))</f>
        <v>캐릭터 상자 일반등급</v>
      </c>
      <c r="N172" t="str">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삭제</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1</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DI</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29</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82</v>
      </c>
      <c r="V172" t="s">
        <v>184</v>
      </c>
      <c r="W172">
        <v>1</v>
      </c>
      <c r="X172" t="s">
        <v>125</v>
      </c>
      <c r="Z172">
        <v>7300</v>
      </c>
      <c r="AA172" t="str">
        <f ca="1">IF(ISBLANK(AB172),"",
VLOOKUP(AB172,OFFSET(INDIRECT("$A:$B"),0,MATCH(AB$1&amp;"_Verify",INDIRECT("$1:$1"),0)-1),2,0)
)</f>
        <v>upn</v>
      </c>
      <c r="AB172" t="s">
        <v>92</v>
      </c>
      <c r="AC172">
        <v>13427</v>
      </c>
      <c r="AD172">
        <v>9</v>
      </c>
      <c r="AE172" t="s">
        <v>125</v>
      </c>
      <c r="AG172">
        <v>2700</v>
      </c>
      <c r="AH172" t="str">
        <f>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
      </c>
      <c r="AL172">
        <v>1</v>
      </c>
      <c r="AM172" t="str">
        <f ca="1">IF(ROW()=2,AN172,OFFSET(AM172,-1,0)&amp;IF(LEN(AN172)=0,"",","&amp;AN172))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{"dy":18,"sl":0,"tp":"upn","vl":"13427","cn":9,"pt":"GO","pr":2700}</v>
      </c>
    </row>
    <row r="173" spans="1:40">
      <c r="A173">
        <v>18</v>
      </c>
      <c r="B173">
        <v>1</v>
      </c>
      <c r="C173">
        <f>IF(B173&lt;=9,0,
IF(B173=10,1,2))</f>
        <v>0</v>
      </c>
      <c r="D173">
        <f ca="1">RAND()</f>
        <v>0.37143739829014832</v>
      </c>
      <c r="E173">
        <f ca="1">RAND()</f>
        <v>0.62179502091001704</v>
      </c>
      <c r="F173">
        <f ca="1">RAND()</f>
        <v>0.58179195751338064</v>
      </c>
      <c r="G173">
        <f ca="1">RAND()</f>
        <v>0.18784258114806029</v>
      </c>
      <c r="H173">
        <f ca="1">RAND()</f>
        <v>0.92349701307812448</v>
      </c>
      <c r="I173">
        <f ca="1">RAND()</f>
        <v>0.74572351731510178</v>
      </c>
      <c r="M173" t="str">
        <f ca="1">IF(LEN(J173)&lt;&gt;0,J173,VLOOKUP(D173+$B173,$BJ:$BK,MATCH($BK$1,$BJ$1:$BK$1,0),1))</f>
        <v>지정 장비</v>
      </c>
      <c r="N173" t="str">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Equip5201</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DI</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5</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82</v>
      </c>
      <c r="V173" t="s">
        <v>255</v>
      </c>
      <c r="W173">
        <v>1</v>
      </c>
      <c r="X173" t="s">
        <v>125</v>
      </c>
      <c r="Z173">
        <v>2000</v>
      </c>
      <c r="AA173" t="str">
        <f ca="1">IF(ISBLANK(AB173),"",
VLOOKUP(AB173,OFFSET(INDIRECT("$A:$B"),0,MATCH(AB$1&amp;"_Verify",INDIRECT("$1:$1"),0)-1),2,0)
)</f>
        <v>fe</v>
      </c>
      <c r="AB173" t="s">
        <v>82</v>
      </c>
      <c r="AC173" t="s">
        <v>356</v>
      </c>
      <c r="AD173">
        <v>1</v>
      </c>
      <c r="AE173" t="s">
        <v>125</v>
      </c>
      <c r="AG173">
        <v>7300</v>
      </c>
      <c r="AH173" t="str">
        <f ca="1">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 ca="1">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울려퍼지는 여명</v>
      </c>
      <c r="AL173">
        <v>1</v>
      </c>
      <c r="AM173" t="str">
        <f ca="1">IF(ROW()=2,AN173,OFFSET(AM173,-1,0)&amp;IF(LEN(AN173)=0,"",","&amp;AN173))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{"dy":18,"sl":1,"tp":"fe","vl":"Equip2302","cn":1,"pt":"GO","pr":7300}</v>
      </c>
    </row>
    <row r="174" spans="1:40">
      <c r="A174">
        <v>18</v>
      </c>
      <c r="B174">
        <v>2</v>
      </c>
      <c r="C174">
        <f>IF(B174&lt;=9,0,
IF(B174=10,1,2))</f>
        <v>0</v>
      </c>
      <c r="D174">
        <f ca="1">RAND()</f>
        <v>0.97219986207150599</v>
      </c>
      <c r="E174">
        <f ca="1">RAND()</f>
        <v>0.47718212276175997</v>
      </c>
      <c r="F174">
        <f ca="1">RAND()</f>
        <v>0.43280808526173919</v>
      </c>
      <c r="G174">
        <f ca="1">RAND()</f>
        <v>0.25633991978286508</v>
      </c>
      <c r="H174">
        <f ca="1">RAND()</f>
        <v>0.9427368923883207</v>
      </c>
      <c r="I174">
        <f ca="1">RAND()</f>
        <v>7.8829788016454572E-2</v>
      </c>
      <c r="M174" t="str">
        <f ca="1">IF(LEN(J174)&lt;&gt;0,J174,VLOOKUP(D174+$B174,$BJ:$BK,MATCH($BK$1,$BJ$1:$BK$1,0),1))</f>
        <v>안 지정 캐릭터 PP 영웅등급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47718</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8</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2400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91</v>
      </c>
      <c r="V174">
        <v>22126</v>
      </c>
      <c r="W174">
        <v>10</v>
      </c>
      <c r="X174" t="s">
        <v>125</v>
      </c>
      <c r="Z174">
        <v>1000</v>
      </c>
      <c r="AA174" t="str">
        <f ca="1">IF(ISBLANK(AB174),"",
VLOOKUP(AB174,OFFSET(INDIRECT("$A:$B"),0,MATCH(AB$1&amp;"_Verify",INDIRECT("$1:$1"),0)-1),2,0)
)</f>
        <v>fe</v>
      </c>
      <c r="AB174" t="s">
        <v>82</v>
      </c>
      <c r="AC174" t="s">
        <v>514</v>
      </c>
      <c r="AD174">
        <v>1</v>
      </c>
      <c r="AE174" t="s">
        <v>125</v>
      </c>
      <c r="AG174">
        <v>1500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노장의 친구</v>
      </c>
      <c r="AL174">
        <v>1</v>
      </c>
      <c r="AM174" t="str">
        <f ca="1">IF(ROW()=2,AN174,OFFSET(AM174,-1,0)&amp;IF(LEN(AN174)=0,"",","&amp;AN174))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{"dy":18,"sl":2,"tp":"fe","vl":"Equip5101","cn":1,"pt":"GO","pr":1500}</v>
      </c>
    </row>
    <row r="175" spans="1:40">
      <c r="A175">
        <v>18</v>
      </c>
      <c r="B175">
        <v>3</v>
      </c>
      <c r="C175">
        <f>IF(B175&lt;=9,0,
IF(B175=10,1,2))</f>
        <v>0</v>
      </c>
      <c r="D175">
        <f ca="1">RAND()</f>
        <v>0.38418067441763326</v>
      </c>
      <c r="E175">
        <f ca="1">RAND()</f>
        <v>0.1315910027500734</v>
      </c>
      <c r="F175">
        <f ca="1">RAND()</f>
        <v>0.24982634782458746</v>
      </c>
      <c r="G175">
        <f ca="1">RAND()</f>
        <v>0.59657052348008077</v>
      </c>
      <c r="H175">
        <f ca="1">RAND()</f>
        <v>0.96731320618281014</v>
      </c>
      <c r="I175">
        <f ca="1">RAND()</f>
        <v>0.70496979452081787</v>
      </c>
      <c r="M175" t="str">
        <f ca="1">IF(LEN(J175)&lt;&gt;0,J175,VLOOKUP(D175+$B175,$BJ:$BK,MATCH($BK$1,$BJ$1:$BK$1,0),1))</f>
        <v>안 지정 캐릭터 PP 일반등급</v>
      </c>
      <c r="N175">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13159</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4</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1200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92</v>
      </c>
      <c r="V175">
        <v>3427</v>
      </c>
      <c r="W175">
        <v>9</v>
      </c>
      <c r="X175" t="s">
        <v>125</v>
      </c>
      <c r="Z175">
        <v>900</v>
      </c>
      <c r="AA175" t="str">
        <f ca="1">IF(ISBLANK(AB175),"",
VLOOKUP(AB175,OFFSET(INDIRECT("$A:$B"),0,MATCH(AB$1&amp;"_Verify",INDIRECT("$1:$1"),0)-1),2,0)
)</f>
        <v>upn</v>
      </c>
      <c r="AB175" t="s">
        <v>92</v>
      </c>
      <c r="AC175">
        <v>75725</v>
      </c>
      <c r="AD175">
        <v>6</v>
      </c>
      <c r="AE175" t="s">
        <v>125</v>
      </c>
      <c r="AG175">
        <v>1800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{"dy":18,"sl":3,"tp":"upn","vl":"75725","cn":6,"pt":"GO","pr":1800}</v>
      </c>
    </row>
    <row r="176" spans="1:40">
      <c r="A176">
        <v>18</v>
      </c>
      <c r="B176">
        <v>4</v>
      </c>
      <c r="C176">
        <f>IF(B176&lt;=9,0,
IF(B176=10,1,2))</f>
        <v>0</v>
      </c>
      <c r="D176">
        <f ca="1">RAND()</f>
        <v>0.38302997135036754</v>
      </c>
      <c r="E176">
        <f ca="1">RAND()</f>
        <v>0.91675851176922218</v>
      </c>
      <c r="F176">
        <f ca="1">RAND()</f>
        <v>0.14031000276409289</v>
      </c>
      <c r="G176">
        <f ca="1">RAND()</f>
        <v>0.25045632617491342</v>
      </c>
      <c r="H176">
        <f ca="1">RAND()</f>
        <v>0.8930163381771391</v>
      </c>
      <c r="I176">
        <f ca="1">RAND()</f>
        <v>6.4799565862402653E-2</v>
      </c>
      <c r="M176" t="str">
        <f ca="1">IF(LEN(J176)&lt;&gt;0,J176,VLOOKUP(D176+$B176,$BJ:$BK,MATCH($BK$1,$BJ$1:$BK$1,0),1))</f>
        <v>안 지정 캐릭터 PP 일반등급</v>
      </c>
      <c r="N176">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91675</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14</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GO</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4200</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92</v>
      </c>
      <c r="V176">
        <v>85725</v>
      </c>
      <c r="W176">
        <v>14</v>
      </c>
      <c r="X176" t="s">
        <v>125</v>
      </c>
      <c r="Z176">
        <v>1400</v>
      </c>
      <c r="AA176" t="str">
        <f ca="1">IF(ISBLANK(AB176),"",
VLOOKUP(AB176,OFFSET(INDIRECT("$A:$B"),0,MATCH(AB$1&amp;"_Verify",INDIRECT("$1:$1"),0)-1),2,0)
)</f>
        <v>fe</v>
      </c>
      <c r="AB176" t="s">
        <v>82</v>
      </c>
      <c r="AC176" t="s">
        <v>425</v>
      </c>
      <c r="AD176">
        <v>1</v>
      </c>
      <c r="AE176" t="s">
        <v>68</v>
      </c>
      <c r="AG176">
        <v>3300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사파이어 대거</v>
      </c>
      <c r="AL176">
        <v>1</v>
      </c>
      <c r="AM176" t="str">
        <f ca="1">IF(ROW()=2,AN176,OFFSET(AM176,-1,0)&amp;IF(LEN(AN176)=0,"",","&amp;AN176))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{"dy":18,"sl":4,"tp":"fe","vl":"Equip1201","cn":1,"pt":"GO","pr":3300}</v>
      </c>
    </row>
    <row r="177" spans="1:40">
      <c r="A177">
        <v>18</v>
      </c>
      <c r="B177">
        <v>5</v>
      </c>
      <c r="C177">
        <f>IF(B177&lt;=9,0,
IF(B177=10,1,2))</f>
        <v>0</v>
      </c>
      <c r="D177">
        <f ca="1">RAND()</f>
        <v>0.52438507073208085</v>
      </c>
      <c r="E177">
        <f ca="1">RAND()</f>
        <v>4.1329416162136923E-3</v>
      </c>
      <c r="F177">
        <f ca="1">RAND()</f>
        <v>0.23894236788839684</v>
      </c>
      <c r="G177">
        <f ca="1">RAND()</f>
        <v>0.83245047239813208</v>
      </c>
      <c r="H177">
        <f ca="1">RAND()</f>
        <v>6.8826650857333416E-2</v>
      </c>
      <c r="I177">
        <f ca="1">RAND()</f>
        <v>0.22125829031299482</v>
      </c>
      <c r="M177" t="str">
        <f ca="1">IF(LEN(J177)&lt;&gt;0,J177,VLOOKUP(D177+$B177,$BJ:$BK,MATCH($BK$1,$BJ$1:$BK$1,0),1))</f>
        <v>안 지정 캐릭터 PP 영웅등급</v>
      </c>
      <c r="N177">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413</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3</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GO</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900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249</v>
      </c>
      <c r="W177">
        <v>1</v>
      </c>
      <c r="X177" t="s">
        <v>125</v>
      </c>
      <c r="Z177">
        <v>1500</v>
      </c>
      <c r="AA177" t="str">
        <f ca="1">IF(ISBLANK(AB177),"",
VLOOKUP(AB177,OFFSET(INDIRECT("$A:$B"),0,MATCH(AB$1&amp;"_Verify",INDIRECT("$1:$1"),0)-1),2,0)
)</f>
        <v>fe</v>
      </c>
      <c r="AB177" t="s">
        <v>82</v>
      </c>
      <c r="AC177" t="s">
        <v>415</v>
      </c>
      <c r="AD177">
        <v>1</v>
      </c>
      <c r="AE177" t="s">
        <v>125</v>
      </c>
      <c r="AG177">
        <v>3600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스켈레톤 쉴드</v>
      </c>
      <c r="AL177">
        <v>1</v>
      </c>
      <c r="AM177" t="str">
        <f ca="1">IF(ROW()=2,AN177,OFFSET(AM177,-1,0)&amp;IF(LEN(AN177)=0,"",","&amp;AN177))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{"dy":18,"sl":5,"tp":"fe","vl":"Equip7102","cn":1,"pt":"GO","pr":3600}</v>
      </c>
    </row>
    <row r="178" spans="1:40">
      <c r="A178">
        <v>18</v>
      </c>
      <c r="B178">
        <v>6</v>
      </c>
      <c r="C178">
        <f>IF(B178&lt;=9,0,
IF(B178=10,1,2))</f>
        <v>0</v>
      </c>
      <c r="D178">
        <f ca="1">RAND()</f>
        <v>0.69868063436015182</v>
      </c>
      <c r="E178">
        <f ca="1">RAND()</f>
        <v>0.88822604998189014</v>
      </c>
      <c r="F178">
        <f ca="1">RAND()</f>
        <v>0.57093442627736413</v>
      </c>
      <c r="G178">
        <f ca="1">RAND()</f>
        <v>0.59227863535048142</v>
      </c>
      <c r="H178">
        <f ca="1">RAND()</f>
        <v>0.31744858294038514</v>
      </c>
      <c r="I178">
        <f ca="1">RAND()</f>
        <v>0.68466320570014982</v>
      </c>
      <c r="M178" t="str">
        <f ca="1">IF(LEN(J178)&lt;&gt;0,J178,VLOOKUP(D178+$B178,$BJ:$BK,MATCH($BK$1,$BJ$1:$BK$1,0),1))</f>
        <v>지정 장비</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Equip7301</v>
      </c>
      <c r="O178">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1</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GO</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22700</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U178" t="s">
        <v>82</v>
      </c>
      <c r="V178" t="s">
        <v>183</v>
      </c>
      <c r="W178">
        <v>1</v>
      </c>
      <c r="X178" t="s">
        <v>125</v>
      </c>
      <c r="Z178">
        <v>3600</v>
      </c>
      <c r="AA178" t="str">
        <f ca="1">IF(ISBLANK(AB178),"",
VLOOKUP(AB178,OFFSET(INDIRECT("$A:$B"),0,MATCH(AB$1&amp;"_Verify",INDIRECT("$1:$1"),0)-1),2,0)
)</f>
        <v>uph</v>
      </c>
      <c r="AB178" t="s">
        <v>91</v>
      </c>
      <c r="AC178">
        <v>22126</v>
      </c>
      <c r="AD178">
        <v>10</v>
      </c>
      <c r="AE178" t="s">
        <v>125</v>
      </c>
      <c r="AG178">
        <v>3000</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{"dy":18,"sl":6,"tp":"uph","vl":"22126","cn":10,"pt":"GO","pr":3000}</v>
      </c>
    </row>
    <row r="179" spans="1:40">
      <c r="A179">
        <v>18</v>
      </c>
      <c r="B179">
        <v>7</v>
      </c>
      <c r="C179">
        <f>IF(B179&lt;=9,0,
IF(B179=10,1,2))</f>
        <v>0</v>
      </c>
      <c r="D179">
        <f ca="1">RAND()</f>
        <v>0.52742314787386868</v>
      </c>
      <c r="E179">
        <f ca="1">RAND()</f>
        <v>0.40248500762154449</v>
      </c>
      <c r="F179">
        <f ca="1">RAND()</f>
        <v>0.48263541428962142</v>
      </c>
      <c r="G179">
        <f ca="1">RAND()</f>
        <v>0.100490583741631</v>
      </c>
      <c r="H179">
        <f ca="1">RAND()</f>
        <v>0.67204901618186141</v>
      </c>
      <c r="I179">
        <f ca="1">RAND()</f>
        <v>0.88593382895552941</v>
      </c>
      <c r="M179" t="str">
        <f ca="1">IF(LEN(J179)&lt;&gt;0,J179,VLOOKUP(D179+$B179,$BJ:$BK,MATCH($BK$1,$BJ$1:$BK$1,0),1))</f>
        <v>지정 장비</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Equip4301</v>
      </c>
      <c r="O179">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1</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DI</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12</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U179" t="s">
        <v>82</v>
      </c>
      <c r="V179" t="s">
        <v>293</v>
      </c>
      <c r="W179">
        <v>1</v>
      </c>
      <c r="X179" t="s">
        <v>125</v>
      </c>
      <c r="Z179">
        <v>4500</v>
      </c>
      <c r="AA179" t="str">
        <f ca="1">IF(ISBLANK(AB179),"",
VLOOKUP(AB179,OFFSET(INDIRECT("$A:$B"),0,MATCH(AB$1&amp;"_Verify",INDIRECT("$1:$1"),0)-1),2,0)
)</f>
        <v>fe</v>
      </c>
      <c r="AB179" t="s">
        <v>82</v>
      </c>
      <c r="AC179" t="s">
        <v>357</v>
      </c>
      <c r="AD179">
        <v>1</v>
      </c>
      <c r="AE179" t="s">
        <v>125</v>
      </c>
      <c r="AG179">
        <v>4500</v>
      </c>
      <c r="AH179" t="str">
        <f ca="1">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 ca="1">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운명의 대검</v>
      </c>
      <c r="AL179">
        <v>1</v>
      </c>
      <c r="AM179" t="str">
        <f ca="1">IF(ROW()=2,AN179,OFFSET(AM179,-1,0)&amp;IF(LEN(AN179)=0,"",","&amp;AN179))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{"dy":18,"sl":7,"tp":"fe","vl":"Equip8001","cn":1,"pt":"GO","pr":4500}</v>
      </c>
    </row>
    <row r="180" spans="1:40">
      <c r="A180">
        <v>18</v>
      </c>
      <c r="B180">
        <v>8</v>
      </c>
      <c r="C180">
        <f>IF(B180&lt;=9,0,
IF(B180=10,1,2))</f>
        <v>0</v>
      </c>
      <c r="D180">
        <f ca="1">RAND()</f>
        <v>0.90183289555882273</v>
      </c>
      <c r="E180">
        <f ca="1">RAND()</f>
        <v>0.12473208252393531</v>
      </c>
      <c r="F180">
        <f ca="1">RAND()</f>
        <v>6.1848763867433987E-2</v>
      </c>
      <c r="G180">
        <f ca="1">RAND()</f>
        <v>0.91301031827579138</v>
      </c>
      <c r="H180">
        <f ca="1">RAND()</f>
        <v>0.74754715040450737</v>
      </c>
      <c r="I180">
        <f ca="1">RAND()</f>
        <v>0.29472051535365118</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fc</v>
      </c>
      <c r="AB180" t="s">
        <v>85</v>
      </c>
      <c r="AC180" t="s">
        <v>458</v>
      </c>
      <c r="AD180">
        <v>1</v>
      </c>
      <c r="AE180" t="s">
        <v>129</v>
      </c>
      <c r="AF180">
        <v>229</v>
      </c>
      <c r="AG180">
        <v>159</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오비우스</v>
      </c>
      <c r="AL180">
        <v>1</v>
      </c>
      <c r="AM180" t="str">
        <f ca="1">IF(ROW()=2,AN180,OFFSET(AM180,-1,0)&amp;IF(LEN(AN180)=0,"",","&amp;AN180))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{"dy":18,"sl":8,"tp":"fc","vl":"Actor1141","cn":1,"pt":"DI","pp":229,"pr":159}</v>
      </c>
    </row>
    <row r="181" spans="1:40">
      <c r="A181">
        <v>18</v>
      </c>
      <c r="B181">
        <v>9</v>
      </c>
      <c r="C181">
        <f>IF(B181&lt;=9,0,
IF(B181=10,1,2))</f>
        <v>0</v>
      </c>
      <c r="D181">
        <f ca="1">RAND()</f>
        <v>0.55203087153945096</v>
      </c>
      <c r="E181">
        <f ca="1">RAND()</f>
        <v>0.6613149632150801</v>
      </c>
      <c r="F181">
        <f ca="1">RAND()</f>
        <v>1.8130847025284114E-2</v>
      </c>
      <c r="G181">
        <f ca="1">RAND()</f>
        <v>0.29600854300725266</v>
      </c>
      <c r="H181">
        <f ca="1">RAND()</f>
        <v>0.5989710515956812</v>
      </c>
      <c r="I181">
        <f ca="1">RAND()</f>
        <v>0.53343845894062347</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fl1</v>
      </c>
      <c r="AB181" t="s">
        <v>431</v>
      </c>
      <c r="AC181" t="s">
        <v>458</v>
      </c>
      <c r="AD181">
        <v>1</v>
      </c>
      <c r="AE181" t="s">
        <v>129</v>
      </c>
      <c r="AF181">
        <v>219</v>
      </c>
      <c r="AG181">
        <v>129</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오비우스</v>
      </c>
      <c r="AL181">
        <v>1</v>
      </c>
      <c r="AM181" t="str">
        <f ca="1">IF(ROW()=2,AN181,OFFSET(AM181,-1,0)&amp;IF(LEN(AN181)=0,"",","&amp;AN181))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{"dy":18,"sl":9,"tp":"fl1","vl":"Actor1141","cn":1,"pt":"DI","pp":219,"pr":129}</v>
      </c>
    </row>
    <row r="182" spans="1:40">
      <c r="A182">
        <v>19</v>
      </c>
      <c r="B182">
        <v>0</v>
      </c>
      <c r="C182">
        <f>IF(B182&lt;=9,0,
IF(B182=10,1,2))</f>
        <v>0</v>
      </c>
      <c r="D182">
        <f ca="1">RAND()</f>
        <v>0.95888587785537627</v>
      </c>
      <c r="E182">
        <f ca="1">RAND()</f>
        <v>0.89210272763023535</v>
      </c>
      <c r="F182">
        <f ca="1">RAND()</f>
        <v>0.84715304022471682</v>
      </c>
      <c r="G182">
        <f ca="1">RAND()</f>
        <v>0.37594175753422221</v>
      </c>
      <c r="H182">
        <f ca="1">RAND()</f>
        <v>0.24241518356772573</v>
      </c>
      <c r="I182">
        <f ca="1">RAND()</f>
        <v>0.16270929515635668</v>
      </c>
      <c r="M182" t="str">
        <f ca="1">IF(LEN(J182)&lt;&gt;0,J182,VLOOKUP(D182+$B182,$BJ:$BK,MATCH($BK$1,$BJ$1:$BK$1,0),1))</f>
        <v>캐릭터 상자 영웅등급</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삭제</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DI</v>
      </c>
      <c r="Q182" t="str">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삭제</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149</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
      </c>
      <c r="U182" t="s">
        <v>82</v>
      </c>
      <c r="V182" t="s">
        <v>292</v>
      </c>
      <c r="W182">
        <v>1</v>
      </c>
      <c r="X182" t="s">
        <v>125</v>
      </c>
      <c r="Z182">
        <v>1300</v>
      </c>
      <c r="AA182" t="str">
        <f ca="1">IF(ISBLANK(AB182),"",
VLOOKUP(AB182,OFFSET(INDIRECT("$A:$B"),0,MATCH(AB$1&amp;"_Verify",INDIRECT("$1:$1"),0)-1),2,0)
)</f>
        <v>fe</v>
      </c>
      <c r="AB182" t="s">
        <v>82</v>
      </c>
      <c r="AC182" t="s">
        <v>444</v>
      </c>
      <c r="AD182">
        <v>1</v>
      </c>
      <c r="AE182" t="s">
        <v>125</v>
      </c>
      <c r="AG182">
        <v>1300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결사대의 활</v>
      </c>
      <c r="AL182">
        <v>1</v>
      </c>
      <c r="AM182" t="str">
        <f ca="1">IF(ROW()=2,AN182,OFFSET(AM182,-1,0)&amp;IF(LEN(AN182)=0,"",","&amp;AN182))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{"dy":19,"sl":0,"tp":"fe","vl":"Equip2101","cn":1,"pt":"GO","pr":1300}</v>
      </c>
    </row>
    <row r="183" spans="1:40">
      <c r="A183">
        <v>19</v>
      </c>
      <c r="B183">
        <v>1</v>
      </c>
      <c r="C183">
        <f>IF(B183&lt;=9,0,
IF(B183=10,1,2))</f>
        <v>0</v>
      </c>
      <c r="D183">
        <f ca="1">RAND()</f>
        <v>0.6718716204851698</v>
      </c>
      <c r="E183">
        <f ca="1">RAND()</f>
        <v>0.3118301712808933</v>
      </c>
      <c r="F183">
        <f ca="1">RAND()</f>
        <v>0.41120307103863918</v>
      </c>
      <c r="G183">
        <f ca="1">RAND()</f>
        <v>2.1227866241506632E-3</v>
      </c>
      <c r="H183">
        <f ca="1">RAND()</f>
        <v>0.40021962194590932</v>
      </c>
      <c r="I183">
        <f ca="1">RAND()</f>
        <v>0.13305890229909689</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Equip2301</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DI</v>
      </c>
      <c r="Q183" t="str">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삭제</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10</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
      </c>
      <c r="U183" t="s">
        <v>82</v>
      </c>
      <c r="V183" t="s">
        <v>246</v>
      </c>
      <c r="W183">
        <v>1</v>
      </c>
      <c r="X183" t="s">
        <v>129</v>
      </c>
      <c r="Z183">
        <v>15</v>
      </c>
      <c r="AA183" t="str">
        <f ca="1">IF(ISBLANK(AB183),"",
VLOOKUP(AB183,OFFSET(INDIRECT("$A:$B"),0,MATCH(AB$1&amp;"_Verify",INDIRECT("$1:$1"),0)-1),2,0)
)</f>
        <v>fe</v>
      </c>
      <c r="AB183" t="s">
        <v>82</v>
      </c>
      <c r="AC183" t="s">
        <v>277</v>
      </c>
      <c r="AD183">
        <v>1</v>
      </c>
      <c r="AE183" t="s">
        <v>129</v>
      </c>
      <c r="AG183">
        <v>5</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T75식 레이피어</v>
      </c>
      <c r="AL183">
        <v>1</v>
      </c>
      <c r="AM183" t="str">
        <f ca="1">IF(ROW()=2,AN183,OFFSET(AM183,-1,0)&amp;IF(LEN(AN183)=0,"",","&amp;AN183))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{"dy":19,"sl":1,"tp":"fe","vl":"Equip5202","cn":1,"pt":"DI","pr":5}</v>
      </c>
    </row>
    <row r="184" spans="1:40">
      <c r="A184">
        <v>19</v>
      </c>
      <c r="B184">
        <v>2</v>
      </c>
      <c r="C184">
        <f>IF(B184&lt;=9,0,
IF(B184=10,1,2))</f>
        <v>0</v>
      </c>
      <c r="D184">
        <f ca="1">RAND()</f>
        <v>9.5635371629935739E-2</v>
      </c>
      <c r="E184">
        <f ca="1">RAND()</f>
        <v>0.72485059509514527</v>
      </c>
      <c r="F184">
        <f ca="1">RAND()</f>
        <v>0.99535318128442773</v>
      </c>
      <c r="G184">
        <f ca="1">RAND()</f>
        <v>0.65183406061853033</v>
      </c>
      <c r="H184">
        <f ca="1">RAND()</f>
        <v>0.45848591610709311</v>
      </c>
      <c r="I184">
        <f ca="1">RAND()</f>
        <v>0.82490987718214071</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72485</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11</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3300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57917</v>
      </c>
      <c r="W184">
        <v>12</v>
      </c>
      <c r="X184" t="s">
        <v>125</v>
      </c>
      <c r="Z184">
        <v>1200</v>
      </c>
      <c r="AA184" t="str">
        <f ca="1">IF(ISBLANK(AB184),"",
VLOOKUP(AB184,OFFSET(INDIRECT("$A:$B"),0,MATCH(AB$1&amp;"_Verify",INDIRECT("$1:$1"),0)-1),2,0)
)</f>
        <v>fe</v>
      </c>
      <c r="AB184" t="s">
        <v>82</v>
      </c>
      <c r="AC184" t="s">
        <v>241</v>
      </c>
      <c r="AD184">
        <v>1</v>
      </c>
      <c r="AE184" t="s">
        <v>125</v>
      </c>
      <c r="AG184">
        <v>7100</v>
      </c>
      <c r="AH184" t="str">
        <f ca="1">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 ca="1">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위장용 세검</v>
      </c>
      <c r="AL184">
        <v>1</v>
      </c>
      <c r="AM184" t="str">
        <f ca="1">IF(ROW()=2,AN184,OFFSET(AM184,-1,0)&amp;IF(LEN(AN184)=0,"",","&amp;AN184))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{"dy":19,"sl":2,"tp":"fe","vl":"Equip1301","cn":1,"pt":"GO","pr":7100}</v>
      </c>
    </row>
    <row r="185" spans="1:40">
      <c r="A185">
        <v>19</v>
      </c>
      <c r="B185">
        <v>3</v>
      </c>
      <c r="C185">
        <f>IF(B185&lt;=9,0,
IF(B185=10,1,2))</f>
        <v>0</v>
      </c>
      <c r="D185">
        <f ca="1">RAND()</f>
        <v>0.58404090256403696</v>
      </c>
      <c r="E185">
        <f ca="1">RAND()</f>
        <v>0.12945979811643038</v>
      </c>
      <c r="F185">
        <f ca="1">RAND()</f>
        <v>0.32016496561969365</v>
      </c>
      <c r="G185">
        <f ca="1">RAND()</f>
        <v>0.44615111470998314</v>
      </c>
      <c r="H185">
        <f ca="1">RAND()</f>
        <v>0.99911308082196104</v>
      </c>
      <c r="I185">
        <f ca="1">RAND()</f>
        <v>0.94467871344121623</v>
      </c>
      <c r="M185" t="str">
        <f ca="1">IF(LEN(J185)&lt;&gt;0,J185,VLOOKUP(D185+$B185,$BJ:$BK,MATCH($BK$1,$BJ$1:$BK$1,0),1))</f>
        <v>안 지정 캐릭터 PP 일반등급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12945</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4</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1200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92</v>
      </c>
      <c r="V185">
        <v>13618</v>
      </c>
      <c r="W185">
        <v>9</v>
      </c>
      <c r="X185" t="s">
        <v>125</v>
      </c>
      <c r="Z185">
        <v>900</v>
      </c>
      <c r="AA185" t="str">
        <f ca="1">IF(ISBLANK(AB185),"",
VLOOKUP(AB185,OFFSET(INDIRECT("$A:$B"),0,MATCH(AB$1&amp;"_Verify",INDIRECT("$1:$1"),0)-1),2,0)
)</f>
        <v>upn</v>
      </c>
      <c r="AB185" t="s">
        <v>92</v>
      </c>
      <c r="AC185">
        <v>13618</v>
      </c>
      <c r="AD185">
        <v>9</v>
      </c>
      <c r="AE185" t="s">
        <v>125</v>
      </c>
      <c r="AG185">
        <v>2700</v>
      </c>
      <c r="AH185" t="str">
        <f>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
      </c>
      <c r="AL185">
        <v>1</v>
      </c>
      <c r="AM185" t="str">
        <f ca="1">IF(ROW()=2,AN185,OFFSET(AM185,-1,0)&amp;IF(LEN(AN185)=0,"",","&amp;AN185))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{"dy":19,"sl":3,"tp":"upn","vl":"13618","cn":9,"pt":"GO","pr":2700}</v>
      </c>
    </row>
    <row r="186" spans="1:40">
      <c r="A186">
        <v>19</v>
      </c>
      <c r="B186">
        <v>4</v>
      </c>
      <c r="C186">
        <f>IF(B186&lt;=9,0,
IF(B186=10,1,2))</f>
        <v>0</v>
      </c>
      <c r="D186">
        <f ca="1">RAND()</f>
        <v>0.85377082718427488</v>
      </c>
      <c r="E186">
        <f ca="1">RAND()</f>
        <v>0.59382713058515324</v>
      </c>
      <c r="F186">
        <f ca="1">RAND()</f>
        <v>1.6064535649528255E-2</v>
      </c>
      <c r="G186">
        <f ca="1">RAND()</f>
        <v>0.50983360806944411</v>
      </c>
      <c r="H186">
        <f ca="1">RAND()</f>
        <v>0.91795905552155799</v>
      </c>
      <c r="I186">
        <f ca="1">RAND()</f>
        <v>0.29113845498354973</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59382</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10</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3000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52601</v>
      </c>
      <c r="W186">
        <v>12</v>
      </c>
      <c r="X186" t="s">
        <v>125</v>
      </c>
      <c r="Z186">
        <v>1200</v>
      </c>
      <c r="AA186" t="str">
        <f ca="1">IF(ISBLANK(AB186),"",
VLOOKUP(AB186,OFFSET(INDIRECT("$A:$B"),0,MATCH(AB$1&amp;"_Verify",INDIRECT("$1:$1"),0)-1),2,0)
)</f>
        <v>fe</v>
      </c>
      <c r="AB186" t="s">
        <v>82</v>
      </c>
      <c r="AC186" t="s">
        <v>515</v>
      </c>
      <c r="AD186">
        <v>1</v>
      </c>
      <c r="AE186" t="s">
        <v>125</v>
      </c>
      <c r="AG186">
        <v>5200</v>
      </c>
      <c r="AH186" t="str">
        <f ca="1">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
      </c>
      <c r="AJ186" t="str">
        <f>IF(ISBLANK($AB186),"",
IF(AND($B186&gt;=VLOOKUP($AB186,$AP:$AS,3,0),$B186&lt;=VLOOKUP($AB186,$AP:$AS,4,0)),"","슬롯타입이상"))</f>
        <v/>
      </c>
      <c r="AK186" t="str">
        <f ca="1">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운명의 대검</v>
      </c>
      <c r="AL186">
        <v>1</v>
      </c>
      <c r="AM186" t="str">
        <f ca="1">IF(ROW()=2,AN186,OFFSET(AM186,-1,0)&amp;IF(LEN(AN186)=0,"",","&amp;AN186))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{"dy":19,"sl":4,"tp":"fe","vl":"Equip8001","cn":1,"pt":"GO","pr":5200}</v>
      </c>
    </row>
    <row r="187" spans="1:40">
      <c r="A187">
        <v>19</v>
      </c>
      <c r="B187">
        <v>5</v>
      </c>
      <c r="C187">
        <f>IF(B187&lt;=9,0,
IF(B187=10,1,2))</f>
        <v>0</v>
      </c>
      <c r="D187">
        <f ca="1">RAND()</f>
        <v>0.45439255190403893</v>
      </c>
      <c r="E187">
        <f ca="1">RAND()</f>
        <v>0.47842226694145973</v>
      </c>
      <c r="F187">
        <f ca="1">RAND()</f>
        <v>0.92757621236975096</v>
      </c>
      <c r="G187">
        <f ca="1">RAND()</f>
        <v>0.82717429381944874</v>
      </c>
      <c r="H187">
        <f ca="1">RAND()</f>
        <v>2.1443904869919983E-2</v>
      </c>
      <c r="I187">
        <f ca="1">RAND()</f>
        <v>0.51820452246805337</v>
      </c>
      <c r="M187" t="str">
        <f ca="1">IF(LEN(J187)&lt;&gt;0,J187,VLOOKUP(D187+$B187,$BJ:$BK,MATCH($BK$1,$BJ$1:$BK$1,0),1))</f>
        <v>지정 장비</v>
      </c>
      <c r="N187" t="str">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Equip4101</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1</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GO</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1300</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241</v>
      </c>
      <c r="W187">
        <v>1</v>
      </c>
      <c r="X187" t="s">
        <v>125</v>
      </c>
      <c r="Z187">
        <v>7100</v>
      </c>
      <c r="AA187" t="str">
        <f ca="1">IF(ISBLANK(AB187),"",
VLOOKUP(AB187,OFFSET(INDIRECT("$A:$B"),0,MATCH(AB$1&amp;"_Verify",INDIRECT("$1:$1"),0)-1),2,0)
)</f>
        <v>uph</v>
      </c>
      <c r="AB187" t="s">
        <v>91</v>
      </c>
      <c r="AC187">
        <v>57917</v>
      </c>
      <c r="AD187">
        <v>12</v>
      </c>
      <c r="AE187" t="s">
        <v>125</v>
      </c>
      <c r="AG187">
        <v>3600</v>
      </c>
      <c r="AH187" t="str">
        <f>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
      </c>
      <c r="AL187">
        <v>1</v>
      </c>
      <c r="AM187" t="str">
        <f ca="1">IF(ROW()=2,AN187,OFFSET(AM187,-1,0)&amp;IF(LEN(AN187)=0,"",","&amp;AN187))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{"dy":19,"sl":5,"tp":"uph","vl":"57917","cn":12,"pt":"GO","pr":3600}</v>
      </c>
    </row>
    <row r="188" spans="1:40">
      <c r="A188">
        <v>19</v>
      </c>
      <c r="B188">
        <v>6</v>
      </c>
      <c r="C188">
        <f>IF(B188&lt;=9,0,
IF(B188=10,1,2))</f>
        <v>0</v>
      </c>
      <c r="D188">
        <f ca="1">RAND()</f>
        <v>0.3635495850565662</v>
      </c>
      <c r="E188">
        <f ca="1">RAND()</f>
        <v>0.39042052445946407</v>
      </c>
      <c r="F188">
        <f ca="1">RAND()</f>
        <v>0.4515305608115513</v>
      </c>
      <c r="G188">
        <f ca="1">RAND()</f>
        <v>0.60846599915221466</v>
      </c>
      <c r="H188">
        <f ca="1">RAND()</f>
        <v>0.1584507789050652</v>
      </c>
      <c r="I188">
        <f ca="1">RAND()</f>
        <v>0.64820317480292422</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Equip5001</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GO</v>
      </c>
      <c r="Q188" t="str">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삭제</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800</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
      </c>
      <c r="U188" t="s">
        <v>82</v>
      </c>
      <c r="V188" t="s">
        <v>110</v>
      </c>
      <c r="W188">
        <v>1</v>
      </c>
      <c r="X188" t="s">
        <v>125</v>
      </c>
      <c r="Z188">
        <v>3300</v>
      </c>
      <c r="AA188" t="str">
        <f ca="1">IF(ISBLANK(AB188),"",
VLOOKUP(AB188,OFFSET(INDIRECT("$A:$B"),0,MATCH(AB$1&amp;"_Verify",INDIRECT("$1:$1"),0)-1),2,0)
)</f>
        <v>fe</v>
      </c>
      <c r="AB188" t="s">
        <v>82</v>
      </c>
      <c r="AC188" t="s">
        <v>294</v>
      </c>
      <c r="AD188">
        <v>1</v>
      </c>
      <c r="AE188" t="s">
        <v>125</v>
      </c>
      <c r="AG188">
        <v>1800</v>
      </c>
      <c r="AH188" t="str">
        <f ca="1">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 ca="1">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템플러 쉴드</v>
      </c>
      <c r="AL188">
        <v>1</v>
      </c>
      <c r="AM188" t="str">
        <f ca="1">IF(ROW()=2,AN188,OFFSET(AM188,-1,0)&amp;IF(LEN(AN188)=0,"",","&amp;AN188))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{"dy":19,"sl":6,"tp":"fe","vl":"Equip7001","cn":1,"pt":"GO","pr":1800}</v>
      </c>
    </row>
    <row r="189" spans="1:40">
      <c r="A189">
        <v>19</v>
      </c>
      <c r="B189">
        <v>7</v>
      </c>
      <c r="C189">
        <f>IF(B189&lt;=9,0,
IF(B189=10,1,2))</f>
        <v>0</v>
      </c>
      <c r="D189">
        <f ca="1">RAND()</f>
        <v>0.8703589514424277</v>
      </c>
      <c r="E189">
        <f ca="1">RAND()</f>
        <v>0.70514060937100143</v>
      </c>
      <c r="F189">
        <f ca="1">RAND()</f>
        <v>0.69409778367402164</v>
      </c>
      <c r="G189">
        <f ca="1">RAND()</f>
        <v>0.92891644181743949</v>
      </c>
      <c r="H189">
        <f ca="1">RAND()</f>
        <v>0.99199712130098916</v>
      </c>
      <c r="I189">
        <f ca="1">RAND()</f>
        <v>0.24121996677136825</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Equip8001</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4700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180</v>
      </c>
      <c r="W189">
        <v>1</v>
      </c>
      <c r="X189" t="s">
        <v>125</v>
      </c>
      <c r="Z189">
        <v>5200</v>
      </c>
      <c r="AA189" t="str">
        <f ca="1">IF(ISBLANK(AB189),"",
VLOOKUP(AB189,OFFSET(INDIRECT("$A:$B"),0,MATCH(AB$1&amp;"_Verify",INDIRECT("$1:$1"),0)-1),2,0)
)</f>
        <v>upn</v>
      </c>
      <c r="AB189" t="s">
        <v>92</v>
      </c>
      <c r="AC189">
        <v>52601</v>
      </c>
      <c r="AD189">
        <v>11</v>
      </c>
      <c r="AE189" t="s">
        <v>125</v>
      </c>
      <c r="AG189">
        <v>3300</v>
      </c>
      <c r="AH189" t="str">
        <f>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
      </c>
      <c r="AL189">
        <v>1</v>
      </c>
      <c r="AM189" t="str">
        <f ca="1">IF(ROW()=2,AN189,OFFSET(AM189,-1,0)&amp;IF(LEN(AN189)=0,"",","&amp;AN189))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{"dy":19,"sl":7,"tp":"upn","vl":"52601","cn":11,"pt":"GO","pr":3300}</v>
      </c>
    </row>
    <row r="190" spans="1:40">
      <c r="A190">
        <v>19</v>
      </c>
      <c r="B190">
        <v>8</v>
      </c>
      <c r="C190">
        <f>IF(B190&lt;=9,0,
IF(B190=10,1,2))</f>
        <v>0</v>
      </c>
      <c r="D190">
        <f ca="1">RAND()</f>
        <v>0.79842562561545138</v>
      </c>
      <c r="E190">
        <f ca="1">RAND()</f>
        <v>0.68716333306031929</v>
      </c>
      <c r="F190">
        <f ca="1">RAND()</f>
        <v>0.66855234478514447</v>
      </c>
      <c r="G190">
        <f ca="1">RAND()</f>
        <v>0.34804031795955848</v>
      </c>
      <c r="H190">
        <f ca="1">RAND()</f>
        <v>0.79057338344688621</v>
      </c>
      <c r="I190">
        <f ca="1">RAND()</f>
        <v>0.63727023992798648</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{"dy":19,"sl":8}</v>
      </c>
    </row>
    <row r="191" spans="1:40">
      <c r="A191">
        <v>19</v>
      </c>
      <c r="B191">
        <v>9</v>
      </c>
      <c r="C191">
        <f>IF(B191&lt;=9,0,
IF(B191=10,1,2))</f>
        <v>0</v>
      </c>
      <c r="D191">
        <f ca="1">RAND()</f>
        <v>0.64434140811861951</v>
      </c>
      <c r="E191">
        <f ca="1">RAND()</f>
        <v>0.73172248873667955</v>
      </c>
      <c r="F191">
        <f ca="1">RAND()</f>
        <v>0.22981843704786398</v>
      </c>
      <c r="G191">
        <f ca="1">RAND()</f>
        <v>3.2740770522791895E-2</v>
      </c>
      <c r="H191">
        <f ca="1">RAND()</f>
        <v>0.39689540991650674</v>
      </c>
      <c r="I191">
        <f ca="1">RAND()</f>
        <v>0.2456965920045816</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{"dy":19,"sl":9}</v>
      </c>
    </row>
    <row r="192" spans="1:40">
      <c r="A192">
        <v>20</v>
      </c>
      <c r="B192">
        <v>0</v>
      </c>
      <c r="C192">
        <f>IF(B192&lt;=9,0,
IF(B192=10,1,2))</f>
        <v>0</v>
      </c>
      <c r="D192">
        <f ca="1">RAND()</f>
        <v>0.57149050560050196</v>
      </c>
      <c r="E192">
        <f ca="1">RAND()</f>
        <v>0.22615424810189344</v>
      </c>
      <c r="F192">
        <f ca="1">RAND()</f>
        <v>0.71616668438011588</v>
      </c>
      <c r="G192">
        <f ca="1">RAND()</f>
        <v>0.75489911739766558</v>
      </c>
      <c r="H192">
        <f ca="1">RAND()</f>
        <v>0.5872612312026233</v>
      </c>
      <c r="I192">
        <f ca="1">RAND()</f>
        <v>0.42775473165743938</v>
      </c>
      <c r="M192" t="str">
        <f ca="1">IF(LEN(J192)&lt;&gt;0,J192,VLOOKUP(D192+$B192,$BJ:$BK,MATCH($BK$1,$BJ$1:$BK$1,0),1))</f>
        <v>지정 장비</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Equip2001</v>
      </c>
      <c r="O192">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1</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GO</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700</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U192" t="s">
        <v>82</v>
      </c>
      <c r="V192" t="s">
        <v>190</v>
      </c>
      <c r="W192">
        <v>1</v>
      </c>
      <c r="X192" t="s">
        <v>125</v>
      </c>
      <c r="Z192">
        <v>1200</v>
      </c>
      <c r="AA192" t="str">
        <f ca="1">IF(ISBLANK(AB192),"",
VLOOKUP(AB192,OFFSET(INDIRECT("$A:$B"),0,MATCH(AB$1&amp;"_Verify",INDIRECT("$1:$1"),0)-1),2,0)
)</f>
        <v>upn</v>
      </c>
      <c r="AB192" t="s">
        <v>92</v>
      </c>
      <c r="AC192">
        <v>69160</v>
      </c>
      <c r="AD192">
        <v>10</v>
      </c>
      <c r="AE192" t="s">
        <v>379</v>
      </c>
      <c r="AG192">
        <v>3000</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
      </c>
      <c r="AL192">
        <v>1</v>
      </c>
      <c r="AM192" t="str">
        <f ca="1">IF(ROW()=2,AN192,OFFSET(AM192,-1,0)&amp;IF(LEN(AN192)=0,"",","&amp;AN192))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v>
      </c>
      <c r="AN192" t="str">
        <f ca="1">IF(AL192&lt;&gt;1,"",
"{"""&amp;A$1&amp;""":"&amp;A192
&amp;","""&amp;B$1&amp;""":"&amp;B192
&amp;IF(LEN(AA192)=0,"",","""&amp;AA$1&amp;""":"""&amp;AA192&amp;"""")
&amp;IF(LEN(AC192)=0,"",","""&amp;AC$1&amp;""":"""&amp;AC192&amp;"""")
&amp;IF(LEN(AD192)=0,"",","""&amp;AD$1&amp;""":"&amp;AD192)
&amp;IF(LEN(AE192)=0,"",","""&amp;AE$1&amp;""":"""&amp;AE192&amp;"""")
&amp;IF(LEN(AF192)=0,"",","""&amp;AF$1&amp;""":"&amp;AF192)
&amp;IF(LEN(AG192)=0,"",","""&amp;AG$1&amp;""":"&amp;AG192)&amp;"}")</f>
        <v>{"dy":20,"sl":0,"tp":"upn","vl":"69160","cn":10,"pt":"GO","pr":3000}</v>
      </c>
    </row>
    <row r="193" spans="1:40">
      <c r="A193">
        <v>20</v>
      </c>
      <c r="B193">
        <v>1</v>
      </c>
      <c r="C193">
        <f>IF(B193&lt;=9,0,
IF(B193=10,1,2))</f>
        <v>0</v>
      </c>
      <c r="D193">
        <f ca="1">RAND()</f>
        <v>0.30978224974569069</v>
      </c>
      <c r="E193">
        <f ca="1">RAND()</f>
        <v>0.63020668378503697</v>
      </c>
      <c r="F193">
        <f ca="1">RAND()</f>
        <v>0.87926157471131972</v>
      </c>
      <c r="G193">
        <f ca="1">RAND()</f>
        <v>0.4579471354604665</v>
      </c>
      <c r="H193">
        <f ca="1">RAND()</f>
        <v>0.1084424361998878</v>
      </c>
      <c r="I193">
        <f ca="1">RAND()</f>
        <v>0.11384862674878982</v>
      </c>
      <c r="M193" t="str">
        <f ca="1">IF(LEN(J193)&lt;&gt;0,J193,VLOOKUP(D193+$B193,$BJ:$BK,MATCH($BK$1,$BJ$1:$BK$1,0),1))</f>
        <v>지정 장비</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Equip5202</v>
      </c>
      <c r="O193">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1</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DI</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4</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U193" t="s">
        <v>82</v>
      </c>
      <c r="V193" t="s">
        <v>277</v>
      </c>
      <c r="W193">
        <v>1</v>
      </c>
      <c r="X193" t="s">
        <v>129</v>
      </c>
      <c r="Z193">
        <v>5</v>
      </c>
      <c r="AA193" t="str">
        <f ca="1">IF(ISBLANK(AB193),"",
VLOOKUP(AB193,OFFSET(INDIRECT("$A:$B"),0,MATCH(AB$1&amp;"_Verify",INDIRECT("$1:$1"),0)-1),2,0)
)</f>
        <v>fe</v>
      </c>
      <c r="AB193" t="s">
        <v>82</v>
      </c>
      <c r="AC193" t="s">
        <v>451</v>
      </c>
      <c r="AD193">
        <v>1</v>
      </c>
      <c r="AE193" t="s">
        <v>129</v>
      </c>
      <c r="AG193">
        <v>5</v>
      </c>
      <c r="AH193" t="str">
        <f ca="1">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 ca="1">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파수꾼의 숏보우</v>
      </c>
      <c r="AL193">
        <v>1</v>
      </c>
      <c r="AM193" t="str">
        <f ca="1">IF(ROW()=2,AN193,OFFSET(AM193,-1,0)&amp;IF(LEN(AN193)=0,"",","&amp;AN193))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v>
      </c>
      <c r="AN193" t="str">
        <f ca="1">IF(AL193&lt;&gt;1,"",
"{"""&amp;A$1&amp;""":"&amp;A193
&amp;","""&amp;B$1&amp;""":"&amp;B193
&amp;IF(LEN(AA193)=0,"",","""&amp;AA$1&amp;""":"""&amp;AA193&amp;"""")
&amp;IF(LEN(AC193)=0,"",","""&amp;AC$1&amp;""":"""&amp;AC193&amp;"""")
&amp;IF(LEN(AD193)=0,"",","""&amp;AD$1&amp;""":"&amp;AD193)
&amp;IF(LEN(AE193)=0,"",","""&amp;AE$1&amp;""":"""&amp;AE193&amp;"""")
&amp;IF(LEN(AF193)=0,"",","""&amp;AF$1&amp;""":"&amp;AF193)
&amp;IF(LEN(AG193)=0,"",","""&amp;AG$1&amp;""":"&amp;AG193)&amp;"}")</f>
        <v>{"dy":20,"sl":1,"tp":"fe","vl":"Equip2202","cn":1,"pt":"DI","pr":5}</v>
      </c>
    </row>
    <row r="194" spans="1:40">
      <c r="A194">
        <v>20</v>
      </c>
      <c r="B194">
        <v>2</v>
      </c>
      <c r="C194">
        <f>IF(B194&lt;=9,0,
IF(B194=10,1,2))</f>
        <v>0</v>
      </c>
      <c r="D194">
        <f ca="1">RAND()</f>
        <v>0.740431624293165</v>
      </c>
      <c r="E194">
        <f ca="1">RAND()</f>
        <v>0.35891837550833439</v>
      </c>
      <c r="F194">
        <f ca="1">RAND()</f>
        <v>0.74166638341009694</v>
      </c>
      <c r="G194">
        <f ca="1">RAND()</f>
        <v>0.39022757716584955</v>
      </c>
      <c r="H194">
        <f ca="1">RAND()</f>
        <v>0.93521825963119887</v>
      </c>
      <c r="I194">
        <f ca="1">RAND()</f>
        <v>0.26912939006228598</v>
      </c>
      <c r="M194" t="str">
        <f ca="1">IF(LEN(J194)&lt;&gt;0,J194,VLOOKUP(D194+$B194,$BJ:$BK,MATCH($BK$1,$BJ$1:$BK$1,0),1))</f>
        <v>안 지정 캐릭터 PP 영웅등급</v>
      </c>
      <c r="N194">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35891</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7</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2100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91</v>
      </c>
      <c r="V194">
        <v>88102</v>
      </c>
      <c r="W194">
        <v>14</v>
      </c>
      <c r="X194" t="s">
        <v>125</v>
      </c>
      <c r="Z194">
        <v>1400</v>
      </c>
      <c r="AA194" t="str">
        <f ca="1">IF(ISBLANK(AB194),"",
VLOOKUP(AB194,OFFSET(INDIRECT("$A:$B"),0,MATCH(AB$1&amp;"_Verify",INDIRECT("$1:$1"),0)-1),2,0)
)</f>
        <v>upn</v>
      </c>
      <c r="AB194" t="s">
        <v>92</v>
      </c>
      <c r="AC194">
        <v>81403</v>
      </c>
      <c r="AD194">
        <v>6</v>
      </c>
      <c r="AE194" t="s">
        <v>68</v>
      </c>
      <c r="AG194">
        <v>1800</v>
      </c>
      <c r="AH194" t="str">
        <f>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
      </c>
      <c r="AL194">
        <v>1</v>
      </c>
      <c r="AM194" t="str">
        <f ca="1">IF(ROW()=2,AN194,OFFSET(AM194,-1,0)&amp;IF(LEN(AN194)=0,"",","&amp;AN194))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{"dy":20,"sl":2,"tp":"upn","vl":"81403","cn":6,"pt":"GO","pr":1800}</v>
      </c>
    </row>
    <row r="195" spans="1:40">
      <c r="A195">
        <v>20</v>
      </c>
      <c r="B195">
        <v>3</v>
      </c>
      <c r="C195">
        <f>IF(B195&lt;=9,0,
IF(B195=10,1,2))</f>
        <v>0</v>
      </c>
      <c r="D195">
        <f ca="1">RAND()</f>
        <v>0.91495660653743993</v>
      </c>
      <c r="E195">
        <f ca="1">RAND()</f>
        <v>0.2269969116883197</v>
      </c>
      <c r="F195">
        <f ca="1">RAND()</f>
        <v>0.95216254906290032</v>
      </c>
      <c r="G195">
        <f ca="1">RAND()</f>
        <v>0.53200446416445091</v>
      </c>
      <c r="H195">
        <f ca="1">RAND()</f>
        <v>0.52116442875608138</v>
      </c>
      <c r="I195">
        <f ca="1">RAND()</f>
        <v>4.0328481425692786E-2</v>
      </c>
      <c r="M195" t="str">
        <f ca="1">IF(LEN(J195)&lt;&gt;0,J195,VLOOKUP(D195+$B195,$BJ:$BK,MATCH($BK$1,$BJ$1:$BK$1,0),1))</f>
        <v>안 지정 캐릭터 PP 일반등급</v>
      </c>
      <c r="N195">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22699</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5</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1500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92</v>
      </c>
      <c r="V195">
        <v>69160</v>
      </c>
      <c r="W195">
        <v>13</v>
      </c>
      <c r="X195" t="s">
        <v>125</v>
      </c>
      <c r="Z195">
        <v>1300</v>
      </c>
      <c r="AA195" t="str">
        <f ca="1">IF(ISBLANK(AB195),"",
VLOOKUP(AB195,OFFSET(INDIRECT("$A:$B"),0,MATCH(AB$1&amp;"_Verify",INDIRECT("$1:$1"),0)-1),2,0)
)</f>
        <v>fe</v>
      </c>
      <c r="AB195" t="s">
        <v>82</v>
      </c>
      <c r="AC195" t="s">
        <v>457</v>
      </c>
      <c r="AD195">
        <v>1</v>
      </c>
      <c r="AE195" t="s">
        <v>129</v>
      </c>
      <c r="AF195">
        <v>129</v>
      </c>
      <c r="AG195">
        <v>49</v>
      </c>
      <c r="AH195" t="str">
        <f ca="1">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전설</v>
      </c>
      <c r="AJ195" t="str">
        <f>IF(ISBLANK($AB195),"",
IF(AND($B195&gt;=VLOOKUP($AB195,$AP:$AS,3,0),$B195&lt;=VLOOKUP($AB195,$AP:$AS,4,0)),"","슬롯타입이상"))</f>
        <v/>
      </c>
      <c r="AK195" t="str">
        <f ca="1">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악인의 최후</v>
      </c>
      <c r="AL195">
        <v>1</v>
      </c>
      <c r="AM195" t="str">
        <f ca="1">IF(ROW()=2,AN195,OFFSET(AM195,-1,0)&amp;IF(LEN(AN195)=0,"",","&amp;AN195))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v>
      </c>
      <c r="AN195" t="str">
        <f ca="1">IF(AL195&lt;&gt;1,"",
"{"""&amp;A$1&amp;""":"&amp;A195
&amp;","""&amp;B$1&amp;""":"&amp;B195
&amp;IF(LEN(AA195)=0,"",","""&amp;AA$1&amp;""":"""&amp;AA195&amp;"""")
&amp;IF(LEN(AC195)=0,"",","""&amp;AC$1&amp;""":"""&amp;AC195&amp;"""")
&amp;IF(LEN(AD195)=0,"",","""&amp;AD$1&amp;""":"&amp;AD195)
&amp;IF(LEN(AE195)=0,"",","""&amp;AE$1&amp;""":"""&amp;AE195&amp;"""")
&amp;IF(LEN(AF195)=0,"",","""&amp;AF$1&amp;""":"&amp;AF195)
&amp;IF(LEN(AG195)=0,"",","""&amp;AG$1&amp;""":"&amp;AG195)&amp;"}")</f>
        <v>{"dy":20,"sl":3,"tp":"fe","vl":"Equip0401","cn":1,"pt":"DI","pp":129,"pr":49}</v>
      </c>
    </row>
    <row r="196" spans="1:40">
      <c r="A196">
        <v>20</v>
      </c>
      <c r="B196">
        <v>4</v>
      </c>
      <c r="C196">
        <f>IF(B196&lt;=9,0,
IF(B196=10,1,2))</f>
        <v>0</v>
      </c>
      <c r="D196">
        <f ca="1">RAND()</f>
        <v>0.23423622867729221</v>
      </c>
      <c r="E196">
        <f ca="1">RAND()</f>
        <v>0.75609275587415503</v>
      </c>
      <c r="F196">
        <f ca="1">RAND()</f>
        <v>0.4853784803899438</v>
      </c>
      <c r="G196">
        <f ca="1">RAND()</f>
        <v>0.18827501754406428</v>
      </c>
      <c r="H196">
        <f ca="1">RAND()</f>
        <v>0.65557071999642158</v>
      </c>
      <c r="I196">
        <f ca="1">RAND()</f>
        <v>0.97810034240189025</v>
      </c>
      <c r="M196" t="str">
        <f ca="1">IF(LEN(J196)&lt;&gt;0,J196,VLOOKUP(D196+$B196,$BJ:$BK,MATCH($BK$1,$BJ$1:$BK$1,0),1))</f>
        <v>안 지정 캐릭터 PP 일반등급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75609</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12</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3600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92</v>
      </c>
      <c r="V196">
        <v>81403</v>
      </c>
      <c r="W196">
        <v>13</v>
      </c>
      <c r="X196" t="s">
        <v>125</v>
      </c>
      <c r="Z196">
        <v>1300</v>
      </c>
      <c r="AA196" t="str">
        <f ca="1">IF(ISBLANK(AB196),"",
VLOOKUP(AB196,OFFSET(INDIRECT("$A:$B"),0,MATCH(AB$1&amp;"_Verify",INDIRECT("$1:$1"),0)-1),2,0)
)</f>
        <v>fe</v>
      </c>
      <c r="AB196" t="s">
        <v>82</v>
      </c>
      <c r="AC196" t="s">
        <v>397</v>
      </c>
      <c r="AD196">
        <v>1</v>
      </c>
      <c r="AE196" t="s">
        <v>125</v>
      </c>
      <c r="AG196">
        <v>800</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떠오르는 태양</v>
      </c>
      <c r="AL196">
        <v>1</v>
      </c>
      <c r="AM196" t="str">
        <f ca="1">IF(ROW()=2,AN196,OFFSET(AM196,-1,0)&amp;IF(LEN(AN196)=0,"",","&amp;AN196))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v>
      </c>
      <c r="AN196" t="str">
        <f ca="1">IF(AL196&lt;&gt;1,"",
"{"""&amp;A$1&amp;""":"&amp;A196
&amp;","""&amp;B$1&amp;""":"&amp;B196
&amp;IF(LEN(AA196)=0,"",","""&amp;AA$1&amp;""":"""&amp;AA196&amp;"""")
&amp;IF(LEN(AC196)=0,"",","""&amp;AC$1&amp;""":"""&amp;AC196&amp;"""")
&amp;IF(LEN(AD196)=0,"",","""&amp;AD$1&amp;""":"&amp;AD196)
&amp;IF(LEN(AE196)=0,"",","""&amp;AE$1&amp;""":"""&amp;AE196&amp;"""")
&amp;IF(LEN(AF196)=0,"",","""&amp;AF$1&amp;""":"&amp;AF196)
&amp;IF(LEN(AG196)=0,"",","""&amp;AG$1&amp;""":"&amp;AG196)&amp;"}")</f>
        <v>{"dy":20,"sl":4,"tp":"fe","vl":"Equip3002","cn":1,"pt":"GO","pr":800}</v>
      </c>
    </row>
    <row r="197" spans="1:40">
      <c r="A197">
        <v>20</v>
      </c>
      <c r="B197">
        <v>5</v>
      </c>
      <c r="C197">
        <f>IF(B197&lt;=9,0,
IF(B197=10,1,2))</f>
        <v>0</v>
      </c>
      <c r="D197">
        <f ca="1">RAND()</f>
        <v>0.61235210227658732</v>
      </c>
      <c r="E197">
        <f ca="1">RAND()</f>
        <v>0.80651282641385857</v>
      </c>
      <c r="F197">
        <f ca="1">RAND()</f>
        <v>0.76334647202108175</v>
      </c>
      <c r="G197">
        <f ca="1">RAND()</f>
        <v>0.15334088095070142</v>
      </c>
      <c r="H197">
        <f ca="1">RAND()</f>
        <v>0.96836305237191167</v>
      </c>
      <c r="I197">
        <f ca="1">RAND()</f>
        <v>0.80523454670269734</v>
      </c>
      <c r="M197" t="str">
        <f ca="1">IF(LEN(J197)&lt;&gt;0,J197,VLOOKUP(D197+$B197,$BJ:$BK,MATCH($BK$1,$BJ$1:$BK$1,0),1))</f>
        <v>안 지정 캐릭터 PP 영웅등급</v>
      </c>
      <c r="N197">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80651</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12</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GO</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3600</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82</v>
      </c>
      <c r="V197" t="s">
        <v>250</v>
      </c>
      <c r="W197">
        <v>1</v>
      </c>
      <c r="X197" t="s">
        <v>125</v>
      </c>
      <c r="Z197">
        <v>800</v>
      </c>
      <c r="AA197" t="str">
        <f ca="1">IF(ISBLANK(AB197),"",
VLOOKUP(AB197,OFFSET(INDIRECT("$A:$B"),0,MATCH(AB$1&amp;"_Verify",INDIRECT("$1:$1"),0)-1),2,0)
)</f>
        <v>fe</v>
      </c>
      <c r="AB197" t="s">
        <v>82</v>
      </c>
      <c r="AC197" t="s">
        <v>378</v>
      </c>
      <c r="AD197">
        <v>1</v>
      </c>
      <c r="AE197" t="s">
        <v>125</v>
      </c>
      <c r="AG197">
        <v>3800</v>
      </c>
      <c r="AH197" t="str">
        <f ca="1">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 ca="1">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버블 블래스터</v>
      </c>
      <c r="AL197">
        <v>1</v>
      </c>
      <c r="AM197" t="str">
        <f ca="1">IF(ROW()=2,AN197,OFFSET(AM197,-1,0)&amp;IF(LEN(AN197)=0,"",","&amp;AN197))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v>
      </c>
      <c r="AN197" t="str">
        <f ca="1">IF(AL197&lt;&gt;1,"",
"{"""&amp;A$1&amp;""":"&amp;A197
&amp;","""&amp;B$1&amp;""":"&amp;B197
&amp;IF(LEN(AA197)=0,"",","""&amp;AA$1&amp;""":"""&amp;AA197&amp;"""")
&amp;IF(LEN(AC197)=0,"",","""&amp;AC$1&amp;""":"""&amp;AC197&amp;"""")
&amp;IF(LEN(AD197)=0,"",","""&amp;AD$1&amp;""":"&amp;AD197)
&amp;IF(LEN(AE197)=0,"",","""&amp;AE$1&amp;""":"""&amp;AE197&amp;"""")
&amp;IF(LEN(AF197)=0,"",","""&amp;AF$1&amp;""":"&amp;AF197)
&amp;IF(LEN(AG197)=0,"",","""&amp;AG$1&amp;""":"&amp;AG197)&amp;"}")</f>
        <v>{"dy":20,"sl":5,"tp":"fe","vl":"Equip6102","cn":1,"pt":"GO","pr":3800}</v>
      </c>
    </row>
    <row r="198" spans="1:40">
      <c r="A198">
        <v>20</v>
      </c>
      <c r="B198">
        <v>6</v>
      </c>
      <c r="C198">
        <f>IF(B198&lt;=9,0,
IF(B198=10,1,2))</f>
        <v>0</v>
      </c>
      <c r="D198">
        <f ca="1">RAND()</f>
        <v>0.18212570138393314</v>
      </c>
      <c r="E198">
        <f ca="1">RAND()</f>
        <v>0.69857848837177439</v>
      </c>
      <c r="F198">
        <f ca="1">RAND()</f>
        <v>0.53722436892009284</v>
      </c>
      <c r="G198">
        <f ca="1">RAND()</f>
        <v>0.40783469468476141</v>
      </c>
      <c r="H198">
        <f ca="1">RAND()</f>
        <v>0.15392278285342242</v>
      </c>
      <c r="I198">
        <f ca="1">RAND()</f>
        <v>0.79495700418247828</v>
      </c>
      <c r="M198" t="str">
        <f ca="1">IF(LEN(J198)&lt;&gt;0,J198,VLOOKUP(D198+$B198,$BJ:$BK,MATCH($BK$1,$BJ$1:$BK$1,0),1))</f>
        <v>지정 장비</v>
      </c>
      <c r="N198" t="str">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Equip7001</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1</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GO</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2200</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82</v>
      </c>
      <c r="V198" t="s">
        <v>205</v>
      </c>
      <c r="W198">
        <v>1</v>
      </c>
      <c r="X198" t="s">
        <v>125</v>
      </c>
      <c r="Z198">
        <v>3800</v>
      </c>
      <c r="AA198" t="str">
        <f ca="1">IF(ISBLANK(AB198),"",
VLOOKUP(AB198,OFFSET(INDIRECT("$A:$B"),0,MATCH(AB$1&amp;"_Verify",INDIRECT("$1:$1"),0)-1),2,0)
)</f>
        <v>fe</v>
      </c>
      <c r="AB198" t="s">
        <v>82</v>
      </c>
      <c r="AC198" t="s">
        <v>406</v>
      </c>
      <c r="AD198">
        <v>1</v>
      </c>
      <c r="AE198" t="s">
        <v>125</v>
      </c>
      <c r="AG198">
        <v>4600</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운명의 대검</v>
      </c>
      <c r="AL198">
        <v>1</v>
      </c>
      <c r="AM198" t="str">
        <f ca="1">IF(ROW()=2,AN198,OFFSET(AM198,-1,0)&amp;IF(LEN(AN198)=0,"",","&amp;AN198))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v>
      </c>
      <c r="AN198" t="str">
        <f ca="1">IF(AL198&lt;&gt;1,"",
"{"""&amp;A$1&amp;""":"&amp;A198
&amp;","""&amp;B$1&amp;""":"&amp;B198
&amp;IF(LEN(AA198)=0,"",","""&amp;AA$1&amp;""":"""&amp;AA198&amp;"""")
&amp;IF(LEN(AC198)=0,"",","""&amp;AC$1&amp;""":"""&amp;AC198&amp;"""")
&amp;IF(LEN(AD198)=0,"",","""&amp;AD$1&amp;""":"&amp;AD198)
&amp;IF(LEN(AE198)=0,"",","""&amp;AE$1&amp;""":"""&amp;AE198&amp;"""")
&amp;IF(LEN(AF198)=0,"",","""&amp;AF$1&amp;""":"&amp;AF198)
&amp;IF(LEN(AG198)=0,"",","""&amp;AG$1&amp;""":"&amp;AG198)&amp;"}")</f>
        <v>{"dy":20,"sl":6,"tp":"fe","vl":"Equip8001","cn":1,"pt":"GO","pr":4600}</v>
      </c>
    </row>
    <row r="199" spans="1:40">
      <c r="A199">
        <v>20</v>
      </c>
      <c r="B199">
        <v>7</v>
      </c>
      <c r="C199">
        <f>IF(B199&lt;=9,0,
IF(B199=10,1,2))</f>
        <v>0</v>
      </c>
      <c r="D199">
        <f ca="1">RAND()</f>
        <v>1.4492469540916986E-2</v>
      </c>
      <c r="E199">
        <f ca="1">RAND()</f>
        <v>8.4699903004538779E-2</v>
      </c>
      <c r="F199">
        <f ca="1">RAND()</f>
        <v>0.41378142141836094</v>
      </c>
      <c r="G199">
        <f ca="1">RAND()</f>
        <v>0.83244077274001593</v>
      </c>
      <c r="H199">
        <f ca="1">RAND()</f>
        <v>0.52359036155945926</v>
      </c>
      <c r="I199">
        <f ca="1">RAND()</f>
        <v>0.34201135675579908</v>
      </c>
      <c r="M199" t="str">
        <f ca="1">IF(LEN(J199)&lt;&gt;0,J199,VLOOKUP(D199+$B199,$BJ:$BK,MATCH($BK$1,$BJ$1:$BK$1,0),1))</f>
        <v>지정 장비</v>
      </c>
      <c r="N199" t="str">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Equip0404</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1</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DI</v>
      </c>
      <c r="Q199">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32</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19</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전설</v>
      </c>
      <c r="U199" t="s">
        <v>82</v>
      </c>
      <c r="V199" t="s">
        <v>293</v>
      </c>
      <c r="W199">
        <v>1</v>
      </c>
      <c r="X199" t="s">
        <v>125</v>
      </c>
      <c r="Z199">
        <v>4600</v>
      </c>
      <c r="AA199" t="str">
        <f ca="1">IF(ISBLANK(AB199),"",
VLOOKUP(AB199,OFFSET(INDIRECT("$A:$B"),0,MATCH(AB$1&amp;"_Verify",INDIRECT("$1:$1"),0)-1),2,0)
)</f>
        <v>uph</v>
      </c>
      <c r="AB199" t="s">
        <v>91</v>
      </c>
      <c r="AC199">
        <v>88102</v>
      </c>
      <c r="AD199">
        <v>14</v>
      </c>
      <c r="AE199" t="s">
        <v>407</v>
      </c>
      <c r="AG199">
        <v>3</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v>
      </c>
      <c r="AN199" t="str">
        <f ca="1">IF(AL199&lt;&gt;1,"",
"{"""&amp;A$1&amp;""":"&amp;A199
&amp;","""&amp;B$1&amp;""":"&amp;B199
&amp;IF(LEN(AA199)=0,"",","""&amp;AA$1&amp;""":"""&amp;AA199&amp;"""")
&amp;IF(LEN(AC199)=0,"",","""&amp;AC$1&amp;""":"""&amp;AC199&amp;"""")
&amp;IF(LEN(AD199)=0,"",","""&amp;AD$1&amp;""":"&amp;AD199)
&amp;IF(LEN(AE199)=0,"",","""&amp;AE$1&amp;""":"""&amp;AE199&amp;"""")
&amp;IF(LEN(AF199)=0,"",","""&amp;AF$1&amp;""":"&amp;AF199)
&amp;IF(LEN(AG199)=0,"",","""&amp;AG$1&amp;""":"&amp;AG199)&amp;"}")</f>
        <v>{"dy":20,"sl":7,"tp":"uph","vl":"88102","cn":14,"pt":"DI","pr":3}</v>
      </c>
    </row>
    <row r="200" spans="1:40">
      <c r="A200">
        <v>20</v>
      </c>
      <c r="B200">
        <v>8</v>
      </c>
      <c r="C200">
        <f>IF(B200&lt;=9,0,
IF(B200=10,1,2))</f>
        <v>0</v>
      </c>
      <c r="D200">
        <f ca="1">RAND()</f>
        <v>0.26939830723135405</v>
      </c>
      <c r="E200">
        <f ca="1">RAND()</f>
        <v>0.74936198864997083</v>
      </c>
      <c r="F200">
        <f ca="1">RAND()</f>
        <v>3.1055645090393158E-2</v>
      </c>
      <c r="G200">
        <f ca="1">RAND()</f>
        <v>0.44550709190247617</v>
      </c>
      <c r="H200">
        <f ca="1">RAND()</f>
        <v>0.76738951014883805</v>
      </c>
      <c r="I200">
        <f ca="1">RAND()</f>
        <v>0.46315340566142704</v>
      </c>
      <c r="M200" t="str">
        <f ca="1">IF(LEN(J200)&lt;&gt;0,J200,VLOOKUP(D200+$B200,$BJ:$BK,MATCH($BK$1,$BJ$1:$BK$1,0),1))</f>
        <v>삭제</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삭제</v>
      </c>
      <c r="O200" t="str">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삭제</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삭제</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t="str">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삭제</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AA200" t="str">
        <f ca="1">IF(ISBLANK(AB200),"",
VLOOKUP(AB200,OFFSET(INDIRECT("$A:$B"),0,MATCH(AB$1&amp;"_Verify",INDIRECT("$1:$1"),0)-1),2,0)
)</f>
        <v/>
      </c>
      <c r="AH200" t="str">
        <f>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
      </c>
      <c r="AL200">
        <v>1</v>
      </c>
      <c r="AM200" t="str">
        <f ca="1">IF(ROW()=2,AN200,OFFSET(AM200,-1,0)&amp;IF(LEN(AN200)=0,"",","&amp;AN200))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v>
      </c>
      <c r="AN200" t="str">
        <f ca="1">IF(AL200&lt;&gt;1,"",
"{"""&amp;A$1&amp;""":"&amp;A200
&amp;","""&amp;B$1&amp;""":"&amp;B200
&amp;IF(LEN(AA200)=0,"",","""&amp;AA$1&amp;""":"""&amp;AA200&amp;"""")
&amp;IF(LEN(AC200)=0,"",","""&amp;AC$1&amp;""":"""&amp;AC200&amp;"""")
&amp;IF(LEN(AD200)=0,"",","""&amp;AD$1&amp;""":"&amp;AD200)
&amp;IF(LEN(AE200)=0,"",","""&amp;AE$1&amp;""":"""&amp;AE200&amp;"""")
&amp;IF(LEN(AF200)=0,"",","""&amp;AF$1&amp;""":"&amp;AF200)
&amp;IF(LEN(AG200)=0,"",","""&amp;AG$1&amp;""":"&amp;AG200)&amp;"}")</f>
        <v>{"dy":20,"sl":8}</v>
      </c>
    </row>
    <row r="201" spans="1:40">
      <c r="A201">
        <v>20</v>
      </c>
      <c r="B201">
        <v>9</v>
      </c>
      <c r="C201">
        <f>IF(B201&lt;=9,0,
IF(B201=10,1,2))</f>
        <v>0</v>
      </c>
      <c r="D201">
        <f ca="1">RAND()</f>
        <v>0.68878898328694216</v>
      </c>
      <c r="E201">
        <f ca="1">RAND()</f>
        <v>0.24387513199705713</v>
      </c>
      <c r="F201">
        <f ca="1">RAND()</f>
        <v>0.48280293078782888</v>
      </c>
      <c r="G201">
        <f ca="1">RAND()</f>
        <v>0.68705841486881469</v>
      </c>
      <c r="H201">
        <f ca="1">RAND()</f>
        <v>2.1227050334851727E-2</v>
      </c>
      <c r="I201">
        <f ca="1">RAND()</f>
        <v>0.56792718203296066</v>
      </c>
      <c r="M201" t="str">
        <f ca="1">IF(LEN(J201)&lt;&gt;0,J201,VLOOKUP(D201+$B201,$BJ:$BK,MATCH($BK$1,$BJ$1:$BK$1,0),1))</f>
        <v>삭제</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삭제</v>
      </c>
      <c r="O201" t="str">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삭제</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삭제</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t="str">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삭제</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AA201" t="str">
        <f ca="1">IF(ISBLANK(AB201),"",
VLOOKUP(AB201,OFFSET(INDIRECT("$A:$B"),0,MATCH(AB$1&amp;"_Verify",INDIRECT("$1:$1"),0)-1),2,0)
)</f>
        <v/>
      </c>
      <c r="AH201" t="str">
        <f>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
      </c>
      <c r="AL201">
        <v>1</v>
      </c>
      <c r="AM201" t="str">
        <f ca="1">IF(ROW()=2,AN201,OFFSET(AM201,-1,0)&amp;IF(LEN(AN201)=0,"",","&amp;AN201))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v>
      </c>
      <c r="AN201" t="str">
        <f ca="1">IF(AL201&lt;&gt;1,"",
"{"""&amp;A$1&amp;""":"&amp;A201
&amp;","""&amp;B$1&amp;""":"&amp;B201
&amp;IF(LEN(AA201)=0,"",","""&amp;AA$1&amp;""":"""&amp;AA201&amp;"""")
&amp;IF(LEN(AC201)=0,"",","""&amp;AC$1&amp;""":"""&amp;AC201&amp;"""")
&amp;IF(LEN(AD201)=0,"",","""&amp;AD$1&amp;""":"&amp;AD201)
&amp;IF(LEN(AE201)=0,"",","""&amp;AE$1&amp;""":"""&amp;AE201&amp;"""")
&amp;IF(LEN(AF201)=0,"",","""&amp;AF$1&amp;""":"&amp;AF201)
&amp;IF(LEN(AG201)=0,"",","""&amp;AG$1&amp;""":"&amp;AG201)&amp;"}")</f>
        <v>{"dy":20,"sl":9}</v>
      </c>
    </row>
    <row r="202" spans="1:40">
      <c r="A202">
        <v>21</v>
      </c>
      <c r="B202">
        <v>0</v>
      </c>
      <c r="C202">
        <f>IF(B202&lt;=9,0,
IF(B202=10,1,2))</f>
        <v>0</v>
      </c>
      <c r="D202">
        <f ca="1">RAND()</f>
        <v>0.71931824082145468</v>
      </c>
      <c r="E202">
        <f ca="1">RAND()</f>
        <v>0.44432777363115306</v>
      </c>
      <c r="F202">
        <f ca="1">RAND()</f>
        <v>0.93367842245680632</v>
      </c>
      <c r="G202">
        <f ca="1">RAND()</f>
        <v>0.79685778891276526</v>
      </c>
      <c r="H202">
        <f ca="1">RAND()</f>
        <v>0.55657889795522741</v>
      </c>
      <c r="I202">
        <f ca="1">RAND()</f>
        <v>0.27812413499760213</v>
      </c>
      <c r="M202" t="str">
        <f ca="1">IF(LEN(J202)&lt;&gt;0,J202,VLOOKUP(D202+$B202,$BJ:$BK,MATCH($BK$1,$BJ$1:$BK$1,0),1))</f>
        <v>지정 장비</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Equip3401</v>
      </c>
      <c r="O202">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1</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DI</v>
      </c>
      <c r="Q202">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28</v>
      </c>
      <c r="R202">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16</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전설</v>
      </c>
      <c r="U202" t="s">
        <v>82</v>
      </c>
      <c r="V202" t="s">
        <v>196</v>
      </c>
      <c r="W202">
        <v>1</v>
      </c>
      <c r="X202" t="s">
        <v>129</v>
      </c>
      <c r="Z202">
        <v>11</v>
      </c>
      <c r="AA202" t="str">
        <f ca="1">IF(ISBLANK(AB202),"",
VLOOKUP(AB202,OFFSET(INDIRECT("$A:$B"),0,MATCH(AB$1&amp;"_Verify",INDIRECT("$1:$1"),0)-1),2,0)
)</f>
        <v>upn</v>
      </c>
      <c r="AB202" t="s">
        <v>377</v>
      </c>
      <c r="AC202">
        <v>16467</v>
      </c>
      <c r="AD202">
        <v>4</v>
      </c>
      <c r="AE202" t="s">
        <v>125</v>
      </c>
      <c r="AG202">
        <v>1200</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
      </c>
      <c r="AL202">
        <v>1</v>
      </c>
      <c r="AM202" t="str">
        <f ca="1">IF(ROW()=2,AN202,OFFSET(AM202,-1,0)&amp;IF(LEN(AN202)=0,"",","&amp;AN202))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v>
      </c>
      <c r="AN202" t="str">
        <f ca="1">IF(AL202&lt;&gt;1,"",
"{"""&amp;A$1&amp;""":"&amp;A202
&amp;","""&amp;B$1&amp;""":"&amp;B202
&amp;IF(LEN(AA202)=0,"",","""&amp;AA$1&amp;""":"""&amp;AA202&amp;"""")
&amp;IF(LEN(AC202)=0,"",","""&amp;AC$1&amp;""":"""&amp;AC202&amp;"""")
&amp;IF(LEN(AD202)=0,"",","""&amp;AD$1&amp;""":"&amp;AD202)
&amp;IF(LEN(AE202)=0,"",","""&amp;AE$1&amp;""":"""&amp;AE202&amp;"""")
&amp;IF(LEN(AF202)=0,"",","""&amp;AF$1&amp;""":"&amp;AF202)
&amp;IF(LEN(AG202)=0,"",","""&amp;AG$1&amp;""":"&amp;AG202)&amp;"}")</f>
        <v>{"dy":21,"sl":0,"tp":"upn","vl":"16467","cn":4,"pt":"GO","pr":1200}</v>
      </c>
    </row>
    <row r="203" spans="1:40">
      <c r="A203">
        <v>21</v>
      </c>
      <c r="B203">
        <v>1</v>
      </c>
      <c r="C203">
        <f>IF(B203&lt;=9,0,
IF(B203=10,1,2))</f>
        <v>0</v>
      </c>
      <c r="D203">
        <f ca="1">RAND()</f>
        <v>0.23731292075490129</v>
      </c>
      <c r="E203">
        <f ca="1">RAND()</f>
        <v>0.91547758339435448</v>
      </c>
      <c r="F203">
        <f ca="1">RAND()</f>
        <v>0.51941289553615322</v>
      </c>
      <c r="G203">
        <f ca="1">RAND()</f>
        <v>6.1385118053306487E-3</v>
      </c>
      <c r="H203">
        <f ca="1">RAND()</f>
        <v>0.91043592015573338</v>
      </c>
      <c r="I203">
        <f ca="1">RAND()</f>
        <v>0.74003675784038681</v>
      </c>
      <c r="M203" t="str">
        <f ca="1">IF(LEN(J203)&lt;&gt;0,J203,VLOOKUP(D203+$B203,$BJ:$BK,MATCH($BK$1,$BJ$1:$BK$1,0),1))</f>
        <v>지정 장비</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Equip8002</v>
      </c>
      <c r="O203">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1</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GO</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5300</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U203" t="s">
        <v>82</v>
      </c>
      <c r="V203" t="s">
        <v>258</v>
      </c>
      <c r="W203">
        <v>1</v>
      </c>
      <c r="X203" t="s">
        <v>125</v>
      </c>
      <c r="Z203">
        <v>1200</v>
      </c>
      <c r="AA203" t="str">
        <f ca="1">IF(ISBLANK(AB203),"",
VLOOKUP(AB203,OFFSET(INDIRECT("$A:$B"),0,MATCH(AB$1&amp;"_Verify",INDIRECT("$1:$1"),0)-1),2,0)
)</f>
        <v>uph</v>
      </c>
      <c r="AB203" t="s">
        <v>376</v>
      </c>
      <c r="AC203">
        <v>84861</v>
      </c>
      <c r="AD203">
        <v>14</v>
      </c>
      <c r="AE203" t="s">
        <v>129</v>
      </c>
      <c r="AG203">
        <v>4</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
      </c>
      <c r="AL203">
        <v>1</v>
      </c>
      <c r="AM203" t="str">
        <f ca="1">IF(ROW()=2,AN203,OFFSET(AM203,-1,0)&amp;IF(LEN(AN203)=0,"",","&amp;AN203))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v>
      </c>
      <c r="AN203" t="str">
        <f ca="1">IF(AL203&lt;&gt;1,"",
"{"""&amp;A$1&amp;""":"&amp;A203
&amp;","""&amp;B$1&amp;""":"&amp;B203
&amp;IF(LEN(AA203)=0,"",","""&amp;AA$1&amp;""":"""&amp;AA203&amp;"""")
&amp;IF(LEN(AC203)=0,"",","""&amp;AC$1&amp;""":"""&amp;AC203&amp;"""")
&amp;IF(LEN(AD203)=0,"",","""&amp;AD$1&amp;""":"&amp;AD203)
&amp;IF(LEN(AE203)=0,"",","""&amp;AE$1&amp;""":"""&amp;AE203&amp;"""")
&amp;IF(LEN(AF203)=0,"",","""&amp;AF$1&amp;""":"&amp;AF203)
&amp;IF(LEN(AG203)=0,"",","""&amp;AG$1&amp;""":"&amp;AG203)&amp;"}")</f>
        <v>{"dy":21,"sl":1,"tp":"uph","vl":"84861","cn":14,"pt":"DI","pr":4}</v>
      </c>
    </row>
    <row r="204" spans="1:40">
      <c r="A204">
        <v>21</v>
      </c>
      <c r="B204">
        <v>2</v>
      </c>
      <c r="C204">
        <f>IF(B204&lt;=9,0,
IF(B204=10,1,2))</f>
        <v>0</v>
      </c>
      <c r="D204">
        <f ca="1">RAND()</f>
        <v>7.8217615621503089E-3</v>
      </c>
      <c r="E204">
        <f ca="1">RAND()</f>
        <v>0.48918161645863645</v>
      </c>
      <c r="F204">
        <f ca="1">RAND()</f>
        <v>0.32601174944245359</v>
      </c>
      <c r="G204">
        <f ca="1">RAND()</f>
        <v>0.89342511123157098</v>
      </c>
      <c r="H204">
        <f ca="1">RAND()</f>
        <v>0.4288569249487354</v>
      </c>
      <c r="I204">
        <f ca="1">RAND()</f>
        <v>0.46204220066402157</v>
      </c>
      <c r="M204" t="str">
        <f ca="1">IF(LEN(J204)&lt;&gt;0,J204,VLOOKUP(D204+$B204,$BJ:$BK,MATCH($BK$1,$BJ$1:$BK$1,0),1))</f>
        <v>안 지정 캐릭터 PP 영웅등급</v>
      </c>
      <c r="N204">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48918</v>
      </c>
      <c r="O204">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8</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GO</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2400</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U204" t="s">
        <v>91</v>
      </c>
      <c r="V204">
        <v>6467</v>
      </c>
      <c r="W204">
        <v>9</v>
      </c>
      <c r="X204" t="s">
        <v>125</v>
      </c>
      <c r="Z204">
        <v>900</v>
      </c>
      <c r="AA204" t="str">
        <f ca="1">IF(ISBLANK(AB204),"",
VLOOKUP(AB204,OFFSET(INDIRECT("$A:$B"),0,MATCH(AB$1&amp;"_Verify",INDIRECT("$1:$1"),0)-1),2,0)
)</f>
        <v>fe</v>
      </c>
      <c r="AB204" t="s">
        <v>82</v>
      </c>
      <c r="AC204" t="s">
        <v>499</v>
      </c>
      <c r="AD204">
        <v>1</v>
      </c>
      <c r="AE204" t="s">
        <v>129</v>
      </c>
      <c r="AG204">
        <v>11</v>
      </c>
      <c r="AH204" t="str">
        <f ca="1">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 ca="1">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전투마법사의 지팡이</v>
      </c>
      <c r="AL204">
        <v>1</v>
      </c>
      <c r="AM204" t="str">
        <f ca="1">IF(ROW()=2,AN204,OFFSET(AM204,-1,0)&amp;IF(LEN(AN204)=0,"",","&amp;AN204))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v>
      </c>
      <c r="AN204" t="str">
        <f ca="1">IF(AL204&lt;&gt;1,"",
"{"""&amp;A$1&amp;""":"&amp;A204
&amp;","""&amp;B$1&amp;""":"&amp;B204
&amp;IF(LEN(AA204)=0,"",","""&amp;AA$1&amp;""":"""&amp;AA204&amp;"""")
&amp;IF(LEN(AC204)=0,"",","""&amp;AC$1&amp;""":"""&amp;AC204&amp;"""")
&amp;IF(LEN(AD204)=0,"",","""&amp;AD$1&amp;""":"&amp;AD204)
&amp;IF(LEN(AE204)=0,"",","""&amp;AE$1&amp;""":"""&amp;AE204&amp;"""")
&amp;IF(LEN(AF204)=0,"",","""&amp;AF$1&amp;""":"&amp;AF204)
&amp;IF(LEN(AG204)=0,"",","""&amp;AG$1&amp;""":"&amp;AG204)&amp;"}")</f>
        <v>{"dy":21,"sl":2,"tp":"fe","vl":"Equip3301","cn":1,"pt":"DI","pr":11}</v>
      </c>
    </row>
    <row r="205" spans="1:40">
      <c r="A205">
        <v>21</v>
      </c>
      <c r="B205">
        <v>3</v>
      </c>
      <c r="C205">
        <f>IF(B205&lt;=9,0,
IF(B205=10,1,2))</f>
        <v>0</v>
      </c>
      <c r="D205">
        <f ca="1">RAND()</f>
        <v>0.42091860593525809</v>
      </c>
      <c r="E205">
        <f ca="1">RAND()</f>
        <v>0.20074493528101123</v>
      </c>
      <c r="F205">
        <f ca="1">RAND()</f>
        <v>0.17048471007568289</v>
      </c>
      <c r="G205">
        <f ca="1">RAND()</f>
        <v>0.2825480084820472</v>
      </c>
      <c r="H205">
        <f ca="1">RAND()</f>
        <v>0.55070774706332215</v>
      </c>
      <c r="I205">
        <f ca="1">RAND()</f>
        <v>0.32725470389071654</v>
      </c>
      <c r="M205" t="str">
        <f ca="1">IF(LEN(J205)&lt;&gt;0,J205,VLOOKUP(D205+$B205,$BJ:$BK,MATCH($BK$1,$BJ$1:$BK$1,0),1))</f>
        <v>안 지정 캐릭터 PP 일반등급</v>
      </c>
      <c r="N205">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20074</v>
      </c>
      <c r="O205">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5</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GO</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1500</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U205" t="s">
        <v>92</v>
      </c>
      <c r="V205">
        <v>43155</v>
      </c>
      <c r="W205">
        <v>11</v>
      </c>
      <c r="X205" t="s">
        <v>125</v>
      </c>
      <c r="Z205">
        <v>1100</v>
      </c>
      <c r="AA205" t="str">
        <f ca="1">IF(ISBLANK(AB205),"",
VLOOKUP(AB205,OFFSET(INDIRECT("$A:$B"),0,MATCH(AB$1&amp;"_Verify",INDIRECT("$1:$1"),0)-1),2,0)
)</f>
        <v>fe</v>
      </c>
      <c r="AB205" t="s">
        <v>82</v>
      </c>
      <c r="AC205" t="s">
        <v>418</v>
      </c>
      <c r="AD205">
        <v>1</v>
      </c>
      <c r="AE205" t="s">
        <v>129</v>
      </c>
      <c r="AG205">
        <v>10</v>
      </c>
      <c r="AH205" t="str">
        <f ca="1">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
      </c>
      <c r="AJ205" t="str">
        <f>IF(ISBLANK($AB205),"",
IF(AND($B205&gt;=VLOOKUP($AB205,$AP:$AS,3,0),$B205&lt;=VLOOKUP($AB205,$AP:$AS,4,0)),"","슬롯타입이상"))</f>
        <v/>
      </c>
      <c r="AK205" t="str">
        <f ca="1">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잿더미 스톤해머</v>
      </c>
      <c r="AL205">
        <v>1</v>
      </c>
      <c r="AM205" t="str">
        <f ca="1">IF(ROW()=2,AN205,OFFSET(AM205,-1,0)&amp;IF(LEN(AN205)=0,"",","&amp;AN205))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v>
      </c>
      <c r="AN205" t="str">
        <f ca="1">IF(AL205&lt;&gt;1,"",
"{"""&amp;A$1&amp;""":"&amp;A205
&amp;","""&amp;B$1&amp;""":"&amp;B205
&amp;IF(LEN(AA205)=0,"",","""&amp;AA$1&amp;""":"""&amp;AA205&amp;"""")
&amp;IF(LEN(AC205)=0,"",","""&amp;AC$1&amp;""":"""&amp;AC205&amp;"""")
&amp;IF(LEN(AD205)=0,"",","""&amp;AD$1&amp;""":"&amp;AD205)
&amp;IF(LEN(AE205)=0,"",","""&amp;AE$1&amp;""":"""&amp;AE205&amp;"""")
&amp;IF(LEN(AF205)=0,"",","""&amp;AF$1&amp;""":"&amp;AF205)
&amp;IF(LEN(AG205)=0,"",","""&amp;AG$1&amp;""":"&amp;AG205)&amp;"}")</f>
        <v>{"dy":21,"sl":3,"tp":"fe","vl":"Equip4302","cn":1,"pt":"DI","pr":10}</v>
      </c>
    </row>
    <row r="206" spans="1:40">
      <c r="A206">
        <v>21</v>
      </c>
      <c r="B206">
        <v>4</v>
      </c>
      <c r="C206">
        <f>IF(B206&lt;=9,0,
IF(B206=10,1,2))</f>
        <v>0</v>
      </c>
      <c r="D206">
        <f ca="1">RAND()</f>
        <v>7.0041522299579828E-4</v>
      </c>
      <c r="E206">
        <f ca="1">RAND()</f>
        <v>0.89115690953043791</v>
      </c>
      <c r="F206">
        <f ca="1">RAND()</f>
        <v>0.47836573272341443</v>
      </c>
      <c r="G206">
        <f ca="1">RAND()</f>
        <v>0.67648039088384337</v>
      </c>
      <c r="H206">
        <f ca="1">RAND()</f>
        <v>0.81081502820017659</v>
      </c>
      <c r="I206">
        <f ca="1">RAND()</f>
        <v>0.28409815609050526</v>
      </c>
      <c r="M206" t="str">
        <f ca="1">IF(LEN(J206)&lt;&gt;0,J206,VLOOKUP(D206+$B206,$BJ:$BK,MATCH($BK$1,$BJ$1:$BK$1,0),1))</f>
        <v>안 지정 캐릭터 PP 일반등급</v>
      </c>
      <c r="N206">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89115</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13</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3900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92</v>
      </c>
      <c r="V206">
        <v>94861</v>
      </c>
      <c r="W206">
        <v>14</v>
      </c>
      <c r="X206" t="s">
        <v>125</v>
      </c>
      <c r="Z206">
        <v>1400</v>
      </c>
      <c r="AA206" t="str">
        <f ca="1">IF(ISBLANK(AB206),"",
VLOOKUP(AB206,OFFSET(INDIRECT("$A:$B"),0,MATCH(AB$1&amp;"_Verify",INDIRECT("$1:$1"),0)-1),2,0)
)</f>
        <v>fe</v>
      </c>
      <c r="AB206" t="s">
        <v>82</v>
      </c>
      <c r="AC206" t="s">
        <v>503</v>
      </c>
      <c r="AD206">
        <v>1</v>
      </c>
      <c r="AE206" t="s">
        <v>125</v>
      </c>
      <c r="AG206">
        <v>700</v>
      </c>
      <c r="AH206" t="str">
        <f ca="1">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 ca="1">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그린 아이즈</v>
      </c>
      <c r="AL206">
        <v>1</v>
      </c>
      <c r="AM206" t="str">
        <f ca="1">IF(ROW()=2,AN206,OFFSET(AM206,-1,0)&amp;IF(LEN(AN206)=0,"",","&amp;AN206))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{"dy":21,"sl":4,"tp":"fe","vl":"Equip5002","cn":1,"pt":"GO","pr":700}</v>
      </c>
    </row>
    <row r="207" spans="1:40">
      <c r="A207">
        <v>21</v>
      </c>
      <c r="B207">
        <v>5</v>
      </c>
      <c r="C207">
        <f>IF(B207&lt;=9,0,
IF(B207=10,1,2))</f>
        <v>0</v>
      </c>
      <c r="D207">
        <f ca="1">RAND()</f>
        <v>0.52296133220144814</v>
      </c>
      <c r="E207">
        <f ca="1">RAND()</f>
        <v>0.10420251084476828</v>
      </c>
      <c r="F207">
        <f ca="1">RAND()</f>
        <v>0.25763489723581789</v>
      </c>
      <c r="G207">
        <f ca="1">RAND()</f>
        <v>0.26341871534233663</v>
      </c>
      <c r="H207">
        <f ca="1">RAND()</f>
        <v>0.48746483116076011</v>
      </c>
      <c r="I207">
        <f ca="1">RAND()</f>
        <v>2.633008803766268E-4</v>
      </c>
      <c r="M207" t="str">
        <f ca="1">IF(LEN(J207)&lt;&gt;0,J207,VLOOKUP(D207+$B207,$BJ:$BK,MATCH($BK$1,$BJ$1:$BK$1,0),1))</f>
        <v>안 지정 캐릭터 PP 영웅등급</v>
      </c>
      <c r="N207">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10420</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4</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1200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111</v>
      </c>
      <c r="W207">
        <v>1</v>
      </c>
      <c r="X207" t="s">
        <v>125</v>
      </c>
      <c r="Z207">
        <v>700</v>
      </c>
      <c r="AA207" t="str">
        <f ca="1">IF(ISBLANK(AB207),"",
VLOOKUP(AB207,OFFSET(INDIRECT("$A:$B"),0,MATCH(AB$1&amp;"_Verify",INDIRECT("$1:$1"),0)-1),2,0)
)</f>
        <v>upn</v>
      </c>
      <c r="AB207" t="s">
        <v>92</v>
      </c>
      <c r="AC207">
        <v>33155</v>
      </c>
      <c r="AD207">
        <v>11</v>
      </c>
      <c r="AE207" t="s">
        <v>125</v>
      </c>
      <c r="AG207">
        <v>3300</v>
      </c>
      <c r="AH207" t="str">
        <f>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
      </c>
      <c r="AL207">
        <v>1</v>
      </c>
      <c r="AM207" t="str">
        <f ca="1">IF(ROW()=2,AN207,OFFSET(AM207,-1,0)&amp;IF(LEN(AN207)=0,"",","&amp;AN207))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{"dy":21,"sl":5,"tp":"upn","vl":"33155","cn":11,"pt":"GO","pr":3300}</v>
      </c>
    </row>
    <row r="208" spans="1:40">
      <c r="A208">
        <v>21</v>
      </c>
      <c r="B208">
        <v>6</v>
      </c>
      <c r="C208">
        <f>IF(B208&lt;=9,0,
IF(B208=10,1,2))</f>
        <v>0</v>
      </c>
      <c r="D208">
        <f ca="1">RAND()</f>
        <v>0.76663659094642389</v>
      </c>
      <c r="E208">
        <f ca="1">RAND()</f>
        <v>0.14431237211782977</v>
      </c>
      <c r="F208">
        <f ca="1">RAND()</f>
        <v>0.1591645021109227</v>
      </c>
      <c r="G208">
        <f ca="1">RAND()</f>
        <v>0.55426928851349788</v>
      </c>
      <c r="H208">
        <f ca="1">RAND()</f>
        <v>2.0253037481133718E-2</v>
      </c>
      <c r="I208">
        <f ca="1">RAND()</f>
        <v>0.17056409859333277</v>
      </c>
      <c r="M208" t="str">
        <f ca="1">IF(LEN(J208)&lt;&gt;0,J208,VLOOKUP(D208+$B208,$BJ:$BK,MATCH($BK$1,$BJ$1:$BK$1,0),1))</f>
        <v>지정 장비</v>
      </c>
      <c r="N208" t="str">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Equip1301</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GO</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7100</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82</v>
      </c>
      <c r="V208" t="s">
        <v>186</v>
      </c>
      <c r="W208">
        <v>1</v>
      </c>
      <c r="X208" t="s">
        <v>125</v>
      </c>
      <c r="Z208">
        <v>900</v>
      </c>
      <c r="AA208" t="str">
        <f ca="1">IF(ISBLANK(AB208),"",
VLOOKUP(AB208,OFFSET(INDIRECT("$A:$B"),0,MATCH(AB$1&amp;"_Verify",INDIRECT("$1:$1"),0)-1),2,0)
)</f>
        <v>fe</v>
      </c>
      <c r="AB208" t="s">
        <v>82</v>
      </c>
      <c r="AC208" t="s">
        <v>253</v>
      </c>
      <c r="AD208">
        <v>1</v>
      </c>
      <c r="AE208" t="s">
        <v>125</v>
      </c>
      <c r="AG208">
        <v>3900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용력의 방패</v>
      </c>
      <c r="AL208">
        <v>1</v>
      </c>
      <c r="AM208" t="str">
        <f ca="1">IF(ROW()=2,AN208,OFFSET(AM208,-1,0)&amp;IF(LEN(AN208)=0,"",","&amp;AN208))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{"dy":21,"sl":6,"tp":"fe","vl":"Equip7101","cn":1,"pt":"GO","pr":3900}</v>
      </c>
    </row>
    <row r="209" spans="1:40">
      <c r="A209">
        <v>21</v>
      </c>
      <c r="B209">
        <v>7</v>
      </c>
      <c r="C209">
        <f>IF(B209&lt;=9,0,
IF(B209=10,1,2))</f>
        <v>0</v>
      </c>
      <c r="D209">
        <f ca="1">RAND()</f>
        <v>0.44408260412989864</v>
      </c>
      <c r="E209">
        <f ca="1">RAND()</f>
        <v>0.87375401274884945</v>
      </c>
      <c r="F209">
        <f ca="1">RAND()</f>
        <v>0.97382487895701875</v>
      </c>
      <c r="G209">
        <f ca="1">RAND()</f>
        <v>9.1861389700883977E-2</v>
      </c>
      <c r="H209">
        <f ca="1">RAND()</f>
        <v>2.8862103973117836E-2</v>
      </c>
      <c r="I209">
        <f ca="1">RAND()</f>
        <v>0.77018207132217908</v>
      </c>
      <c r="M209" t="str">
        <f ca="1">IF(LEN(J209)&lt;&gt;0,J209,VLOOKUP(D209+$B209,$BJ:$BK,MATCH($BK$1,$BJ$1:$BK$1,0),1))</f>
        <v>지정 장비</v>
      </c>
      <c r="N209" t="str">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Equip8201</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1</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DI</v>
      </c>
      <c r="Q209" t="str">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삭제</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42</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
      </c>
      <c r="U209" t="s">
        <v>82</v>
      </c>
      <c r="V209" t="s">
        <v>194</v>
      </c>
      <c r="W209">
        <v>1</v>
      </c>
      <c r="X209" t="s">
        <v>125</v>
      </c>
      <c r="Z209">
        <v>7800</v>
      </c>
      <c r="AA209" t="str">
        <f ca="1">IF(ISBLANK(AB209),"",
VLOOKUP(AB209,OFFSET(INDIRECT("$A:$B"),0,MATCH(AB$1&amp;"_Verify",INDIRECT("$1:$1"),0)-1),2,0)
)</f>
        <v>fe</v>
      </c>
      <c r="AB209" t="s">
        <v>82</v>
      </c>
      <c r="AC209" t="s">
        <v>434</v>
      </c>
      <c r="AD209">
        <v>1</v>
      </c>
      <c r="AE209" t="s">
        <v>125</v>
      </c>
      <c r="AG209">
        <v>7800</v>
      </c>
      <c r="AH209" t="str">
        <f ca="1">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 ca="1">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흑진주 칼날</v>
      </c>
      <c r="AL209">
        <v>1</v>
      </c>
      <c r="AM209" t="str">
        <f ca="1">IF(ROW()=2,AN209,OFFSET(AM209,-1,0)&amp;IF(LEN(AN209)=0,"",","&amp;AN209))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{"dy":21,"sl":7,"tp":"fe","vl":"Equip1302","cn":1,"pt":"GO","pr":7800}</v>
      </c>
    </row>
    <row r="210" spans="1:40">
      <c r="A210">
        <v>21</v>
      </c>
      <c r="B210">
        <v>8</v>
      </c>
      <c r="C210">
        <f>IF(B210&lt;=9,0,
IF(B210=10,1,2))</f>
        <v>0</v>
      </c>
      <c r="D210">
        <f ca="1">RAND()</f>
        <v>0.97635468686690219</v>
      </c>
      <c r="E210">
        <f ca="1">RAND()</f>
        <v>0.423465424750053</v>
      </c>
      <c r="F210">
        <f ca="1">RAND()</f>
        <v>0.49028345514513416</v>
      </c>
      <c r="G210">
        <f ca="1">RAND()</f>
        <v>0.90864828013450805</v>
      </c>
      <c r="H210">
        <f ca="1">RAND()</f>
        <v>0.94118762435874737</v>
      </c>
      <c r="I210">
        <f ca="1">RAND()</f>
        <v>0.15572158724797658</v>
      </c>
      <c r="M210" t="str">
        <f ca="1">IF(LEN(J210)&lt;&gt;0,J210,VLOOKUP(D210+$B210,$BJ:$BK,MATCH($BK$1,$BJ$1:$BK$1,0),1))</f>
        <v>삭제</v>
      </c>
      <c r="N210" t="str">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삭제</v>
      </c>
      <c r="O210" t="str">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삭제</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삭제</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t="str">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삭제</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AA210" t="str">
        <f ca="1">IF(ISBLANK(AB210),"",
VLOOKUP(AB210,OFFSET(INDIRECT("$A:$B"),0,MATCH(AB$1&amp;"_Verify",INDIRECT("$1:$1"),0)-1),2,0)
)</f>
        <v>fl2</v>
      </c>
      <c r="AB210" t="s">
        <v>455</v>
      </c>
      <c r="AC210" t="s">
        <v>463</v>
      </c>
      <c r="AD210">
        <v>1</v>
      </c>
      <c r="AE210" t="s">
        <v>129</v>
      </c>
      <c r="AF210">
        <v>70</v>
      </c>
      <c r="AG210">
        <v>49</v>
      </c>
      <c r="AH210" t="str">
        <f>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플랜도</v>
      </c>
      <c r="AL210">
        <v>1</v>
      </c>
      <c r="AM210" t="str">
        <f ca="1">IF(ROW()=2,AN210,OFFSET(AM210,-1,0)&amp;IF(LEN(AN210)=0,"",","&amp;AN210))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v>
      </c>
      <c r="AN210" t="str">
        <f ca="1">IF(AL210&lt;&gt;1,"",
"{"""&amp;A$1&amp;""":"&amp;A210
&amp;","""&amp;B$1&amp;""":"&amp;B210
&amp;IF(LEN(AA210)=0,"",","""&amp;AA$1&amp;""":"""&amp;AA210&amp;"""")
&amp;IF(LEN(AC210)=0,"",","""&amp;AC$1&amp;""":"""&amp;AC210&amp;"""")
&amp;IF(LEN(AD210)=0,"",","""&amp;AD$1&amp;""":"&amp;AD210)
&amp;IF(LEN(AE210)=0,"",","""&amp;AE$1&amp;""":"""&amp;AE210&amp;"""")
&amp;IF(LEN(AF210)=0,"",","""&amp;AF$1&amp;""":"&amp;AF210)
&amp;IF(LEN(AG210)=0,"",","""&amp;AG$1&amp;""":"&amp;AG210)&amp;"}")</f>
        <v>{"dy":21,"sl":8,"tp":"fl2","vl":"Actor1039","cn":1,"pt":"DI","pp":70,"pr":49}</v>
      </c>
    </row>
    <row r="211" spans="1:40">
      <c r="A211">
        <v>21</v>
      </c>
      <c r="B211">
        <v>9</v>
      </c>
      <c r="C211">
        <f>IF(B211&lt;=9,0,
IF(B211=10,1,2))</f>
        <v>0</v>
      </c>
      <c r="D211">
        <f ca="1">RAND()</f>
        <v>0.6088592083847898</v>
      </c>
      <c r="E211">
        <f ca="1">RAND()</f>
        <v>0.17172040923646126</v>
      </c>
      <c r="F211">
        <f ca="1">RAND()</f>
        <v>0.66161499847592387</v>
      </c>
      <c r="G211">
        <f ca="1">RAND()</f>
        <v>0.50689937847855993</v>
      </c>
      <c r="H211">
        <f ca="1">RAND()</f>
        <v>0.16009247141358962</v>
      </c>
      <c r="I211">
        <f ca="1">RAND()</f>
        <v>0.38683317960342045</v>
      </c>
      <c r="M211" t="str">
        <f ca="1">IF(LEN(J211)&lt;&gt;0,J211,VLOOKUP(D211+$B211,$BJ:$BK,MATCH($BK$1,$BJ$1:$BK$1,0),1))</f>
        <v>삭제</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삭제</v>
      </c>
      <c r="O211" t="str">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삭제</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삭제</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t="str">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삭제</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AA211" t="str">
        <f ca="1">IF(ISBLANK(AB211),"",
VLOOKUP(AB211,OFFSET(INDIRECT("$A:$B"),0,MATCH(AB$1&amp;"_Verify",INDIRECT("$1:$1"),0)-1),2,0)
)</f>
        <v>fl3</v>
      </c>
      <c r="AB211" t="s">
        <v>456</v>
      </c>
      <c r="AC211" t="s">
        <v>463</v>
      </c>
      <c r="AD211">
        <v>1</v>
      </c>
      <c r="AE211" t="s">
        <v>129</v>
      </c>
      <c r="AF211">
        <v>70</v>
      </c>
      <c r="AG211">
        <v>49</v>
      </c>
      <c r="AH211" t="str">
        <f>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플랜도</v>
      </c>
      <c r="AL211">
        <v>1</v>
      </c>
      <c r="AM211" t="str">
        <f ca="1">IF(ROW()=2,AN211,OFFSET(AM211,-1,0)&amp;IF(LEN(AN211)=0,"",","&amp;AN211))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v>
      </c>
      <c r="AN211" t="str">
        <f ca="1">IF(AL211&lt;&gt;1,"",
"{"""&amp;A$1&amp;""":"&amp;A211
&amp;","""&amp;B$1&amp;""":"&amp;B211
&amp;IF(LEN(AA211)=0,"",","""&amp;AA$1&amp;""":"""&amp;AA211&amp;"""")
&amp;IF(LEN(AC211)=0,"",","""&amp;AC$1&amp;""":"""&amp;AC211&amp;"""")
&amp;IF(LEN(AD211)=0,"",","""&amp;AD$1&amp;""":"&amp;AD211)
&amp;IF(LEN(AE211)=0,"",","""&amp;AE$1&amp;""":"""&amp;AE211&amp;"""")
&amp;IF(LEN(AF211)=0,"",","""&amp;AF$1&amp;""":"&amp;AF211)
&amp;IF(LEN(AG211)=0,"",","""&amp;AG$1&amp;""":"&amp;AG211)&amp;"}")</f>
        <v>{"dy":21,"sl":9,"tp":"fl3","vl":"Actor1039","cn":1,"pt":"DI","pp":70,"pr":49}</v>
      </c>
    </row>
    <row r="212" spans="1:40">
      <c r="A212">
        <v>22</v>
      </c>
      <c r="B212">
        <v>0</v>
      </c>
      <c r="C212">
        <f>IF(B212&lt;=9,0,
IF(B212=10,1,2))</f>
        <v>0</v>
      </c>
      <c r="D212">
        <f ca="1">RAND()</f>
        <v>0.80216662016409579</v>
      </c>
      <c r="E212">
        <f ca="1">RAND()</f>
        <v>0.58597837543986031</v>
      </c>
      <c r="F212">
        <f ca="1">RAND()</f>
        <v>0.58931162696741224</v>
      </c>
      <c r="G212">
        <f ca="1">RAND()</f>
        <v>0.8991874745333901</v>
      </c>
      <c r="H212">
        <f ca="1">RAND()</f>
        <v>0.99663217357206935</v>
      </c>
      <c r="I212">
        <f ca="1">RAND()</f>
        <v>0.61216151547782571</v>
      </c>
      <c r="M212" t="str">
        <f ca="1">IF(LEN(J212)&lt;&gt;0,J212,VLOOKUP(D212+$B212,$BJ:$BK,MATCH($BK$1,$BJ$1:$BK$1,0),1))</f>
        <v>지정 장비</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Equip5101</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GO</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1300</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178</v>
      </c>
      <c r="W212">
        <v>1</v>
      </c>
      <c r="X212" t="s">
        <v>125</v>
      </c>
      <c r="Z212">
        <v>1400</v>
      </c>
      <c r="AA212" t="str">
        <f ca="1">IF(ISBLANK(AB212),"",
VLOOKUP(AB212,OFFSET(INDIRECT("$A:$B"),0,MATCH(AB$1&amp;"_Verify",INDIRECT("$1:$1"),0)-1),2,0)
)</f>
        <v>upn</v>
      </c>
      <c r="AB212" t="s">
        <v>92</v>
      </c>
      <c r="AC212">
        <v>82746</v>
      </c>
      <c r="AD212">
        <v>12</v>
      </c>
      <c r="AE212" t="s">
        <v>125</v>
      </c>
      <c r="AG212">
        <v>3600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{"dy":22,"sl":0,"tp":"upn","vl":"82746","cn":12,"pt":"GO","pr":3600}</v>
      </c>
    </row>
    <row r="213" spans="1:40">
      <c r="A213">
        <v>22</v>
      </c>
      <c r="B213">
        <v>1</v>
      </c>
      <c r="C213">
        <f>IF(B213&lt;=9,0,
IF(B213=10,1,2))</f>
        <v>0</v>
      </c>
      <c r="D213">
        <f ca="1">RAND()</f>
        <v>0.54040229748432345</v>
      </c>
      <c r="E213">
        <f ca="1">RAND()</f>
        <v>0.1830552909242612</v>
      </c>
      <c r="F213">
        <f ca="1">RAND()</f>
        <v>0.59644599764208095</v>
      </c>
      <c r="G213">
        <f ca="1">RAND()</f>
        <v>0.79649157633667411</v>
      </c>
      <c r="H213">
        <f ca="1">RAND()</f>
        <v>0.40514425482390037</v>
      </c>
      <c r="I213">
        <f ca="1">RAND()</f>
        <v>0.14737254928916887</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Equip1202</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GO</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2600</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5000</v>
      </c>
      <c r="AA213" t="str">
        <f ca="1">IF(ISBLANK(AB213),"",
VLOOKUP(AB213,OFFSET(INDIRECT("$A:$B"),0,MATCH(AB$1&amp;"_Verify",INDIRECT("$1:$1"),0)-1),2,0)
)</f>
        <v>fe</v>
      </c>
      <c r="AB213" t="s">
        <v>82</v>
      </c>
      <c r="AC213" t="s">
        <v>436</v>
      </c>
      <c r="AD213">
        <v>1</v>
      </c>
      <c r="AE213" t="s">
        <v>129</v>
      </c>
      <c r="AG213">
        <v>10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영롱한 반증</v>
      </c>
      <c r="AL213">
        <v>1</v>
      </c>
      <c r="AM213" t="str">
        <f ca="1">IF(ROW()=2,AN213,OFFSET(AM213,-1,0)&amp;IF(LEN(AN213)=0,"",","&amp;AN213))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{"dy":22,"sl":1,"tp":"fe","vl":"Equip5301","cn":1,"pt":"DI","pr":10}</v>
      </c>
    </row>
    <row r="214" spans="1:40">
      <c r="A214">
        <v>22</v>
      </c>
      <c r="B214">
        <v>2</v>
      </c>
      <c r="C214">
        <f>IF(B214&lt;=9,0,
IF(B214=10,1,2))</f>
        <v>0</v>
      </c>
      <c r="D214">
        <f ca="1">RAND()</f>
        <v>0.30141885057136275</v>
      </c>
      <c r="E214">
        <f ca="1">RAND()</f>
        <v>0.49014189732327307</v>
      </c>
      <c r="F214">
        <f ca="1">RAND()</f>
        <v>0.91223623938081244</v>
      </c>
      <c r="G214">
        <f ca="1">RAND()</f>
        <v>0.6782342327923917</v>
      </c>
      <c r="H214">
        <f ca="1">RAND()</f>
        <v>0.27403950216609607</v>
      </c>
      <c r="I214">
        <f ca="1">RAND()</f>
        <v>0.15813697865329268</v>
      </c>
      <c r="M214" t="str">
        <f ca="1">IF(LEN(J214)&lt;&gt;0,J214,VLOOKUP(D214+$B214,$BJ:$BK,MATCH($BK$1,$BJ$1:$BK$1,0),1))</f>
        <v>안 지정 캐릭터 PP 영웅등급</v>
      </c>
      <c r="N214">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49014</v>
      </c>
      <c r="O214">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8</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GO</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2400</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U214" t="s">
        <v>91</v>
      </c>
      <c r="V214">
        <v>92746</v>
      </c>
      <c r="W214">
        <v>14</v>
      </c>
      <c r="X214" t="s">
        <v>125</v>
      </c>
      <c r="Z214">
        <v>1400</v>
      </c>
      <c r="AA214" t="str">
        <f ca="1">IF(ISBLANK(AB214),"",
VLOOKUP(AB214,OFFSET(INDIRECT("$A:$B"),0,MATCH(AB$1&amp;"_Verify",INDIRECT("$1:$1"),0)-1),2,0)
)</f>
        <v>fe</v>
      </c>
      <c r="AB214" t="s">
        <v>82</v>
      </c>
      <c r="AC214" t="s">
        <v>384</v>
      </c>
      <c r="AD214">
        <v>1</v>
      </c>
      <c r="AE214" t="s">
        <v>125</v>
      </c>
      <c r="AG214">
        <v>800</v>
      </c>
      <c r="AH214" t="str">
        <f ca="1">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 ca="1">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블레이드 보우</v>
      </c>
      <c r="AL214">
        <v>1</v>
      </c>
      <c r="AM214" t="str">
        <f ca="1">IF(ROW()=2,AN214,OFFSET(AM214,-1,0)&amp;IF(LEN(AN214)=0,"",","&amp;AN214))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v>
      </c>
      <c r="AN214" t="str">
        <f ca="1">IF(AL214&lt;&gt;1,"",
"{"""&amp;A$1&amp;""":"&amp;A214
&amp;","""&amp;B$1&amp;""":"&amp;B214
&amp;IF(LEN(AA214)=0,"",","""&amp;AA$1&amp;""":"""&amp;AA214&amp;"""")
&amp;IF(LEN(AC214)=0,"",","""&amp;AC$1&amp;""":"""&amp;AC214&amp;"""")
&amp;IF(LEN(AD214)=0,"",","""&amp;AD$1&amp;""":"&amp;AD214)
&amp;IF(LEN(AE214)=0,"",","""&amp;AE$1&amp;""":"""&amp;AE214&amp;"""")
&amp;IF(LEN(AF214)=0,"",","""&amp;AF$1&amp;""":"&amp;AF214)
&amp;IF(LEN(AG214)=0,"",","""&amp;AG$1&amp;""":"&amp;AG214)&amp;"}")</f>
        <v>{"dy":22,"sl":2,"tp":"fe","vl":"Equip2002","cn":1,"pt":"GO","pr":800}</v>
      </c>
    </row>
    <row r="215" spans="1:40">
      <c r="A215">
        <v>22</v>
      </c>
      <c r="B215">
        <v>3</v>
      </c>
      <c r="C215">
        <f>IF(B215&lt;=9,0,
IF(B215=10,1,2))</f>
        <v>0</v>
      </c>
      <c r="D215">
        <f ca="1">RAND()</f>
        <v>0.75630754847861503</v>
      </c>
      <c r="E215">
        <f ca="1">RAND()</f>
        <v>0.84082673024815258</v>
      </c>
      <c r="F215">
        <f ca="1">RAND()</f>
        <v>0.25697223013150428</v>
      </c>
      <c r="G215">
        <f ca="1">RAND()</f>
        <v>0.27838907034829841</v>
      </c>
      <c r="H215">
        <f ca="1">RAND()</f>
        <v>0.70364358172310537</v>
      </c>
      <c r="I215">
        <f ca="1">RAND()</f>
        <v>0.51611837664293281</v>
      </c>
      <c r="M215" t="str">
        <f ca="1">IF(LEN(J215)&lt;&gt;0,J215,VLOOKUP(D215+$B215,$BJ:$BK,MATCH($BK$1,$BJ$1:$BK$1,0),1))</f>
        <v>안 지정 캐릭터 PP 일반등급</v>
      </c>
      <c r="N215">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84082</v>
      </c>
      <c r="O215">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13</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GO</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3900</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U215" t="s">
        <v>91</v>
      </c>
      <c r="V215">
        <v>38584</v>
      </c>
      <c r="W215">
        <v>11</v>
      </c>
      <c r="X215" t="s">
        <v>125</v>
      </c>
      <c r="Z215">
        <v>1100</v>
      </c>
      <c r="AA215" t="str">
        <f ca="1">IF(ISBLANK(AB215),"",
VLOOKUP(AB215,OFFSET(INDIRECT("$A:$B"),0,MATCH(AB$1&amp;"_Verify",INDIRECT("$1:$1"),0)-1),2,0)
)</f>
        <v>fe</v>
      </c>
      <c r="AB215" t="s">
        <v>82</v>
      </c>
      <c r="AC215" t="s">
        <v>178</v>
      </c>
      <c r="AD215">
        <v>1</v>
      </c>
      <c r="AE215" t="s">
        <v>125</v>
      </c>
      <c r="AG215">
        <v>1400</v>
      </c>
      <c r="AH215" t="str">
        <f ca="1">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
      </c>
      <c r="AJ215" t="str">
        <f>IF(ISBLANK($AB215),"",
IF(AND($B215&gt;=VLOOKUP($AB215,$AP:$AS,3,0),$B215&lt;=VLOOKUP($AB215,$AP:$AS,4,0)),"","슬롯타입이상"))</f>
        <v/>
      </c>
      <c r="AK215" t="str">
        <f ca="1">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흑마법의 지팡이</v>
      </c>
      <c r="AL215">
        <v>1</v>
      </c>
      <c r="AM215" t="str">
        <f ca="1">IF(ROW()=2,AN215,OFFSET(AM215,-1,0)&amp;IF(LEN(AN215)=0,"",","&amp;AN215))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v>
      </c>
      <c r="AN215" t="str">
        <f ca="1">IF(AL215&lt;&gt;1,"",
"{"""&amp;A$1&amp;""":"&amp;A215
&amp;","""&amp;B$1&amp;""":"&amp;B215
&amp;IF(LEN(AA215)=0,"",","""&amp;AA$1&amp;""":"""&amp;AA215&amp;"""")
&amp;IF(LEN(AC215)=0,"",","""&amp;AC$1&amp;""":"""&amp;AC215&amp;"""")
&amp;IF(LEN(AD215)=0,"",","""&amp;AD$1&amp;""":"&amp;AD215)
&amp;IF(LEN(AE215)=0,"",","""&amp;AE$1&amp;""":"""&amp;AE215&amp;"""")
&amp;IF(LEN(AF215)=0,"",","""&amp;AF$1&amp;""":"&amp;AF215)
&amp;IF(LEN(AG215)=0,"",","""&amp;AG$1&amp;""":"&amp;AG215)&amp;"}")</f>
        <v>{"dy":22,"sl":3,"tp":"fe","vl":"Equip3102","cn":1,"pt":"GO","pr":1400}</v>
      </c>
    </row>
    <row r="216" spans="1:40">
      <c r="A216">
        <v>22</v>
      </c>
      <c r="B216">
        <v>4</v>
      </c>
      <c r="C216">
        <f>IF(B216&lt;=9,0,
IF(B216=10,1,2))</f>
        <v>0</v>
      </c>
      <c r="D216">
        <f ca="1">RAND()</f>
        <v>6.9247907604294667E-2</v>
      </c>
      <c r="E216">
        <f ca="1">RAND()</f>
        <v>6.4764633007686867E-2</v>
      </c>
      <c r="F216">
        <f ca="1">RAND()</f>
        <v>5.7553432331154952E-2</v>
      </c>
      <c r="G216">
        <f ca="1">RAND()</f>
        <v>0.38530429329492866</v>
      </c>
      <c r="H216">
        <f ca="1">RAND()</f>
        <v>0.95185617415387602</v>
      </c>
      <c r="I216">
        <f ca="1">RAND()</f>
        <v>0.43246687208601797</v>
      </c>
      <c r="M216" t="str">
        <f ca="1">IF(LEN(J216)&lt;&gt;0,J216,VLOOKUP(D216+$B216,$BJ:$BK,MATCH($BK$1,$BJ$1:$BK$1,0),1))</f>
        <v>안 지정 캐릭터 PP 일반등급</v>
      </c>
      <c r="N216">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6476</v>
      </c>
      <c r="O216">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3</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GO</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900</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U216" t="s">
        <v>92</v>
      </c>
      <c r="V216">
        <v>45187</v>
      </c>
      <c r="W216">
        <v>11</v>
      </c>
      <c r="X216" t="s">
        <v>125</v>
      </c>
      <c r="Z216">
        <v>1100</v>
      </c>
      <c r="AA216" t="str">
        <f ca="1">IF(ISBLANK(AB216),"",
VLOOKUP(AB216,OFFSET(INDIRECT("$A:$B"),0,MATCH(AB$1&amp;"_Verify",INDIRECT("$1:$1"),0)-1),2,0)
)</f>
        <v>upn</v>
      </c>
      <c r="AB216" t="s">
        <v>92</v>
      </c>
      <c r="AC216">
        <v>35187</v>
      </c>
      <c r="AD216">
        <v>5</v>
      </c>
      <c r="AE216" t="s">
        <v>125</v>
      </c>
      <c r="AG216">
        <v>1500</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
      </c>
      <c r="AL216">
        <v>1</v>
      </c>
      <c r="AM216" t="str">
        <f ca="1">IF(ROW()=2,AN216,OFFSET(AM216,-1,0)&amp;IF(LEN(AN216)=0,"",","&amp;AN216))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v>
      </c>
      <c r="AN216" t="str">
        <f ca="1">IF(AL216&lt;&gt;1,"",
"{"""&amp;A$1&amp;""":"&amp;A216
&amp;","""&amp;B$1&amp;""":"&amp;B216
&amp;IF(LEN(AA216)=0,"",","""&amp;AA$1&amp;""":"""&amp;AA216&amp;"""")
&amp;IF(LEN(AC216)=0,"",","""&amp;AC$1&amp;""":"""&amp;AC216&amp;"""")
&amp;IF(LEN(AD216)=0,"",","""&amp;AD$1&amp;""":"&amp;AD216)
&amp;IF(LEN(AE216)=0,"",","""&amp;AE$1&amp;""":"""&amp;AE216&amp;"""")
&amp;IF(LEN(AF216)=0,"",","""&amp;AF$1&amp;""":"&amp;AF216)
&amp;IF(LEN(AG216)=0,"",","""&amp;AG$1&amp;""":"&amp;AG216)&amp;"}")</f>
        <v>{"dy":22,"sl":4,"tp":"upn","vl":"35187","cn":5,"pt":"GO","pr":1500}</v>
      </c>
    </row>
    <row r="217" spans="1:40">
      <c r="A217">
        <v>22</v>
      </c>
      <c r="B217">
        <v>5</v>
      </c>
      <c r="C217">
        <f>IF(B217&lt;=9,0,
IF(B217=10,1,2))</f>
        <v>0</v>
      </c>
      <c r="D217">
        <f ca="1">RAND()</f>
        <v>0.8595394997887551</v>
      </c>
      <c r="E217">
        <f ca="1">RAND()</f>
        <v>0.3773439714493142</v>
      </c>
      <c r="F217">
        <f ca="1">RAND()</f>
        <v>0.95847687300843021</v>
      </c>
      <c r="G217">
        <f ca="1">RAND()</f>
        <v>4.8347538397546241E-2</v>
      </c>
      <c r="H217">
        <f ca="1">RAND()</f>
        <v>0.35841148204894635</v>
      </c>
      <c r="I217">
        <f ca="1">RAND()</f>
        <v>0.34536406485280025</v>
      </c>
      <c r="M217" t="str">
        <f ca="1">IF(LEN(J217)&lt;&gt;0,J217,VLOOKUP(D217+$B217,$BJ:$BK,MATCH($BK$1,$BJ$1:$BK$1,0),1))</f>
        <v>안 지정 캐릭터 PP 일반등급</v>
      </c>
      <c r="N217">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37734</v>
      </c>
      <c r="O217">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7</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GO</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2100</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U217" t="s">
        <v>82</v>
      </c>
      <c r="V217" t="s">
        <v>188</v>
      </c>
      <c r="W217">
        <v>1</v>
      </c>
      <c r="X217" t="s">
        <v>129</v>
      </c>
      <c r="Z217">
        <v>11</v>
      </c>
      <c r="AA217" t="str">
        <f ca="1">IF(ISBLANK(AB217),"",
VLOOKUP(AB217,OFFSET(INDIRECT("$A:$B"),0,MATCH(AB$1&amp;"_Verify",INDIRECT("$1:$1"),0)-1),2,0)
)</f>
        <v>fe</v>
      </c>
      <c r="AB217" t="s">
        <v>82</v>
      </c>
      <c r="AC217" t="s">
        <v>448</v>
      </c>
      <c r="AD217">
        <v>1</v>
      </c>
      <c r="AE217" t="s">
        <v>125</v>
      </c>
      <c r="AG217">
        <v>900</v>
      </c>
      <c r="AH217" t="str">
        <f ca="1">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 ca="1">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용기의 도끼</v>
      </c>
      <c r="AL217">
        <v>1</v>
      </c>
      <c r="AM217" t="str">
        <f ca="1">IF(ROW()=2,AN217,OFFSET(AM217,-1,0)&amp;IF(LEN(AN217)=0,"",","&amp;AN217))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v>
      </c>
      <c r="AN217" t="str">
        <f ca="1">IF(AL217&lt;&gt;1,"",
"{"""&amp;A$1&amp;""":"&amp;A217
&amp;","""&amp;B$1&amp;""":"&amp;B217
&amp;IF(LEN(AA217)=0,"",","""&amp;AA$1&amp;""":"""&amp;AA217&amp;"""")
&amp;IF(LEN(AC217)=0,"",","""&amp;AC$1&amp;""":"""&amp;AC217&amp;"""")
&amp;IF(LEN(AD217)=0,"",","""&amp;AD$1&amp;""":"&amp;AD217)
&amp;IF(LEN(AE217)=0,"",","""&amp;AE$1&amp;""":"""&amp;AE217&amp;"""")
&amp;IF(LEN(AF217)=0,"",","""&amp;AF$1&amp;""":"&amp;AF217)
&amp;IF(LEN(AG217)=0,"",","""&amp;AG$1&amp;""":"&amp;AG217)&amp;"}")</f>
        <v>{"dy":22,"sl":5,"tp":"fe","vl":"Equip0001","cn":1,"pt":"GO","pr":900}</v>
      </c>
    </row>
    <row r="218" spans="1:40">
      <c r="A218">
        <v>22</v>
      </c>
      <c r="B218">
        <v>6</v>
      </c>
      <c r="C218">
        <f>IF(B218&lt;=9,0,
IF(B218=10,1,2))</f>
        <v>0</v>
      </c>
      <c r="D218">
        <f ca="1">RAND()</f>
        <v>0.8658104526044923</v>
      </c>
      <c r="E218">
        <f ca="1">RAND()</f>
        <v>0.76839246215362833</v>
      </c>
      <c r="F218">
        <f ca="1">RAND()</f>
        <v>0.1833371172122169</v>
      </c>
      <c r="G218">
        <f ca="1">RAND()</f>
        <v>0.18732369676523841</v>
      </c>
      <c r="H218">
        <f ca="1">RAND()</f>
        <v>0.58974401566110679</v>
      </c>
      <c r="I218">
        <f ca="1">RAND()</f>
        <v>0.2062595783835216</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Equip7101</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GO</v>
      </c>
      <c r="Q218" t="str">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삭제</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3200</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
      </c>
      <c r="U218" t="s">
        <v>82</v>
      </c>
      <c r="V218" t="s">
        <v>253</v>
      </c>
      <c r="W218">
        <v>1</v>
      </c>
      <c r="X218" t="s">
        <v>125</v>
      </c>
      <c r="Z218">
        <v>3900</v>
      </c>
      <c r="AA218" t="str">
        <f ca="1">IF(ISBLANK(AB218),"",
VLOOKUP(AB218,OFFSET(INDIRECT("$A:$B"),0,MATCH(AB$1&amp;"_Verify",INDIRECT("$1:$1"),0)-1),2,0)
)</f>
        <v>uph</v>
      </c>
      <c r="AB218" t="s">
        <v>91</v>
      </c>
      <c r="AC218">
        <v>38584</v>
      </c>
      <c r="AD218">
        <v>9</v>
      </c>
      <c r="AE218" t="s">
        <v>125</v>
      </c>
      <c r="AG218">
        <v>2700</v>
      </c>
      <c r="AH218" t="str">
        <f>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
      </c>
      <c r="AL218">
        <v>1</v>
      </c>
      <c r="AM218" t="str">
        <f ca="1">IF(ROW()=2,AN218,OFFSET(AM218,-1,0)&amp;IF(LEN(AN218)=0,"",","&amp;AN218))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{"dy":22,"sl":6,"tp":"uph","vl":"38584","cn":9,"pt":"GO","pr":2700}</v>
      </c>
    </row>
    <row r="219" spans="1:40">
      <c r="A219">
        <v>22</v>
      </c>
      <c r="B219">
        <v>7</v>
      </c>
      <c r="C219">
        <f>IF(B219&lt;=9,0,
IF(B219=10,1,2))</f>
        <v>0</v>
      </c>
      <c r="D219">
        <f ca="1">RAND()</f>
        <v>0.62842319257174561</v>
      </c>
      <c r="E219">
        <f ca="1">RAND()</f>
        <v>0.13467080400569909</v>
      </c>
      <c r="F219">
        <f ca="1">RAND()</f>
        <v>0.28958883346717079</v>
      </c>
      <c r="G219">
        <f ca="1">RAND()</f>
        <v>0.47546517621358964</v>
      </c>
      <c r="H219">
        <f ca="1">RAND()</f>
        <v>0.60691326302676618</v>
      </c>
      <c r="I219">
        <f ca="1">RAND()</f>
        <v>0.44526837365482252</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Equip1201</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GO</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2900</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245</v>
      </c>
      <c r="W219">
        <v>1</v>
      </c>
      <c r="X219" t="s">
        <v>125</v>
      </c>
      <c r="Z219">
        <v>800</v>
      </c>
      <c r="AA219" t="str">
        <f ca="1">IF(ISBLANK(AB219),"",
VLOOKUP(AB219,OFFSET(INDIRECT("$A:$B"),0,MATCH(AB$1&amp;"_Verify",INDIRECT("$1:$1"),0)-1),2,0)
)</f>
        <v>fe</v>
      </c>
      <c r="AB219" t="s">
        <v>82</v>
      </c>
      <c r="AC219" t="s">
        <v>408</v>
      </c>
      <c r="AD219">
        <v>1</v>
      </c>
      <c r="AE219" t="s">
        <v>125</v>
      </c>
      <c r="AG219">
        <v>8000</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스톤 버스터</v>
      </c>
      <c r="AL219">
        <v>1</v>
      </c>
      <c r="AM219" t="str">
        <f ca="1">IF(ROW()=2,AN219,OFFSET(AM219,-1,0)&amp;IF(LEN(AN219)=0,"",","&amp;AN219))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v>
      </c>
      <c r="AN219" t="str">
        <f ca="1">IF(AL219&lt;&gt;1,"",
"{"""&amp;A$1&amp;""":"&amp;A219
&amp;","""&amp;B$1&amp;""":"&amp;B219
&amp;IF(LEN(AA219)=0,"",","""&amp;AA$1&amp;""":"""&amp;AA219&amp;"""")
&amp;IF(LEN(AC219)=0,"",","""&amp;AC$1&amp;""":"""&amp;AC219&amp;"""")
&amp;IF(LEN(AD219)=0,"",","""&amp;AD$1&amp;""":"&amp;AD219)
&amp;IF(LEN(AE219)=0,"",","""&amp;AE$1&amp;""":"""&amp;AE219&amp;"""")
&amp;IF(LEN(AF219)=0,"",","""&amp;AF$1&amp;""":"&amp;AF219)
&amp;IF(LEN(AG219)=0,"",","""&amp;AG$1&amp;""":"&amp;AG219)&amp;"}")</f>
        <v>{"dy":22,"sl":7,"tp":"fe","vl":"Equip8101","cn":1,"pt":"GO","pr":8000}</v>
      </c>
    </row>
    <row r="220" spans="1:40">
      <c r="A220">
        <v>22</v>
      </c>
      <c r="B220">
        <v>8</v>
      </c>
      <c r="C220">
        <f>IF(B220&lt;=9,0,
IF(B220=10,1,2))</f>
        <v>0</v>
      </c>
      <c r="D220">
        <f ca="1">RAND()</f>
        <v>0.40664376095743593</v>
      </c>
      <c r="E220">
        <f ca="1">RAND()</f>
        <v>0.4914720952226197</v>
      </c>
      <c r="F220">
        <f ca="1">RAND()</f>
        <v>0.2858375335811959</v>
      </c>
      <c r="G220">
        <f ca="1">RAND()</f>
        <v>0.72843759273741593</v>
      </c>
      <c r="H220">
        <f ca="1">RAND()</f>
        <v>0.65728309241267424</v>
      </c>
      <c r="I220">
        <f ca="1">RAND()</f>
        <v>0.60312370302945895</v>
      </c>
      <c r="M220" t="str">
        <f ca="1">IF(LEN(J220)&lt;&gt;0,J220,VLOOKUP(D220+$B220,$BJ:$BK,MATCH($BK$1,$BJ$1:$BK$1,0),1))</f>
        <v>삭제</v>
      </c>
      <c r="N220" t="str">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삭제</v>
      </c>
      <c r="O220" t="str">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삭제</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삭제</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t="str">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삭제</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AA220" t="str">
        <f ca="1">IF(ISBLANK(AB220),"",
VLOOKUP(AB220,OFFSET(INDIRECT("$A:$B"),0,MATCH(AB$1&amp;"_Verify",INDIRECT("$1:$1"),0)-1),2,0)
)</f>
        <v/>
      </c>
      <c r="AH220" t="str">
        <f>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
      </c>
      <c r="AL220">
        <v>1</v>
      </c>
      <c r="AM220" t="str">
        <f ca="1">IF(ROW()=2,AN220,OFFSET(AM220,-1,0)&amp;IF(LEN(AN220)=0,"",","&amp;AN220))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v>
      </c>
      <c r="AN220" t="str">
        <f ca="1">IF(AL220&lt;&gt;1,"",
"{"""&amp;A$1&amp;""":"&amp;A220
&amp;","""&amp;B$1&amp;""":"&amp;B220
&amp;IF(LEN(AA220)=0,"",","""&amp;AA$1&amp;""":"""&amp;AA220&amp;"""")
&amp;IF(LEN(AC220)=0,"",","""&amp;AC$1&amp;""":"""&amp;AC220&amp;"""")
&amp;IF(LEN(AD220)=0,"",","""&amp;AD$1&amp;""":"&amp;AD220)
&amp;IF(LEN(AE220)=0,"",","""&amp;AE$1&amp;""":"""&amp;AE220&amp;"""")
&amp;IF(LEN(AF220)=0,"",","""&amp;AF$1&amp;""":"&amp;AF220)
&amp;IF(LEN(AG220)=0,"",","""&amp;AG$1&amp;""":"&amp;AG220)&amp;"}")</f>
        <v>{"dy":22,"sl":8}</v>
      </c>
    </row>
    <row r="221" spans="1:40">
      <c r="A221">
        <v>22</v>
      </c>
      <c r="B221">
        <v>9</v>
      </c>
      <c r="C221">
        <f>IF(B221&lt;=9,0,
IF(B221=10,1,2))</f>
        <v>0</v>
      </c>
      <c r="D221">
        <f ca="1">RAND()</f>
        <v>0.21442208236179527</v>
      </c>
      <c r="E221">
        <f ca="1">RAND()</f>
        <v>0.2729211522802244</v>
      </c>
      <c r="F221">
        <f ca="1">RAND()</f>
        <v>0.36172366348275387</v>
      </c>
      <c r="G221">
        <f ca="1">RAND()</f>
        <v>0.54490768420212898</v>
      </c>
      <c r="H221">
        <f ca="1">RAND()</f>
        <v>0.32315304011436363</v>
      </c>
      <c r="I221">
        <f ca="1">RAND()</f>
        <v>0.9168590438236216</v>
      </c>
      <c r="M221" t="str">
        <f ca="1">IF(LEN(J221)&lt;&gt;0,J221,VLOOKUP(D221+$B221,$BJ:$BK,MATCH($BK$1,$BJ$1:$BK$1,0),1))</f>
        <v>삭제</v>
      </c>
      <c r="N221" t="str">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삭제</v>
      </c>
      <c r="O221" t="str">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삭제</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삭제</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t="str">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삭제</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AA221" t="str">
        <f ca="1">IF(ISBLANK(AB221),"",
VLOOKUP(AB221,OFFSET(INDIRECT("$A:$B"),0,MATCH(AB$1&amp;"_Verify",INDIRECT("$1:$1"),0)-1),2,0)
)</f>
        <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v>
      </c>
      <c r="AN221" t="str">
        <f ca="1">IF(AL221&lt;&gt;1,"",
"{"""&amp;A$1&amp;""":"&amp;A221
&amp;","""&amp;B$1&amp;""":"&amp;B221
&amp;IF(LEN(AA221)=0,"",","""&amp;AA$1&amp;""":"""&amp;AA221&amp;"""")
&amp;IF(LEN(AC221)=0,"",","""&amp;AC$1&amp;""":"""&amp;AC221&amp;"""")
&amp;IF(LEN(AD221)=0,"",","""&amp;AD$1&amp;""":"&amp;AD221)
&amp;IF(LEN(AE221)=0,"",","""&amp;AE$1&amp;""":"""&amp;AE221&amp;"""")
&amp;IF(LEN(AF221)=0,"",","""&amp;AF$1&amp;""":"&amp;AF221)
&amp;IF(LEN(AG221)=0,"",","""&amp;AG$1&amp;""":"&amp;AG221)&amp;"}")</f>
        <v>{"dy":22,"sl":9}</v>
      </c>
    </row>
    <row r="222" spans="1:40">
      <c r="A222">
        <v>23</v>
      </c>
      <c r="B222">
        <v>0</v>
      </c>
      <c r="C222">
        <f>IF(B222&lt;=9,0,
IF(B222=10,1,2))</f>
        <v>0</v>
      </c>
      <c r="D222">
        <f ca="1">RAND()</f>
        <v>0.821914708900923</v>
      </c>
      <c r="E222">
        <f ca="1">RAND()</f>
        <v>0.88788909672127725</v>
      </c>
      <c r="F222">
        <f ca="1">RAND()</f>
        <v>0.35731604832182062</v>
      </c>
      <c r="G222">
        <f ca="1">RAND()</f>
        <v>3.1257416313624664E-2</v>
      </c>
      <c r="H222">
        <f ca="1">RAND()</f>
        <v>0.94283700380082092</v>
      </c>
      <c r="I222">
        <f ca="1">RAND()</f>
        <v>7.6986342210360936E-2</v>
      </c>
      <c r="M222" t="str">
        <f ca="1">IF(LEN(J222)&lt;&gt;0,J222,VLOOKUP(D222+$B222,$BJ:$BK,MATCH($BK$1,$BJ$1:$BK$1,0),1))</f>
        <v>지정 장비</v>
      </c>
      <c r="N222" t="str">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Equip7401</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DI</v>
      </c>
      <c r="Q222">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87</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46</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전설</v>
      </c>
      <c r="U222" t="s">
        <v>82</v>
      </c>
      <c r="V222" t="s">
        <v>199</v>
      </c>
      <c r="W222">
        <v>1</v>
      </c>
      <c r="X222" t="s">
        <v>125</v>
      </c>
      <c r="Z222">
        <v>3400</v>
      </c>
      <c r="AA222" t="str">
        <f ca="1">IF(ISBLANK(AB222),"",
VLOOKUP(AB222,OFFSET(INDIRECT("$A:$B"),0,MATCH(AB$1&amp;"_Verify",INDIRECT("$1:$1"),0)-1),2,0)
)</f>
        <v>upn</v>
      </c>
      <c r="AB222" t="s">
        <v>92</v>
      </c>
      <c r="AC222">
        <v>20153</v>
      </c>
      <c r="AD222">
        <v>11</v>
      </c>
      <c r="AE222" t="s">
        <v>125</v>
      </c>
      <c r="AG222">
        <v>3300</v>
      </c>
      <c r="AH222" t="str">
        <f>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
      </c>
      <c r="AJ222" t="str">
        <f>IF(ISBLANK($AB222),"",
IF(AND($B222&gt;=VLOOKUP($AB222,$AP:$AS,3,0),$B222&lt;=VLOOKUP($AB222,$AP:$AS,4,0)),"","슬롯타입이상"))</f>
        <v/>
      </c>
      <c r="AK222" t="str">
        <f>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
      </c>
      <c r="AL222">
        <v>1</v>
      </c>
      <c r="AM222" t="str">
        <f ca="1">IF(ROW()=2,AN222,OFFSET(AM222,-1,0)&amp;IF(LEN(AN222)=0,"",","&amp;AN222))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v>
      </c>
      <c r="AN222" t="str">
        <f ca="1">IF(AL222&lt;&gt;1,"",
"{"""&amp;A$1&amp;""":"&amp;A222
&amp;","""&amp;B$1&amp;""":"&amp;B222
&amp;IF(LEN(AA222)=0,"",","""&amp;AA$1&amp;""":"""&amp;AA222&amp;"""")
&amp;IF(LEN(AC222)=0,"",","""&amp;AC$1&amp;""":"""&amp;AC222&amp;"""")
&amp;IF(LEN(AD222)=0,"",","""&amp;AD$1&amp;""":"&amp;AD222)
&amp;IF(LEN(AE222)=0,"",","""&amp;AE$1&amp;""":"""&amp;AE222&amp;"""")
&amp;IF(LEN(AF222)=0,"",","""&amp;AF$1&amp;""":"&amp;AF222)
&amp;IF(LEN(AG222)=0,"",","""&amp;AG$1&amp;""":"&amp;AG222)&amp;"}")</f>
        <v>{"dy":23,"sl":0,"tp":"upn","vl":"20153","cn":11,"pt":"GO","pr":3300}</v>
      </c>
    </row>
    <row r="223" spans="1:40">
      <c r="A223">
        <v>23</v>
      </c>
      <c r="B223">
        <v>1</v>
      </c>
      <c r="C223">
        <f>IF(B223&lt;=9,0,
IF(B223=10,1,2))</f>
        <v>0</v>
      </c>
      <c r="D223">
        <f ca="1">RAND()</f>
        <v>0.66068164774597282</v>
      </c>
      <c r="E223">
        <f ca="1">RAND()</f>
        <v>2.9857140141040572E-2</v>
      </c>
      <c r="F223">
        <f ca="1">RAND()</f>
        <v>0.57680241117929698</v>
      </c>
      <c r="G223">
        <f ca="1">RAND()</f>
        <v>0.23208837188060172</v>
      </c>
      <c r="H223">
        <f ca="1">RAND()</f>
        <v>0.46879315054739534</v>
      </c>
      <c r="I223">
        <f ca="1">RAND()</f>
        <v>0.72610679542720036</v>
      </c>
      <c r="M223" t="str">
        <f ca="1">IF(LEN(J223)&lt;&gt;0,J223,VLOOKUP(D223+$B223,$BJ:$BK,MATCH($BK$1,$BJ$1:$BK$1,0),1))</f>
        <v>지정 장비</v>
      </c>
      <c r="N223" t="str">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Equip0101</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GO</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1400</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242</v>
      </c>
      <c r="W223">
        <v>1</v>
      </c>
      <c r="X223" t="s">
        <v>125</v>
      </c>
      <c r="Z223">
        <v>7000</v>
      </c>
      <c r="AA223" t="str">
        <f ca="1">IF(ISBLANK(AB223),"",
VLOOKUP(AB223,OFFSET(INDIRECT("$A:$B"),0,MATCH(AB$1&amp;"_Verify",INDIRECT("$1:$1"),0)-1),2,0)
)</f>
        <v>fe</v>
      </c>
      <c r="AB223" t="s">
        <v>82</v>
      </c>
      <c r="AC223" t="s">
        <v>436</v>
      </c>
      <c r="AD223">
        <v>1</v>
      </c>
      <c r="AE223" t="s">
        <v>125</v>
      </c>
      <c r="AG223">
        <v>7000</v>
      </c>
      <c r="AH223" t="str">
        <f ca="1">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 ca="1">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영롱한 반증</v>
      </c>
      <c r="AL223">
        <v>1</v>
      </c>
      <c r="AM223" t="str">
        <f ca="1">IF(ROW()=2,AN223,OFFSET(AM223,-1,0)&amp;IF(LEN(AN223)=0,"",","&amp;AN223))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{"dy":23,"sl":1,"tp":"fe","vl":"Equip5301","cn":1,"pt":"GO","pr":7000}</v>
      </c>
    </row>
    <row r="224" spans="1:40">
      <c r="A224">
        <v>23</v>
      </c>
      <c r="B224">
        <v>2</v>
      </c>
      <c r="C224">
        <f>IF(B224&lt;=9,0,
IF(B224=10,1,2))</f>
        <v>0</v>
      </c>
      <c r="D224">
        <f ca="1">RAND()</f>
        <v>0.71671346358678523</v>
      </c>
      <c r="E224">
        <f ca="1">RAND()</f>
        <v>0.90121248289021705</v>
      </c>
      <c r="F224">
        <f ca="1">RAND()</f>
        <v>0.97778859529533158</v>
      </c>
      <c r="G224">
        <f ca="1">RAND()</f>
        <v>0.87843894478379669</v>
      </c>
      <c r="H224">
        <f ca="1">RAND()</f>
        <v>0.30346490099294754</v>
      </c>
      <c r="I224">
        <f ca="1">RAND()</f>
        <v>0.25666934974807953</v>
      </c>
      <c r="M224" t="str">
        <f ca="1">IF(LEN(J224)&lt;&gt;0,J224,VLOOKUP(D224+$B224,$BJ:$BK,MATCH($BK$1,$BJ$1:$BK$1,0),1))</f>
        <v>안 지정 캐릭터 PP 영웅등급</v>
      </c>
      <c r="N224">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90121</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13</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3900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91</v>
      </c>
      <c r="V224">
        <v>98118</v>
      </c>
      <c r="W224">
        <v>14</v>
      </c>
      <c r="X224" t="s">
        <v>125</v>
      </c>
      <c r="Z224">
        <v>1400</v>
      </c>
      <c r="AA224" t="str">
        <f ca="1">IF(ISBLANK(AB224),"",
VLOOKUP(AB224,OFFSET(INDIRECT("$A:$B"),0,MATCH(AB$1&amp;"_Verify",INDIRECT("$1:$1"),0)-1),2,0)
)</f>
        <v>upn</v>
      </c>
      <c r="AB224" t="s">
        <v>92</v>
      </c>
      <c r="AC224">
        <v>98118</v>
      </c>
      <c r="AD224">
        <v>6</v>
      </c>
      <c r="AE224" t="s">
        <v>379</v>
      </c>
      <c r="AG224">
        <v>1800</v>
      </c>
      <c r="AH224" t="str">
        <f>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
      </c>
      <c r="AL224">
        <v>1</v>
      </c>
      <c r="AM224" t="str">
        <f ca="1">IF(ROW()=2,AN224,OFFSET(AM224,-1,0)&amp;IF(LEN(AN224)=0,"",","&amp;AN224))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{"dy":23,"sl":2,"tp":"upn","vl":"98118","cn":6,"pt":"GO","pr":1800}</v>
      </c>
    </row>
    <row r="225" spans="1:40">
      <c r="A225">
        <v>23</v>
      </c>
      <c r="B225">
        <v>3</v>
      </c>
      <c r="C225">
        <f>IF(B225&lt;=9,0,
IF(B225=10,1,2))</f>
        <v>0</v>
      </c>
      <c r="D225">
        <f ca="1">RAND()</f>
        <v>0.49582852843136194</v>
      </c>
      <c r="E225">
        <f ca="1">RAND()</f>
        <v>0.66691609409240937</v>
      </c>
      <c r="F225">
        <f ca="1">RAND()</f>
        <v>0.51764762273994547</v>
      </c>
      <c r="G225">
        <f ca="1">RAND()</f>
        <v>0.72084353810521684</v>
      </c>
      <c r="H225">
        <f ca="1">RAND()</f>
        <v>0.63098084126257536</v>
      </c>
      <c r="I225">
        <f ca="1">RAND()</f>
        <v>0.86408440221587357</v>
      </c>
      <c r="M225" t="str">
        <f ca="1">IF(LEN(J225)&lt;&gt;0,J225,VLOOKUP(D225+$B225,$BJ:$BK,MATCH($BK$1,$BJ$1:$BK$1,0),1))</f>
        <v>안 지정 캐릭터 PP 일반등급</v>
      </c>
      <c r="N225">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66691</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11</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3300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92</v>
      </c>
      <c r="V225">
        <v>10153</v>
      </c>
      <c r="W225">
        <v>9</v>
      </c>
      <c r="X225" t="s">
        <v>125</v>
      </c>
      <c r="Z225">
        <v>900</v>
      </c>
      <c r="AA225" t="str">
        <f ca="1">IF(ISBLANK(AB225),"",
VLOOKUP(AB225,OFFSET(INDIRECT("$A:$B"),0,MATCH(AB$1&amp;"_Verify",INDIRECT("$1:$1"),0)-1),2,0)
)</f>
        <v>fe</v>
      </c>
      <c r="AB225" t="s">
        <v>82</v>
      </c>
      <c r="AC225" t="s">
        <v>442</v>
      </c>
      <c r="AD225">
        <v>1</v>
      </c>
      <c r="AE225" t="s">
        <v>125</v>
      </c>
      <c r="AG225">
        <v>2500</v>
      </c>
      <c r="AH225" t="str">
        <f ca="1">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
      </c>
      <c r="AJ225" t="str">
        <f>IF(ISBLANK($AB225),"",
IF(AND($B225&gt;=VLOOKUP($AB225,$AP:$AS,3,0),$B225&lt;=VLOOKUP($AB225,$AP:$AS,4,0)),"","슬롯타입이상"))</f>
        <v/>
      </c>
      <c r="AK225" t="str">
        <f ca="1">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아주르 스트라이프</v>
      </c>
      <c r="AL225">
        <v>1</v>
      </c>
      <c r="AM225" t="str">
        <f ca="1">IF(ROW()=2,AN225,OFFSET(AM225,-1,0)&amp;IF(LEN(AN225)=0,"",","&amp;AN225))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v>
      </c>
      <c r="AN225" t="str">
        <f ca="1">IF(AL225&lt;&gt;1,"",
"{"""&amp;A$1&amp;""":"&amp;A225
&amp;","""&amp;B$1&amp;""":"&amp;B225
&amp;IF(LEN(AA225)=0,"",","""&amp;AA$1&amp;""":"""&amp;AA225&amp;"""")
&amp;IF(LEN(AC225)=0,"",","""&amp;AC$1&amp;""":"""&amp;AC225&amp;"""")
&amp;IF(LEN(AD225)=0,"",","""&amp;AD$1&amp;""":"&amp;AD225)
&amp;IF(LEN(AE225)=0,"",","""&amp;AE$1&amp;""":"""&amp;AE225&amp;"""")
&amp;IF(LEN(AF225)=0,"",","""&amp;AF$1&amp;""":"&amp;AF225)
&amp;IF(LEN(AG225)=0,"",","""&amp;AG$1&amp;""":"&amp;AG225)&amp;"}")</f>
        <v>{"dy":23,"sl":3,"tp":"fe","vl":"Equip1202","cn":1,"pt":"GO","pr":2500}</v>
      </c>
    </row>
    <row r="226" spans="1:40">
      <c r="A226">
        <v>23</v>
      </c>
      <c r="B226">
        <v>4</v>
      </c>
      <c r="C226">
        <f>IF(B226&lt;=9,0,
IF(B226=10,1,2))</f>
        <v>0</v>
      </c>
      <c r="D226">
        <f ca="1">RAND()</f>
        <v>0.7767540432245994</v>
      </c>
      <c r="E226">
        <f ca="1">RAND()</f>
        <v>0.3411075874459526</v>
      </c>
      <c r="F226">
        <f ca="1">RAND()</f>
        <v>4.3786492169069269E-2</v>
      </c>
      <c r="G226">
        <f ca="1">RAND()</f>
        <v>0.94951137693359478</v>
      </c>
      <c r="H226">
        <f ca="1">RAND()</f>
        <v>0.11517171784275126</v>
      </c>
      <c r="I226">
        <f ca="1">RAND()</f>
        <v>0.57600745082446225</v>
      </c>
      <c r="M226" t="str">
        <f ca="1">IF(LEN(J226)&lt;&gt;0,J226,VLOOKUP(D226+$B226,$BJ:$BK,MATCH($BK$1,$BJ$1:$BK$1,0),1))</f>
        <v>안 지정 캐릭터 PP 일반등급</v>
      </c>
      <c r="N226">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34110</v>
      </c>
      <c r="O226">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7</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GO</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2100</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U226" t="s">
        <v>92</v>
      </c>
      <c r="V226">
        <v>98421</v>
      </c>
      <c r="W226">
        <v>14</v>
      </c>
      <c r="X226" t="s">
        <v>125</v>
      </c>
      <c r="Z226">
        <v>1400</v>
      </c>
      <c r="AA226" t="str">
        <f ca="1">IF(ISBLANK(AB226),"",
VLOOKUP(AB226,OFFSET(INDIRECT("$A:$B"),0,MATCH(AB$1&amp;"_Verify",INDIRECT("$1:$1"),0)-1),2,0)
)</f>
        <v>fe</v>
      </c>
      <c r="AB226" t="s">
        <v>82</v>
      </c>
      <c r="AC226" t="s">
        <v>428</v>
      </c>
      <c r="AD226">
        <v>1</v>
      </c>
      <c r="AE226" t="s">
        <v>125</v>
      </c>
      <c r="AG226">
        <v>3500</v>
      </c>
      <c r="AH226" t="str">
        <f ca="1">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 ca="1">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이중 날개 활</v>
      </c>
      <c r="AL226">
        <v>1</v>
      </c>
      <c r="AM226" t="str">
        <f ca="1">IF(ROW()=2,AN226,OFFSET(AM226,-1,0)&amp;IF(LEN(AN226)=0,"",","&amp;AN226))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v>
      </c>
      <c r="AN226" t="str">
        <f ca="1">IF(AL226&lt;&gt;1,"",
"{"""&amp;A$1&amp;""":"&amp;A226
&amp;","""&amp;B$1&amp;""":"&amp;B226
&amp;IF(LEN(AA226)=0,"",","""&amp;AA$1&amp;""":"""&amp;AA226&amp;"""")
&amp;IF(LEN(AC226)=0,"",","""&amp;AC$1&amp;""":"""&amp;AC226&amp;"""")
&amp;IF(LEN(AD226)=0,"",","""&amp;AD$1&amp;""":"&amp;AD226)
&amp;IF(LEN(AE226)=0,"",","""&amp;AE$1&amp;""":"""&amp;AE226&amp;"""")
&amp;IF(LEN(AF226)=0,"",","""&amp;AF$1&amp;""":"&amp;AF226)
&amp;IF(LEN(AG226)=0,"",","""&amp;AG$1&amp;""":"&amp;AG226)&amp;"}")</f>
        <v>{"dy":23,"sl":4,"tp":"fe","vl":"Equip2201","cn":1,"pt":"GO","pr":3500}</v>
      </c>
    </row>
    <row r="227" spans="1:40">
      <c r="A227">
        <v>23</v>
      </c>
      <c r="B227">
        <v>5</v>
      </c>
      <c r="C227">
        <f>IF(B227&lt;=9,0,
IF(B227=10,1,2))</f>
        <v>0</v>
      </c>
      <c r="D227">
        <f ca="1">RAND()</f>
        <v>0.2097906237887246</v>
      </c>
      <c r="E227">
        <f ca="1">RAND()</f>
        <v>0.43785484523651608</v>
      </c>
      <c r="F227">
        <f ca="1">RAND()</f>
        <v>0.65806700614628333</v>
      </c>
      <c r="G227">
        <f ca="1">RAND()</f>
        <v>0.18190478669987231</v>
      </c>
      <c r="H227">
        <f ca="1">RAND()</f>
        <v>0.39217213481323399</v>
      </c>
      <c r="I227">
        <f ca="1">RAND()</f>
        <v>0.10007762461164948</v>
      </c>
      <c r="M227" t="str">
        <f ca="1">IF(LEN(J227)&lt;&gt;0,J227,VLOOKUP(D227+$B227,$BJ:$BK,MATCH($BK$1,$BJ$1:$BK$1,0),1))</f>
        <v>지정 장비</v>
      </c>
      <c r="N227" t="str">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Equip3302</v>
      </c>
      <c r="O227">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1</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DI</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10</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U227" t="s">
        <v>82</v>
      </c>
      <c r="V227" t="s">
        <v>201</v>
      </c>
      <c r="W227">
        <v>1</v>
      </c>
      <c r="X227" t="s">
        <v>125</v>
      </c>
      <c r="Z227">
        <v>1700</v>
      </c>
      <c r="AA227" t="str">
        <f ca="1">IF(ISBLANK(AB227),"",
VLOOKUP(AB227,OFFSET(INDIRECT("$A:$B"),0,MATCH(AB$1&amp;"_Verify",INDIRECT("$1:$1"),0)-1),2,0)
)</f>
        <v>uph</v>
      </c>
      <c r="AB227" t="s">
        <v>91</v>
      </c>
      <c r="AC227">
        <v>98421</v>
      </c>
      <c r="AD227">
        <v>14</v>
      </c>
      <c r="AE227" t="s">
        <v>375</v>
      </c>
      <c r="AG227">
        <v>3</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v>
      </c>
      <c r="AN227" t="str">
        <f ca="1">IF(AL227&lt;&gt;1,"",
"{"""&amp;A$1&amp;""":"&amp;A227
&amp;","""&amp;B$1&amp;""":"&amp;B227
&amp;IF(LEN(AA227)=0,"",","""&amp;AA$1&amp;""":"""&amp;AA227&amp;"""")
&amp;IF(LEN(AC227)=0,"",","""&amp;AC$1&amp;""":"""&amp;AC227&amp;"""")
&amp;IF(LEN(AD227)=0,"",","""&amp;AD$1&amp;""":"&amp;AD227)
&amp;IF(LEN(AE227)=0,"",","""&amp;AE$1&amp;""":"""&amp;AE227&amp;"""")
&amp;IF(LEN(AF227)=0,"",","""&amp;AF$1&amp;""":"&amp;AF227)
&amp;IF(LEN(AG227)=0,"",","""&amp;AG$1&amp;""":"&amp;AG227)&amp;"}")</f>
        <v>{"dy":23,"sl":5,"tp":"uph","vl":"98421","cn":14,"pt":"DI","pr":3}</v>
      </c>
    </row>
    <row r="228" spans="1:40">
      <c r="A228">
        <v>23</v>
      </c>
      <c r="B228">
        <v>6</v>
      </c>
      <c r="C228">
        <f>IF(B228&lt;=9,0,
IF(B228=10,1,2))</f>
        <v>0</v>
      </c>
      <c r="D228">
        <f ca="1">RAND()</f>
        <v>0.21656647873732082</v>
      </c>
      <c r="E228">
        <f ca="1">RAND()</f>
        <v>0.31109863916199243</v>
      </c>
      <c r="F228">
        <f ca="1">RAND()</f>
        <v>0.10723115316012843</v>
      </c>
      <c r="G228">
        <f ca="1">RAND()</f>
        <v>0.41381288865248078</v>
      </c>
      <c r="H228">
        <f ca="1">RAND()</f>
        <v>0.29324003926754094</v>
      </c>
      <c r="I228">
        <f ca="1">RAND()</f>
        <v>0.27692681431862598</v>
      </c>
      <c r="M228" t="str">
        <f ca="1">IF(LEN(J228)&lt;&gt;0,J228,VLOOKUP(D228+$B228,$BJ:$BK,MATCH($BK$1,$BJ$1:$BK$1,0),1))</f>
        <v>지정 장비</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Equip3402</v>
      </c>
      <c r="O228">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1</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DI</v>
      </c>
      <c r="Q228">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27</v>
      </c>
      <c r="R228">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16</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전설</v>
      </c>
      <c r="U228" t="s">
        <v>82</v>
      </c>
      <c r="V228" t="s">
        <v>254</v>
      </c>
      <c r="W228">
        <v>1</v>
      </c>
      <c r="X228" t="s">
        <v>125</v>
      </c>
      <c r="Z228">
        <v>3500</v>
      </c>
      <c r="AA228" t="str">
        <f ca="1">IF(ISBLANK(AB228),"",
VLOOKUP(AB228,OFFSET(INDIRECT("$A:$B"),0,MATCH(AB$1&amp;"_Verify",INDIRECT("$1:$1"),0)-1),2,0)
)</f>
        <v>fe</v>
      </c>
      <c r="AB228" t="s">
        <v>82</v>
      </c>
      <c r="AC228" t="s">
        <v>294</v>
      </c>
      <c r="AD228">
        <v>1</v>
      </c>
      <c r="AE228" t="s">
        <v>125</v>
      </c>
      <c r="AG228">
        <v>1700</v>
      </c>
      <c r="AH228" t="str">
        <f ca="1">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 ca="1">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템플러 쉴드</v>
      </c>
      <c r="AL228">
        <v>1</v>
      </c>
      <c r="AM228" t="str">
        <f ca="1">IF(ROW()=2,AN228,OFFSET(AM228,-1,0)&amp;IF(LEN(AN228)=0,"",","&amp;AN228))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v>
      </c>
      <c r="AN228" t="str">
        <f ca="1">IF(AL228&lt;&gt;1,"",
"{"""&amp;A$1&amp;""":"&amp;A228
&amp;","""&amp;B$1&amp;""":"&amp;B228
&amp;IF(LEN(AA228)=0,"",","""&amp;AA$1&amp;""":"""&amp;AA228&amp;"""")
&amp;IF(LEN(AC228)=0,"",","""&amp;AC$1&amp;""":"""&amp;AC228&amp;"""")
&amp;IF(LEN(AD228)=0,"",","""&amp;AD$1&amp;""":"&amp;AD228)
&amp;IF(LEN(AE228)=0,"",","""&amp;AE$1&amp;""":"""&amp;AE228&amp;"""")
&amp;IF(LEN(AF228)=0,"",","""&amp;AF$1&amp;""":"&amp;AF228)
&amp;IF(LEN(AG228)=0,"",","""&amp;AG$1&amp;""":"&amp;AG228)&amp;"}")</f>
        <v>{"dy":23,"sl":6,"tp":"fe","vl":"Equip7001","cn":1,"pt":"GO","pr":1700}</v>
      </c>
    </row>
    <row r="229" spans="1:40">
      <c r="A229">
        <v>23</v>
      </c>
      <c r="B229">
        <v>7</v>
      </c>
      <c r="C229">
        <f>IF(B229&lt;=9,0,
IF(B229=10,1,2))</f>
        <v>0</v>
      </c>
      <c r="D229">
        <f ca="1">RAND()</f>
        <v>0.79308296383138743</v>
      </c>
      <c r="E229">
        <f ca="1">RAND()</f>
        <v>0.74044876985203578</v>
      </c>
      <c r="F229">
        <f ca="1">RAND()</f>
        <v>4.4219537019540178E-2</v>
      </c>
      <c r="G229">
        <f ca="1">RAND()</f>
        <v>0.38758499048047912</v>
      </c>
      <c r="H229">
        <f ca="1">RAND()</f>
        <v>0.30944890619475551</v>
      </c>
      <c r="I229">
        <f ca="1">RAND()</f>
        <v>0.51421195317849577</v>
      </c>
      <c r="M229" t="str">
        <f ca="1">IF(LEN(J229)&lt;&gt;0,J229,VLOOKUP(D229+$B229,$BJ:$BK,MATCH($BK$1,$BJ$1:$BK$1,0),1))</f>
        <v>지정 장비</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Equip8002</v>
      </c>
      <c r="O229">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1</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GO</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5000</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U229" t="s">
        <v>82</v>
      </c>
      <c r="V229" t="s">
        <v>198</v>
      </c>
      <c r="W229">
        <v>1</v>
      </c>
      <c r="X229" t="s">
        <v>125</v>
      </c>
      <c r="Z229">
        <v>74200</v>
      </c>
      <c r="AA229" t="str">
        <f ca="1">IF(ISBLANK(AB229),"",
VLOOKUP(AB229,OFFSET(INDIRECT("$A:$B"),0,MATCH(AB$1&amp;"_Verify",INDIRECT("$1:$1"),0)-1),2,0)
)</f>
        <v>fe</v>
      </c>
      <c r="AB229" t="s">
        <v>82</v>
      </c>
      <c r="AC229" t="s">
        <v>445</v>
      </c>
      <c r="AD229">
        <v>1</v>
      </c>
      <c r="AE229" t="s">
        <v>125</v>
      </c>
      <c r="AG229">
        <v>74200</v>
      </c>
      <c r="AH229" t="str">
        <f ca="1">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 ca="1">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재앙의 끝</v>
      </c>
      <c r="AL229">
        <v>1</v>
      </c>
      <c r="AM229" t="str">
        <f ca="1">IF(ROW()=2,AN229,OFFSET(AM229,-1,0)&amp;IF(LEN(AN229)=0,"",","&amp;AN229))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v>
      </c>
      <c r="AN229" t="str">
        <f ca="1">IF(AL229&lt;&gt;1,"",
"{"""&amp;A$1&amp;""":"&amp;A229
&amp;","""&amp;B$1&amp;""":"&amp;B229
&amp;IF(LEN(AA229)=0,"",","""&amp;AA$1&amp;""":"""&amp;AA229&amp;"""")
&amp;IF(LEN(AC229)=0,"",","""&amp;AC$1&amp;""":"""&amp;AC229&amp;"""")
&amp;IF(LEN(AD229)=0,"",","""&amp;AD$1&amp;""":"&amp;AD229)
&amp;IF(LEN(AE229)=0,"",","""&amp;AE$1&amp;""":"""&amp;AE229&amp;"""")
&amp;IF(LEN(AF229)=0,"",","""&amp;AF$1&amp;""":"&amp;AF229)
&amp;IF(LEN(AG229)=0,"",","""&amp;AG$1&amp;""":"&amp;AG229)&amp;"}")</f>
        <v>{"dy":23,"sl":7,"tp":"fe","vl":"Equip8302","cn":1,"pt":"GO","pr":74200}</v>
      </c>
    </row>
    <row r="230" spans="1:40">
      <c r="A230">
        <v>23</v>
      </c>
      <c r="B230">
        <v>8</v>
      </c>
      <c r="C230">
        <f>IF(B230&lt;=9,0,
IF(B230=10,1,2))</f>
        <v>0</v>
      </c>
      <c r="D230">
        <f ca="1">RAND()</f>
        <v>8.1514614337586666E-2</v>
      </c>
      <c r="E230">
        <f ca="1">RAND()</f>
        <v>0.65718708933074488</v>
      </c>
      <c r="F230">
        <f ca="1">RAND()</f>
        <v>0.63584252665817809</v>
      </c>
      <c r="G230">
        <f ca="1">RAND()</f>
        <v>0.83357155941174188</v>
      </c>
      <c r="H230">
        <f ca="1">RAND()</f>
        <v>0.70646854979187035</v>
      </c>
      <c r="I230">
        <f ca="1">RAND()</f>
        <v>0.80270831811412358</v>
      </c>
      <c r="M230" t="str">
        <f ca="1">IF(LEN(J230)&lt;&gt;0,J230,VLOOKUP(D230+$B230,$BJ:$BK,MATCH($BK$1,$BJ$1:$BK$1,0),1))</f>
        <v>삭제</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삭제</v>
      </c>
      <c r="O230" t="str">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삭제</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삭제</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t="str">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삭제</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AA230" t="str">
        <f ca="1">IF(ISBLANK(AB230),"",
VLOOKUP(AB230,OFFSET(INDIRECT("$A:$B"),0,MATCH(AB$1&amp;"_Verify",INDIRECT("$1:$1"),0)-1),2,0)
)</f>
        <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
      </c>
      <c r="AL230">
        <v>1</v>
      </c>
      <c r="AM230" t="str">
        <f ca="1">IF(ROW()=2,AN230,OFFSET(AM230,-1,0)&amp;IF(LEN(AN230)=0,"",","&amp;AN230))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{"dy":23,"sl":8}</v>
      </c>
    </row>
    <row r="231" spans="1:40">
      <c r="A231">
        <v>23</v>
      </c>
      <c r="B231">
        <v>9</v>
      </c>
      <c r="C231">
        <f>IF(B231&lt;=9,0,
IF(B231=10,1,2))</f>
        <v>0</v>
      </c>
      <c r="D231">
        <f ca="1">RAND()</f>
        <v>0.39131419596356931</v>
      </c>
      <c r="E231">
        <f ca="1">RAND()</f>
        <v>0.51123519499000858</v>
      </c>
      <c r="F231">
        <f ca="1">RAND()</f>
        <v>0.39164772665186043</v>
      </c>
      <c r="G231">
        <f ca="1">RAND()</f>
        <v>0.23043603596372286</v>
      </c>
      <c r="H231">
        <f ca="1">RAND()</f>
        <v>0.39416563416567874</v>
      </c>
      <c r="I231">
        <f ca="1">RAND()</f>
        <v>0.45147027473369539</v>
      </c>
      <c r="M231" t="str">
        <f ca="1">IF(LEN(J231)&lt;&gt;0,J231,VLOOKUP(D231+$B231,$BJ:$BK,MATCH($BK$1,$BJ$1:$BK$1,0),1))</f>
        <v>삭제</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삭제</v>
      </c>
      <c r="O231" t="str">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삭제</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삭제</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t="str">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삭제</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AA231" t="str">
        <f ca="1">IF(ISBLANK(AB231),"",
VLOOKUP(AB231,OFFSET(INDIRECT("$A:$B"),0,MATCH(AB$1&amp;"_Verify",INDIRECT("$1:$1"),0)-1),2,0)
)</f>
        <v/>
      </c>
      <c r="AH231" t="str">
        <f>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
      </c>
      <c r="AL231">
        <v>1</v>
      </c>
      <c r="AM231" t="str">
        <f ca="1">IF(ROW()=2,AN231,OFFSET(AM231,-1,0)&amp;IF(LEN(AN231)=0,"",","&amp;AN231))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{"dy":23,"sl":9}</v>
      </c>
    </row>
    <row r="232" spans="1:40">
      <c r="A232">
        <v>24</v>
      </c>
      <c r="B232">
        <v>0</v>
      </c>
      <c r="C232">
        <f>IF(B232&lt;=9,0,
IF(B232=10,1,2))</f>
        <v>0</v>
      </c>
      <c r="D232">
        <f ca="1">RAND()</f>
        <v>0.77131988238636717</v>
      </c>
      <c r="E232">
        <f ca="1">RAND()</f>
        <v>0.31726964805052615</v>
      </c>
      <c r="F232">
        <f ca="1">RAND()</f>
        <v>0.55949357134045252</v>
      </c>
      <c r="G232">
        <f ca="1">RAND()</f>
        <v>0.39180318239241674</v>
      </c>
      <c r="H232">
        <f ca="1">RAND()</f>
        <v>0.42500589458062477</v>
      </c>
      <c r="I232">
        <f ca="1">RAND()</f>
        <v>0.4087436238353791</v>
      </c>
      <c r="M232" t="str">
        <f ca="1">IF(LEN(J232)&lt;&gt;0,J232,VLOOKUP(D232+$B232,$BJ:$BK,MATCH($BK$1,$BJ$1:$BK$1,0),1))</f>
        <v>지정 장비</v>
      </c>
      <c r="N232" t="str">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Equip2301</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1</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DI</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11</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83</v>
      </c>
      <c r="W232">
        <v>1</v>
      </c>
      <c r="X232" t="s">
        <v>129</v>
      </c>
      <c r="Z232">
        <v>29</v>
      </c>
      <c r="AA232" t="str">
        <f ca="1">IF(ISBLANK(AB232),"",
VLOOKUP(AB232,OFFSET(INDIRECT("$A:$B"),0,MATCH(AB$1&amp;"_Verify",INDIRECT("$1:$1"),0)-1),2,0)
)</f>
        <v>upn</v>
      </c>
      <c r="AB232" t="s">
        <v>92</v>
      </c>
      <c r="AC232">
        <v>11471</v>
      </c>
      <c r="AD232">
        <v>12</v>
      </c>
      <c r="AE232" t="s">
        <v>375</v>
      </c>
      <c r="AG232">
        <v>3</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{"dy":24,"sl":0,"tp":"upn","vl":"11471","cn":12,"pt":"DI","pr":3}</v>
      </c>
    </row>
    <row r="233" spans="1:40">
      <c r="A233">
        <v>24</v>
      </c>
      <c r="B233">
        <v>1</v>
      </c>
      <c r="C233">
        <f>IF(B233&lt;=9,0,
IF(B233=10,1,2))</f>
        <v>0</v>
      </c>
      <c r="D233">
        <f ca="1">RAND()</f>
        <v>0.2207417595832053</v>
      </c>
      <c r="E233">
        <f ca="1">RAND()</f>
        <v>0.50266285985054704</v>
      </c>
      <c r="F233">
        <f ca="1">RAND()</f>
        <v>0.47147962919476116</v>
      </c>
      <c r="G233">
        <f ca="1">RAND()</f>
        <v>5.7554824335125154E-2</v>
      </c>
      <c r="H233">
        <f ca="1">RAND()</f>
        <v>9.56498112728289E-2</v>
      </c>
      <c r="I233">
        <f ca="1">RAND()</f>
        <v>0.12483568979721138</v>
      </c>
      <c r="M233" t="str">
        <f ca="1">IF(LEN(J233)&lt;&gt;0,J233,VLOOKUP(D233+$B233,$BJ:$BK,MATCH($BK$1,$BJ$1:$BK$1,0),1))</f>
        <v>지정 장비</v>
      </c>
      <c r="N233" t="str">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Equip4201</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1</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DI</v>
      </c>
      <c r="Q233" t="str">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삭제</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4</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
      </c>
      <c r="U233" t="s">
        <v>82</v>
      </c>
      <c r="V233" t="s">
        <v>247</v>
      </c>
      <c r="W233">
        <v>1</v>
      </c>
      <c r="X233" t="s">
        <v>125</v>
      </c>
      <c r="Z233">
        <v>1000</v>
      </c>
      <c r="AA233" t="str">
        <f ca="1">IF(ISBLANK(AB233),"",
VLOOKUP(AB233,OFFSET(INDIRECT("$A:$B"),0,MATCH(AB$1&amp;"_Verify",INDIRECT("$1:$1"),0)-1),2,0)
)</f>
        <v>fe</v>
      </c>
      <c r="AB233" t="s">
        <v>82</v>
      </c>
      <c r="AC233" t="s">
        <v>374</v>
      </c>
      <c r="AD233">
        <v>1</v>
      </c>
      <c r="AE233" t="s">
        <v>125</v>
      </c>
      <c r="AG233">
        <v>1000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이국의 무기</v>
      </c>
      <c r="AL233">
        <v>1</v>
      </c>
      <c r="AM233" t="str">
        <f ca="1">IF(ROW()=2,AN233,OFFSET(AM233,-1,0)&amp;IF(LEN(AN233)=0,"",","&amp;AN233))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{"dy":24,"sl":1,"tp":"fe","vl":"Equip0102","cn":1,"pt":"GO","pr":1000}</v>
      </c>
    </row>
    <row r="234" spans="1:40">
      <c r="A234">
        <v>24</v>
      </c>
      <c r="B234">
        <v>2</v>
      </c>
      <c r="C234">
        <f>IF(B234&lt;=9,0,
IF(B234=10,1,2))</f>
        <v>0</v>
      </c>
      <c r="D234">
        <f ca="1">RAND()</f>
        <v>0.85053500589943387</v>
      </c>
      <c r="E234">
        <f ca="1">RAND()</f>
        <v>0.64384811635840244</v>
      </c>
      <c r="F234">
        <f ca="1">RAND()</f>
        <v>0.90504832538723035</v>
      </c>
      <c r="G234">
        <f ca="1">RAND()</f>
        <v>0.8317400804342876</v>
      </c>
      <c r="H234">
        <f ca="1">RAND()</f>
        <v>0.10535930710662489</v>
      </c>
      <c r="I234">
        <f ca="1">RAND()</f>
        <v>0.49577558958835266</v>
      </c>
      <c r="M234" t="str">
        <f ca="1">IF(LEN(J234)&lt;&gt;0,J234,VLOOKUP(D234+$B234,$BJ:$BK,MATCH($BK$1,$BJ$1:$BK$1,0),1))</f>
        <v>안 지정 캐릭터 PP 영웅등급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64384</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10</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3000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91</v>
      </c>
      <c r="V234">
        <v>52405</v>
      </c>
      <c r="W234">
        <v>12</v>
      </c>
      <c r="X234" t="s">
        <v>125</v>
      </c>
      <c r="Z234">
        <v>1200</v>
      </c>
      <c r="AA234" t="str">
        <f ca="1">IF(ISBLANK(AB234),"",
VLOOKUP(AB234,OFFSET(INDIRECT("$A:$B"),0,MATCH(AB$1&amp;"_Verify",INDIRECT("$1:$1"),0)-1),2,0)
)</f>
        <v>uph</v>
      </c>
      <c r="AB234" t="s">
        <v>91</v>
      </c>
      <c r="AC234">
        <v>52405</v>
      </c>
      <c r="AD234">
        <v>9</v>
      </c>
      <c r="AE234" t="s">
        <v>125</v>
      </c>
      <c r="AG234">
        <v>2700</v>
      </c>
      <c r="AH234" t="str">
        <f>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
      </c>
      <c r="AL234">
        <v>1</v>
      </c>
      <c r="AM234" t="str">
        <f ca="1">IF(ROW()=2,AN234,OFFSET(AM234,-1,0)&amp;IF(LEN(AN234)=0,"",","&amp;AN234))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{"dy":24,"sl":2,"tp":"uph","vl":"52405","cn":9,"pt":"GO","pr":2700}</v>
      </c>
    </row>
    <row r="235" spans="1:40">
      <c r="A235">
        <v>24</v>
      </c>
      <c r="B235">
        <v>3</v>
      </c>
      <c r="C235">
        <f>IF(B235&lt;=9,0,
IF(B235=10,1,2))</f>
        <v>0</v>
      </c>
      <c r="D235">
        <f ca="1">RAND()</f>
        <v>0.99638057141217151</v>
      </c>
      <c r="E235">
        <f ca="1">RAND()</f>
        <v>0.52947055842932311</v>
      </c>
      <c r="F235">
        <f ca="1">RAND()</f>
        <v>0.3373852019473762</v>
      </c>
      <c r="G235">
        <f ca="1">RAND()</f>
        <v>0.81749578917056931</v>
      </c>
      <c r="H235">
        <f ca="1">RAND()</f>
        <v>0.75407272254523572</v>
      </c>
      <c r="I235">
        <f ca="1">RAND()</f>
        <v>0.46483747395532748</v>
      </c>
      <c r="M235" t="str">
        <f ca="1">IF(LEN(J235)&lt;&gt;0,J235,VLOOKUP(D235+$B235,$BJ:$BK,MATCH($BK$1,$BJ$1:$BK$1,0),1))</f>
        <v>안 지정 캐릭터 PP 일반등급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52947</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9</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2700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92</v>
      </c>
      <c r="V235">
        <v>11471</v>
      </c>
      <c r="W235">
        <v>9</v>
      </c>
      <c r="X235" t="s">
        <v>125</v>
      </c>
      <c r="Z235">
        <v>900</v>
      </c>
      <c r="AA235" t="str">
        <f ca="1">IF(ISBLANK(AB235),"",
VLOOKUP(AB235,OFFSET(INDIRECT("$A:$B"),0,MATCH(AB$1&amp;"_Verify",INDIRECT("$1:$1"),0)-1),2,0)
)</f>
        <v>fe</v>
      </c>
      <c r="AB235" t="s">
        <v>82</v>
      </c>
      <c r="AC235" t="s">
        <v>461</v>
      </c>
      <c r="AD235">
        <v>1</v>
      </c>
      <c r="AE235" t="s">
        <v>125</v>
      </c>
      <c r="AG235">
        <v>1200</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강철 마울</v>
      </c>
      <c r="AL235">
        <v>1</v>
      </c>
      <c r="AM235" t="str">
        <f ca="1">IF(ROW()=2,AN235,OFFSET(AM235,-1,0)&amp;IF(LEN(AN235)=0,"",","&amp;AN235))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{"dy":24,"sl":3,"tp":"fe","vl":"Equip4102","cn":1,"pt":"GO","pr":1200}</v>
      </c>
    </row>
    <row r="236" spans="1:40">
      <c r="A236">
        <v>24</v>
      </c>
      <c r="B236">
        <v>4</v>
      </c>
      <c r="C236">
        <f>IF(B236&lt;=9,0,
IF(B236=10,1,2))</f>
        <v>0</v>
      </c>
      <c r="D236">
        <f ca="1">RAND()</f>
        <v>0.64231995788153873</v>
      </c>
      <c r="E236">
        <f ca="1">RAND()</f>
        <v>0.84231965032034728</v>
      </c>
      <c r="F236">
        <f ca="1">RAND()</f>
        <v>0.76736836732086366</v>
      </c>
      <c r="G236">
        <f ca="1">RAND()</f>
        <v>0.57872927895715898</v>
      </c>
      <c r="H236">
        <f ca="1">RAND()</f>
        <v>0.28349369352368259</v>
      </c>
      <c r="I236">
        <f ca="1">RAND()</f>
        <v>7.7245312791654031E-2</v>
      </c>
      <c r="M236" t="str">
        <f ca="1">IF(LEN(J236)&lt;&gt;0,J236,VLOOKUP(D236+$B236,$BJ:$BK,MATCH($BK$1,$BJ$1:$BK$1,0),1))</f>
        <v>안 지정 캐릭터 PP 일반등급</v>
      </c>
      <c r="N236">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84231</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13</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3900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92</v>
      </c>
      <c r="V236">
        <v>95704</v>
      </c>
      <c r="W236">
        <v>14</v>
      </c>
      <c r="X236" t="s">
        <v>125</v>
      </c>
      <c r="Z236">
        <v>1400</v>
      </c>
      <c r="AA236" t="str">
        <f ca="1">IF(ISBLANK(AB236),"",
VLOOKUP(AB236,OFFSET(INDIRECT("$A:$B"),0,MATCH(AB$1&amp;"_Verify",INDIRECT("$1:$1"),0)-1),2,0)
)</f>
        <v>fe</v>
      </c>
      <c r="AB236" t="s">
        <v>82</v>
      </c>
      <c r="AC236" t="s">
        <v>397</v>
      </c>
      <c r="AD236">
        <v>1</v>
      </c>
      <c r="AE236" t="s">
        <v>125</v>
      </c>
      <c r="AG236">
        <v>700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떠오르는 태양</v>
      </c>
      <c r="AL236">
        <v>1</v>
      </c>
      <c r="AM236" t="str">
        <f ca="1">IF(ROW()=2,AN236,OFFSET(AM236,-1,0)&amp;IF(LEN(AN236)=0,"",","&amp;AN236))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{"dy":24,"sl":4,"tp":"fe","vl":"Equip3002","cn":1,"pt":"GO","pr":700}</v>
      </c>
    </row>
    <row r="237" spans="1:40">
      <c r="A237">
        <v>24</v>
      </c>
      <c r="B237">
        <v>5</v>
      </c>
      <c r="C237">
        <f>IF(B237&lt;=9,0,
IF(B237=10,1,2))</f>
        <v>0</v>
      </c>
      <c r="D237">
        <f ca="1">RAND()</f>
        <v>0.84850593619705839</v>
      </c>
      <c r="E237">
        <f ca="1">RAND()</f>
        <v>0.65375289284742533</v>
      </c>
      <c r="F237">
        <f ca="1">RAND()</f>
        <v>0.83521714510481382</v>
      </c>
      <c r="G237">
        <f ca="1">RAND()</f>
        <v>0.81488888060883113</v>
      </c>
      <c r="H237">
        <f ca="1">RAND()</f>
        <v>0.63949026914774576</v>
      </c>
      <c r="I237">
        <f ca="1">RAND()</f>
        <v>0.68483664804719258</v>
      </c>
      <c r="M237" t="str">
        <f ca="1">IF(LEN(J237)&lt;&gt;0,J237,VLOOKUP(D237+$B237,$BJ:$BK,MATCH($BK$1,$BJ$1:$BK$1,0),1))</f>
        <v>안 지정 캐릭터 PP 일반등급</v>
      </c>
      <c r="N237">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65375</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10</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GO</v>
      </c>
      <c r="Q237" t="str">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삭제</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3000</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
      </c>
      <c r="U237" t="s">
        <v>91</v>
      </c>
      <c r="V237">
        <v>15462</v>
      </c>
      <c r="W237">
        <v>9</v>
      </c>
      <c r="X237" t="s">
        <v>125</v>
      </c>
      <c r="Z237">
        <v>900</v>
      </c>
      <c r="AA237" t="str">
        <f ca="1">IF(ISBLANK(AB237),"",
VLOOKUP(AB237,OFFSET(INDIRECT("$A:$B"),0,MATCH(AB$1&amp;"_Verify",INDIRECT("$1:$1"),0)-1),2,0)
)</f>
        <v>fe</v>
      </c>
      <c r="AB237" t="s">
        <v>82</v>
      </c>
      <c r="AC237" t="s">
        <v>444</v>
      </c>
      <c r="AD237">
        <v>1</v>
      </c>
      <c r="AE237" t="s">
        <v>125</v>
      </c>
      <c r="AG237">
        <v>1100</v>
      </c>
      <c r="AH237" t="str">
        <f ca="1">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 ca="1">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결사대의 활</v>
      </c>
      <c r="AL237">
        <v>1</v>
      </c>
      <c r="AM237" t="str">
        <f ca="1">IF(ROW()=2,AN237,OFFSET(AM237,-1,0)&amp;IF(LEN(AN237)=0,"",","&amp;AN237))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{"dy":24,"sl":5,"tp":"fe","vl":"Equip2101","cn":1,"pt":"GO","pr":1100}</v>
      </c>
    </row>
    <row r="238" spans="1:40">
      <c r="A238">
        <v>24</v>
      </c>
      <c r="B238">
        <v>6</v>
      </c>
      <c r="C238">
        <f>IF(B238&lt;=9,0,
IF(B238=10,1,2))</f>
        <v>0</v>
      </c>
      <c r="D238">
        <f ca="1">RAND()</f>
        <v>0.46293939876481882</v>
      </c>
      <c r="E238">
        <f ca="1">RAND()</f>
        <v>0.24040685149414343</v>
      </c>
      <c r="F238">
        <f ca="1">RAND()</f>
        <v>0.83715375970575778</v>
      </c>
      <c r="G238">
        <f ca="1">RAND()</f>
        <v>0.36304992343753972</v>
      </c>
      <c r="H238">
        <f ca="1">RAND()</f>
        <v>0.79183775241281296</v>
      </c>
      <c r="I238">
        <f ca="1">RAND()</f>
        <v>0.77584716003794973</v>
      </c>
      <c r="M238" t="str">
        <f ca="1">IF(LEN(J238)&lt;&gt;0,J238,VLOOKUP(D238+$B238,$BJ:$BK,MATCH($BK$1,$BJ$1:$BK$1,0),1))</f>
        <v>지정 장비</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Equip3001</v>
      </c>
      <c r="O238">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1</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GO</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900</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U238" t="s">
        <v>82</v>
      </c>
      <c r="V238" t="s">
        <v>185</v>
      </c>
      <c r="W238">
        <v>1</v>
      </c>
      <c r="X238" t="s">
        <v>125</v>
      </c>
      <c r="Z238">
        <v>74400</v>
      </c>
      <c r="AA238" t="str">
        <f ca="1">IF(ISBLANK(AB238),"",
VLOOKUP(AB238,OFFSET(INDIRECT("$A:$B"),0,MATCH(AB$1&amp;"_Verify",INDIRECT("$1:$1"),0)-1),2,0)
)</f>
        <v>uph</v>
      </c>
      <c r="AB238" t="s">
        <v>91</v>
      </c>
      <c r="AC238">
        <v>15462</v>
      </c>
      <c r="AD238">
        <v>10</v>
      </c>
      <c r="AE238" t="s">
        <v>125</v>
      </c>
      <c r="AG238">
        <v>3000</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
      </c>
      <c r="AL238">
        <v>1</v>
      </c>
      <c r="AM238" t="str">
        <f ca="1">IF(ROW()=2,AN238,OFFSET(AM238,-1,0)&amp;IF(LEN(AN238)=0,"",","&amp;AN238))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{"dy":24,"sl":6,"tp":"uph","vl":"15462","cn":10,"pt":"GO","pr":3000}</v>
      </c>
    </row>
    <row r="239" spans="1:40">
      <c r="A239">
        <v>24</v>
      </c>
      <c r="B239">
        <v>7</v>
      </c>
      <c r="C239">
        <f>IF(B239&lt;=9,0,
IF(B239=10,1,2))</f>
        <v>0</v>
      </c>
      <c r="D239">
        <f ca="1">RAND()</f>
        <v>0.22546721473171594</v>
      </c>
      <c r="E239">
        <f ca="1">RAND()</f>
        <v>0.45945565557092516</v>
      </c>
      <c r="F239">
        <f ca="1">RAND()</f>
        <v>7.4954055553067445E-2</v>
      </c>
      <c r="G239">
        <f ca="1">RAND()</f>
        <v>0.51824350612125469</v>
      </c>
      <c r="H239">
        <f ca="1">RAND()</f>
        <v>0.76966768689864995</v>
      </c>
      <c r="I239">
        <f ca="1">RAND()</f>
        <v>0.77772207459880616</v>
      </c>
      <c r="M239" t="str">
        <f ca="1">IF(LEN(J239)&lt;&gt;0,J239,VLOOKUP(D239+$B239,$BJ:$BK,MATCH($BK$1,$BJ$1:$BK$1,0),1))</f>
        <v>지정 장비</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Equip5102</v>
      </c>
      <c r="O239">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1</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GO</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1400</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U239" t="s">
        <v>82</v>
      </c>
      <c r="V239" t="s">
        <v>250</v>
      </c>
      <c r="W239">
        <v>1</v>
      </c>
      <c r="X239" t="s">
        <v>125</v>
      </c>
      <c r="Z239">
        <v>700</v>
      </c>
      <c r="AA239" t="str">
        <f ca="1">IF(ISBLANK(AB239),"",
VLOOKUP(AB239,OFFSET(INDIRECT("$A:$B"),0,MATCH(AB$1&amp;"_Verify",INDIRECT("$1:$1"),0)-1),2,0)
)</f>
        <v>fe</v>
      </c>
      <c r="AB239" t="s">
        <v>82</v>
      </c>
      <c r="AC239" t="s">
        <v>378</v>
      </c>
      <c r="AD239">
        <v>1</v>
      </c>
      <c r="AE239" t="s">
        <v>125</v>
      </c>
      <c r="AG239">
        <v>3100</v>
      </c>
      <c r="AH239" t="str">
        <f ca="1">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 ca="1">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버블 블래스터</v>
      </c>
      <c r="AL239">
        <v>1</v>
      </c>
      <c r="AM239" t="str">
        <f ca="1">IF(ROW()=2,AN239,OFFSET(AM239,-1,0)&amp;IF(LEN(AN239)=0,"",","&amp;AN239))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{"dy":24,"sl":7,"tp":"fe","vl":"Equip6102","cn":1,"pt":"GO","pr":3100}</v>
      </c>
    </row>
    <row r="240" spans="1:40">
      <c r="A240">
        <v>24</v>
      </c>
      <c r="B240">
        <v>8</v>
      </c>
      <c r="C240">
        <f>IF(B240&lt;=9,0,
IF(B240=10,1,2))</f>
        <v>0</v>
      </c>
      <c r="D240">
        <f ca="1">RAND()</f>
        <v>0.54354481852361936</v>
      </c>
      <c r="E240">
        <f ca="1">RAND()</f>
        <v>0.10821645378730316</v>
      </c>
      <c r="F240">
        <f ca="1">RAND()</f>
        <v>0.29534268512619888</v>
      </c>
      <c r="G240">
        <f ca="1">RAND()</f>
        <v>0.90451608653488946</v>
      </c>
      <c r="H240">
        <f ca="1">RAND()</f>
        <v>0.94340901856779413</v>
      </c>
      <c r="I240">
        <f ca="1">RAND()</f>
        <v>9.959673604386321E-3</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fl1</v>
      </c>
      <c r="AB240" t="s">
        <v>87</v>
      </c>
      <c r="AC240" t="s">
        <v>489</v>
      </c>
      <c r="AD240">
        <v>1</v>
      </c>
      <c r="AE240" t="s">
        <v>129</v>
      </c>
      <c r="AF240">
        <v>57</v>
      </c>
      <c r="AG240">
        <v>39</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튤린</v>
      </c>
      <c r="AL240">
        <v>1</v>
      </c>
      <c r="AM240" t="str">
        <f ca="1">IF(ROW()=2,AN240,OFFSET(AM240,-1,0)&amp;IF(LEN(AN240)=0,"",","&amp;AN240))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{"dy":24,"sl":8,"tp":"fl1","vl":"Actor0037","cn":1,"pt":"DI","pp":57,"pr":39}</v>
      </c>
    </row>
    <row r="241" spans="1:40">
      <c r="A241">
        <v>24</v>
      </c>
      <c r="B241">
        <v>9</v>
      </c>
      <c r="C241">
        <f>IF(B241&lt;=9,0,
IF(B241=10,1,2))</f>
        <v>0</v>
      </c>
      <c r="D241">
        <f ca="1">RAND()</f>
        <v>6.0649859953800789E-2</v>
      </c>
      <c r="E241">
        <f ca="1">RAND()</f>
        <v>5.9981347268133645E-2</v>
      </c>
      <c r="F241">
        <f ca="1">RAND()</f>
        <v>0.89198100678210823</v>
      </c>
      <c r="G241">
        <f ca="1">RAND()</f>
        <v>0.89780303897423452</v>
      </c>
      <c r="H241">
        <f ca="1">RAND()</f>
        <v>0.91880074384876853</v>
      </c>
      <c r="I241">
        <f ca="1">RAND()</f>
        <v>0.4905991228522818</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fl1</v>
      </c>
      <c r="AB241" t="s">
        <v>87</v>
      </c>
      <c r="AC241" t="s">
        <v>467</v>
      </c>
      <c r="AD241">
        <v>1</v>
      </c>
      <c r="AE241" t="s">
        <v>129</v>
      </c>
      <c r="AF241">
        <v>57</v>
      </c>
      <c r="AG241">
        <v>39</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에이잭</v>
      </c>
      <c r="AL241">
        <v>1</v>
      </c>
      <c r="AM241" t="str">
        <f ca="1">IF(ROW()=2,AN241,OFFSET(AM241,-1,0)&amp;IF(LEN(AN241)=0,"",","&amp;AN241))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{"dy":24,"sl":9,"tp":"fl1","vl":"Actor1029","cn":1,"pt":"DI","pp":57,"pr":39}</v>
      </c>
    </row>
    <row r="242" spans="1:40">
      <c r="A242">
        <v>25</v>
      </c>
      <c r="B242">
        <v>0</v>
      </c>
      <c r="C242">
        <f>IF(B242&lt;=9,0,
IF(B242=10,1,2))</f>
        <v>0</v>
      </c>
      <c r="D242">
        <f ca="1">RAND()</f>
        <v>0.83099541314524561</v>
      </c>
      <c r="E242">
        <f ca="1">RAND()</f>
        <v>0.20282739299362884</v>
      </c>
      <c r="F242">
        <f ca="1">RAND()</f>
        <v>0.95264748805640365</v>
      </c>
      <c r="G242">
        <f ca="1">RAND()</f>
        <v>0.44124941102511339</v>
      </c>
      <c r="H242">
        <f ca="1">RAND()</f>
        <v>0.89854828379741447</v>
      </c>
      <c r="I242">
        <f ca="1">RAND()</f>
        <v>6.3664405767722587E-2</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Equip1301</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DI</v>
      </c>
      <c r="Q242" t="str">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삭제</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10</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
      </c>
      <c r="U242" t="s">
        <v>82</v>
      </c>
      <c r="V242" t="s">
        <v>238</v>
      </c>
      <c r="W242">
        <v>1</v>
      </c>
      <c r="X242" t="s">
        <v>125</v>
      </c>
      <c r="Z242">
        <v>800</v>
      </c>
      <c r="AA242" t="str">
        <f ca="1">IF(ISBLANK(AB242),"",
VLOOKUP(AB242,OFFSET(INDIRECT("$A:$B"),0,MATCH(AB$1&amp;"_Verify",INDIRECT("$1:$1"),0)-1),2,0)
)</f>
        <v>fe</v>
      </c>
      <c r="AB242" t="s">
        <v>82</v>
      </c>
      <c r="AC242" t="s">
        <v>245</v>
      </c>
      <c r="AD242">
        <v>1</v>
      </c>
      <c r="AE242" t="s">
        <v>125</v>
      </c>
      <c r="AG242">
        <v>800</v>
      </c>
      <c r="AH242" t="str">
        <f ca="1">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 ca="1">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숨겨온 원한</v>
      </c>
      <c r="AL242">
        <v>1</v>
      </c>
      <c r="AM242" t="str">
        <f ca="1">IF(ROW()=2,AN242,OFFSET(AM242,-1,0)&amp;IF(LEN(AN242)=0,"",","&amp;AN242))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{"dy":25,"sl":0,"tp":"fe","vl":"Equip1002","cn":1,"pt":"GO","pr":800}</v>
      </c>
    </row>
    <row r="243" spans="1:40">
      <c r="A243">
        <v>25</v>
      </c>
      <c r="B243">
        <v>1</v>
      </c>
      <c r="C243">
        <f>IF(B243&lt;=9,0,
IF(B243=10,1,2))</f>
        <v>0</v>
      </c>
      <c r="D243">
        <f ca="1">RAND()</f>
        <v>0.52772321821606361</v>
      </c>
      <c r="E243">
        <f ca="1">RAND()</f>
        <v>0.80846443189645689</v>
      </c>
      <c r="F243">
        <f ca="1">RAND()</f>
        <v>0.21998463910358423</v>
      </c>
      <c r="G243">
        <f ca="1">RAND()</f>
        <v>0.70298759290049218</v>
      </c>
      <c r="H243">
        <f ca="1">RAND()</f>
        <v>0.87413639965007928</v>
      </c>
      <c r="I243">
        <f ca="1">RAND()</f>
        <v>0.60119546429254622</v>
      </c>
      <c r="M243" t="str">
        <f ca="1">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Equip7101</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GO</v>
      </c>
      <c r="Q243" t="str">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삭제</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3600</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
      </c>
      <c r="U243" t="s">
        <v>82</v>
      </c>
      <c r="V243" t="s">
        <v>292</v>
      </c>
      <c r="W243">
        <v>1</v>
      </c>
      <c r="X243" t="s">
        <v>125</v>
      </c>
      <c r="Z243">
        <v>1500</v>
      </c>
      <c r="AA243" t="str">
        <f ca="1">IF(ISBLANK(AB243),"",
VLOOKUP(AB243,OFFSET(INDIRECT("$A:$B"),0,MATCH(AB$1&amp;"_Verify",INDIRECT("$1:$1"),0)-1),2,0)
)</f>
        <v>fe</v>
      </c>
      <c r="AB243" t="s">
        <v>82</v>
      </c>
      <c r="AC243" t="s">
        <v>459</v>
      </c>
      <c r="AD243">
        <v>1</v>
      </c>
      <c r="AE243" t="s">
        <v>129</v>
      </c>
      <c r="AF243">
        <v>169</v>
      </c>
      <c r="AG243">
        <v>59</v>
      </c>
      <c r="AH243" t="str">
        <f ca="1">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전설</v>
      </c>
      <c r="AJ243" t="str">
        <f>IF(ISBLANK($AB243),"",
IF(AND($B243&gt;=VLOOKUP($AB243,$AP:$AS,3,0),$B243&lt;=VLOOKUP($AB243,$AP:$AS,4,0)),"","슬롯타입이상"))</f>
        <v/>
      </c>
      <c r="AK243" t="str">
        <f ca="1">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반중력 스태프</v>
      </c>
      <c r="AL243">
        <v>1</v>
      </c>
      <c r="AM243" t="str">
        <f ca="1">IF(ROW()=2,AN243,OFFSET(AM243,-1,0)&amp;IF(LEN(AN243)=0,"",","&amp;AN243))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{"dy":25,"sl":1,"tp":"fe","vl":"Equip3401","cn":1,"pt":"DI","pp":169,"pr":59}</v>
      </c>
    </row>
    <row r="244" spans="1:40">
      <c r="A244">
        <v>25</v>
      </c>
      <c r="B244">
        <v>2</v>
      </c>
      <c r="C244">
        <f>IF(B244&lt;=9,0,
IF(B244=10,1,2))</f>
        <v>0</v>
      </c>
      <c r="D244">
        <f ca="1">RAND()</f>
        <v>0.25658785353252178</v>
      </c>
      <c r="E244">
        <f ca="1">RAND()</f>
        <v>0.30528498623719613</v>
      </c>
      <c r="F244">
        <f ca="1">RAND()</f>
        <v>0.84162174440417303</v>
      </c>
      <c r="G244">
        <f ca="1">RAND()</f>
        <v>3.7724140925911587E-2</v>
      </c>
      <c r="H244">
        <f ca="1">RAND()</f>
        <v>0.95165045697525585</v>
      </c>
      <c r="I244">
        <f ca="1">RAND()</f>
        <v>0.12433947632355147</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30528</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6</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1800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84832</v>
      </c>
      <c r="W244">
        <v>14</v>
      </c>
      <c r="X244" t="s">
        <v>125</v>
      </c>
      <c r="Z244">
        <v>1400</v>
      </c>
      <c r="AA244" t="str">
        <f ca="1">IF(ISBLANK(AB244),"",
VLOOKUP(AB244,OFFSET(INDIRECT("$A:$B"),0,MATCH(AB$1&amp;"_Verify",INDIRECT("$1:$1"),0)-1),2,0)
)</f>
        <v>fe</v>
      </c>
      <c r="AB244" t="s">
        <v>82</v>
      </c>
      <c r="AC244" t="s">
        <v>502</v>
      </c>
      <c r="AD244">
        <v>1</v>
      </c>
      <c r="AE244" t="s">
        <v>125</v>
      </c>
      <c r="AG244">
        <v>1200</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노장의 친구</v>
      </c>
      <c r="AL244">
        <v>1</v>
      </c>
      <c r="AM244" t="str">
        <f ca="1">IF(ROW()=2,AN244,OFFSET(AM244,-1,0)&amp;IF(LEN(AN244)=0,"",","&amp;AN244))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{"dy":25,"sl":2,"tp":"fe","vl":"Equip5101","cn":1,"pt":"GO","pr":1200}</v>
      </c>
    </row>
    <row r="245" spans="1:40">
      <c r="A245">
        <v>25</v>
      </c>
      <c r="B245">
        <v>3</v>
      </c>
      <c r="C245">
        <f>IF(B245&lt;=9,0,
IF(B245=10,1,2))</f>
        <v>0</v>
      </c>
      <c r="D245">
        <f ca="1">RAND()</f>
        <v>0.5986813867600892</v>
      </c>
      <c r="E245">
        <f ca="1">RAND()</f>
        <v>0.24826973999764246</v>
      </c>
      <c r="F245">
        <f ca="1">RAND()</f>
        <v>9.2570655339295205E-2</v>
      </c>
      <c r="G245">
        <f ca="1">RAND()</f>
        <v>0.35721560077327918</v>
      </c>
      <c r="H245">
        <f ca="1">RAND()</f>
        <v>0.96972740778231625</v>
      </c>
      <c r="I245">
        <f ca="1">RAND()</f>
        <v>2.751674805730997E-2</v>
      </c>
      <c r="M245" t="str">
        <f ca="1">IF(LEN(J245)&lt;&gt;0,J245,VLOOKUP(D245+$B245,$BJ:$BK,MATCH($BK$1,$BJ$1:$BK$1,0),1))</f>
        <v>안 지정 캐릭터 PP 일반등급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24826</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5</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1500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94548</v>
      </c>
      <c r="W245">
        <v>14</v>
      </c>
      <c r="X245" t="s">
        <v>125</v>
      </c>
      <c r="Z245">
        <v>1400</v>
      </c>
      <c r="AA245" t="str">
        <f ca="1">IF(ISBLANK(AB245),"",
VLOOKUP(AB245,OFFSET(INDIRECT("$A:$B"),0,MATCH(AB$1&amp;"_Verify",INDIRECT("$1:$1"),0)-1),2,0)
)</f>
        <v>uph</v>
      </c>
      <c r="AB245" t="s">
        <v>91</v>
      </c>
      <c r="AC245">
        <v>64832</v>
      </c>
      <c r="AD245">
        <v>7</v>
      </c>
      <c r="AE245" t="s">
        <v>125</v>
      </c>
      <c r="AG245">
        <v>2100</v>
      </c>
      <c r="AH245" t="str">
        <f>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
      </c>
      <c r="AL245">
        <v>1</v>
      </c>
      <c r="AM245" t="str">
        <f ca="1">IF(ROW()=2,AN245,OFFSET(AM245,-1,0)&amp;IF(LEN(AN245)=0,"",","&amp;AN245))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{"dy":25,"sl":3,"tp":"uph","vl":"64832","cn":7,"pt":"GO","pr":2100}</v>
      </c>
    </row>
    <row r="246" spans="1:40">
      <c r="A246">
        <v>25</v>
      </c>
      <c r="B246">
        <v>4</v>
      </c>
      <c r="C246">
        <f>IF(B246&lt;=9,0,
IF(B246=10,1,2))</f>
        <v>0</v>
      </c>
      <c r="D246">
        <f ca="1">RAND()</f>
        <v>0.60544100225628905</v>
      </c>
      <c r="E246">
        <f ca="1">RAND()</f>
        <v>0.7399778188246483</v>
      </c>
      <c r="F246">
        <f ca="1">RAND()</f>
        <v>0.74355877498326606</v>
      </c>
      <c r="G246">
        <f ca="1">RAND()</f>
        <v>2.6519812034371593E-2</v>
      </c>
      <c r="H246">
        <f ca="1">RAND()</f>
        <v>0.71079328146420362</v>
      </c>
      <c r="I246">
        <f ca="1">RAND()</f>
        <v>0.10099391787679335</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73997</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11</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3300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14628</v>
      </c>
      <c r="W246">
        <v>9</v>
      </c>
      <c r="X246" t="s">
        <v>125</v>
      </c>
      <c r="Z246">
        <v>900</v>
      </c>
      <c r="AA246" t="str">
        <f ca="1">IF(ISBLANK(AB246),"",
VLOOKUP(AB246,OFFSET(INDIRECT("$A:$B"),0,MATCH(AB$1&amp;"_Verify",INDIRECT("$1:$1"),0)-1),2,0)
)</f>
        <v>upn</v>
      </c>
      <c r="AB246" t="s">
        <v>92</v>
      </c>
      <c r="AC246">
        <v>94548</v>
      </c>
      <c r="AD246">
        <v>13</v>
      </c>
      <c r="AE246" t="s">
        <v>68</v>
      </c>
      <c r="AG246">
        <v>3900</v>
      </c>
      <c r="AH246" t="str">
        <f>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
      </c>
      <c r="AL246">
        <v>1</v>
      </c>
      <c r="AM246" t="str">
        <f ca="1">IF(ROW()=2,AN246,OFFSET(AM246,-1,0)&amp;IF(LEN(AN246)=0,"",","&amp;AN246))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{"dy":25,"sl":4,"tp":"upn","vl":"94548","cn":13,"pt":"GO","pr":3900}</v>
      </c>
    </row>
    <row r="247" spans="1:40">
      <c r="A247">
        <v>25</v>
      </c>
      <c r="B247">
        <v>5</v>
      </c>
      <c r="C247">
        <f>IF(B247&lt;=9,0,
IF(B247=10,1,2))</f>
        <v>0</v>
      </c>
      <c r="D247">
        <f ca="1">RAND()</f>
        <v>0.33638687286060598</v>
      </c>
      <c r="E247">
        <f ca="1">RAND()</f>
        <v>0.36842941994601086</v>
      </c>
      <c r="F247">
        <f ca="1">RAND()</f>
        <v>0.60573471755702657</v>
      </c>
      <c r="G247">
        <f ca="1">RAND()</f>
        <v>0.9606280677600314</v>
      </c>
      <c r="H247">
        <f ca="1">RAND()</f>
        <v>0.61631561881089791</v>
      </c>
      <c r="I247">
        <f ca="1">RAND()</f>
        <v>0.79275019363423183</v>
      </c>
      <c r="M247" t="str">
        <f ca="1">IF(LEN(J247)&lt;&gt;0,J247,VLOOKUP(D247+$B247,$BJ:$BK,MATCH($BK$1,$BJ$1:$BK$1,0),1))</f>
        <v>지정 장비</v>
      </c>
      <c r="N247" t="str">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Equip3101</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1</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1400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91</v>
      </c>
      <c r="V247">
        <v>31175</v>
      </c>
      <c r="W247">
        <v>10</v>
      </c>
      <c r="X247" t="s">
        <v>125</v>
      </c>
      <c r="Z247">
        <v>1000</v>
      </c>
      <c r="AA247" t="str">
        <f ca="1">IF(ISBLANK(AB247),"",
VLOOKUP(AB247,OFFSET(INDIRECT("$A:$B"),0,MATCH(AB$1&amp;"_Verify",INDIRECT("$1:$1"),0)-1),2,0)
)</f>
        <v>fe</v>
      </c>
      <c r="AB247" t="s">
        <v>82</v>
      </c>
      <c r="AC247" t="s">
        <v>511</v>
      </c>
      <c r="AD247">
        <v>1</v>
      </c>
      <c r="AE247" t="s">
        <v>125</v>
      </c>
      <c r="AG247">
        <v>3600</v>
      </c>
      <c r="AH247" t="str">
        <f ca="1">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 ca="1">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스켈레톤 쉴드</v>
      </c>
      <c r="AL247">
        <v>1</v>
      </c>
      <c r="AM247" t="str">
        <f ca="1">IF(ROW()=2,AN247,OFFSET(AM247,-1,0)&amp;IF(LEN(AN247)=0,"",","&amp;AN247))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{"dy":25,"sl":5,"tp":"fe","vl":"Equip7102","cn":1,"pt":"GO","pr":3600}</v>
      </c>
    </row>
    <row r="248" spans="1:40">
      <c r="A248">
        <v>25</v>
      </c>
      <c r="B248">
        <v>6</v>
      </c>
      <c r="C248">
        <f>IF(B248&lt;=9,0,
IF(B248=10,1,2))</f>
        <v>0</v>
      </c>
      <c r="D248">
        <f ca="1">RAND()</f>
        <v>0.46763637848891992</v>
      </c>
      <c r="E248">
        <f ca="1">RAND()</f>
        <v>0.13547245768516725</v>
      </c>
      <c r="F248">
        <f ca="1">RAND()</f>
        <v>0.80057855897388286</v>
      </c>
      <c r="G248">
        <f ca="1">RAND()</f>
        <v>0.87538763429680444</v>
      </c>
      <c r="H248">
        <f ca="1">RAND()</f>
        <v>0.41850526991410708</v>
      </c>
      <c r="I248">
        <f ca="1">RAND()</f>
        <v>0.31206459445181589</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Equip1202</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GO</v>
      </c>
      <c r="Q248" t="str">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삭제</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2800</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
      </c>
      <c r="U248" t="s">
        <v>82</v>
      </c>
      <c r="V248" t="s">
        <v>183</v>
      </c>
      <c r="W248">
        <v>1</v>
      </c>
      <c r="X248" t="s">
        <v>125</v>
      </c>
      <c r="Z248">
        <v>3600</v>
      </c>
      <c r="AA248" t="str">
        <f ca="1">IF(ISBLANK(AB248),"",
VLOOKUP(AB248,OFFSET(INDIRECT("$A:$B"),0,MATCH(AB$1&amp;"_Verify",INDIRECT("$1:$1"),0)-1),2,0)
)</f>
        <v>upn</v>
      </c>
      <c r="AB248" t="s">
        <v>92</v>
      </c>
      <c r="AC248">
        <v>14628</v>
      </c>
      <c r="AD248">
        <v>6</v>
      </c>
      <c r="AE248" t="s">
        <v>125</v>
      </c>
      <c r="AG248">
        <v>1800</v>
      </c>
      <c r="AH248" t="str">
        <f>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
      </c>
      <c r="AL248">
        <v>1</v>
      </c>
      <c r="AM248" t="str">
        <f ca="1">IF(ROW()=2,AN248,OFFSET(AM248,-1,0)&amp;IF(LEN(AN248)=0,"",","&amp;AN248))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{"dy":25,"sl":6,"tp":"upn","vl":"14628","cn":6,"pt":"GO","pr":1800}</v>
      </c>
    </row>
    <row r="249" spans="1:40">
      <c r="A249">
        <v>25</v>
      </c>
      <c r="B249">
        <v>7</v>
      </c>
      <c r="C249">
        <f>IF(B249&lt;=9,0,
IF(B249=10,1,2))</f>
        <v>0</v>
      </c>
      <c r="D249">
        <f ca="1">RAND()</f>
        <v>0.32653657089238086</v>
      </c>
      <c r="E249">
        <f ca="1">RAND()</f>
        <v>0.63446310149165452</v>
      </c>
      <c r="F249">
        <f ca="1">RAND()</f>
        <v>0.97405116423895655</v>
      </c>
      <c r="G249">
        <f ca="1">RAND()</f>
        <v>0.17850487555928474</v>
      </c>
      <c r="H249">
        <f ca="1">RAND()</f>
        <v>0.15043080638413175</v>
      </c>
      <c r="I249">
        <f ca="1">RAND()</f>
        <v>0.30646947540052449</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Equip7201</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DI</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14</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292</v>
      </c>
      <c r="W249">
        <v>1</v>
      </c>
      <c r="X249" t="s">
        <v>125</v>
      </c>
      <c r="Z249">
        <v>1200</v>
      </c>
      <c r="AA249" t="str">
        <f ca="1">IF(ISBLANK(AB249),"",
VLOOKUP(AB249,OFFSET(INDIRECT("$A:$B"),0,MATCH(AB$1&amp;"_Verify",INDIRECT("$1:$1"),0)-1),2,0)
)</f>
        <v>uph</v>
      </c>
      <c r="AB249" t="s">
        <v>91</v>
      </c>
      <c r="AC249">
        <v>31175</v>
      </c>
      <c r="AD249">
        <v>11</v>
      </c>
      <c r="AE249" t="s">
        <v>68</v>
      </c>
      <c r="AG249">
        <v>3300</v>
      </c>
      <c r="AH249" t="str">
        <f>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
      </c>
      <c r="AL249">
        <v>1</v>
      </c>
      <c r="AM249" t="str">
        <f ca="1">IF(ROW()=2,AN249,OFFSET(AM249,-1,0)&amp;IF(LEN(AN249)=0,"",","&amp;AN249))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{"dy":25,"sl":7,"tp":"uph","vl":"31175","cn":11,"pt":"GO","pr":3300}</v>
      </c>
    </row>
    <row r="250" spans="1:40">
      <c r="A250">
        <v>25</v>
      </c>
      <c r="B250">
        <v>8</v>
      </c>
      <c r="C250">
        <f>IF(B250&lt;=9,0,
IF(B250=10,1,2))</f>
        <v>0</v>
      </c>
      <c r="D250">
        <f ca="1">RAND()</f>
        <v>0.30464672259838843</v>
      </c>
      <c r="E250">
        <f ca="1">RAND()</f>
        <v>0.80141111881756788</v>
      </c>
      <c r="F250">
        <f ca="1">RAND()</f>
        <v>0.22208236618450872</v>
      </c>
      <c r="G250">
        <f ca="1">RAND()</f>
        <v>0.17704095250207685</v>
      </c>
      <c r="H250">
        <f ca="1">RAND()</f>
        <v>0.46397110561660848</v>
      </c>
      <c r="I250">
        <f ca="1">RAND()</f>
        <v>0.74336778379793489</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
      </c>
      <c r="AL250">
        <v>1</v>
      </c>
      <c r="AM250" t="str">
        <f ca="1">IF(ROW()=2,AN250,OFFSET(AM250,-1,0)&amp;IF(LEN(AN250)=0,"",","&amp;AN250))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{"dy":25,"sl":8}</v>
      </c>
    </row>
    <row r="251" spans="1:40">
      <c r="A251">
        <v>25</v>
      </c>
      <c r="B251">
        <v>9</v>
      </c>
      <c r="C251">
        <f>IF(B251&lt;=9,0,
IF(B251=10,1,2))</f>
        <v>0</v>
      </c>
      <c r="D251">
        <f ca="1">RAND()</f>
        <v>0.42650727910347164</v>
      </c>
      <c r="E251">
        <f ca="1">RAND()</f>
        <v>0.65429981094319478</v>
      </c>
      <c r="F251">
        <f ca="1">RAND()</f>
        <v>0.60293872167468032</v>
      </c>
      <c r="G251">
        <f ca="1">RAND()</f>
        <v>0.21891750525395559</v>
      </c>
      <c r="H251">
        <f ca="1">RAND()</f>
        <v>0.55793657439600608</v>
      </c>
      <c r="I251">
        <f ca="1">RAND()</f>
        <v>0.9134365581264613</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
      </c>
      <c r="AL251">
        <v>1</v>
      </c>
      <c r="AM251" t="str">
        <f ca="1">IF(ROW()=2,AN251,OFFSET(AM251,-1,0)&amp;IF(LEN(AN251)=0,"",","&amp;AN251))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{"dy":25,"sl":9}</v>
      </c>
    </row>
    <row r="252" spans="1:40">
      <c r="A252">
        <v>26</v>
      </c>
      <c r="B252">
        <v>0</v>
      </c>
      <c r="C252">
        <f>IF(B252&lt;=9,0,
IF(B252=10,1,2))</f>
        <v>0</v>
      </c>
      <c r="D252">
        <f ca="1">RAND()</f>
        <v>0.18598774701487941</v>
      </c>
      <c r="E252">
        <f ca="1">RAND()</f>
        <v>0.16808871460951869</v>
      </c>
      <c r="F252">
        <f ca="1">RAND()</f>
        <v>0.94734000454936929</v>
      </c>
      <c r="G252">
        <f ca="1">RAND()</f>
        <v>0.84499474582989176</v>
      </c>
      <c r="H252">
        <f ca="1">RAND()</f>
        <v>0.79089201953903099</v>
      </c>
      <c r="I252">
        <f ca="1">RAND()</f>
        <v>0.35209901785908904</v>
      </c>
      <c r="M252" t="str">
        <f ca="1">IF(LEN(J252)&lt;&gt;0,J252,VLOOKUP(D252+$B252,$BJ:$BK,MATCH($BK$1,$BJ$1:$BK$1,0),1))</f>
        <v>지정 장비</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Equip1201</v>
      </c>
      <c r="O252">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1</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GO</v>
      </c>
      <c r="Q252" t="str">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삭제</v>
      </c>
      <c r="R252">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2800</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
      </c>
      <c r="U252" t="s">
        <v>82</v>
      </c>
      <c r="V252" t="s">
        <v>191</v>
      </c>
      <c r="W252">
        <v>1</v>
      </c>
      <c r="X252" t="s">
        <v>125</v>
      </c>
      <c r="Z252">
        <v>1900</v>
      </c>
      <c r="AA252" t="str">
        <f ca="1">IF(ISBLANK(AB252),"",
VLOOKUP(AB252,OFFSET(INDIRECT("$A:$B"),0,MATCH(AB$1&amp;"_Verify",INDIRECT("$1:$1"),0)-1),2,0)
)</f>
        <v>fe</v>
      </c>
      <c r="AB252" t="s">
        <v>82</v>
      </c>
      <c r="AC252" t="s">
        <v>496</v>
      </c>
      <c r="AD252">
        <v>1</v>
      </c>
      <c r="AE252" t="s">
        <v>125</v>
      </c>
      <c r="AG252">
        <v>3100</v>
      </c>
      <c r="AH252" t="str">
        <f ca="1">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
      </c>
      <c r="AJ252" t="str">
        <f>IF(ISBLANK($AB252),"",
IF(AND($B252&gt;=VLOOKUP($AB252,$AP:$AS,3,0),$B252&lt;=VLOOKUP($AB252,$AP:$AS,4,0)),"","슬롯타입이상"))</f>
        <v/>
      </c>
      <c r="AK252" t="str">
        <f ca="1">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야만인의 분노</v>
      </c>
      <c r="AL252">
        <v>1</v>
      </c>
      <c r="AM252" t="str">
        <f ca="1">IF(ROW()=2,AN252,OFFSET(AM252,-1,0)&amp;IF(LEN(AN252)=0,"",","&amp;AN252))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{"dy":26,"sl":0,"tp":"fe","vl":"Equip0201","cn":1,"pt":"GO","pr":3100}</v>
      </c>
    </row>
    <row r="253" spans="1:40">
      <c r="A253">
        <v>26</v>
      </c>
      <c r="B253">
        <v>1</v>
      </c>
      <c r="C253">
        <f>IF(B253&lt;=9,0,
IF(B253=10,1,2))</f>
        <v>0</v>
      </c>
      <c r="D253">
        <f ca="1">RAND()</f>
        <v>0.11055738571912066</v>
      </c>
      <c r="E253">
        <f ca="1">RAND()</f>
        <v>0.8729074018541757</v>
      </c>
      <c r="F253">
        <f ca="1">RAND()</f>
        <v>0.2691612363912278</v>
      </c>
      <c r="G253">
        <f ca="1">RAND()</f>
        <v>2.7289019941985404E-2</v>
      </c>
      <c r="H253">
        <f ca="1">RAND()</f>
        <v>0.83367767417064476</v>
      </c>
      <c r="I253">
        <f ca="1">RAND()</f>
        <v>0.57343868896525596</v>
      </c>
      <c r="M253" t="str">
        <f ca="1">IF(LEN(J253)&lt;&gt;0,J253,VLOOKUP(D253+$B253,$BJ:$BK,MATCH($BK$1,$BJ$1:$BK$1,0),1))</f>
        <v>지정 장비</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Equip7301</v>
      </c>
      <c r="O253">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1</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DI</v>
      </c>
      <c r="Q253" t="str">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삭제</v>
      </c>
      <c r="R253">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35</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
      </c>
      <c r="U253" t="s">
        <v>82</v>
      </c>
      <c r="V253" t="s">
        <v>183</v>
      </c>
      <c r="W253">
        <v>1</v>
      </c>
      <c r="X253" t="s">
        <v>125</v>
      </c>
      <c r="Z253">
        <v>3800</v>
      </c>
      <c r="AA253" t="str">
        <f ca="1">IF(ISBLANK(AB253),"",
VLOOKUP(AB253,OFFSET(INDIRECT("$A:$B"),0,MATCH(AB$1&amp;"_Verify",INDIRECT("$1:$1"),0)-1),2,0)
)</f>
        <v>upn</v>
      </c>
      <c r="AB253" t="s">
        <v>92</v>
      </c>
      <c r="AC253">
        <v>45727</v>
      </c>
      <c r="AD253">
        <v>5</v>
      </c>
      <c r="AE253" t="s">
        <v>125</v>
      </c>
      <c r="AG253">
        <v>1500</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
      </c>
      <c r="AL253">
        <v>1</v>
      </c>
      <c r="AM253" t="str">
        <f ca="1">IF(ROW()=2,AN253,OFFSET(AM253,-1,0)&amp;IF(LEN(AN253)=0,"",","&amp;AN253))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{"dy":26,"sl":1,"tp":"upn","vl":"45727","cn":5,"pt":"GO","pr":1500}</v>
      </c>
    </row>
    <row r="254" spans="1:40">
      <c r="A254">
        <v>26</v>
      </c>
      <c r="B254">
        <v>2</v>
      </c>
      <c r="C254">
        <f>IF(B254&lt;=9,0,
IF(B254=10,1,2))</f>
        <v>0</v>
      </c>
      <c r="D254">
        <f ca="1">RAND()</f>
        <v>0.52666534169259238</v>
      </c>
      <c r="E254">
        <f ca="1">RAND()</f>
        <v>8.5417479188131806E-2</v>
      </c>
      <c r="F254">
        <f ca="1">RAND()</f>
        <v>0.24176576884169798</v>
      </c>
      <c r="G254">
        <f ca="1">RAND()</f>
        <v>0.65084477739252178</v>
      </c>
      <c r="H254">
        <f ca="1">RAND()</f>
        <v>0.46223305766891454</v>
      </c>
      <c r="I254">
        <f ca="1">RAND()</f>
        <v>6.2613695737543829E-2</v>
      </c>
      <c r="M254" t="str">
        <f ca="1">IF(LEN(J254)&lt;&gt;0,J254,VLOOKUP(D254+$B254,$BJ:$BK,MATCH($BK$1,$BJ$1:$BK$1,0),1))</f>
        <v>안 지정 캐릭터 PP 영웅등급</v>
      </c>
      <c r="N254">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8541</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4</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1200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91</v>
      </c>
      <c r="V254">
        <v>56908</v>
      </c>
      <c r="W254">
        <v>12</v>
      </c>
      <c r="X254" t="s">
        <v>125</v>
      </c>
      <c r="Z254">
        <v>1200</v>
      </c>
      <c r="AA254" t="str">
        <f ca="1">IF(ISBLANK(AB254),"",
VLOOKUP(AB254,OFFSET(INDIRECT("$A:$B"),0,MATCH(AB$1&amp;"_Verify",INDIRECT("$1:$1"),0)-1),2,0)
)</f>
        <v>upn</v>
      </c>
      <c r="AB254" t="s">
        <v>92</v>
      </c>
      <c r="AC254">
        <v>56908</v>
      </c>
      <c r="AD254">
        <v>10</v>
      </c>
      <c r="AE254" t="s">
        <v>125</v>
      </c>
      <c r="AG254">
        <v>3000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{"dy":26,"sl":2,"tp":"upn","vl":"56908","cn":10,"pt":"GO","pr":3000}</v>
      </c>
    </row>
    <row r="255" spans="1:40">
      <c r="A255">
        <v>26</v>
      </c>
      <c r="B255">
        <v>3</v>
      </c>
      <c r="C255">
        <f>IF(B255&lt;=9,0,
IF(B255=10,1,2))</f>
        <v>0</v>
      </c>
      <c r="D255">
        <f ca="1">RAND()</f>
        <v>5.0526684239437847E-2</v>
      </c>
      <c r="E255">
        <f ca="1">RAND()</f>
        <v>0.9041598281836557</v>
      </c>
      <c r="F255">
        <f ca="1">RAND()</f>
        <v>0.68432130596962093</v>
      </c>
      <c r="G255">
        <f ca="1">RAND()</f>
        <v>0.83761870223019563</v>
      </c>
      <c r="H255">
        <f ca="1">RAND()</f>
        <v>0.73861056155707261</v>
      </c>
      <c r="I255">
        <f ca="1">RAND()</f>
        <v>0.45357444254517842</v>
      </c>
      <c r="M255" t="str">
        <f ca="1">IF(LEN(J255)&lt;&gt;0,J255,VLOOKUP(D255+$B255,$BJ:$BK,MATCH($BK$1,$BJ$1:$BK$1,0),1))</f>
        <v>안 지정 캐릭터 PP 영웅등급</v>
      </c>
      <c r="N255">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90415</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13</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3900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92</v>
      </c>
      <c r="V255">
        <v>5727</v>
      </c>
      <c r="W255">
        <v>9</v>
      </c>
      <c r="X255" t="s">
        <v>125</v>
      </c>
      <c r="Z255">
        <v>900</v>
      </c>
      <c r="AA255" t="str">
        <f ca="1">IF(ISBLANK(AB255),"",
VLOOKUP(AB255,OFFSET(INDIRECT("$A:$B"),0,MATCH(AB$1&amp;"_Verify",INDIRECT("$1:$1"),0)-1),2,0)
)</f>
        <v>fe</v>
      </c>
      <c r="AB255" t="s">
        <v>82</v>
      </c>
      <c r="AC255" t="s">
        <v>414</v>
      </c>
      <c r="AD255">
        <v>1</v>
      </c>
      <c r="AE255" t="s">
        <v>125</v>
      </c>
      <c r="AG255">
        <v>1500</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흑마법의 지팡이</v>
      </c>
      <c r="AL255">
        <v>1</v>
      </c>
      <c r="AM255" t="str">
        <f ca="1">IF(ROW()=2,AN255,OFFSET(AM255,-1,0)&amp;IF(LEN(AN255)=0,"",","&amp;AN255))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{"dy":26,"sl":3,"tp":"fe","vl":"Equip3102","cn":1,"pt":"GO","pr":1500}</v>
      </c>
    </row>
    <row r="256" spans="1:40">
      <c r="A256">
        <v>26</v>
      </c>
      <c r="B256">
        <v>4</v>
      </c>
      <c r="C256">
        <f>IF(B256&lt;=9,0,
IF(B256=10,1,2))</f>
        <v>0</v>
      </c>
      <c r="D256">
        <f ca="1">RAND()</f>
        <v>0.99961208036494698</v>
      </c>
      <c r="E256">
        <f ca="1">RAND()</f>
        <v>0.84155393605231787</v>
      </c>
      <c r="F256">
        <f ca="1">RAND()</f>
        <v>0.94342468184034289</v>
      </c>
      <c r="G256">
        <f ca="1">RAND()</f>
        <v>0.50952540776017086</v>
      </c>
      <c r="H256">
        <f ca="1">RAND()</f>
        <v>0.54491174928536712</v>
      </c>
      <c r="I256">
        <f ca="1">RAND()</f>
        <v>0.74588583988081103</v>
      </c>
      <c r="M256" t="str">
        <f ca="1">IF(LEN(J256)&lt;&gt;0,J256,VLOOKUP(D256+$B256,$BJ:$BK,MATCH($BK$1,$BJ$1:$BK$1,0),1))</f>
        <v>안 지정 캐릭터 PP 일반등급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84155</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13</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3900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92</v>
      </c>
      <c r="V256">
        <v>4971</v>
      </c>
      <c r="W256">
        <v>9</v>
      </c>
      <c r="X256" t="s">
        <v>125</v>
      </c>
      <c r="Z256">
        <v>900</v>
      </c>
      <c r="AA256" t="str">
        <f ca="1">IF(ISBLANK(AB256),"",
VLOOKUP(AB256,OFFSET(INDIRECT("$A:$B"),0,MATCH(AB$1&amp;"_Verify",INDIRECT("$1:$1"),0)-1),2,0)
)</f>
        <v>fe</v>
      </c>
      <c r="AB256" t="s">
        <v>82</v>
      </c>
      <c r="AC256" t="s">
        <v>444</v>
      </c>
      <c r="AD256">
        <v>1</v>
      </c>
      <c r="AE256" t="s">
        <v>125</v>
      </c>
      <c r="AG256">
        <v>1200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결사대의 활</v>
      </c>
      <c r="AL256">
        <v>1</v>
      </c>
      <c r="AM256" t="str">
        <f ca="1">IF(ROW()=2,AN256,OFFSET(AM256,-1,0)&amp;IF(LEN(AN256)=0,"",","&amp;AN256))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{"dy":26,"sl":4,"tp":"fe","vl":"Equip2101","cn":1,"pt":"GO","pr":1200}</v>
      </c>
    </row>
    <row r="257" spans="1:40">
      <c r="A257">
        <v>26</v>
      </c>
      <c r="B257">
        <v>5</v>
      </c>
      <c r="C257">
        <f>IF(B257&lt;=9,0,
IF(B257=10,1,2))</f>
        <v>0</v>
      </c>
      <c r="D257">
        <f ca="1">RAND()</f>
        <v>0.41426701704584468</v>
      </c>
      <c r="E257">
        <f ca="1">RAND()</f>
        <v>0.14261024702691838</v>
      </c>
      <c r="F257">
        <f ca="1">RAND()</f>
        <v>0.5846584521484216</v>
      </c>
      <c r="G257">
        <f ca="1">RAND()</f>
        <v>0.76669237828504055</v>
      </c>
      <c r="H257">
        <f ca="1">RAND()</f>
        <v>0.44710799722522832</v>
      </c>
      <c r="I257">
        <f ca="1">RAND()</f>
        <v>0.28661853980816565</v>
      </c>
      <c r="M257" t="str">
        <f ca="1">IF(LEN(J257)&lt;&gt;0,J257,VLOOKUP(D257+$B257,$BJ:$BK,MATCH($BK$1,$BJ$1:$BK$1,0),1))</f>
        <v>지정 장비</v>
      </c>
      <c r="N257" t="str">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Equip1101</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1</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GO</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1100</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92</v>
      </c>
      <c r="V257">
        <v>79985</v>
      </c>
      <c r="W257">
        <v>13</v>
      </c>
      <c r="X257" t="s">
        <v>125</v>
      </c>
      <c r="Z257">
        <v>1300</v>
      </c>
      <c r="AA257" t="str">
        <f ca="1">IF(ISBLANK(AB257),"",
VLOOKUP(AB257,OFFSET(INDIRECT("$A:$B"),0,MATCH(AB$1&amp;"_Verify",INDIRECT("$1:$1"),0)-1),2,0)
)</f>
        <v>fe</v>
      </c>
      <c r="AB257" t="s">
        <v>82</v>
      </c>
      <c r="AC257" t="s">
        <v>294</v>
      </c>
      <c r="AD257">
        <v>1</v>
      </c>
      <c r="AE257" t="s">
        <v>125</v>
      </c>
      <c r="AG257">
        <v>1900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템플러 쉴드</v>
      </c>
      <c r="AL257">
        <v>1</v>
      </c>
      <c r="AM257" t="str">
        <f ca="1">IF(ROW()=2,AN257,OFFSET(AM257,-1,0)&amp;IF(LEN(AN257)=0,"",","&amp;AN257))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{"dy":26,"sl":5,"tp":"fe","vl":"Equip7001","cn":1,"pt":"GO","pr":1900}</v>
      </c>
    </row>
    <row r="258" spans="1:40">
      <c r="A258">
        <v>26</v>
      </c>
      <c r="B258">
        <v>6</v>
      </c>
      <c r="C258">
        <f>IF(B258&lt;=9,0,
IF(B258=10,1,2))</f>
        <v>0</v>
      </c>
      <c r="D258">
        <f ca="1">RAND()</f>
        <v>6.2894042590164845E-2</v>
      </c>
      <c r="E258">
        <f ca="1">RAND()</f>
        <v>5.1709173039157452E-2</v>
      </c>
      <c r="F258">
        <f ca="1">RAND()</f>
        <v>0.67709637112188603</v>
      </c>
      <c r="G258">
        <f ca="1">RAND()</f>
        <v>0.59129163905558169</v>
      </c>
      <c r="H258">
        <f ca="1">RAND()</f>
        <v>0.45255538895098935</v>
      </c>
      <c r="I258">
        <f ca="1">RAND()</f>
        <v>0.77379471982988024</v>
      </c>
      <c r="M258" t="str">
        <f ca="1">IF(LEN(J258)&lt;&gt;0,J258,VLOOKUP(D258+$B258,$BJ:$BK,MATCH($BK$1,$BJ$1:$BK$1,0),1))</f>
        <v>지정 장비</v>
      </c>
      <c r="N258" t="str">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Equip0202</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1</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GO</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3300</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82</v>
      </c>
      <c r="V258" t="s">
        <v>257</v>
      </c>
      <c r="W258">
        <v>1</v>
      </c>
      <c r="X258" t="s">
        <v>125</v>
      </c>
      <c r="Z258">
        <v>3100</v>
      </c>
      <c r="AA258" t="str">
        <f ca="1">IF(ISBLANK(AB258),"",
VLOOKUP(AB258,OFFSET(INDIRECT("$A:$B"),0,MATCH(AB$1&amp;"_Verify",INDIRECT("$1:$1"),0)-1),2,0)
)</f>
        <v>uph</v>
      </c>
      <c r="AB258" t="s">
        <v>91</v>
      </c>
      <c r="AC258">
        <v>79985</v>
      </c>
      <c r="AD258">
        <v>12</v>
      </c>
      <c r="AE258" t="s">
        <v>125</v>
      </c>
      <c r="AG258">
        <v>3600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{"dy":26,"sl":6,"tp":"uph","vl":"79985","cn":12,"pt":"GO","pr":3600}</v>
      </c>
    </row>
    <row r="259" spans="1:40">
      <c r="A259">
        <v>26</v>
      </c>
      <c r="B259">
        <v>7</v>
      </c>
      <c r="C259">
        <f>IF(B259&lt;=9,0,
IF(B259=10,1,2))</f>
        <v>0</v>
      </c>
      <c r="D259">
        <f ca="1">RAND()</f>
        <v>0.81603865098203465</v>
      </c>
      <c r="E259">
        <f ca="1">RAND()</f>
        <v>0.78068830006553613</v>
      </c>
      <c r="F259">
        <f ca="1">RAND()</f>
        <v>0.53415921138638922</v>
      </c>
      <c r="G259">
        <f ca="1">RAND()</f>
        <v>0.47783498127442714</v>
      </c>
      <c r="H259">
        <f ca="1">RAND()</f>
        <v>0.65814827065240067</v>
      </c>
      <c r="I259">
        <f ca="1">RAND()</f>
        <v>0.14680155468857325</v>
      </c>
      <c r="M259" t="str">
        <f ca="1">IF(LEN(J259)&lt;&gt;0,J259,VLOOKUP(D259+$B259,$BJ:$BK,MATCH($BK$1,$BJ$1:$BK$1,0),1))</f>
        <v>지정 장비</v>
      </c>
      <c r="N259" t="str">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Equip8101</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1</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GO</v>
      </c>
      <c r="Q259" t="str">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삭제</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7600</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
      </c>
      <c r="U259" t="s">
        <v>82</v>
      </c>
      <c r="V259" t="s">
        <v>240</v>
      </c>
      <c r="W259">
        <v>1</v>
      </c>
      <c r="X259" t="s">
        <v>125</v>
      </c>
      <c r="Z259">
        <v>1500</v>
      </c>
      <c r="AA259" t="str">
        <f ca="1">IF(ISBLANK(AB259),"",
VLOOKUP(AB259,OFFSET(INDIRECT("$A:$B"),0,MATCH(AB$1&amp;"_Verify",INDIRECT("$1:$1"),0)-1),2,0)
)</f>
        <v>fe</v>
      </c>
      <c r="AB259" t="s">
        <v>82</v>
      </c>
      <c r="AC259" t="s">
        <v>372</v>
      </c>
      <c r="AD259">
        <v>1</v>
      </c>
      <c r="AE259" t="s">
        <v>125</v>
      </c>
      <c r="AG259">
        <v>3800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빅 바디</v>
      </c>
      <c r="AL259">
        <v>1</v>
      </c>
      <c r="AM259" t="str">
        <f ca="1">IF(ROW()=2,AN259,OFFSET(AM259,-1,0)&amp;IF(LEN(AN259)=0,"",","&amp;AN259))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{"dy":26,"sl":7,"tp":"fe","vl":"Equip6101","cn":1,"pt":"GO","pr":3800}</v>
      </c>
    </row>
    <row r="260" spans="1:40">
      <c r="A260">
        <v>26</v>
      </c>
      <c r="B260">
        <v>8</v>
      </c>
      <c r="C260">
        <f>IF(B260&lt;=9,0,
IF(B260=10,1,2))</f>
        <v>0</v>
      </c>
      <c r="D260">
        <f ca="1">RAND()</f>
        <v>0.26057569218212417</v>
      </c>
      <c r="E260">
        <f ca="1">RAND()</f>
        <v>0.19524102085044392</v>
      </c>
      <c r="F260">
        <f ca="1">RAND()</f>
        <v>0.49029521393340325</v>
      </c>
      <c r="G260">
        <f ca="1">RAND()</f>
        <v>0.93371128339218756</v>
      </c>
      <c r="H260">
        <f ca="1">RAND()</f>
        <v>0.39993247400835696</v>
      </c>
      <c r="I260">
        <f ca="1">RAND()</f>
        <v>7.8382014266150657E-2</v>
      </c>
      <c r="M260" t="str">
        <f ca="1">IF(LEN(J260)&lt;&gt;0,J260,VLOOKUP(D260+$B260,$BJ:$BK,MATCH($BK$1,$BJ$1:$BK$1,0),1))</f>
        <v>삭제</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삭제</v>
      </c>
      <c r="O260" t="str">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삭제</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삭제</v>
      </c>
      <c r="Q260" t="str">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삭제</v>
      </c>
      <c r="R260" t="str">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삭제</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
      </c>
      <c r="AA260" t="str">
        <f ca="1">IF(ISBLANK(AB260),"",
VLOOKUP(AB260,OFFSET(INDIRECT("$A:$B"),0,MATCH(AB$1&amp;"_Verify",INDIRECT("$1:$1"),0)-1),2,0)
)</f>
        <v>fl2</v>
      </c>
      <c r="AB260" t="s">
        <v>455</v>
      </c>
      <c r="AC260" t="s">
        <v>517</v>
      </c>
      <c r="AD260">
        <v>1</v>
      </c>
      <c r="AE260" t="s">
        <v>129</v>
      </c>
      <c r="AF260">
        <v>70</v>
      </c>
      <c r="AG260">
        <v>49</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도스로프</v>
      </c>
      <c r="AL260">
        <v>1</v>
      </c>
      <c r="AM260" t="str">
        <f ca="1">IF(ROW()=2,AN260,OFFSET(AM260,-1,0)&amp;IF(LEN(AN260)=0,"",","&amp;AN260))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{"dy":26,"sl":8,"tp":"fl2","vl":"Actor0030","cn":1,"pt":"DI","pp":70,"pr":49}</v>
      </c>
    </row>
    <row r="261" spans="1:40">
      <c r="A261">
        <v>26</v>
      </c>
      <c r="B261">
        <v>9</v>
      </c>
      <c r="C261">
        <f>IF(B261&lt;=9,0,
IF(B261=10,1,2))</f>
        <v>0</v>
      </c>
      <c r="D261">
        <f ca="1">RAND()</f>
        <v>0.60502346788426065</v>
      </c>
      <c r="E261">
        <f ca="1">RAND()</f>
        <v>0.40228822042501056</v>
      </c>
      <c r="F261">
        <f ca="1">RAND()</f>
        <v>0.23328550020591965</v>
      </c>
      <c r="G261">
        <f ca="1">RAND()</f>
        <v>0.81258573522271649</v>
      </c>
      <c r="H261">
        <f ca="1">RAND()</f>
        <v>0.58348836679054839</v>
      </c>
      <c r="I261">
        <f ca="1">RAND()</f>
        <v>0.42977527029766249</v>
      </c>
      <c r="M261" t="str">
        <f ca="1">IF(LEN(J261)&lt;&gt;0,J261,VLOOKUP(D261+$B261,$BJ:$BK,MATCH($BK$1,$BJ$1:$BK$1,0),1))</f>
        <v>삭제</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삭제</v>
      </c>
      <c r="O261" t="str">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삭제</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삭제</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t="str">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삭제</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AA261" t="str">
        <f ca="1">IF(ISBLANK(AB261),"",
VLOOKUP(AB261,OFFSET(INDIRECT("$A:$B"),0,MATCH(AB$1&amp;"_Verify",INDIRECT("$1:$1"),0)-1),2,0)
)</f>
        <v>fl3</v>
      </c>
      <c r="AB261" t="s">
        <v>456</v>
      </c>
      <c r="AC261" t="s">
        <v>517</v>
      </c>
      <c r="AD261">
        <v>1</v>
      </c>
      <c r="AE261" t="s">
        <v>129</v>
      </c>
      <c r="AF261">
        <v>70</v>
      </c>
      <c r="AG261">
        <v>49</v>
      </c>
      <c r="AH261" t="str">
        <f>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도스로프</v>
      </c>
      <c r="AL261">
        <v>1</v>
      </c>
      <c r="AM261" t="str">
        <f ca="1">IF(ROW()=2,AN261,OFFSET(AM261,-1,0)&amp;IF(LEN(AN261)=0,"",","&amp;AN261))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{"dy":26,"sl":9,"tp":"fl3","vl":"Actor0030","cn":1,"pt":"DI","pp":70,"pr":49}</v>
      </c>
    </row>
    <row r="262" spans="1:40">
      <c r="A262">
        <v>27</v>
      </c>
      <c r="B262">
        <v>0</v>
      </c>
      <c r="C262">
        <f>IF(B262&lt;=9,0,
IF(B262=10,1,2))</f>
        <v>0</v>
      </c>
      <c r="D262">
        <f ca="1">RAND()</f>
        <v>0.68003696739681052</v>
      </c>
      <c r="E262">
        <f ca="1">RAND()</f>
        <v>0.60206580504092067</v>
      </c>
      <c r="F262">
        <f ca="1">RAND()</f>
        <v>0.40007296031102324</v>
      </c>
      <c r="G262">
        <f ca="1">RAND()</f>
        <v>0.63117459618857308</v>
      </c>
      <c r="H262">
        <f ca="1">RAND()</f>
        <v>9.4047140993596789E-2</v>
      </c>
      <c r="I262">
        <f ca="1">RAND()</f>
        <v>0.36481946112565078</v>
      </c>
      <c r="M262" t="str">
        <f ca="1">IF(LEN(J262)&lt;&gt;0,J262,VLOOKUP(D262+$B262,$BJ:$BK,MATCH($BK$1,$BJ$1:$BK$1,0),1))</f>
        <v>지정 장비</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Equip5102</v>
      </c>
      <c r="O262">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1</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GO</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1200</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U262" t="s">
        <v>82</v>
      </c>
      <c r="V262" t="s">
        <v>178</v>
      </c>
      <c r="W262">
        <v>1</v>
      </c>
      <c r="X262" t="s">
        <v>125</v>
      </c>
      <c r="Z262">
        <v>1000</v>
      </c>
      <c r="AA262" t="str">
        <f ca="1">IF(ISBLANK(AB262),"",
VLOOKUP(AB262,OFFSET(INDIRECT("$A:$B"),0,MATCH(AB$1&amp;"_Verify",INDIRECT("$1:$1"),0)-1),2,0)
)</f>
        <v>fe</v>
      </c>
      <c r="AB262" t="s">
        <v>82</v>
      </c>
      <c r="AC262" t="s">
        <v>444</v>
      </c>
      <c r="AD262">
        <v>1</v>
      </c>
      <c r="AE262" t="s">
        <v>125</v>
      </c>
      <c r="AG262">
        <v>1400</v>
      </c>
      <c r="AH262" t="str">
        <f ca="1">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 ca="1">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결사대의 활</v>
      </c>
      <c r="AL262">
        <v>1</v>
      </c>
      <c r="AM262" t="str">
        <f ca="1">IF(ROW()=2,AN262,OFFSET(AM262,-1,0)&amp;IF(LEN(AN262)=0,"",","&amp;AN262))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{"dy":27,"sl":0,"tp":"fe","vl":"Equip2101","cn":1,"pt":"GO","pr":1400}</v>
      </c>
    </row>
    <row r="263" spans="1:40">
      <c r="A263">
        <v>27</v>
      </c>
      <c r="B263">
        <v>1</v>
      </c>
      <c r="C263">
        <f>IF(B263&lt;=9,0,
IF(B263=10,1,2))</f>
        <v>0</v>
      </c>
      <c r="D263">
        <f ca="1">RAND()</f>
        <v>9.8282386100802643E-2</v>
      </c>
      <c r="E263">
        <f ca="1">RAND()</f>
        <v>0.47142705227619752</v>
      </c>
      <c r="F263">
        <f ca="1">RAND()</f>
        <v>0.19852464622717902</v>
      </c>
      <c r="G263">
        <f ca="1">RAND()</f>
        <v>0.44794737365958803</v>
      </c>
      <c r="H263">
        <f ca="1">RAND()</f>
        <v>0.92462150410525223</v>
      </c>
      <c r="I263">
        <f ca="1">RAND()</f>
        <v>0.44445272062504981</v>
      </c>
      <c r="M263" t="str">
        <f ca="1">IF(LEN(J263)&lt;&gt;0,J263,VLOOKUP(D263+$B263,$BJ:$BK,MATCH($BK$1,$BJ$1:$BK$1,0),1))</f>
        <v>지정 장비</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Equip4002</v>
      </c>
      <c r="O263">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1</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GO</v>
      </c>
      <c r="Q263" t="str">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삭제</v>
      </c>
      <c r="R263">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700</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
      </c>
      <c r="U263" t="s">
        <v>82</v>
      </c>
      <c r="V263" t="s">
        <v>276</v>
      </c>
      <c r="W263">
        <v>1</v>
      </c>
      <c r="X263" t="s">
        <v>125</v>
      </c>
      <c r="Z263">
        <v>1400</v>
      </c>
      <c r="AA263" t="str">
        <f ca="1">IF(ISBLANK(AB263),"",
VLOOKUP(AB263,OFFSET(INDIRECT("$A:$B"),0,MATCH(AB$1&amp;"_Verify",INDIRECT("$1:$1"),0)-1),2,0)
)</f>
        <v>upn</v>
      </c>
      <c r="AB263" t="s">
        <v>92</v>
      </c>
      <c r="AC263">
        <v>46336</v>
      </c>
      <c r="AD263">
        <v>11</v>
      </c>
      <c r="AE263" t="s">
        <v>125</v>
      </c>
      <c r="AG263">
        <v>3300</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{"dy":27,"sl":1,"tp":"upn","vl":"46336","cn":11,"pt":"GO","pr":3300}</v>
      </c>
    </row>
    <row r="264" spans="1:40">
      <c r="A264">
        <v>27</v>
      </c>
      <c r="B264">
        <v>2</v>
      </c>
      <c r="C264">
        <f>IF(B264&lt;=9,0,
IF(B264=10,1,2))</f>
        <v>0</v>
      </c>
      <c r="D264">
        <f ca="1">RAND()</f>
        <v>0.76201917487743531</v>
      </c>
      <c r="E264">
        <f ca="1">RAND()</f>
        <v>0.89743511037617174</v>
      </c>
      <c r="F264">
        <f ca="1">RAND()</f>
        <v>0.66021581036928778</v>
      </c>
      <c r="G264">
        <f ca="1">RAND()</f>
        <v>0.37416398355154634</v>
      </c>
      <c r="H264">
        <f ca="1">RAND()</f>
        <v>0.38967363325551563</v>
      </c>
      <c r="I264">
        <f ca="1">RAND()</f>
        <v>0.21328648550057216</v>
      </c>
      <c r="M264" t="str">
        <f ca="1">IF(LEN(J264)&lt;&gt;0,J264,VLOOKUP(D264+$B264,$BJ:$BK,MATCH($BK$1,$BJ$1:$BK$1,0),1))</f>
        <v>안 지정 캐릭터 PP 영웅등급</v>
      </c>
      <c r="N264">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89743</v>
      </c>
      <c r="O264">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13</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GO</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3900</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U264" t="s">
        <v>91</v>
      </c>
      <c r="V264">
        <v>15562</v>
      </c>
      <c r="W264">
        <v>9</v>
      </c>
      <c r="X264" t="s">
        <v>125</v>
      </c>
      <c r="Z264">
        <v>900</v>
      </c>
      <c r="AA264" t="str">
        <f ca="1">IF(ISBLANK(AB264),"",
VLOOKUP(AB264,OFFSET(INDIRECT("$A:$B"),0,MATCH(AB$1&amp;"_Verify",INDIRECT("$1:$1"),0)-1),2,0)
)</f>
        <v>fe</v>
      </c>
      <c r="AB264" t="s">
        <v>82</v>
      </c>
      <c r="AC264" t="s">
        <v>415</v>
      </c>
      <c r="AD264">
        <v>1</v>
      </c>
      <c r="AE264" t="s">
        <v>125</v>
      </c>
      <c r="AG264">
        <v>3200</v>
      </c>
      <c r="AH264" t="str">
        <f ca="1">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
      </c>
      <c r="AJ264" t="str">
        <f>IF(ISBLANK($AB264),"",
IF(AND($B264&gt;=VLOOKUP($AB264,$AP:$AS,3,0),$B264&lt;=VLOOKUP($AB264,$AP:$AS,4,0)),"","슬롯타입이상"))</f>
        <v/>
      </c>
      <c r="AK264" t="str">
        <f ca="1">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스켈레톤 쉴드</v>
      </c>
      <c r="AL264">
        <v>1</v>
      </c>
      <c r="AM264" t="str">
        <f ca="1">IF(ROW()=2,AN264,OFFSET(AM264,-1,0)&amp;IF(LEN(AN264)=0,"",","&amp;AN264))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{"dy":27,"sl":2,"tp":"fe","vl":"Equip7102","cn":1,"pt":"GO","pr":3200}</v>
      </c>
    </row>
    <row r="265" spans="1:40">
      <c r="A265">
        <v>27</v>
      </c>
      <c r="B265">
        <v>3</v>
      </c>
      <c r="C265">
        <f>IF(B265&lt;=9,0,
IF(B265=10,1,2))</f>
        <v>0</v>
      </c>
      <c r="D265">
        <f ca="1">RAND()</f>
        <v>6.7082468112946825E-2</v>
      </c>
      <c r="E265">
        <f ca="1">RAND()</f>
        <v>0.31928131695256101</v>
      </c>
      <c r="F265">
        <f ca="1">RAND()</f>
        <v>0.69159980277536792</v>
      </c>
      <c r="G265">
        <f ca="1">RAND()</f>
        <v>0.83828746144635868</v>
      </c>
      <c r="H265">
        <f ca="1">RAND()</f>
        <v>0.84029700220917369</v>
      </c>
      <c r="I265">
        <f ca="1">RAND()</f>
        <v>0.45557285899512867</v>
      </c>
      <c r="M265" t="str">
        <f ca="1">IF(LEN(J265)&lt;&gt;0,J265,VLOOKUP(D265+$B265,$BJ:$BK,MATCH($BK$1,$BJ$1:$BK$1,0),1))</f>
        <v>안 지정 캐릭터 PP 영웅등급</v>
      </c>
      <c r="N265">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31928</v>
      </c>
      <c r="O265">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6</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GO</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1800</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U265" t="s">
        <v>92</v>
      </c>
      <c r="V265">
        <v>43028</v>
      </c>
      <c r="W265">
        <v>11</v>
      </c>
      <c r="X265" t="s">
        <v>125</v>
      </c>
      <c r="Z265">
        <v>1100</v>
      </c>
      <c r="AA265" t="str">
        <f ca="1">IF(ISBLANK(AB265),"",
VLOOKUP(AB265,OFFSET(INDIRECT("$A:$B"),0,MATCH(AB$1&amp;"_Verify",INDIRECT("$1:$1"),0)-1),2,0)
)</f>
        <v>fe</v>
      </c>
      <c r="AB265" t="s">
        <v>82</v>
      </c>
      <c r="AC265" t="s">
        <v>245</v>
      </c>
      <c r="AD265">
        <v>1</v>
      </c>
      <c r="AE265" t="s">
        <v>125</v>
      </c>
      <c r="AG265">
        <v>900</v>
      </c>
      <c r="AH265" t="str">
        <f ca="1">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
      </c>
      <c r="AJ265" t="str">
        <f>IF(ISBLANK($AB265),"",
IF(AND($B265&gt;=VLOOKUP($AB265,$AP:$AS,3,0),$B265&lt;=VLOOKUP($AB265,$AP:$AS,4,0)),"","슬롯타입이상"))</f>
        <v/>
      </c>
      <c r="AK265" t="str">
        <f ca="1">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숨겨온 원한</v>
      </c>
      <c r="AL265">
        <v>1</v>
      </c>
      <c r="AM265" t="str">
        <f ca="1">IF(ROW()=2,AN265,OFFSET(AM265,-1,0)&amp;IF(LEN(AN265)=0,"",","&amp;AN265))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{"dy":27,"sl":3,"tp":"fe","vl":"Equip1002","cn":1,"pt":"GO","pr":900}</v>
      </c>
    </row>
    <row r="266" spans="1:40">
      <c r="A266">
        <v>27</v>
      </c>
      <c r="B266">
        <v>4</v>
      </c>
      <c r="C266">
        <f>IF(B266&lt;=9,0,
IF(B266=10,1,2))</f>
        <v>0</v>
      </c>
      <c r="D266">
        <f ca="1">RAND()</f>
        <v>0.79506045519803292</v>
      </c>
      <c r="E266">
        <f ca="1">RAND()</f>
        <v>0.59340826483588427</v>
      </c>
      <c r="F266">
        <f ca="1">RAND()</f>
        <v>0.68600160139851762</v>
      </c>
      <c r="G266">
        <f ca="1">RAND()</f>
        <v>8.478819184494446E-3</v>
      </c>
      <c r="H266">
        <f ca="1">RAND()</f>
        <v>0.28652640034699084</v>
      </c>
      <c r="I266">
        <f ca="1">RAND()</f>
        <v>0.65819807683362963</v>
      </c>
      <c r="M266" t="str">
        <f ca="1">IF(LEN(J266)&lt;&gt;0,J266,VLOOKUP(D266+$B266,$BJ:$BK,MATCH($BK$1,$BJ$1:$BK$1,0),1))</f>
        <v>안 지정 캐릭터 PP 일반등급</v>
      </c>
      <c r="N266">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59340</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10</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GO</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3000</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92</v>
      </c>
      <c r="V266">
        <v>19175</v>
      </c>
      <c r="W266">
        <v>10</v>
      </c>
      <c r="X266" t="s">
        <v>125</v>
      </c>
      <c r="Z266">
        <v>1000</v>
      </c>
      <c r="AA266" t="str">
        <f ca="1">IF(ISBLANK(AB266),"",
VLOOKUP(AB266,OFFSET(INDIRECT("$A:$B"),0,MATCH(AB$1&amp;"_Verify",INDIRECT("$1:$1"),0)-1),2,0)
)</f>
        <v>upn</v>
      </c>
      <c r="AB266" t="s">
        <v>92</v>
      </c>
      <c r="AC266">
        <v>58093</v>
      </c>
      <c r="AD266">
        <v>12</v>
      </c>
      <c r="AE266" t="s">
        <v>125</v>
      </c>
      <c r="AG266">
        <v>3600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{"dy":27,"sl":4,"tp":"upn","vl":"58093","cn":12,"pt":"GO","pr":3600}</v>
      </c>
    </row>
    <row r="267" spans="1:40">
      <c r="A267">
        <v>27</v>
      </c>
      <c r="B267">
        <v>5</v>
      </c>
      <c r="C267">
        <f>IF(B267&lt;=9,0,
IF(B267=10,1,2))</f>
        <v>0</v>
      </c>
      <c r="D267">
        <f ca="1">RAND()</f>
        <v>0.55882669711140043</v>
      </c>
      <c r="E267">
        <f ca="1">RAND()</f>
        <v>0.95533550511860144</v>
      </c>
      <c r="F267">
        <f ca="1">RAND()</f>
        <v>0.7474046044464997</v>
      </c>
      <c r="G267">
        <f ca="1">RAND()</f>
        <v>0.1822381754939848</v>
      </c>
      <c r="H267">
        <f ca="1">RAND()</f>
        <v>0.9620095528514403</v>
      </c>
      <c r="I267">
        <f ca="1">RAND()</f>
        <v>0.14097196783288957</v>
      </c>
      <c r="M267" t="str">
        <f ca="1">IF(LEN(J267)&lt;&gt;0,J267,VLOOKUP(D267+$B267,$BJ:$BK,MATCH($BK$1,$BJ$1:$BK$1,0),1))</f>
        <v>안 지정 캐릭터 PP 영웅등급</v>
      </c>
      <c r="N267">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95533</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14</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GO</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4200</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91</v>
      </c>
      <c r="V267">
        <v>73986</v>
      </c>
      <c r="W267">
        <v>13</v>
      </c>
      <c r="X267" t="s">
        <v>125</v>
      </c>
      <c r="Z267">
        <v>1300</v>
      </c>
      <c r="AA267" t="str">
        <f ca="1">IF(ISBLANK(AB267),"",
VLOOKUP(AB267,OFFSET(INDIRECT("$A:$B"),0,MATCH(AB$1&amp;"_Verify",INDIRECT("$1:$1"),0)-1),2,0)
)</f>
        <v>fe</v>
      </c>
      <c r="AB267" t="s">
        <v>82</v>
      </c>
      <c r="AC267" t="s">
        <v>416</v>
      </c>
      <c r="AD267">
        <v>1</v>
      </c>
      <c r="AE267" t="s">
        <v>125</v>
      </c>
      <c r="AG267">
        <v>2200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SMG28</v>
      </c>
      <c r="AL267">
        <v>1</v>
      </c>
      <c r="AM267" t="str">
        <f ca="1">IF(ROW()=2,AN267,OFFSET(AM267,-1,0)&amp;IF(LEN(AN267)=0,"",","&amp;AN267))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{"dy":27,"sl":5,"tp":"fe","vl":"Equip6002","cn":1,"pt":"GO","pr":2200}</v>
      </c>
    </row>
    <row r="268" spans="1:40">
      <c r="A268">
        <v>27</v>
      </c>
      <c r="B268">
        <v>6</v>
      </c>
      <c r="C268">
        <f>IF(B268&lt;=9,0,
IF(B268=10,1,2))</f>
        <v>0</v>
      </c>
      <c r="D268">
        <f ca="1">RAND()</f>
        <v>0.2928336454955367</v>
      </c>
      <c r="E268">
        <f ca="1">RAND()</f>
        <v>0.20087686191338028</v>
      </c>
      <c r="F268">
        <f ca="1">RAND()</f>
        <v>0.63675228445688847</v>
      </c>
      <c r="G268">
        <f ca="1">RAND()</f>
        <v>0.46012558456636121</v>
      </c>
      <c r="H268">
        <f ca="1">RAND()</f>
        <v>0.160265803985153</v>
      </c>
      <c r="I268">
        <f ca="1">RAND()</f>
        <v>0.63071700923214846</v>
      </c>
      <c r="M268" t="str">
        <f ca="1">IF(LEN(J268)&lt;&gt;0,J268,VLOOKUP(D268+$B268,$BJ:$BK,MATCH($BK$1,$BJ$1:$BK$1,0),1))</f>
        <v>지정 장비</v>
      </c>
      <c r="N268" t="str">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Equip2201</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GO</v>
      </c>
      <c r="Q268" t="str">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삭제</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3100</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
      </c>
      <c r="U268" t="s">
        <v>82</v>
      </c>
      <c r="V268" t="s">
        <v>243</v>
      </c>
      <c r="W268">
        <v>1</v>
      </c>
      <c r="X268" t="s">
        <v>125</v>
      </c>
      <c r="Z268">
        <v>600</v>
      </c>
      <c r="AA268" t="str">
        <f ca="1">IF(ISBLANK(AB268),"",
VLOOKUP(AB268,OFFSET(INDIRECT("$A:$B"),0,MATCH(AB$1&amp;"_Verify",INDIRECT("$1:$1"),0)-1),2,0)
)</f>
        <v>fe</v>
      </c>
      <c r="AB268" t="s">
        <v>82</v>
      </c>
      <c r="AC268" t="s">
        <v>516</v>
      </c>
      <c r="AD268">
        <v>1</v>
      </c>
      <c r="AE268" t="s">
        <v>125</v>
      </c>
      <c r="AG268">
        <v>29100</v>
      </c>
      <c r="AH268" t="str">
        <f ca="1">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 ca="1">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스톰 브링어</v>
      </c>
      <c r="AL268">
        <v>1</v>
      </c>
      <c r="AM268" t="str">
        <f ca="1">IF(ROW()=2,AN268,OFFSET(AM268,-1,0)&amp;IF(LEN(AN268)=0,"",","&amp;AN268))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{"dy":27,"sl":6,"tp":"fe","vl":"Equip8202","cn":1,"pt":"GO","pr":29100}</v>
      </c>
    </row>
    <row r="269" spans="1:40">
      <c r="A269">
        <v>27</v>
      </c>
      <c r="B269">
        <v>7</v>
      </c>
      <c r="C269">
        <f>IF(B269&lt;=9,0,
IF(B269=10,1,2))</f>
        <v>0</v>
      </c>
      <c r="D269">
        <f ca="1">RAND()</f>
        <v>7.7319578651865561E-2</v>
      </c>
      <c r="E269">
        <f ca="1">RAND()</f>
        <v>6.4347738859928172E-2</v>
      </c>
      <c r="F269">
        <f ca="1">RAND()</f>
        <v>0.47858485021491315</v>
      </c>
      <c r="G269">
        <f ca="1">RAND()</f>
        <v>0.59209975172811546</v>
      </c>
      <c r="H269">
        <f ca="1">RAND()</f>
        <v>0.8350723957827334</v>
      </c>
      <c r="I269">
        <f ca="1">RAND()</f>
        <v>0.96378727120889052</v>
      </c>
      <c r="M269" t="str">
        <f ca="1">IF(LEN(J269)&lt;&gt;0,J269,VLOOKUP(D269+$B269,$BJ:$BK,MATCH($BK$1,$BJ$1:$BK$1,0),1))</f>
        <v>지정 장비</v>
      </c>
      <c r="N269" t="str">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Equip0301</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1</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GO</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8000</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82</v>
      </c>
      <c r="V269" t="s">
        <v>198</v>
      </c>
      <c r="W269">
        <v>1</v>
      </c>
      <c r="X269" t="s">
        <v>125</v>
      </c>
      <c r="Z269">
        <v>74600</v>
      </c>
      <c r="AA269" t="str">
        <f ca="1">IF(ISBLANK(AB269),"",
VLOOKUP(AB269,OFFSET(INDIRECT("$A:$B"),0,MATCH(AB$1&amp;"_Verify",INDIRECT("$1:$1"),0)-1),2,0)
)</f>
        <v>uph</v>
      </c>
      <c r="AB269" t="s">
        <v>91</v>
      </c>
      <c r="AC269">
        <v>34952</v>
      </c>
      <c r="AD269">
        <v>11</v>
      </c>
      <c r="AE269" t="s">
        <v>409</v>
      </c>
      <c r="AG269">
        <v>3</v>
      </c>
      <c r="AH269" t="str">
        <f>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
      </c>
      <c r="AJ269" t="str">
        <f>IF(ISBLANK($AB269),"",
IF(AND($B269&gt;=VLOOKUP($AB269,$AP:$AS,3,0),$B269&lt;=VLOOKUP($AB269,$AP:$AS,4,0)),"","슬롯타입이상"))</f>
        <v/>
      </c>
      <c r="AK269" t="str">
        <f>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
      </c>
      <c r="AL269">
        <v>1</v>
      </c>
      <c r="AM269" t="str">
        <f ca="1">IF(ROW()=2,AN269,OFFSET(AM269,-1,0)&amp;IF(LEN(AN269)=0,"",","&amp;AN269))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{"dy":27,"sl":7,"tp":"uph","vl":"34952","cn":11,"pt":"DI","pr":3}</v>
      </c>
    </row>
    <row r="270" spans="1:40">
      <c r="A270">
        <v>27</v>
      </c>
      <c r="B270">
        <v>8</v>
      </c>
      <c r="C270">
        <f>IF(B270&lt;=9,0,
IF(B270=10,1,2))</f>
        <v>0</v>
      </c>
      <c r="D270">
        <f ca="1">RAND()</f>
        <v>8.9511060405900844E-2</v>
      </c>
      <c r="E270">
        <f ca="1">RAND()</f>
        <v>0.32707720200586587</v>
      </c>
      <c r="F270">
        <f ca="1">RAND()</f>
        <v>0.80903171748706826</v>
      </c>
      <c r="G270">
        <f ca="1">RAND()</f>
        <v>0.77172156052333385</v>
      </c>
      <c r="H270">
        <f ca="1">RAND()</f>
        <v>0.25557488810482476</v>
      </c>
      <c r="I270">
        <f ca="1">RAND()</f>
        <v>0.54605257112479821</v>
      </c>
      <c r="M270" t="str">
        <f ca="1">IF(LEN(J270)&lt;&gt;0,J270,VLOOKUP(D270+$B270,$BJ:$BK,MATCH($BK$1,$BJ$1:$BK$1,0),1))</f>
        <v>삭제</v>
      </c>
      <c r="N270" t="str">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삭제</v>
      </c>
      <c r="O270" t="str">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삭제</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삭제</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t="str">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삭제</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AA270" t="str">
        <f ca="1">IF(ISBLANK(AB270),"",
VLOOKUP(AB270,OFFSET(INDIRECT("$A:$B"),0,MATCH(AB$1&amp;"_Verify",INDIRECT("$1:$1"),0)-1),2,0)
)</f>
        <v/>
      </c>
      <c r="AH270" t="str">
        <f>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
      </c>
      <c r="AL270">
        <v>1</v>
      </c>
      <c r="AM270" t="str">
        <f ca="1">IF(ROW()=2,AN270,OFFSET(AM270,-1,0)&amp;IF(LEN(AN270)=0,"",","&amp;AN270))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{"dy":27,"sl":8}</v>
      </c>
    </row>
    <row r="271" spans="1:40">
      <c r="A271">
        <v>27</v>
      </c>
      <c r="B271">
        <v>9</v>
      </c>
      <c r="C271">
        <f>IF(B271&lt;=9,0,
IF(B271=10,1,2))</f>
        <v>0</v>
      </c>
      <c r="D271">
        <f ca="1">RAND()</f>
        <v>0.19987809048403093</v>
      </c>
      <c r="E271">
        <f ca="1">RAND()</f>
        <v>0.95729195198342676</v>
      </c>
      <c r="F271">
        <f ca="1">RAND()</f>
        <v>0.75806991088766906</v>
      </c>
      <c r="G271">
        <f ca="1">RAND()</f>
        <v>0.25533786903247202</v>
      </c>
      <c r="H271">
        <f ca="1">RAND()</f>
        <v>0.68100605228315791</v>
      </c>
      <c r="I271">
        <f ca="1">RAND()</f>
        <v>0.24255441121771948</v>
      </c>
      <c r="M271" t="str">
        <f ca="1">IF(LEN(J271)&lt;&gt;0,J271,VLOOKUP(D271+$B271,$BJ:$BK,MATCH($BK$1,$BJ$1:$BK$1,0),1))</f>
        <v>삭제</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삭제</v>
      </c>
      <c r="O271" t="str">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삭제</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삭제</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t="str">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삭제</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AA271" t="str">
        <f ca="1">IF(ISBLANK(AB271),"",
VLOOKUP(AB271,OFFSET(INDIRECT("$A:$B"),0,MATCH(AB$1&amp;"_Verify",INDIRECT("$1:$1"),0)-1),2,0)
)</f>
        <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
      </c>
      <c r="AL271">
        <v>1</v>
      </c>
      <c r="AM271" t="str">
        <f ca="1">IF(ROW()=2,AN271,OFFSET(AM271,-1,0)&amp;IF(LEN(AN271)=0,"",","&amp;AN271))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{"dy":27,"sl":9}</v>
      </c>
    </row>
    <row r="272" spans="1:40">
      <c r="A272">
        <v>28</v>
      </c>
      <c r="B272">
        <v>0</v>
      </c>
      <c r="C272">
        <f>IF(B272&lt;=9,0,
IF(B272=10,1,2))</f>
        <v>0</v>
      </c>
      <c r="D272">
        <f ca="1">RAND()</f>
        <v>0.73432292267983645</v>
      </c>
      <c r="E272">
        <f ca="1">RAND()</f>
        <v>0.43617349410635897</v>
      </c>
      <c r="F272">
        <f ca="1">RAND()</f>
        <v>8.9078493450485907E-2</v>
      </c>
      <c r="G272">
        <f ca="1">RAND()</f>
        <v>0.59716502504383318</v>
      </c>
      <c r="H272">
        <f ca="1">RAND()</f>
        <v>0.33742373273479909</v>
      </c>
      <c r="I272">
        <f ca="1">RAND()</f>
        <v>0.84769564016645838</v>
      </c>
      <c r="M272" t="str">
        <f ca="1">IF(LEN(J272)&lt;&gt;0,J272,VLOOKUP(D272+$B272,$BJ:$BK,MATCH($BK$1,$BJ$1:$BK$1,0),1))</f>
        <v>지정 장비</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Equip3302</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GO</v>
      </c>
      <c r="Q272" t="str">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삭제</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7900</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
      </c>
      <c r="U272" t="s">
        <v>82</v>
      </c>
      <c r="V272" t="s">
        <v>204</v>
      </c>
      <c r="W272">
        <v>1</v>
      </c>
      <c r="X272" t="s">
        <v>125</v>
      </c>
      <c r="Z272">
        <v>3200</v>
      </c>
      <c r="AA272" t="str">
        <f ca="1">IF(ISBLANK(AB272),"",
VLOOKUP(AB272,OFFSET(INDIRECT("$A:$B"),0,MATCH(AB$1&amp;"_Verify",INDIRECT("$1:$1"),0)-1),2,0)
)</f>
        <v>fe</v>
      </c>
      <c r="AB272" t="s">
        <v>82</v>
      </c>
      <c r="AC272" t="s">
        <v>381</v>
      </c>
      <c r="AD272">
        <v>1</v>
      </c>
      <c r="AE272" t="s">
        <v>125</v>
      </c>
      <c r="AG272">
        <v>1100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그림자 단검</v>
      </c>
      <c r="AL272">
        <v>1</v>
      </c>
      <c r="AM272" t="str">
        <f ca="1">IF(ROW()=2,AN272,OFFSET(AM272,-1,0)&amp;IF(LEN(AN272)=0,"",","&amp;AN272))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{"dy":28,"sl":0,"tp":"fe","vl":"Equip1102","cn":1,"pt":"GO","pr":1100}</v>
      </c>
    </row>
    <row r="273" spans="1:40">
      <c r="A273">
        <v>28</v>
      </c>
      <c r="B273">
        <v>1</v>
      </c>
      <c r="C273">
        <f>IF(B273&lt;=9,0,
IF(B273=10,1,2))</f>
        <v>0</v>
      </c>
      <c r="D273">
        <f ca="1">RAND()</f>
        <v>0.17384227938960284</v>
      </c>
      <c r="E273">
        <f ca="1">RAND()</f>
        <v>0.79132708002089347</v>
      </c>
      <c r="F273">
        <f ca="1">RAND()</f>
        <v>0.13391600429834094</v>
      </c>
      <c r="G273">
        <f ca="1">RAND()</f>
        <v>7.0498877693927042E-2</v>
      </c>
      <c r="H273">
        <f ca="1">RAND()</f>
        <v>0.47130765829398458</v>
      </c>
      <c r="I273">
        <f ca="1">RAND()</f>
        <v>0.78183346104668305</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Equip7001</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GO</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2200</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245</v>
      </c>
      <c r="W273">
        <v>1</v>
      </c>
      <c r="X273" t="s">
        <v>125</v>
      </c>
      <c r="Z273">
        <v>900</v>
      </c>
      <c r="AA273" t="str">
        <f ca="1">IF(ISBLANK(AB273),"",
VLOOKUP(AB273,OFFSET(INDIRECT("$A:$B"),0,MATCH(AB$1&amp;"_Verify",INDIRECT("$1:$1"),0)-1),2,0)
)</f>
        <v>fe</v>
      </c>
      <c r="AB273" t="s">
        <v>82</v>
      </c>
      <c r="AC273" t="s">
        <v>417</v>
      </c>
      <c r="AD273">
        <v>1</v>
      </c>
      <c r="AE273" t="s">
        <v>129</v>
      </c>
      <c r="AG273">
        <v>4</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작은 별 완드</v>
      </c>
      <c r="AL273">
        <v>1</v>
      </c>
      <c r="AM273" t="str">
        <f ca="1">IF(ROW()=2,AN273,OFFSET(AM273,-1,0)&amp;IF(LEN(AN273)=0,"",","&amp;AN273))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{"dy":28,"sl":1,"tp":"fe","vl":"Equip3202","cn":1,"pt":"DI","pr":4}</v>
      </c>
    </row>
    <row r="274" spans="1:40">
      <c r="A274">
        <v>28</v>
      </c>
      <c r="B274">
        <v>2</v>
      </c>
      <c r="C274">
        <f>IF(B274&lt;=9,0,
IF(B274=10,1,2))</f>
        <v>0</v>
      </c>
      <c r="D274">
        <f ca="1">RAND()</f>
        <v>0.59994757883926919</v>
      </c>
      <c r="E274">
        <f ca="1">RAND()</f>
        <v>0.3651686010356251</v>
      </c>
      <c r="F274">
        <f ca="1">RAND()</f>
        <v>0.50250018062285606</v>
      </c>
      <c r="G274">
        <f ca="1">RAND()</f>
        <v>0.12719825645053084</v>
      </c>
      <c r="H274">
        <f ca="1">RAND()</f>
        <v>0.28392735335898045</v>
      </c>
      <c r="I274">
        <f ca="1">RAND()</f>
        <v>0.92864631347024285</v>
      </c>
      <c r="M274" t="str">
        <f ca="1">IF(LEN(J274)&lt;&gt;0,J274,VLOOKUP(D274+$B274,$BJ:$BK,MATCH($BK$1,$BJ$1:$BK$1,0),1))</f>
        <v>안 지정 캐릭터 PP 영웅등급</v>
      </c>
      <c r="N274">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36516</v>
      </c>
      <c r="O274">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7</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GO</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2100</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U274" t="s">
        <v>91</v>
      </c>
      <c r="V274">
        <v>28045</v>
      </c>
      <c r="W274">
        <v>10</v>
      </c>
      <c r="X274" t="s">
        <v>125</v>
      </c>
      <c r="Z274">
        <v>1000</v>
      </c>
      <c r="AA274" t="str">
        <f ca="1">IF(ISBLANK(AB274),"",
VLOOKUP(AB274,OFFSET(INDIRECT("$A:$B"),0,MATCH(AB$1&amp;"_Verify",INDIRECT("$1:$1"),0)-1),2,0)
)</f>
        <v>fe</v>
      </c>
      <c r="AB274" t="s">
        <v>82</v>
      </c>
      <c r="AC274" t="s">
        <v>418</v>
      </c>
      <c r="AD274">
        <v>1</v>
      </c>
      <c r="AE274" t="s">
        <v>125</v>
      </c>
      <c r="AG274">
        <v>7400</v>
      </c>
      <c r="AH274" t="str">
        <f ca="1">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 ca="1">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잿더미 스톤해머</v>
      </c>
      <c r="AL274">
        <v>1</v>
      </c>
      <c r="AM274" t="str">
        <f ca="1">IF(ROW()=2,AN274,OFFSET(AM274,-1,0)&amp;IF(LEN(AN274)=0,"",","&amp;AN274))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{"dy":28,"sl":2,"tp":"fe","vl":"Equip4302","cn":1,"pt":"GO","pr":7400}</v>
      </c>
    </row>
    <row r="275" spans="1:40">
      <c r="A275">
        <v>28</v>
      </c>
      <c r="B275">
        <v>3</v>
      </c>
      <c r="C275">
        <f>IF(B275&lt;=9,0,
IF(B275=10,1,2))</f>
        <v>0</v>
      </c>
      <c r="D275">
        <f ca="1">RAND()</f>
        <v>0.47036530217481121</v>
      </c>
      <c r="E275">
        <f ca="1">RAND()</f>
        <v>0.11662322560551974</v>
      </c>
      <c r="F275">
        <f ca="1">RAND()</f>
        <v>0.43764501354625618</v>
      </c>
      <c r="G275">
        <f ca="1">RAND()</f>
        <v>0.89099976092148114</v>
      </c>
      <c r="H275">
        <f ca="1">RAND()</f>
        <v>0.44644871034850364</v>
      </c>
      <c r="I275">
        <f ca="1">RAND()</f>
        <v>0.29087533497402263</v>
      </c>
      <c r="M275" t="str">
        <f ca="1">IF(LEN(J275)&lt;&gt;0,J275,VLOOKUP(D275+$B275,$BJ:$BK,MATCH($BK$1,$BJ$1:$BK$1,0),1))</f>
        <v>안 지정 캐릭터 PP 일반등급</v>
      </c>
      <c r="N275">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11662</v>
      </c>
      <c r="O275">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4</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GO</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1200</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U275" t="s">
        <v>92</v>
      </c>
      <c r="V275">
        <v>45750</v>
      </c>
      <c r="W275">
        <v>11</v>
      </c>
      <c r="X275" t="s">
        <v>125</v>
      </c>
      <c r="Z275">
        <v>1100</v>
      </c>
      <c r="AA275" t="str">
        <f ca="1">IF(ISBLANK(AB275),"",
VLOOKUP(AB275,OFFSET(INDIRECT("$A:$B"),0,MATCH(AB$1&amp;"_Verify",INDIRECT("$1:$1"),0)-1),2,0)
)</f>
        <v>fe</v>
      </c>
      <c r="AB275" t="s">
        <v>82</v>
      </c>
      <c r="AC275" t="s">
        <v>460</v>
      </c>
      <c r="AD275">
        <v>1</v>
      </c>
      <c r="AE275" t="s">
        <v>125</v>
      </c>
      <c r="AG275">
        <v>3200</v>
      </c>
      <c r="AH275" t="str">
        <f ca="1">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
      </c>
      <c r="AJ275" t="str">
        <f>IF(ISBLANK($AB275),"",
IF(AND($B275&gt;=VLOOKUP($AB275,$AP:$AS,3,0),$B275&lt;=VLOOKUP($AB275,$AP:$AS,4,0)),"","슬롯타입이상"))</f>
        <v/>
      </c>
      <c r="AK275" t="str">
        <f ca="1">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은빛 유산</v>
      </c>
      <c r="AL275">
        <v>1</v>
      </c>
      <c r="AM275" t="str">
        <f ca="1">IF(ROW()=2,AN275,OFFSET(AM275,-1,0)&amp;IF(LEN(AN275)=0,"",","&amp;AN275))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{"dy":28,"sl":3,"tp":"fe","vl":"Equip0202","cn":1,"pt":"GO","pr":3200}</v>
      </c>
    </row>
    <row r="276" spans="1:40">
      <c r="A276">
        <v>28</v>
      </c>
      <c r="B276">
        <v>4</v>
      </c>
      <c r="C276">
        <f>IF(B276&lt;=9,0,
IF(B276=10,1,2))</f>
        <v>0</v>
      </c>
      <c r="D276">
        <f ca="1">RAND()</f>
        <v>0.56862321512883507</v>
      </c>
      <c r="E276">
        <f ca="1">RAND()</f>
        <v>0.94362583871480576</v>
      </c>
      <c r="F276">
        <f ca="1">RAND()</f>
        <v>0.3451101736974107</v>
      </c>
      <c r="G276">
        <f ca="1">RAND()</f>
        <v>0.61328866056190845</v>
      </c>
      <c r="H276">
        <f ca="1">RAND()</f>
        <v>9.0140120547912317E-2</v>
      </c>
      <c r="I276">
        <f ca="1">RAND()</f>
        <v>0.45144567397861113</v>
      </c>
      <c r="M276" t="str">
        <f ca="1">IF(LEN(J276)&lt;&gt;0,J276,VLOOKUP(D276+$B276,$BJ:$BK,MATCH($BK$1,$BJ$1:$BK$1,0),1))</f>
        <v>안 지정 캐릭터 PP 일반등급</v>
      </c>
      <c r="N276">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94362</v>
      </c>
      <c r="O276">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14</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GO</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4200</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U276" t="s">
        <v>92</v>
      </c>
      <c r="V276">
        <v>71086</v>
      </c>
      <c r="W276">
        <v>13</v>
      </c>
      <c r="X276" t="s">
        <v>125</v>
      </c>
      <c r="Z276">
        <v>1300</v>
      </c>
      <c r="AA276" t="str">
        <f ca="1">IF(ISBLANK(AB276),"",
VLOOKUP(AB276,OFFSET(INDIRECT("$A:$B"),0,MATCH(AB$1&amp;"_Verify",INDIRECT("$1:$1"),0)-1),2,0)
)</f>
        <v>fe</v>
      </c>
      <c r="AB276" t="s">
        <v>82</v>
      </c>
      <c r="AC276" t="s">
        <v>420</v>
      </c>
      <c r="AD276">
        <v>1</v>
      </c>
      <c r="AE276" t="s">
        <v>125</v>
      </c>
      <c r="AG276">
        <v>9600</v>
      </c>
      <c r="AH276" t="str">
        <f ca="1">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
      </c>
      <c r="AJ276" t="str">
        <f>IF(ISBLANK($AB276),"",
IF(AND($B276&gt;=VLOOKUP($AB276,$AP:$AS,3,0),$B276&lt;=VLOOKUP($AB276,$AP:$AS,4,0)),"","슬롯타입이상"))</f>
        <v/>
      </c>
      <c r="AK276" t="str">
        <f ca="1">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귀족의 하사품</v>
      </c>
      <c r="AL276">
        <v>1</v>
      </c>
      <c r="AM276" t="str">
        <f ca="1">IF(ROW()=2,AN276,OFFSET(AM276,-1,0)&amp;IF(LEN(AN276)=0,"",","&amp;AN276))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{"dy":28,"sl":4,"tp":"fe","vl":"Equip7201","cn":1,"pt":"GO","pr":9600}</v>
      </c>
    </row>
    <row r="277" spans="1:40">
      <c r="A277">
        <v>28</v>
      </c>
      <c r="B277">
        <v>5</v>
      </c>
      <c r="C277">
        <f>IF(B277&lt;=9,0,
IF(B277=10,1,2))</f>
        <v>0</v>
      </c>
      <c r="D277">
        <f ca="1">RAND()</f>
        <v>0.14621341111899477</v>
      </c>
      <c r="E277">
        <f ca="1">RAND()</f>
        <v>0.76956115727131769</v>
      </c>
      <c r="F277">
        <f ca="1">RAND()</f>
        <v>0.44390274770078553</v>
      </c>
      <c r="G277">
        <f ca="1">RAND()</f>
        <v>0.76852657900943866</v>
      </c>
      <c r="H277">
        <f ca="1">RAND()</f>
        <v>0.78633926101897222</v>
      </c>
      <c r="I277">
        <f ca="1">RAND()</f>
        <v>0.85543631856799751</v>
      </c>
      <c r="M277" t="str">
        <f ca="1">IF(LEN(J277)&lt;&gt;0,J277,VLOOKUP(D277+$B277,$BJ:$BK,MATCH($BK$1,$BJ$1:$BK$1,0),1))</f>
        <v>지정 장비</v>
      </c>
      <c r="N277" t="str">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Equip6302</v>
      </c>
      <c r="O277">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1</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GO</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22900</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U277" t="s">
        <v>91</v>
      </c>
      <c r="V277">
        <v>12431</v>
      </c>
      <c r="W277">
        <v>9</v>
      </c>
      <c r="X277" t="s">
        <v>125</v>
      </c>
      <c r="Z277">
        <v>900</v>
      </c>
      <c r="AA277" t="str">
        <f ca="1">IF(ISBLANK(AB277),"",
VLOOKUP(AB277,OFFSET(INDIRECT("$A:$B"),0,MATCH(AB$1&amp;"_Verify",INDIRECT("$1:$1"),0)-1),2,0)
)</f>
        <v>uph</v>
      </c>
      <c r="AB277" t="s">
        <v>91</v>
      </c>
      <c r="AC277">
        <v>85730</v>
      </c>
      <c r="AD277">
        <v>7</v>
      </c>
      <c r="AE277" t="s">
        <v>125</v>
      </c>
      <c r="AG277">
        <v>2100</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
      </c>
      <c r="AL277">
        <v>1</v>
      </c>
      <c r="AM277" t="str">
        <f ca="1">IF(ROW()=2,AN277,OFFSET(AM277,-1,0)&amp;IF(LEN(AN277)=0,"",","&amp;AN277))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{"dy":28,"sl":5,"tp":"uph","vl":"85730","cn":7,"pt":"GO","pr":2100}</v>
      </c>
    </row>
    <row r="278" spans="1:40">
      <c r="A278">
        <v>28</v>
      </c>
      <c r="B278">
        <v>6</v>
      </c>
      <c r="C278">
        <f>IF(B278&lt;=9,0,
IF(B278=10,1,2))</f>
        <v>0</v>
      </c>
      <c r="D278">
        <f ca="1">RAND()</f>
        <v>0.17420877371295584</v>
      </c>
      <c r="E278">
        <f ca="1">RAND()</f>
        <v>0.98466127121220082</v>
      </c>
      <c r="F278">
        <f ca="1">RAND()</f>
        <v>0.99829516086554826</v>
      </c>
      <c r="G278">
        <f ca="1">RAND()</f>
        <v>0.59413999494638114</v>
      </c>
      <c r="H278">
        <f ca="1">RAND()</f>
        <v>0.83962035116493483</v>
      </c>
      <c r="I278">
        <f ca="1">RAND()</f>
        <v>0.76092575965125053</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Equip8301</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GO</v>
      </c>
      <c r="Q278" t="str">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삭제</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74700</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
      </c>
      <c r="U278" t="s">
        <v>82</v>
      </c>
      <c r="V278" t="s">
        <v>259</v>
      </c>
      <c r="W278">
        <v>1</v>
      </c>
      <c r="X278" t="s">
        <v>125</v>
      </c>
      <c r="Z278">
        <v>8000</v>
      </c>
      <c r="AA278" t="str">
        <f ca="1">IF(ISBLANK(AB278),"",
VLOOKUP(AB278,OFFSET(INDIRECT("$A:$B"),0,MATCH(AB$1&amp;"_Verify",INDIRECT("$1:$1"),0)-1),2,0)
)</f>
        <v>upn</v>
      </c>
      <c r="AB278" t="s">
        <v>92</v>
      </c>
      <c r="AC278">
        <v>13144</v>
      </c>
      <c r="AD278">
        <v>14</v>
      </c>
      <c r="AE278" t="s">
        <v>125</v>
      </c>
      <c r="AG278">
        <v>4200</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{"dy":28,"sl":6,"tp":"upn","vl":"13144","cn":14,"pt":"GO","pr":4200}</v>
      </c>
    </row>
    <row r="279" spans="1:40">
      <c r="A279">
        <v>28</v>
      </c>
      <c r="B279">
        <v>7</v>
      </c>
      <c r="C279">
        <f>IF(B279&lt;=9,0,
IF(B279=10,1,2))</f>
        <v>0</v>
      </c>
      <c r="D279">
        <f ca="1">RAND()</f>
        <v>0.14007631813772947</v>
      </c>
      <c r="E279">
        <f ca="1">RAND()</f>
        <v>0.62063891583672337</v>
      </c>
      <c r="F279">
        <f ca="1">RAND()</f>
        <v>5.5363187647466949E-2</v>
      </c>
      <c r="G279">
        <f ca="1">RAND()</f>
        <v>0.79080632678091944</v>
      </c>
      <c r="H279">
        <f ca="1">RAND()</f>
        <v>0.6601503684082326</v>
      </c>
      <c r="I279">
        <f ca="1">RAND()</f>
        <v>0.60283304223003575</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Equip7102</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GO</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3600</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255</v>
      </c>
      <c r="W279">
        <v>1</v>
      </c>
      <c r="X279" t="s">
        <v>125</v>
      </c>
      <c r="Z279">
        <v>2000</v>
      </c>
      <c r="AA279" t="str">
        <f ca="1">IF(ISBLANK(AB279),"",
VLOOKUP(AB279,OFFSET(INDIRECT("$A:$B"),0,MATCH(AB$1&amp;"_Verify",INDIRECT("$1:$1"),0)-1),2,0)
)</f>
        <v>upn</v>
      </c>
      <c r="AB279" t="s">
        <v>92</v>
      </c>
      <c r="AC279">
        <v>41165</v>
      </c>
      <c r="AD279">
        <v>11</v>
      </c>
      <c r="AE279" t="s">
        <v>125</v>
      </c>
      <c r="AG279">
        <v>3300</v>
      </c>
      <c r="AH279" t="str">
        <f>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
      </c>
      <c r="AL279">
        <v>1</v>
      </c>
      <c r="AM279" t="str">
        <f ca="1">IF(ROW()=2,AN279,OFFSET(AM279,-1,0)&amp;IF(LEN(AN279)=0,"",","&amp;AN279))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{"dy":28,"sl":7,"tp":"upn","vl":"41165","cn":11,"pt":"GO","pr":3300}</v>
      </c>
    </row>
    <row r="280" spans="1:40">
      <c r="A280">
        <v>28</v>
      </c>
      <c r="B280">
        <v>8</v>
      </c>
      <c r="C280">
        <f>IF(B280&lt;=9,0,
IF(B280=10,1,2))</f>
        <v>0</v>
      </c>
      <c r="D280">
        <f ca="1">RAND()</f>
        <v>0.98782329221976495</v>
      </c>
      <c r="E280">
        <f ca="1">RAND()</f>
        <v>0.50496916866568531</v>
      </c>
      <c r="F280">
        <f ca="1">RAND()</f>
        <v>0.56927724983988681</v>
      </c>
      <c r="G280">
        <f ca="1">RAND()</f>
        <v>0.16241543561588867</v>
      </c>
      <c r="H280">
        <f ca="1">RAND()</f>
        <v>0.32737546284437502</v>
      </c>
      <c r="I280">
        <f ca="1">RAND()</f>
        <v>0.34111605106840837</v>
      </c>
      <c r="M280" t="str">
        <f ca="1">IF(LEN(J280)&lt;&gt;0,J280,VLOOKUP(D280+$B280,$BJ:$BK,MATCH($BK$1,$BJ$1:$BK$1,0),1))</f>
        <v>삭제</v>
      </c>
      <c r="N280" t="str">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삭제</v>
      </c>
      <c r="O280" t="str">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삭제</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삭제</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t="str">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삭제</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AA280" t="str">
        <f ca="1">IF(ISBLANK(AB280),"",
VLOOKUP(AB280,OFFSET(INDIRECT("$A:$B"),0,MATCH(AB$1&amp;"_Verify",INDIRECT("$1:$1"),0)-1),2,0)
)</f>
        <v>fc</v>
      </c>
      <c r="AB280" t="s">
        <v>85</v>
      </c>
      <c r="AC280" t="s">
        <v>449</v>
      </c>
      <c r="AD280">
        <v>1</v>
      </c>
      <c r="AE280" t="s">
        <v>129</v>
      </c>
      <c r="AF280">
        <v>239</v>
      </c>
      <c r="AG280">
        <v>159</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원더</v>
      </c>
      <c r="AL280">
        <v>1</v>
      </c>
      <c r="AM280" t="str">
        <f ca="1">IF(ROW()=2,AN280,OFFSET(AM280,-1,0)&amp;IF(LEN(AN280)=0,"",","&amp;AN280))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{"dy":28,"sl":8,"tp":"fc","vl":"Actor2128","cn":1,"pt":"DI","pp":239,"pr":159}</v>
      </c>
    </row>
    <row r="281" spans="1:40">
      <c r="A281">
        <v>28</v>
      </c>
      <c r="B281">
        <v>9</v>
      </c>
      <c r="C281">
        <f>IF(B281&lt;=9,0,
IF(B281=10,1,2))</f>
        <v>0</v>
      </c>
      <c r="D281">
        <f ca="1">RAND()</f>
        <v>0.32984852336867831</v>
      </c>
      <c r="E281">
        <f ca="1">RAND()</f>
        <v>0.13894031212799629</v>
      </c>
      <c r="F281">
        <f ca="1">RAND()</f>
        <v>0.62566035493830296</v>
      </c>
      <c r="G281">
        <f ca="1">RAND()</f>
        <v>8.8978705830564997E-2</v>
      </c>
      <c r="H281">
        <f ca="1">RAND()</f>
        <v>0.70008023914420747</v>
      </c>
      <c r="I281">
        <f ca="1">RAND()</f>
        <v>0.99268219282375691</v>
      </c>
      <c r="M281" t="str">
        <f ca="1">IF(LEN(J281)&lt;&gt;0,J281,VLOOKUP(D281+$B281,$BJ:$BK,MATCH($BK$1,$BJ$1:$BK$1,0),1))</f>
        <v>삭제</v>
      </c>
      <c r="N281" t="str">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삭제</v>
      </c>
      <c r="O281" t="str">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삭제</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삭제</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t="str">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삭제</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AA281" t="str">
        <f ca="1">IF(ISBLANK(AB281),"",
VLOOKUP(AB281,OFFSET(INDIRECT("$A:$B"),0,MATCH(AB$1&amp;"_Verify",INDIRECT("$1:$1"),0)-1),2,0)
)</f>
        <v>fc</v>
      </c>
      <c r="AB281" t="s">
        <v>85</v>
      </c>
      <c r="AC281" t="s">
        <v>450</v>
      </c>
      <c r="AD281">
        <v>1</v>
      </c>
      <c r="AE281" t="s">
        <v>129</v>
      </c>
      <c r="AF281">
        <v>229</v>
      </c>
      <c r="AG281">
        <v>139</v>
      </c>
      <c r="AH281" t="str">
        <f>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카츄진</v>
      </c>
      <c r="AL281">
        <v>1</v>
      </c>
      <c r="AM281" t="str">
        <f ca="1">IF(ROW()=2,AN281,OFFSET(AM281,-1,0)&amp;IF(LEN(AN281)=0,"",","&amp;AN281))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{"dy":28,"sl":9,"tp":"fc","vl":"Actor3117","cn":1,"pt":"DI","pp":229,"pr":139}</v>
      </c>
    </row>
    <row r="282" spans="1:40">
      <c r="A282">
        <v>29</v>
      </c>
      <c r="B282">
        <v>0</v>
      </c>
      <c r="C282">
        <f>IF(B282&lt;=9,0,
IF(B282=10,1,2))</f>
        <v>0</v>
      </c>
      <c r="D282">
        <f ca="1">RAND()</f>
        <v>0.90320440425398074</v>
      </c>
      <c r="E282">
        <f ca="1">RAND()</f>
        <v>0.29863574974312312</v>
      </c>
      <c r="F282">
        <f ca="1">RAND()</f>
        <v>0.93103582368651172</v>
      </c>
      <c r="G282">
        <f ca="1">RAND()</f>
        <v>0.60810030732434084</v>
      </c>
      <c r="H282">
        <f ca="1">RAND()</f>
        <v>0.22274094745182493</v>
      </c>
      <c r="I282">
        <f ca="1">RAND()</f>
        <v>0.75007512025362921</v>
      </c>
      <c r="M282" t="str">
        <f ca="1">IF(LEN(J282)&lt;&gt;0,J282,VLOOKUP(D282+$B282,$BJ:$BK,MATCH($BK$1,$BJ$1:$BK$1,0),1))</f>
        <v>캐릭터 상자 일반등급</v>
      </c>
      <c r="N282" t="str">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삭제</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1</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DI</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29</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83</v>
      </c>
      <c r="W282">
        <v>1</v>
      </c>
      <c r="X282" t="s">
        <v>129</v>
      </c>
      <c r="Z282">
        <v>29</v>
      </c>
      <c r="AA282" t="str">
        <f ca="1">IF(ISBLANK(AB282),"",
VLOOKUP(AB282,OFFSET(INDIRECT("$A:$B"),0,MATCH(AB$1&amp;"_Verify",INDIRECT("$1:$1"),0)-1),2,0)
)</f>
        <v>upn</v>
      </c>
      <c r="AB282" t="s">
        <v>92</v>
      </c>
      <c r="AC282">
        <v>13898</v>
      </c>
      <c r="AD282">
        <v>9</v>
      </c>
      <c r="AE282" t="s">
        <v>125</v>
      </c>
      <c r="AG282">
        <v>2700</v>
      </c>
      <c r="AH282" t="str">
        <f>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
      </c>
      <c r="AL282">
        <v>1</v>
      </c>
      <c r="AM282" t="str">
        <f ca="1">IF(ROW()=2,AN282,OFFSET(AM282,-1,0)&amp;IF(LEN(AN282)=0,"",","&amp;AN282))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{"dy":29,"sl":0,"tp":"upn","vl":"13898","cn":9,"pt":"GO","pr":2700}</v>
      </c>
    </row>
    <row r="283" spans="1:40">
      <c r="A283">
        <v>29</v>
      </c>
      <c r="B283">
        <v>1</v>
      </c>
      <c r="C283">
        <f>IF(B283&lt;=9,0,
IF(B283=10,1,2))</f>
        <v>0</v>
      </c>
      <c r="D283">
        <f ca="1">RAND()</f>
        <v>0.99008232325252477</v>
      </c>
      <c r="E283">
        <f ca="1">RAND()</f>
        <v>0.50734486946399981</v>
      </c>
      <c r="F283">
        <f ca="1">RAND()</f>
        <v>0.87727430012860452</v>
      </c>
      <c r="G283">
        <f ca="1">RAND()</f>
        <v>0.9382858002496608</v>
      </c>
      <c r="H283">
        <f ca="1">RAND()</f>
        <v>0.20403293368268161</v>
      </c>
      <c r="I283">
        <f ca="1">RAND()</f>
        <v>0.15559234141923173</v>
      </c>
      <c r="M283" t="str">
        <f ca="1">IF(LEN(J283)&lt;&gt;0,J283,VLOOKUP(D283+$B283,$BJ:$BK,MATCH($BK$1,$BJ$1:$BK$1,0),1))</f>
        <v>지정 장비</v>
      </c>
      <c r="N283" t="str">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Equip4201</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1</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GO</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2600</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82</v>
      </c>
      <c r="V283" t="s">
        <v>199</v>
      </c>
      <c r="W283">
        <v>1</v>
      </c>
      <c r="X283" t="s">
        <v>125</v>
      </c>
      <c r="Z283">
        <v>3200</v>
      </c>
      <c r="AA283" t="str">
        <f ca="1">IF(ISBLANK(AB283),"",
VLOOKUP(AB283,OFFSET(INDIRECT("$A:$B"),0,MATCH(AB$1&amp;"_Verify",INDIRECT("$1:$1"),0)-1),2,0)
)</f>
        <v>fe</v>
      </c>
      <c r="AB283" t="s">
        <v>82</v>
      </c>
      <c r="AC283" t="s">
        <v>453</v>
      </c>
      <c r="AD283">
        <v>1</v>
      </c>
      <c r="AE283" t="s">
        <v>125</v>
      </c>
      <c r="AG283">
        <v>600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석공의 망치</v>
      </c>
      <c r="AL283">
        <v>1</v>
      </c>
      <c r="AM283" t="str">
        <f ca="1">IF(ROW()=2,AN283,OFFSET(AM283,-1,0)&amp;IF(LEN(AN283)=0,"",","&amp;AN283))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{"dy":29,"sl":1,"tp":"fe","vl":"Equip4001","cn":1,"pt":"GO","pr":600}</v>
      </c>
    </row>
    <row r="284" spans="1:40">
      <c r="A284">
        <v>29</v>
      </c>
      <c r="B284">
        <v>2</v>
      </c>
      <c r="C284">
        <f>IF(B284&lt;=9,0,
IF(B284=10,1,2))</f>
        <v>0</v>
      </c>
      <c r="D284">
        <f ca="1">RAND()</f>
        <v>0.54748514159240502</v>
      </c>
      <c r="E284">
        <f ca="1">RAND()</f>
        <v>4.6128638677152556E-2</v>
      </c>
      <c r="F284">
        <f ca="1">RAND()</f>
        <v>0.867173932725541</v>
      </c>
      <c r="G284">
        <f ca="1">RAND()</f>
        <v>9.1449568686966742E-2</v>
      </c>
      <c r="H284">
        <f ca="1">RAND()</f>
        <v>0.14141702200819928</v>
      </c>
      <c r="I284">
        <f ca="1">RAND()</f>
        <v>0.61952010653260492</v>
      </c>
      <c r="M284" t="str">
        <f ca="1">IF(LEN(J284)&lt;&gt;0,J284,VLOOKUP(D284+$B284,$BJ:$BK,MATCH($BK$1,$BJ$1:$BK$1,0),1))</f>
        <v>안 지정 캐릭터 PP 영웅등급</v>
      </c>
      <c r="N284">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4612</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3</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900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91</v>
      </c>
      <c r="V284">
        <v>63388</v>
      </c>
      <c r="W284">
        <v>12</v>
      </c>
      <c r="X284" t="s">
        <v>125</v>
      </c>
      <c r="Z284">
        <v>1200</v>
      </c>
      <c r="AA284" t="str">
        <f ca="1">IF(ISBLANK(AB284),"",
VLOOKUP(AB284,OFFSET(INDIRECT("$A:$B"),0,MATCH(AB$1&amp;"_Verify",INDIRECT("$1:$1"),0)-1),2,0)
)</f>
        <v>uph</v>
      </c>
      <c r="AB284" t="s">
        <v>91</v>
      </c>
      <c r="AC284">
        <v>81067</v>
      </c>
      <c r="AD284">
        <v>12</v>
      </c>
      <c r="AE284" t="s">
        <v>125</v>
      </c>
      <c r="AG284">
        <v>3600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{"dy":29,"sl":2,"tp":"uph","vl":"81067","cn":12,"pt":"GO","pr":3600}</v>
      </c>
    </row>
    <row r="285" spans="1:40">
      <c r="A285">
        <v>29</v>
      </c>
      <c r="B285">
        <v>3</v>
      </c>
      <c r="C285">
        <f>IF(B285&lt;=9,0,
IF(B285=10,1,2))</f>
        <v>0</v>
      </c>
      <c r="D285">
        <f ca="1">RAND()</f>
        <v>0.55039287435572226</v>
      </c>
      <c r="E285">
        <f ca="1">RAND()</f>
        <v>0.28929191141323007</v>
      </c>
      <c r="F285">
        <f ca="1">RAND()</f>
        <v>0.318485668995385</v>
      </c>
      <c r="G285">
        <f ca="1">RAND()</f>
        <v>0.53017248738370726</v>
      </c>
      <c r="H285">
        <f ca="1">RAND()</f>
        <v>0.29293550336733143</v>
      </c>
      <c r="I285">
        <f ca="1">RAND()</f>
        <v>2.0745060954127315E-2</v>
      </c>
      <c r="M285" t="str">
        <f ca="1">IF(LEN(J285)&lt;&gt;0,J285,VLOOKUP(D285+$B285,$BJ:$BK,MATCH($BK$1,$BJ$1:$BK$1,0),1))</f>
        <v>안 지정 캐릭터 PP 일반등급</v>
      </c>
      <c r="N285">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28929</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6</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1800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92</v>
      </c>
      <c r="V285">
        <v>36673</v>
      </c>
      <c r="W285">
        <v>11</v>
      </c>
      <c r="X285" t="s">
        <v>125</v>
      </c>
      <c r="Z285">
        <v>1100</v>
      </c>
      <c r="AA285" t="str">
        <f ca="1">IF(ISBLANK(AB285),"",
VLOOKUP(AB285,OFFSET(INDIRECT("$A:$B"),0,MATCH(AB$1&amp;"_Verify",INDIRECT("$1:$1"),0)-1),2,0)
)</f>
        <v>fe</v>
      </c>
      <c r="AB285" t="s">
        <v>82</v>
      </c>
      <c r="AC285" t="s">
        <v>451</v>
      </c>
      <c r="AD285">
        <v>1</v>
      </c>
      <c r="AE285" t="s">
        <v>129</v>
      </c>
      <c r="AG285">
        <v>4</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파수꾼의 숏보우</v>
      </c>
      <c r="AL285">
        <v>1</v>
      </c>
      <c r="AM285" t="str">
        <f ca="1">IF(ROW()=2,AN285,OFFSET(AM285,-1,0)&amp;IF(LEN(AN285)=0,"",","&amp;AN285))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{"dy":29,"sl":3,"tp":"fe","vl":"Equip2202","cn":1,"pt":"DI","pr":4}</v>
      </c>
    </row>
    <row r="286" spans="1:40">
      <c r="A286">
        <v>29</v>
      </c>
      <c r="B286">
        <v>4</v>
      </c>
      <c r="C286">
        <f>IF(B286&lt;=9,0,
IF(B286=10,1,2))</f>
        <v>0</v>
      </c>
      <c r="D286">
        <f ca="1">RAND()</f>
        <v>0.36206747360223734</v>
      </c>
      <c r="E286">
        <f ca="1">RAND()</f>
        <v>0.82704770314324372</v>
      </c>
      <c r="F286">
        <f ca="1">RAND()</f>
        <v>5.5469724676714405E-3</v>
      </c>
      <c r="G286">
        <f ca="1">RAND()</f>
        <v>0.2470364819999098</v>
      </c>
      <c r="H286">
        <f ca="1">RAND()</f>
        <v>0.43698079256164124</v>
      </c>
      <c r="I286">
        <f ca="1">RAND()</f>
        <v>0.72712288198155428</v>
      </c>
      <c r="M286" t="str">
        <f ca="1">IF(LEN(J286)&lt;&gt;0,J286,VLOOKUP(D286+$B286,$BJ:$BK,MATCH($BK$1,$BJ$1:$BK$1,0),1))</f>
        <v>안 지정 캐릭터 PP 일반등급</v>
      </c>
      <c r="N286">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82704</v>
      </c>
      <c r="O286">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12</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GO</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3600</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U286" t="s">
        <v>92</v>
      </c>
      <c r="V286">
        <v>99135</v>
      </c>
      <c r="W286">
        <v>14</v>
      </c>
      <c r="X286" t="s">
        <v>125</v>
      </c>
      <c r="Z286">
        <v>1400</v>
      </c>
      <c r="AA286" t="str">
        <f ca="1">IF(ISBLANK(AB286),"",
VLOOKUP(AB286,OFFSET(INDIRECT("$A:$B"),0,MATCH(AB$1&amp;"_Verify",INDIRECT("$1:$1"),0)-1),2,0)
)</f>
        <v>upn</v>
      </c>
      <c r="AB286" t="s">
        <v>92</v>
      </c>
      <c r="AC286">
        <v>14370</v>
      </c>
      <c r="AD286">
        <v>4</v>
      </c>
      <c r="AE286" t="s">
        <v>125</v>
      </c>
      <c r="AG286">
        <v>1200</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{"dy":29,"sl":4,"tp":"upn","vl":"14370","cn":4,"pt":"GO","pr":1200}</v>
      </c>
    </row>
    <row r="287" spans="1:40">
      <c r="A287">
        <v>29</v>
      </c>
      <c r="B287">
        <v>5</v>
      </c>
      <c r="C287">
        <f>IF(B287&lt;=9,0,
IF(B287=10,1,2))</f>
        <v>0</v>
      </c>
      <c r="D287">
        <f ca="1">RAND()</f>
        <v>0.64802366640699471</v>
      </c>
      <c r="E287">
        <f ca="1">RAND()</f>
        <v>0.63138158810796907</v>
      </c>
      <c r="F287">
        <f ca="1">RAND()</f>
        <v>0.89096716197031312</v>
      </c>
      <c r="G287">
        <f ca="1">RAND()</f>
        <v>0.39721675237626652</v>
      </c>
      <c r="H287">
        <f ca="1">RAND()</f>
        <v>0.84153282464363588</v>
      </c>
      <c r="I287">
        <f ca="1">RAND()</f>
        <v>0.20648598631387449</v>
      </c>
      <c r="M287" t="str">
        <f ca="1">IF(LEN(J287)&lt;&gt;0,J287,VLOOKUP(D287+$B287,$BJ:$BK,MATCH($BK$1,$BJ$1:$BK$1,0),1))</f>
        <v>안 지정 캐릭터 PP 영웅등급</v>
      </c>
      <c r="N287">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63138</v>
      </c>
      <c r="O287">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10</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GO</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3000</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U287" t="s">
        <v>82</v>
      </c>
      <c r="V287" t="s">
        <v>241</v>
      </c>
      <c r="W287">
        <v>1</v>
      </c>
      <c r="X287" t="s">
        <v>129</v>
      </c>
      <c r="Z287">
        <v>10</v>
      </c>
      <c r="AA287" t="str">
        <f ca="1">IF(ISBLANK(AB287),"",
VLOOKUP(AB287,OFFSET(INDIRECT("$A:$B"),0,MATCH(AB$1&amp;"_Verify",INDIRECT("$1:$1"),0)-1),2,0)
)</f>
        <v>fe</v>
      </c>
      <c r="AB287" t="s">
        <v>82</v>
      </c>
      <c r="AC287" t="s">
        <v>435</v>
      </c>
      <c r="AD287">
        <v>1</v>
      </c>
      <c r="AE287" t="s">
        <v>125</v>
      </c>
      <c r="AG287">
        <v>700</v>
      </c>
      <c r="AH287" t="str">
        <f ca="1">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 ca="1">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루비 장식 아밍 소드</v>
      </c>
      <c r="AL287">
        <v>1</v>
      </c>
      <c r="AM287" t="str">
        <f ca="1">IF(ROW()=2,AN287,OFFSET(AM287,-1,0)&amp;IF(LEN(AN287)=0,"",","&amp;AN287))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{"dy":29,"sl":5,"tp":"fe","vl":"Equip5001","cn":1,"pt":"GO","pr":700}</v>
      </c>
    </row>
    <row r="288" spans="1:40">
      <c r="A288">
        <v>29</v>
      </c>
      <c r="B288">
        <v>6</v>
      </c>
      <c r="C288">
        <f>IF(B288&lt;=9,0,
IF(B288=10,1,2))</f>
        <v>0</v>
      </c>
      <c r="D288">
        <f ca="1">RAND()</f>
        <v>0.81071781951969846</v>
      </c>
      <c r="E288">
        <f ca="1">RAND()</f>
        <v>0.95643578725460054</v>
      </c>
      <c r="F288">
        <f ca="1">RAND()</f>
        <v>0.17662456886290034</v>
      </c>
      <c r="G288">
        <f ca="1">RAND()</f>
        <v>0.83759039751910702</v>
      </c>
      <c r="H288">
        <f ca="1">RAND()</f>
        <v>0.83216217027067807</v>
      </c>
      <c r="I288">
        <f ca="1">RAND()</f>
        <v>0.98417767737527628</v>
      </c>
      <c r="M288" t="str">
        <f ca="1">IF(LEN(J288)&lt;&gt;0,J288,VLOOKUP(D288+$B288,$BJ:$BK,MATCH($BK$1,$BJ$1:$BK$1,0),1))</f>
        <v>지정 장비</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Equip8102</v>
      </c>
      <c r="O288">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1</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GO</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8500</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U288" t="s">
        <v>82</v>
      </c>
      <c r="V288" t="s">
        <v>113</v>
      </c>
      <c r="W288">
        <v>1</v>
      </c>
      <c r="X288" t="s">
        <v>125</v>
      </c>
      <c r="Z288">
        <v>1500</v>
      </c>
      <c r="AA288" t="str">
        <f ca="1">IF(ISBLANK(AB288),"",
VLOOKUP(AB288,OFFSET(INDIRECT("$A:$B"),0,MATCH(AB$1&amp;"_Verify",INDIRECT("$1:$1"),0)-1),2,0)
)</f>
        <v>fe</v>
      </c>
      <c r="AB288" t="s">
        <v>82</v>
      </c>
      <c r="AC288" t="s">
        <v>438</v>
      </c>
      <c r="AD288">
        <v>1</v>
      </c>
      <c r="AE288" t="s">
        <v>125</v>
      </c>
      <c r="AG288">
        <v>9500</v>
      </c>
      <c r="AH288" t="str">
        <f ca="1">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 ca="1">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낙원으로의 길</v>
      </c>
      <c r="AL288">
        <v>1</v>
      </c>
      <c r="AM288" t="str">
        <f ca="1">IF(ROW()=2,AN288,OFFSET(AM288,-1,0)&amp;IF(LEN(AN288)=0,"",","&amp;AN288))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{"dy":29,"sl":6,"tp":"fe","vl":"Equip7202","cn":1,"pt":"GO","pr":9500}</v>
      </c>
    </row>
    <row r="289" spans="1:40">
      <c r="A289">
        <v>29</v>
      </c>
      <c r="B289">
        <v>7</v>
      </c>
      <c r="C289">
        <f>IF(B289&lt;=9,0,
IF(B289=10,1,2))</f>
        <v>0</v>
      </c>
      <c r="D289">
        <f ca="1">RAND()</f>
        <v>0.53074250283775026</v>
      </c>
      <c r="E289">
        <f ca="1">RAND()</f>
        <v>0.61517678234037942</v>
      </c>
      <c r="F289">
        <f ca="1">RAND()</f>
        <v>0.19016151763848266</v>
      </c>
      <c r="G289">
        <f ca="1">RAND()</f>
        <v>0.66332813694726667</v>
      </c>
      <c r="H289">
        <f ca="1">RAND()</f>
        <v>0.50713541690129904</v>
      </c>
      <c r="I289">
        <f ca="1">RAND()</f>
        <v>0.30780746989003771</v>
      </c>
      <c r="M289" t="str">
        <f ca="1">IF(LEN(J289)&lt;&gt;0,J289,VLOOKUP(D289+$B289,$BJ:$BK,MATCH($BK$1,$BJ$1:$BK$1,0),1))</f>
        <v>지정 장비</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Equip7101</v>
      </c>
      <c r="O289">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1</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GO</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3300</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U289" t="s">
        <v>82</v>
      </c>
      <c r="V289" t="s">
        <v>182</v>
      </c>
      <c r="W289">
        <v>1</v>
      </c>
      <c r="X289" t="s">
        <v>125</v>
      </c>
      <c r="Z289">
        <v>2900</v>
      </c>
      <c r="AA289" t="str">
        <f ca="1">IF(ISBLANK(AB289),"",
VLOOKUP(AB289,OFFSET(INDIRECT("$A:$B"),0,MATCH(AB$1&amp;"_Verify",INDIRECT("$1:$1"),0)-1),2,0)
)</f>
        <v>fe</v>
      </c>
      <c r="AB289" t="s">
        <v>82</v>
      </c>
      <c r="AC289" t="s">
        <v>421</v>
      </c>
      <c r="AD289">
        <v>1</v>
      </c>
      <c r="AE289" t="s">
        <v>125</v>
      </c>
      <c r="AG289">
        <v>8500</v>
      </c>
      <c r="AH289" t="str">
        <f ca="1">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 ca="1">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왕조의 블레이드</v>
      </c>
      <c r="AL289">
        <v>1</v>
      </c>
      <c r="AM289" t="str">
        <f ca="1">IF(ROW()=2,AN289,OFFSET(AM289,-1,0)&amp;IF(LEN(AN289)=0,"",","&amp;AN289))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{"dy":29,"sl":7,"tp":"fe","vl":"Equip8102","cn":1,"pt":"GO","pr":8500}</v>
      </c>
    </row>
    <row r="290" spans="1:40">
      <c r="A290">
        <v>29</v>
      </c>
      <c r="B290">
        <v>8</v>
      </c>
      <c r="C290">
        <f>IF(B290&lt;=9,0,
IF(B290=10,1,2))</f>
        <v>0</v>
      </c>
      <c r="D290">
        <f ca="1">RAND()</f>
        <v>0.3832455770819827</v>
      </c>
      <c r="E290">
        <f ca="1">RAND()</f>
        <v>0.43148329270784169</v>
      </c>
      <c r="F290">
        <f ca="1">RAND()</f>
        <v>0.5067825444240901</v>
      </c>
      <c r="G290">
        <f ca="1">RAND()</f>
        <v>0.70973036946693158</v>
      </c>
      <c r="H290">
        <f ca="1">RAND()</f>
        <v>0.41894320680923913</v>
      </c>
      <c r="I290">
        <f ca="1">RAND()</f>
        <v>0.49480895588571772</v>
      </c>
      <c r="M290" t="str">
        <f ca="1">IF(LEN(J290)&lt;&gt;0,J290,VLOOKUP(D290+$B290,$BJ:$BK,MATCH($BK$1,$BJ$1:$BK$1,0),1))</f>
        <v>삭제</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삭제</v>
      </c>
      <c r="O290" t="str">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삭제</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삭제</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t="str">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삭제</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AA290" t="str">
        <f ca="1">IF(ISBLANK(AB290),"",
VLOOKUP(AB290,OFFSET(INDIRECT("$A:$B"),0,MATCH(AB$1&amp;"_Verify",INDIRECT("$1:$1"),0)-1),2,0)
)</f>
        <v/>
      </c>
      <c r="AH290" t="str">
        <f>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
      </c>
      <c r="AL290">
        <v>1</v>
      </c>
      <c r="AM290" t="str">
        <f ca="1">IF(ROW()=2,AN290,OFFSET(AM290,-1,0)&amp;IF(LEN(AN290)=0,"",","&amp;AN290))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{"dy":29,"sl":8}</v>
      </c>
    </row>
    <row r="291" spans="1:40">
      <c r="A291">
        <v>29</v>
      </c>
      <c r="B291">
        <v>9</v>
      </c>
      <c r="C291">
        <f>IF(B291&lt;=9,0,
IF(B291=10,1,2))</f>
        <v>0</v>
      </c>
      <c r="D291">
        <f ca="1">RAND()</f>
        <v>0.64571683020603621</v>
      </c>
      <c r="E291">
        <f ca="1">RAND()</f>
        <v>0.80752942315571719</v>
      </c>
      <c r="F291">
        <f ca="1">RAND()</f>
        <v>0.86710907127272918</v>
      </c>
      <c r="G291">
        <f ca="1">RAND()</f>
        <v>0.8821457540306491</v>
      </c>
      <c r="H291">
        <f ca="1">RAND()</f>
        <v>0.71897450524307749</v>
      </c>
      <c r="I291">
        <f ca="1">RAND()</f>
        <v>0.53844874289118316</v>
      </c>
      <c r="M291" t="str">
        <f ca="1">IF(LEN(J291)&lt;&gt;0,J291,VLOOKUP(D291+$B291,$BJ:$BK,MATCH($BK$1,$BJ$1:$BK$1,0),1))</f>
        <v>삭제</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삭제</v>
      </c>
      <c r="O291" t="str">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삭제</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삭제</v>
      </c>
      <c r="Q291" t="str">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삭제</v>
      </c>
      <c r="R291" t="str">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삭제</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
      </c>
      <c r="AA291" t="str">
        <f ca="1">IF(ISBLANK(AB291),"",
VLOOKUP(AB291,OFFSET(INDIRECT("$A:$B"),0,MATCH(AB$1&amp;"_Verify",INDIRECT("$1:$1"),0)-1),2,0)
)</f>
        <v/>
      </c>
      <c r="AH291" t="str">
        <f>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
      </c>
      <c r="AL291">
        <v>1</v>
      </c>
      <c r="AM291" t="str">
        <f ca="1">IF(ROW()=2,AN291,OFFSET(AM291,-1,0)&amp;IF(LEN(AN291)=0,"",","&amp;AN291))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{"dy":29,"sl":9}</v>
      </c>
    </row>
    <row r="292" spans="1:40">
      <c r="A292">
        <v>30</v>
      </c>
      <c r="B292">
        <v>0</v>
      </c>
      <c r="C292">
        <f>IF(B292&lt;=9,0,
IF(B292=10,1,2))</f>
        <v>0</v>
      </c>
      <c r="D292">
        <f ca="1">RAND()</f>
        <v>0.29452796431614081</v>
      </c>
      <c r="E292">
        <f ca="1">RAND()</f>
        <v>0.8828865780845101</v>
      </c>
      <c r="F292">
        <f ca="1">RAND()</f>
        <v>0.50472530007577121</v>
      </c>
      <c r="G292">
        <f ca="1">RAND()</f>
        <v>0.90442875272234391</v>
      </c>
      <c r="H292">
        <f ca="1">RAND()</f>
        <v>0.43304663982815139</v>
      </c>
      <c r="I292">
        <f ca="1">RAND()</f>
        <v>0.15877227449386566</v>
      </c>
      <c r="M292" t="str">
        <f ca="1">IF(LEN(J292)&lt;&gt;0,J292,VLOOKUP(D292+$B292,$BJ:$BK,MATCH($BK$1,$BJ$1:$BK$1,0),1))</f>
        <v>지정 장비</v>
      </c>
      <c r="N292" t="str">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Equip7302</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GO</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22100</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82</v>
      </c>
      <c r="V292" t="s">
        <v>245</v>
      </c>
      <c r="W292">
        <v>1</v>
      </c>
      <c r="X292" t="s">
        <v>125</v>
      </c>
      <c r="Z292">
        <v>600</v>
      </c>
      <c r="AA292" t="str">
        <f ca="1">IF(ISBLANK(AB292),"",
VLOOKUP(AB292,OFFSET(INDIRECT("$A:$B"),0,MATCH(AB$1&amp;"_Verify",INDIRECT("$1:$1"),0)-1),2,0)
)</f>
        <v>fe</v>
      </c>
      <c r="AB292" t="s">
        <v>82</v>
      </c>
      <c r="AC292" t="s">
        <v>396</v>
      </c>
      <c r="AD292">
        <v>1</v>
      </c>
      <c r="AE292" t="s">
        <v>125</v>
      </c>
      <c r="AG292">
        <v>600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피의 착즙기</v>
      </c>
      <c r="AL292">
        <v>1</v>
      </c>
      <c r="AM292" t="str">
        <f ca="1">IF(ROW()=2,AN292,OFFSET(AM292,-1,0)&amp;IF(LEN(AN292)=0,"",","&amp;AN292))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{"dy":30,"sl":0,"tp":"fe","vl":"Equip4002","cn":1,"pt":"GO","pr":600}</v>
      </c>
    </row>
    <row r="293" spans="1:40">
      <c r="A293">
        <v>30</v>
      </c>
      <c r="B293">
        <v>1</v>
      </c>
      <c r="C293">
        <f>IF(B293&lt;=9,0,
IF(B293=10,1,2))</f>
        <v>0</v>
      </c>
      <c r="D293">
        <f ca="1">RAND()</f>
        <v>0.59389502388961612</v>
      </c>
      <c r="E293">
        <f ca="1">RAND()</f>
        <v>0.36582349152756943</v>
      </c>
      <c r="F293">
        <f ca="1">RAND()</f>
        <v>0.63032449323980844</v>
      </c>
      <c r="G293">
        <f ca="1">RAND()</f>
        <v>0.57877221934577006</v>
      </c>
      <c r="H293">
        <f ca="1">RAND()</f>
        <v>0.77618348499357481</v>
      </c>
      <c r="I293">
        <f ca="1">RAND()</f>
        <v>0.27291180423744932</v>
      </c>
      <c r="M293" t="str">
        <f ca="1">IF(LEN(J293)&lt;&gt;0,J293,VLOOKUP(D293+$B293,$BJ:$BK,MATCH($BK$1,$BJ$1:$BK$1,0),1))</f>
        <v>지정 장비</v>
      </c>
      <c r="N293" t="str">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Equip3101</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1</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GO</v>
      </c>
      <c r="Q293" t="str">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삭제</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1100</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
      </c>
      <c r="U293" t="s">
        <v>82</v>
      </c>
      <c r="V293" t="s">
        <v>240</v>
      </c>
      <c r="W293">
        <v>1</v>
      </c>
      <c r="X293" t="s">
        <v>125</v>
      </c>
      <c r="Z293">
        <v>1300</v>
      </c>
      <c r="AA293" t="str">
        <f ca="1">IF(ISBLANK(AB293),"",
VLOOKUP(AB293,OFFSET(INDIRECT("$A:$B"),0,MATCH(AB$1&amp;"_Verify",INDIRECT("$1:$1"),0)-1),2,0)
)</f>
        <v>fe</v>
      </c>
      <c r="AB293" t="s">
        <v>82</v>
      </c>
      <c r="AC293" t="s">
        <v>414</v>
      </c>
      <c r="AD293">
        <v>1</v>
      </c>
      <c r="AE293" t="s">
        <v>125</v>
      </c>
      <c r="AG293">
        <v>1000</v>
      </c>
      <c r="AH293" t="str">
        <f ca="1">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 ca="1">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흑마법의 지팡이</v>
      </c>
      <c r="AL293">
        <v>1</v>
      </c>
      <c r="AM293" t="str">
        <f ca="1">IF(ROW()=2,AN293,OFFSET(AM293,-1,0)&amp;IF(LEN(AN293)=0,"",","&amp;AN293))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{"dy":30,"sl":1,"tp":"fe","vl":"Equip3102","cn":1,"pt":"GO","pr":1000}</v>
      </c>
    </row>
    <row r="294" spans="1:40">
      <c r="A294">
        <v>30</v>
      </c>
      <c r="B294">
        <v>2</v>
      </c>
      <c r="C294">
        <f>IF(B294&lt;=9,0,
IF(B294=10,1,2))</f>
        <v>0</v>
      </c>
      <c r="D294">
        <f ca="1">RAND()</f>
        <v>6.8675057713155629E-3</v>
      </c>
      <c r="E294">
        <f ca="1">RAND()</f>
        <v>0.975825815164171</v>
      </c>
      <c r="F294">
        <f ca="1">RAND()</f>
        <v>0.42073651856366712</v>
      </c>
      <c r="G294">
        <f ca="1">RAND()</f>
        <v>0.57795580475958919</v>
      </c>
      <c r="H294">
        <f ca="1">RAND()</f>
        <v>0.81890805343328132</v>
      </c>
      <c r="I294">
        <f ca="1">RAND()</f>
        <v>7.8565957241285678E-2</v>
      </c>
      <c r="M294" t="str">
        <f ca="1">IF(LEN(J294)&lt;&gt;0,J294,VLOOKUP(D294+$B294,$BJ:$BK,MATCH($BK$1,$BJ$1:$BK$1,0),1))</f>
        <v>안 지정 캐릭터 PP 영웅등급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97582</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14</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4200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91</v>
      </c>
      <c r="V294">
        <v>63660</v>
      </c>
      <c r="W294">
        <v>12</v>
      </c>
      <c r="X294" t="s">
        <v>125</v>
      </c>
      <c r="Z294">
        <v>1200</v>
      </c>
      <c r="AA294" t="str">
        <f ca="1">IF(ISBLANK(AB294),"",
VLOOKUP(AB294,OFFSET(INDIRECT("$A:$B"),0,MATCH(AB$1&amp;"_Verify",INDIRECT("$1:$1"),0)-1),2,0)
)</f>
        <v>fe</v>
      </c>
      <c r="AB294" t="s">
        <v>82</v>
      </c>
      <c r="AC294" t="s">
        <v>441</v>
      </c>
      <c r="AD294">
        <v>1</v>
      </c>
      <c r="AE294" t="s">
        <v>125</v>
      </c>
      <c r="AG294">
        <v>3300</v>
      </c>
      <c r="AH294" t="str">
        <f ca="1">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
      </c>
      <c r="AJ294" t="str">
        <f>IF(ISBLANK($AB294),"",
IF(AND($B294&gt;=VLOOKUP($AB294,$AP:$AS,3,0),$B294&lt;=VLOOKUP($AB294,$AP:$AS,4,0)),"","슬롯타입이상"))</f>
        <v/>
      </c>
      <c r="AK294" t="str">
        <f ca="1">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은빛 유산</v>
      </c>
      <c r="AL294">
        <v>1</v>
      </c>
      <c r="AM294" t="str">
        <f ca="1">IF(ROW()=2,AN294,OFFSET(AM294,-1,0)&amp;IF(LEN(AN294)=0,"",","&amp;AN294))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v>
      </c>
      <c r="AN294" t="str">
        <f ca="1">IF(AL294&lt;&gt;1,"",
"{"""&amp;A$1&amp;""":"&amp;A294
&amp;","""&amp;B$1&amp;""":"&amp;B294
&amp;IF(LEN(AA294)=0,"",","""&amp;AA$1&amp;""":"""&amp;AA294&amp;"""")
&amp;IF(LEN(AC294)=0,"",","""&amp;AC$1&amp;""":"""&amp;AC294&amp;"""")
&amp;IF(LEN(AD294)=0,"",","""&amp;AD$1&amp;""":"&amp;AD294)
&amp;IF(LEN(AE294)=0,"",","""&amp;AE$1&amp;""":"""&amp;AE294&amp;"""")
&amp;IF(LEN(AF294)=0,"",","""&amp;AF$1&amp;""":"&amp;AF294)
&amp;IF(LEN(AG294)=0,"",","""&amp;AG$1&amp;""":"&amp;AG294)&amp;"}")</f>
        <v>{"dy":30,"sl":2,"tp":"fe","vl":"Equip0202","cn":1,"pt":"GO","pr":3300}</v>
      </c>
    </row>
    <row r="295" spans="1:40">
      <c r="A295">
        <v>30</v>
      </c>
      <c r="B295">
        <v>3</v>
      </c>
      <c r="C295">
        <f>IF(B295&lt;=9,0,
IF(B295=10,1,2))</f>
        <v>0</v>
      </c>
      <c r="D295">
        <f ca="1">RAND()</f>
        <v>0.72797974233356222</v>
      </c>
      <c r="E295">
        <f ca="1">RAND()</f>
        <v>0.51670055912911839</v>
      </c>
      <c r="F295">
        <f ca="1">RAND()</f>
        <v>0.12186872694875184</v>
      </c>
      <c r="G295">
        <f ca="1">RAND()</f>
        <v>0.20106174483550965</v>
      </c>
      <c r="H295">
        <f ca="1">RAND()</f>
        <v>0.75427124449454019</v>
      </c>
      <c r="I295">
        <f ca="1">RAND()</f>
        <v>0.33203606668503605</v>
      </c>
      <c r="M295" t="str">
        <f ca="1">IF(LEN(J295)&lt;&gt;0,J295,VLOOKUP(D295+$B295,$BJ:$BK,MATCH($BK$1,$BJ$1:$BK$1,0),1))</f>
        <v>안 지정 캐릭터 PP 일반등급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51670</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9</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2700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92</v>
      </c>
      <c r="V295">
        <v>98140</v>
      </c>
      <c r="W295">
        <v>14</v>
      </c>
      <c r="X295" t="s">
        <v>125</v>
      </c>
      <c r="Z295">
        <v>1400</v>
      </c>
      <c r="AA295" t="str">
        <f ca="1">IF(ISBLANK(AB295),"",
VLOOKUP(AB295,OFFSET(INDIRECT("$A:$B"),0,MATCH(AB$1&amp;"_Verify",INDIRECT("$1:$1"),0)-1),2,0)
)</f>
        <v>upn</v>
      </c>
      <c r="AB295" t="s">
        <v>92</v>
      </c>
      <c r="AC295">
        <v>41845</v>
      </c>
      <c r="AD295">
        <v>4</v>
      </c>
      <c r="AE295" t="s">
        <v>125</v>
      </c>
      <c r="AG295">
        <v>1200</v>
      </c>
      <c r="AH295" t="str">
        <f>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
      </c>
      <c r="AL295">
        <v>1</v>
      </c>
      <c r="AM295" t="str">
        <f ca="1">IF(ROW()=2,AN295,OFFSET(AM295,-1,0)&amp;IF(LEN(AN295)=0,"",","&amp;AN295))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{"dy":30,"sl":3,"tp":"upn","vl":"41845","cn":4,"pt":"GO","pr":1200}</v>
      </c>
    </row>
    <row r="296" spans="1:40">
      <c r="A296">
        <v>30</v>
      </c>
      <c r="B296">
        <v>4</v>
      </c>
      <c r="C296">
        <f>IF(B296&lt;=9,0,
IF(B296=10,1,2))</f>
        <v>0</v>
      </c>
      <c r="D296">
        <f ca="1">RAND()</f>
        <v>0.17261987710719273</v>
      </c>
      <c r="E296">
        <f ca="1">RAND()</f>
        <v>0.7887455618940753</v>
      </c>
      <c r="F296">
        <f ca="1">RAND()</f>
        <v>0.33796006520152422</v>
      </c>
      <c r="G296">
        <f ca="1">RAND()</f>
        <v>0.52262315795091208</v>
      </c>
      <c r="H296">
        <f ca="1">RAND()</f>
        <v>0.20111574823835221</v>
      </c>
      <c r="I296">
        <f ca="1">RAND()</f>
        <v>0.15567124450168934</v>
      </c>
      <c r="M296" t="str">
        <f ca="1">IF(LEN(J296)&lt;&gt;0,J296,VLOOKUP(D296+$B296,$BJ:$BK,MATCH($BK$1,$BJ$1:$BK$1,0),1))</f>
        <v>안 지정 캐릭터 PP 일반등급</v>
      </c>
      <c r="N296">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78874</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12</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3600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92</v>
      </c>
      <c r="V296">
        <v>98567</v>
      </c>
      <c r="W296">
        <v>14</v>
      </c>
      <c r="X296" t="s">
        <v>125</v>
      </c>
      <c r="Z296">
        <v>1400</v>
      </c>
      <c r="AA296" t="str">
        <f ca="1">IF(ISBLANK(AB296),"",
VLOOKUP(AB296,OFFSET(INDIRECT("$A:$B"),0,MATCH(AB$1&amp;"_Verify",INDIRECT("$1:$1"),0)-1),2,0)
)</f>
        <v>fe</v>
      </c>
      <c r="AB296" t="s">
        <v>82</v>
      </c>
      <c r="AC296" t="s">
        <v>423</v>
      </c>
      <c r="AD296">
        <v>1</v>
      </c>
      <c r="AE296" t="s">
        <v>125</v>
      </c>
      <c r="AG296">
        <v>1800</v>
      </c>
      <c r="AH296" t="str">
        <f ca="1">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
      </c>
      <c r="AJ296" t="str">
        <f>IF(ISBLANK($AB296),"",
IF(AND($B296&gt;=VLOOKUP($AB296,$AP:$AS,3,0),$B296&lt;=VLOOKUP($AB296,$AP:$AS,4,0)),"","슬롯타입이상"))</f>
        <v/>
      </c>
      <c r="AK296" t="str">
        <f ca="1">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까마귀 리볼버</v>
      </c>
      <c r="AL296">
        <v>1</v>
      </c>
      <c r="AM296" t="str">
        <f ca="1">IF(ROW()=2,AN296,OFFSET(AM296,-1,0)&amp;IF(LEN(AN296)=0,"",","&amp;AN296))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v>
      </c>
      <c r="AN296" t="str">
        <f ca="1">IF(AL296&lt;&gt;1,"",
"{"""&amp;A$1&amp;""":"&amp;A296
&amp;","""&amp;B$1&amp;""":"&amp;B296
&amp;IF(LEN(AA296)=0,"",","""&amp;AA$1&amp;""":"""&amp;AA296&amp;"""")
&amp;IF(LEN(AC296)=0,"",","""&amp;AC$1&amp;""":"""&amp;AC296&amp;"""")
&amp;IF(LEN(AD296)=0,"",","""&amp;AD$1&amp;""":"&amp;AD296)
&amp;IF(LEN(AE296)=0,"",","""&amp;AE$1&amp;""":"""&amp;AE296&amp;"""")
&amp;IF(LEN(AF296)=0,"",","""&amp;AF$1&amp;""":"&amp;AF296)
&amp;IF(LEN(AG296)=0,"",","""&amp;AG$1&amp;""":"&amp;AG296)&amp;"}")</f>
        <v>{"dy":30,"sl":4,"tp":"fe","vl":"Equip6001","cn":1,"pt":"GO","pr":1800}</v>
      </c>
    </row>
    <row r="297" spans="1:40">
      <c r="A297">
        <v>30</v>
      </c>
      <c r="B297">
        <v>5</v>
      </c>
      <c r="C297">
        <f>IF(B297&lt;=9,0,
IF(B297=10,1,2))</f>
        <v>0</v>
      </c>
      <c r="D297">
        <f ca="1">RAND()</f>
        <v>0.4276183859198005</v>
      </c>
      <c r="E297">
        <f ca="1">RAND()</f>
        <v>0.66052766928821272</v>
      </c>
      <c r="F297">
        <f ca="1">RAND()</f>
        <v>0.93508276565688109</v>
      </c>
      <c r="G297">
        <f ca="1">RAND()</f>
        <v>0.52799056270482514</v>
      </c>
      <c r="H297">
        <f ca="1">RAND()</f>
        <v>0.88766142905502199</v>
      </c>
      <c r="I297">
        <f ca="1">RAND()</f>
        <v>0.34132130546639849</v>
      </c>
      <c r="M297" t="str">
        <f ca="1">IF(LEN(J297)&lt;&gt;0,J297,VLOOKUP(D297+$B297,$BJ:$BK,MATCH($BK$1,$BJ$1:$BK$1,0),1))</f>
        <v>지정 장비</v>
      </c>
      <c r="N297" t="str">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Equip5302</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1</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7300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92</v>
      </c>
      <c r="V297">
        <v>33903</v>
      </c>
      <c r="W297">
        <v>11</v>
      </c>
      <c r="X297" t="s">
        <v>125</v>
      </c>
      <c r="Z297">
        <v>1100</v>
      </c>
      <c r="AA297" t="str">
        <f ca="1">IF(ISBLANK(AB297),"",
VLOOKUP(AB297,OFFSET(INDIRECT("$A:$B"),0,MATCH(AB$1&amp;"_Verify",INDIRECT("$1:$1"),0)-1),2,0)
)</f>
        <v>uph</v>
      </c>
      <c r="AB297" t="s">
        <v>91</v>
      </c>
      <c r="AC297">
        <v>75139</v>
      </c>
      <c r="AD297">
        <v>10</v>
      </c>
      <c r="AE297" t="s">
        <v>125</v>
      </c>
      <c r="AG297">
        <v>3000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{"dy":30,"sl":5,"tp":"uph","vl":"75139","cn":10,"pt":"GO","pr":3000}</v>
      </c>
    </row>
    <row r="298" spans="1:40">
      <c r="A298">
        <v>30</v>
      </c>
      <c r="B298">
        <v>6</v>
      </c>
      <c r="C298">
        <f>IF(B298&lt;=9,0,
IF(B298=10,1,2))</f>
        <v>0</v>
      </c>
      <c r="D298">
        <f ca="1">RAND()</f>
        <v>7.7915105623443615E-2</v>
      </c>
      <c r="E298">
        <f ca="1">RAND()</f>
        <v>0.70645849392919635</v>
      </c>
      <c r="F298">
        <f ca="1">RAND()</f>
        <v>7.7018600292765527E-2</v>
      </c>
      <c r="G298">
        <f ca="1">RAND()</f>
        <v>0.65152501677871966</v>
      </c>
      <c r="H298">
        <f ca="1">RAND()</f>
        <v>0.67649922764563764</v>
      </c>
      <c r="I298">
        <f ca="1">RAND()</f>
        <v>0.82003737394841547</v>
      </c>
      <c r="M298" t="str">
        <f ca="1">IF(LEN(J298)&lt;&gt;0,J298,VLOOKUP(D298+$B298,$BJ:$BK,MATCH($BK$1,$BJ$1:$BK$1,0),1))</f>
        <v>지정 장비</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Equip7001</v>
      </c>
      <c r="O298">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1</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GO</v>
      </c>
      <c r="Q298" t="str">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삭제</v>
      </c>
      <c r="R298">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2200</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
      </c>
      <c r="U298" t="s">
        <v>82</v>
      </c>
      <c r="V298" t="s">
        <v>111</v>
      </c>
      <c r="W298">
        <v>1</v>
      </c>
      <c r="X298" t="s">
        <v>125</v>
      </c>
      <c r="Z298">
        <v>700</v>
      </c>
      <c r="AA298" t="str">
        <f ca="1">IF(ISBLANK(AB298),"",
VLOOKUP(AB298,OFFSET(INDIRECT("$A:$B"),0,MATCH(AB$1&amp;"_Verify",INDIRECT("$1:$1"),0)-1),2,0)
)</f>
        <v>fe</v>
      </c>
      <c r="AB298" t="s">
        <v>82</v>
      </c>
      <c r="AC298" t="s">
        <v>408</v>
      </c>
      <c r="AD298">
        <v>1</v>
      </c>
      <c r="AE298" t="s">
        <v>125</v>
      </c>
      <c r="AG298">
        <v>8100</v>
      </c>
      <c r="AH298" t="str">
        <f ca="1">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 ca="1">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스톤 버스터</v>
      </c>
      <c r="AL298">
        <v>1</v>
      </c>
      <c r="AM298" t="str">
        <f ca="1">IF(ROW()=2,AN298,OFFSET(AM298,-1,0)&amp;IF(LEN(AN298)=0,"",","&amp;AN298))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v>
      </c>
      <c r="AN298" t="str">
        <f ca="1">IF(AL298&lt;&gt;1,"",
"{"""&amp;A$1&amp;""":"&amp;A298
&amp;","""&amp;B$1&amp;""":"&amp;B298
&amp;IF(LEN(AA298)=0,"",","""&amp;AA$1&amp;""":"""&amp;AA298&amp;"""")
&amp;IF(LEN(AC298)=0,"",","""&amp;AC$1&amp;""":"""&amp;AC298&amp;"""")
&amp;IF(LEN(AD298)=0,"",","""&amp;AD$1&amp;""":"&amp;AD298)
&amp;IF(LEN(AE298)=0,"",","""&amp;AE$1&amp;""":"""&amp;AE298&amp;"""")
&amp;IF(LEN(AF298)=0,"",","""&amp;AF$1&amp;""":"&amp;AF298)
&amp;IF(LEN(AG298)=0,"",","""&amp;AG$1&amp;""":"&amp;AG298)&amp;"}")</f>
        <v>{"dy":30,"sl":6,"tp":"fe","vl":"Equip8101","cn":1,"pt":"GO","pr":8100}</v>
      </c>
    </row>
    <row r="299" spans="1:40">
      <c r="A299">
        <v>30</v>
      </c>
      <c r="B299">
        <v>7</v>
      </c>
      <c r="C299">
        <f>IF(B299&lt;=9,0,
IF(B299=10,1,2))</f>
        <v>0</v>
      </c>
      <c r="D299">
        <f ca="1">RAND()</f>
        <v>0.5878388648239592</v>
      </c>
      <c r="E299">
        <f ca="1">RAND()</f>
        <v>0.68251372573426783</v>
      </c>
      <c r="F299">
        <f ca="1">RAND()</f>
        <v>0.98324891991626751</v>
      </c>
      <c r="G299">
        <f ca="1">RAND()</f>
        <v>0.66456863458851334</v>
      </c>
      <c r="H299">
        <f ca="1">RAND()</f>
        <v>0.32293076493688067</v>
      </c>
      <c r="I299">
        <f ca="1">RAND()</f>
        <v>0.61159870113915049</v>
      </c>
      <c r="M299" t="str">
        <f ca="1">IF(LEN(J299)&lt;&gt;0,J299,VLOOKUP(D299+$B299,$BJ:$BK,MATCH($BK$1,$BJ$1:$BK$1,0),1))</f>
        <v>지정 장비</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Equip8001</v>
      </c>
      <c r="O299">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1</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GO</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5100</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U299" t="s">
        <v>82</v>
      </c>
      <c r="V299" t="s">
        <v>277</v>
      </c>
      <c r="W299">
        <v>1</v>
      </c>
      <c r="X299" t="s">
        <v>125</v>
      </c>
      <c r="Z299">
        <v>3300</v>
      </c>
      <c r="AA299" t="str">
        <f ca="1">IF(ISBLANK(AB299),"",
VLOOKUP(AB299,OFFSET(INDIRECT("$A:$B"),0,MATCH(AB$1&amp;"_Verify",INDIRECT("$1:$1"),0)-1),2,0)
)</f>
        <v>upn</v>
      </c>
      <c r="AB299" t="s">
        <v>92</v>
      </c>
      <c r="AC299">
        <v>15133</v>
      </c>
      <c r="AD299">
        <v>13</v>
      </c>
      <c r="AE299" t="s">
        <v>125</v>
      </c>
      <c r="AG299">
        <v>3900</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v>
      </c>
      <c r="AN299" t="str">
        <f ca="1">IF(AL299&lt;&gt;1,"",
"{"""&amp;A$1&amp;""":"&amp;A299
&amp;","""&amp;B$1&amp;""":"&amp;B299
&amp;IF(LEN(AA299)=0,"",","""&amp;AA$1&amp;""":"""&amp;AA299&amp;"""")
&amp;IF(LEN(AC299)=0,"",","""&amp;AC$1&amp;""":"""&amp;AC299&amp;"""")
&amp;IF(LEN(AD299)=0,"",","""&amp;AD$1&amp;""":"&amp;AD299)
&amp;IF(LEN(AE299)=0,"",","""&amp;AE$1&amp;""":"""&amp;AE299&amp;"""")
&amp;IF(LEN(AF299)=0,"",","""&amp;AF$1&amp;""":"&amp;AF299)
&amp;IF(LEN(AG299)=0,"",","""&amp;AG$1&amp;""":"&amp;AG299)&amp;"}")</f>
        <v>{"dy":30,"sl":7,"tp":"upn","vl":"15133","cn":13,"pt":"GO","pr":3900}</v>
      </c>
    </row>
    <row r="300" spans="1:40">
      <c r="A300">
        <v>30</v>
      </c>
      <c r="B300">
        <v>8</v>
      </c>
      <c r="C300">
        <f>IF(B300&lt;=9,0,
IF(B300=10,1,2))</f>
        <v>0</v>
      </c>
      <c r="D300">
        <f ca="1">RAND()</f>
        <v>3.6089572809475778E-2</v>
      </c>
      <c r="E300">
        <f ca="1">RAND()</f>
        <v>0.19945964735945276</v>
      </c>
      <c r="F300">
        <f ca="1">RAND()</f>
        <v>6.1797480827879725E-2</v>
      </c>
      <c r="G300">
        <f ca="1">RAND()</f>
        <v>0.54984827142067971</v>
      </c>
      <c r="H300">
        <f ca="1">RAND()</f>
        <v>0.72765522230917368</v>
      </c>
      <c r="I300">
        <f ca="1">RAND()</f>
        <v>0.68344274658722115</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fl2</v>
      </c>
      <c r="AB300" t="s">
        <v>455</v>
      </c>
      <c r="AC300" t="s">
        <v>449</v>
      </c>
      <c r="AD300">
        <v>1</v>
      </c>
      <c r="AE300" t="s">
        <v>129</v>
      </c>
      <c r="AF300">
        <v>190</v>
      </c>
      <c r="AG300">
        <v>99</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원더</v>
      </c>
      <c r="AL300">
        <v>1</v>
      </c>
      <c r="AM300" t="str">
        <f ca="1">IF(ROW()=2,AN300,OFFSET(AM300,-1,0)&amp;IF(LEN(AN300)=0,"",","&amp;AN300))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v>
      </c>
      <c r="AN300" t="str">
        <f ca="1">IF(AL300&lt;&gt;1,"",
"{"""&amp;A$1&amp;""":"&amp;A300
&amp;","""&amp;B$1&amp;""":"&amp;B300
&amp;IF(LEN(AA300)=0,"",","""&amp;AA$1&amp;""":"""&amp;AA300&amp;"""")
&amp;IF(LEN(AC300)=0,"",","""&amp;AC$1&amp;""":"""&amp;AC300&amp;"""")
&amp;IF(LEN(AD300)=0,"",","""&amp;AD$1&amp;""":"&amp;AD300)
&amp;IF(LEN(AE300)=0,"",","""&amp;AE$1&amp;""":"""&amp;AE300&amp;"""")
&amp;IF(LEN(AF300)=0,"",","""&amp;AF$1&amp;""":"&amp;AF300)
&amp;IF(LEN(AG300)=0,"",","""&amp;AG$1&amp;""":"&amp;AG300)&amp;"}")</f>
        <v>{"dy":30,"sl":8,"tp":"fl2","vl":"Actor2128","cn":1,"pt":"DI","pp":190,"pr":99}</v>
      </c>
    </row>
    <row r="301" spans="1:40">
      <c r="A301">
        <v>30</v>
      </c>
      <c r="B301">
        <v>9</v>
      </c>
      <c r="C301">
        <f>IF(B301&lt;=9,0,
IF(B301=10,1,2))</f>
        <v>0</v>
      </c>
      <c r="D301">
        <f ca="1">RAND()</f>
        <v>0.86448445535009955</v>
      </c>
      <c r="E301">
        <f ca="1">RAND()</f>
        <v>0.39590682832164004</v>
      </c>
      <c r="F301">
        <f ca="1">RAND()</f>
        <v>0.60378330901609623</v>
      </c>
      <c r="G301">
        <f ca="1">RAND()</f>
        <v>2.7880845547794242E-2</v>
      </c>
      <c r="H301">
        <f ca="1">RAND()</f>
        <v>3.6052159971449727E-2</v>
      </c>
      <c r="I301">
        <f ca="1">RAND()</f>
        <v>0.11127601763896033</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fl3</v>
      </c>
      <c r="AB301" t="s">
        <v>456</v>
      </c>
      <c r="AC301" t="s">
        <v>449</v>
      </c>
      <c r="AD301">
        <v>1</v>
      </c>
      <c r="AE301" t="s">
        <v>129</v>
      </c>
      <c r="AF301">
        <v>240</v>
      </c>
      <c r="AG301">
        <v>129</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원더</v>
      </c>
      <c r="AL301">
        <v>1</v>
      </c>
      <c r="AM301" t="str">
        <f ca="1">IF(ROW()=2,AN301,OFFSET(AM301,-1,0)&amp;IF(LEN(AN301)=0,"",","&amp;AN301))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{"dy":30,"sl":9,"tp":"fl3","vl":"Actor2128","cn":1,"pt":"DI","pp":240,"pr":129}</v>
      </c>
    </row>
    <row r="302" spans="1:40">
      <c r="A302">
        <v>31</v>
      </c>
      <c r="B302">
        <v>0</v>
      </c>
      <c r="C302">
        <f>IF(B302&lt;=9,0,
IF(B302=10,1,2))</f>
        <v>0</v>
      </c>
      <c r="D302">
        <f ca="1">RAND()</f>
        <v>0.94864512967374259</v>
      </c>
      <c r="E302">
        <f ca="1">RAND()</f>
        <v>6.1681424228245962E-2</v>
      </c>
      <c r="F302">
        <f ca="1">RAND()</f>
        <v>9.0274077273396647E-2</v>
      </c>
      <c r="G302">
        <f ca="1">RAND()</f>
        <v>0.24360707476124865</v>
      </c>
      <c r="H302">
        <f ca="1">RAND()</f>
        <v>0.18618366471014969</v>
      </c>
      <c r="I302">
        <f ca="1">RAND()</f>
        <v>0.51933363675250732</v>
      </c>
      <c r="M302" t="str">
        <f ca="1">IF(LEN(J302)&lt;&gt;0,J302,VLOOKUP(D302+$B302,$BJ:$BK,MATCH($BK$1,$BJ$1:$BK$1,0),1))</f>
        <v>캐릭터 상자 영웅등급</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삭제</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DI</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149</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245</v>
      </c>
      <c r="W302">
        <v>1</v>
      </c>
      <c r="X302" t="s">
        <v>125</v>
      </c>
      <c r="Z302">
        <v>900</v>
      </c>
      <c r="AA302" t="str">
        <f ca="1">IF(ISBLANK(AB302),"",
VLOOKUP(AB302,OFFSET(INDIRECT("$A:$B"),0,MATCH(AB$1&amp;"_Verify",INDIRECT("$1:$1"),0)-1),2,0)
)</f>
        <v>fe</v>
      </c>
      <c r="AB302" t="s">
        <v>82</v>
      </c>
      <c r="AC302" t="s">
        <v>419</v>
      </c>
      <c r="AD302">
        <v>1</v>
      </c>
      <c r="AE302" t="s">
        <v>125</v>
      </c>
      <c r="AG302">
        <v>1300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불안정한 절단기</v>
      </c>
      <c r="AL302">
        <v>1</v>
      </c>
      <c r="AM302" t="str">
        <f ca="1">IF(ROW()=2,AN302,OFFSET(AM302,-1,0)&amp;IF(LEN(AN302)=0,"",","&amp;AN302))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{"dy":31,"sl":0,"tp":"fe","vl":"Equip0101","cn":1,"pt":"GO","pr":1300}</v>
      </c>
    </row>
    <row r="303" spans="1:40">
      <c r="A303">
        <v>31</v>
      </c>
      <c r="B303">
        <v>1</v>
      </c>
      <c r="C303">
        <f>IF(B303&lt;=9,0,
IF(B303=10,1,2))</f>
        <v>0</v>
      </c>
      <c r="D303">
        <f ca="1">RAND()</f>
        <v>0.96073951316253436</v>
      </c>
      <c r="E303">
        <f ca="1">RAND()</f>
        <v>0.25011806573537143</v>
      </c>
      <c r="F303">
        <f ca="1">RAND()</f>
        <v>0.20240945807096211</v>
      </c>
      <c r="G303">
        <f ca="1">RAND()</f>
        <v>0.69716501391238483</v>
      </c>
      <c r="H303">
        <f ca="1">RAND()</f>
        <v>0.7465483782637411</v>
      </c>
      <c r="I303">
        <f ca="1">RAND()</f>
        <v>7.9330744558473221E-2</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Equip2002</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GO</v>
      </c>
      <c r="Q303" t="str">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삭제</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600</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
      </c>
      <c r="U303" t="s">
        <v>82</v>
      </c>
      <c r="V303" t="s">
        <v>253</v>
      </c>
      <c r="W303">
        <v>1</v>
      </c>
      <c r="X303" t="s">
        <v>125</v>
      </c>
      <c r="Z303">
        <v>3800</v>
      </c>
      <c r="AA303" t="str">
        <f ca="1">IF(ISBLANK(AB303),"",
VLOOKUP(AB303,OFFSET(INDIRECT("$A:$B"),0,MATCH(AB$1&amp;"_Verify",INDIRECT("$1:$1"),0)-1),2,0)
)</f>
        <v>upn</v>
      </c>
      <c r="AB303" t="s">
        <v>92</v>
      </c>
      <c r="AC303">
        <v>38931</v>
      </c>
      <c r="AD303">
        <v>7</v>
      </c>
      <c r="AE303" t="s">
        <v>125</v>
      </c>
      <c r="AG303">
        <v>2100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{"dy":31,"sl":1,"tp":"upn","vl":"38931","cn":7,"pt":"GO","pr":2100}</v>
      </c>
    </row>
    <row r="304" spans="1:40">
      <c r="A304">
        <v>31</v>
      </c>
      <c r="B304">
        <v>2</v>
      </c>
      <c r="C304">
        <f>IF(B304&lt;=9,0,
IF(B304=10,1,2))</f>
        <v>0</v>
      </c>
      <c r="D304">
        <f ca="1">RAND()</f>
        <v>0.23907701052660491</v>
      </c>
      <c r="E304">
        <f ca="1">RAND()</f>
        <v>0.54127888249257705</v>
      </c>
      <c r="F304">
        <f ca="1">RAND()</f>
        <v>0.54372706668556636</v>
      </c>
      <c r="G304">
        <f ca="1">RAND()</f>
        <v>1.4090243471282626E-2</v>
      </c>
      <c r="H304">
        <f ca="1">RAND()</f>
        <v>7.0715123252787615E-2</v>
      </c>
      <c r="I304">
        <f ca="1">RAND()</f>
        <v>0.51459244355454936</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54127</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9</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2700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34373</v>
      </c>
      <c r="W304">
        <v>11</v>
      </c>
      <c r="X304" t="s">
        <v>125</v>
      </c>
      <c r="Z304">
        <v>1100</v>
      </c>
      <c r="AA304" t="str">
        <f ca="1">IF(ISBLANK(AB304),"",
VLOOKUP(AB304,OFFSET(INDIRECT("$A:$B"),0,MATCH(AB$1&amp;"_Verify",INDIRECT("$1:$1"),0)-1),2,0)
)</f>
        <v>fe</v>
      </c>
      <c r="AB304" t="s">
        <v>82</v>
      </c>
      <c r="AC304" t="s">
        <v>395</v>
      </c>
      <c r="AD304">
        <v>1</v>
      </c>
      <c r="AE304" t="s">
        <v>125</v>
      </c>
      <c r="AG304">
        <v>600</v>
      </c>
      <c r="AH304" t="str">
        <f ca="1">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 ca="1">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유목민의 가보</v>
      </c>
      <c r="AL304">
        <v>1</v>
      </c>
      <c r="AM304" t="str">
        <f ca="1">IF(ROW()=2,AN304,OFFSET(AM304,-1,0)&amp;IF(LEN(AN304)=0,"",","&amp;AN304))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{"dy":31,"sl":2,"tp":"fe","vl":"Equip2001","cn":1,"pt":"GO","pr":600}</v>
      </c>
    </row>
    <row r="305" spans="1:40">
      <c r="A305">
        <v>31</v>
      </c>
      <c r="B305">
        <v>3</v>
      </c>
      <c r="C305">
        <f>IF(B305&lt;=9,0,
IF(B305=10,1,2))</f>
        <v>0</v>
      </c>
      <c r="D305">
        <f ca="1">RAND()</f>
        <v>0.59120950486484136</v>
      </c>
      <c r="E305">
        <f ca="1">RAND()</f>
        <v>0.3743437313124216</v>
      </c>
      <c r="F305">
        <f ca="1">RAND()</f>
        <v>0.91085557086211777</v>
      </c>
      <c r="G305">
        <f ca="1">RAND()</f>
        <v>0.61893921500493709</v>
      </c>
      <c r="H305">
        <f ca="1">RAND()</f>
        <v>0.90961887087224957</v>
      </c>
      <c r="I305">
        <f ca="1">RAND()</f>
        <v>0.68058165818972371</v>
      </c>
      <c r="M305" t="str">
        <f ca="1">IF(LEN(J305)&lt;&gt;0,J305,VLOOKUP(D305+$B305,$BJ:$BK,MATCH($BK$1,$BJ$1:$BK$1,0),1))</f>
        <v>안 지정 캐릭터 PP 일반등급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37434</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7</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2100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55082</v>
      </c>
      <c r="W305">
        <v>12</v>
      </c>
      <c r="X305" t="s">
        <v>125</v>
      </c>
      <c r="Z305">
        <v>1200</v>
      </c>
      <c r="AA305" t="str">
        <f ca="1">IF(ISBLANK(AB305),"",
VLOOKUP(AB305,OFFSET(INDIRECT("$A:$B"),0,MATCH(AB$1&amp;"_Verify",INDIRECT("$1:$1"),0)-1),2,0)
)</f>
        <v>fe</v>
      </c>
      <c r="AB305" t="s">
        <v>82</v>
      </c>
      <c r="AC305" t="s">
        <v>493</v>
      </c>
      <c r="AD305">
        <v>1</v>
      </c>
      <c r="AE305" t="s">
        <v>129</v>
      </c>
      <c r="AF305">
        <v>139</v>
      </c>
      <c r="AG305">
        <v>59</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전설</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왕실의 품격</v>
      </c>
      <c r="AL305">
        <v>1</v>
      </c>
      <c r="AM305" t="str">
        <f ca="1">IF(ROW()=2,AN305,OFFSET(AM305,-1,0)&amp;IF(LEN(AN305)=0,"",","&amp;AN305))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v>
      </c>
      <c r="AN305" t="str">
        <f ca="1">IF(AL305&lt;&gt;1,"",
"{"""&amp;A$1&amp;""":"&amp;A305
&amp;","""&amp;B$1&amp;""":"&amp;B305
&amp;IF(LEN(AA305)=0,"",","""&amp;AA$1&amp;""":"""&amp;AA305&amp;"""")
&amp;IF(LEN(AC305)=0,"",","""&amp;AC$1&amp;""":"""&amp;AC305&amp;"""")
&amp;IF(LEN(AD305)=0,"",","""&amp;AD$1&amp;""":"&amp;AD305)
&amp;IF(LEN(AE305)=0,"",","""&amp;AE$1&amp;""":"""&amp;AE305&amp;"""")
&amp;IF(LEN(AF305)=0,"",","""&amp;AF$1&amp;""":"&amp;AF305)
&amp;IF(LEN(AG305)=0,"",","""&amp;AG$1&amp;""":"&amp;AG305)&amp;"}")</f>
        <v>{"dy":31,"sl":3,"tp":"fe","vl":"Equip1401","cn":1,"pt":"DI","pp":139,"pr":59}</v>
      </c>
    </row>
    <row r="306" spans="1:40">
      <c r="A306">
        <v>31</v>
      </c>
      <c r="B306">
        <v>4</v>
      </c>
      <c r="C306">
        <f>IF(B306&lt;=9,0,
IF(B306=10,1,2))</f>
        <v>0</v>
      </c>
      <c r="D306">
        <f ca="1">RAND()</f>
        <v>0.7823632930592147</v>
      </c>
      <c r="E306">
        <f ca="1">RAND()</f>
        <v>0.8820413645516535</v>
      </c>
      <c r="F306">
        <f ca="1">RAND()</f>
        <v>0.37023976197861619</v>
      </c>
      <c r="G306">
        <f ca="1">RAND()</f>
        <v>0.71237807949468812</v>
      </c>
      <c r="H306">
        <f ca="1">RAND()</f>
        <v>0.62256935309100891</v>
      </c>
      <c r="I306">
        <f ca="1">RAND()</f>
        <v>0.44443121609422964</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88204</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13</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3900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23904</v>
      </c>
      <c r="W306">
        <v>10</v>
      </c>
      <c r="X306" t="s">
        <v>125</v>
      </c>
      <c r="Z306">
        <v>1000</v>
      </c>
      <c r="AA306" t="str">
        <f ca="1">IF(ISBLANK(AB306),"",
VLOOKUP(AB306,OFFSET(INDIRECT("$A:$B"),0,MATCH(AB$1&amp;"_Verify",INDIRECT("$1:$1"),0)-1),2,0)
)</f>
        <v>fe</v>
      </c>
      <c r="AB306" t="s">
        <v>82</v>
      </c>
      <c r="AC306" t="s">
        <v>453</v>
      </c>
      <c r="AD306">
        <v>1</v>
      </c>
      <c r="AE306" t="s">
        <v>125</v>
      </c>
      <c r="AG306">
        <v>700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석공의 망치</v>
      </c>
      <c r="AL306">
        <v>1</v>
      </c>
      <c r="AM306" t="str">
        <f ca="1">IF(ROW()=2,AN306,OFFSET(AM306,-1,0)&amp;IF(LEN(AN306)=0,"",","&amp;AN306))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{"dy":31,"sl":4,"tp":"fe","vl":"Equip4001","cn":1,"pt":"GO","pr":700}</v>
      </c>
    </row>
    <row r="307" spans="1:40">
      <c r="A307">
        <v>31</v>
      </c>
      <c r="B307">
        <v>5</v>
      </c>
      <c r="C307">
        <f>IF(B307&lt;=9,0,
IF(B307=10,1,2))</f>
        <v>0</v>
      </c>
      <c r="D307">
        <f ca="1">RAND()</f>
        <v>0.51167823494122511</v>
      </c>
      <c r="E307">
        <f ca="1">RAND()</f>
        <v>0.72513014994556491</v>
      </c>
      <c r="F307">
        <f ca="1">RAND()</f>
        <v>0.51149057941514708</v>
      </c>
      <c r="G307">
        <f ca="1">RAND()</f>
        <v>0.81969863643563345</v>
      </c>
      <c r="H307">
        <f ca="1">RAND()</f>
        <v>0.28678140809567998</v>
      </c>
      <c r="I307">
        <f ca="1">RAND()</f>
        <v>4.6993554629495171E-2</v>
      </c>
      <c r="M307" t="str">
        <f ca="1">IF(LEN(J307)&lt;&gt;0,J307,VLOOKUP(D307+$B307,$BJ:$BK,MATCH($BK$1,$BJ$1:$BK$1,0),1))</f>
        <v>안 지정 캐릭터 PP 영웅등급</v>
      </c>
      <c r="N307">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72513</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11</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GO</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3300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82</v>
      </c>
      <c r="V307" t="s">
        <v>256</v>
      </c>
      <c r="W307">
        <v>1</v>
      </c>
      <c r="X307" t="s">
        <v>125</v>
      </c>
      <c r="Z307">
        <v>1000</v>
      </c>
      <c r="AA307" t="str">
        <f ca="1">IF(ISBLANK(AB307),"",
VLOOKUP(AB307,OFFSET(INDIRECT("$A:$B"),0,MATCH(AB$1&amp;"_Verify",INDIRECT("$1:$1"),0)-1),2,0)
)</f>
        <v>uph</v>
      </c>
      <c r="AB307" t="s">
        <v>91</v>
      </c>
      <c r="AC307">
        <v>13217</v>
      </c>
      <c r="AD307">
        <v>4</v>
      </c>
      <c r="AE307" t="s">
        <v>125</v>
      </c>
      <c r="AG307">
        <v>1200</v>
      </c>
      <c r="AH307" t="str">
        <f>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
      </c>
      <c r="AL307">
        <v>1</v>
      </c>
      <c r="AM307" t="str">
        <f ca="1">IF(ROW()=2,AN307,OFFSET(AM307,-1,0)&amp;IF(LEN(AN307)=0,"",","&amp;AN307))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{"dy":31,"sl":5,"tp":"uph","vl":"13217","cn":4,"pt":"GO","pr":1200}</v>
      </c>
    </row>
    <row r="308" spans="1:40">
      <c r="A308">
        <v>31</v>
      </c>
      <c r="B308">
        <v>6</v>
      </c>
      <c r="C308">
        <f>IF(B308&lt;=9,0,
IF(B308=10,1,2))</f>
        <v>0</v>
      </c>
      <c r="D308">
        <f ca="1">RAND()</f>
        <v>0.86870942582350474</v>
      </c>
      <c r="E308">
        <f ca="1">RAND()</f>
        <v>0.35246004146483656</v>
      </c>
      <c r="F308">
        <f ca="1">RAND()</f>
        <v>2.625434869305121E-2</v>
      </c>
      <c r="G308">
        <f ca="1">RAND()</f>
        <v>0.43666253728193383</v>
      </c>
      <c r="H308">
        <f ca="1">RAND()</f>
        <v>0.29061854213248461</v>
      </c>
      <c r="I308">
        <f ca="1">RAND()</f>
        <v>2.7643798943527864E-2</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Equip4201</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GO</v>
      </c>
      <c r="Q308" t="str">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삭제</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2500</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
      </c>
      <c r="U308" t="s">
        <v>82</v>
      </c>
      <c r="V308" t="s">
        <v>254</v>
      </c>
      <c r="W308">
        <v>1</v>
      </c>
      <c r="X308" t="s">
        <v>125</v>
      </c>
      <c r="Z308">
        <v>3300</v>
      </c>
      <c r="AA308" t="str">
        <f ca="1">IF(ISBLANK(AB308),"",
VLOOKUP(AB308,OFFSET(INDIRECT("$A:$B"),0,MATCH(AB$1&amp;"_Verify",INDIRECT("$1:$1"),0)-1),2,0)
)</f>
        <v>fe</v>
      </c>
      <c r="AB308" t="s">
        <v>82</v>
      </c>
      <c r="AC308" t="s">
        <v>438</v>
      </c>
      <c r="AD308">
        <v>1</v>
      </c>
      <c r="AE308" t="s">
        <v>125</v>
      </c>
      <c r="AG308">
        <v>9200</v>
      </c>
      <c r="AH308" t="str">
        <f ca="1">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 ca="1">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낙원으로의 길</v>
      </c>
      <c r="AL308">
        <v>1</v>
      </c>
      <c r="AM308" t="str">
        <f ca="1">IF(ROW()=2,AN308,OFFSET(AM308,-1,0)&amp;IF(LEN(AN308)=0,"",","&amp;AN308))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{"dy":31,"sl":6,"tp":"fe","vl":"Equip7202","cn":1,"pt":"GO","pr":9200}</v>
      </c>
    </row>
    <row r="309" spans="1:40">
      <c r="A309">
        <v>31</v>
      </c>
      <c r="B309">
        <v>7</v>
      </c>
      <c r="C309">
        <f>IF(B309&lt;=9,0,
IF(B309=10,1,2))</f>
        <v>0</v>
      </c>
      <c r="D309">
        <f ca="1">RAND()</f>
        <v>0.80819335958883132</v>
      </c>
      <c r="E309">
        <f ca="1">RAND()</f>
        <v>0.18744208041228005</v>
      </c>
      <c r="F309">
        <f ca="1">RAND()</f>
        <v>0.5223266404818232</v>
      </c>
      <c r="G309">
        <f ca="1">RAND()</f>
        <v>0.46112819330018817</v>
      </c>
      <c r="H309">
        <f ca="1">RAND()</f>
        <v>0.29258733950130866</v>
      </c>
      <c r="I309">
        <f ca="1">RAND()</f>
        <v>0.70701599442989771</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Equip2002</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GO</v>
      </c>
      <c r="Q309" t="str">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삭제</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800</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
      </c>
      <c r="U309" t="s">
        <v>82</v>
      </c>
      <c r="V309" t="s">
        <v>248</v>
      </c>
      <c r="W309">
        <v>1</v>
      </c>
      <c r="X309" t="s">
        <v>125</v>
      </c>
      <c r="Z309">
        <v>3200</v>
      </c>
      <c r="AA309" t="str">
        <f ca="1">IF(ISBLANK(AB309),"",
VLOOKUP(AB309,OFFSET(INDIRECT("$A:$B"),0,MATCH(AB$1&amp;"_Verify",INDIRECT("$1:$1"),0)-1),2,0)
)</f>
        <v>upn</v>
      </c>
      <c r="AB309" t="s">
        <v>92</v>
      </c>
      <c r="AC309">
        <v>82505</v>
      </c>
      <c r="AD309">
        <v>12</v>
      </c>
      <c r="AE309" t="s">
        <v>125</v>
      </c>
      <c r="AG309">
        <v>3600</v>
      </c>
      <c r="AH309" t="str">
        <f>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
      </c>
      <c r="AL309">
        <v>1</v>
      </c>
      <c r="AM309" t="str">
        <f ca="1">IF(ROW()=2,AN309,OFFSET(AM309,-1,0)&amp;IF(LEN(AN309)=0,"",","&amp;AN309))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{"dy":31,"sl":7,"tp":"upn","vl":"82505","cn":12,"pt":"GO","pr":3600}</v>
      </c>
    </row>
    <row r="310" spans="1:40">
      <c r="A310">
        <v>31</v>
      </c>
      <c r="B310">
        <v>8</v>
      </c>
      <c r="C310">
        <f>IF(B310&lt;=9,0,
IF(B310=10,1,2))</f>
        <v>0</v>
      </c>
      <c r="D310">
        <f ca="1">RAND()</f>
        <v>0.38895171174718013</v>
      </c>
      <c r="E310">
        <f ca="1">RAND()</f>
        <v>0.30259841468728066</v>
      </c>
      <c r="F310">
        <f ca="1">RAND()</f>
        <v>0.41152021544666284</v>
      </c>
      <c r="G310">
        <f ca="1">RAND()</f>
        <v>0.14875141769166511</v>
      </c>
      <c r="H310">
        <f ca="1">RAND()</f>
        <v>0.48757046861094167</v>
      </c>
      <c r="I310">
        <f ca="1">RAND()</f>
        <v>0.33924467598271024</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
      </c>
      <c r="AL310">
        <v>1</v>
      </c>
      <c r="AM310" t="str">
        <f ca="1">IF(ROW()=2,AN310,OFFSET(AM310,-1,0)&amp;IF(LEN(AN310)=0,"",","&amp;AN310))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v>
      </c>
      <c r="AN310" t="str">
        <f ca="1">IF(AL310&lt;&gt;1,"",
"{"""&amp;A$1&amp;""":"&amp;A310
&amp;","""&amp;B$1&amp;""":"&amp;B310
&amp;IF(LEN(AA310)=0,"",","""&amp;AA$1&amp;""":"""&amp;AA310&amp;"""")
&amp;IF(LEN(AC310)=0,"",","""&amp;AC$1&amp;""":"""&amp;AC310&amp;"""")
&amp;IF(LEN(AD310)=0,"",","""&amp;AD$1&amp;""":"&amp;AD310)
&amp;IF(LEN(AE310)=0,"",","""&amp;AE$1&amp;""":"""&amp;AE310&amp;"""")
&amp;IF(LEN(AF310)=0,"",","""&amp;AF$1&amp;""":"&amp;AF310)
&amp;IF(LEN(AG310)=0,"",","""&amp;AG$1&amp;""":"&amp;AG310)&amp;"}")</f>
        <v>{"dy":31,"sl":8}</v>
      </c>
    </row>
    <row r="311" spans="1:40">
      <c r="A311">
        <v>31</v>
      </c>
      <c r="B311">
        <v>9</v>
      </c>
      <c r="C311">
        <f>IF(B311&lt;=9,0,
IF(B311=10,1,2))</f>
        <v>0</v>
      </c>
      <c r="D311">
        <f ca="1">RAND()</f>
        <v>5.5038447530230794E-2</v>
      </c>
      <c r="E311">
        <f ca="1">RAND()</f>
        <v>0.81437302050057492</v>
      </c>
      <c r="F311">
        <f ca="1">RAND()</f>
        <v>0.9696899733807044</v>
      </c>
      <c r="G311">
        <f ca="1">RAND()</f>
        <v>0.56701149227529346</v>
      </c>
      <c r="H311">
        <f ca="1">RAND()</f>
        <v>0.38128673909924338</v>
      </c>
      <c r="I311">
        <f ca="1">RAND()</f>
        <v>5.7120587911462573E-2</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
      </c>
      <c r="AL311">
        <v>1</v>
      </c>
      <c r="AM311" t="str">
        <f ca="1">IF(ROW()=2,AN311,OFFSET(AM311,-1,0)&amp;IF(LEN(AN311)=0,"",","&amp;AN311))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{"dy":31,"sl":9}</v>
      </c>
    </row>
    <row r="312" spans="1:40">
      <c r="A312">
        <v>1</v>
      </c>
      <c r="B312">
        <v>10</v>
      </c>
      <c r="C312">
        <f>IF(B312&lt;=9,0,
IF(B312=10,1,2))</f>
        <v>1</v>
      </c>
      <c r="D312">
        <f ca="1">RAND()</f>
        <v>0.31649260327390072</v>
      </c>
      <c r="E312">
        <f ca="1">RAND()</f>
        <v>0.33722979025755639</v>
      </c>
      <c r="F312">
        <f ca="1">RAND()</f>
        <v>0.15245256823517128</v>
      </c>
      <c r="G312">
        <f ca="1">RAND()</f>
        <v>0.20861506101258842</v>
      </c>
      <c r="H312">
        <f ca="1">RAND()</f>
        <v>6.5467165988553067E-3</v>
      </c>
      <c r="I312">
        <f ca="1">RAND()</f>
        <v>0.35921629992667037</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fc</v>
      </c>
      <c r="AB312" t="s">
        <v>85</v>
      </c>
      <c r="AC312" t="s">
        <v>479</v>
      </c>
      <c r="AD312">
        <v>1</v>
      </c>
      <c r="AE312" t="s">
        <v>129</v>
      </c>
      <c r="AF312">
        <v>790</v>
      </c>
      <c r="AG312">
        <v>355</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전설</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클레타</v>
      </c>
      <c r="AL312">
        <v>1</v>
      </c>
      <c r="AM312" t="str">
        <f ca="1">IF(ROW()=2,AN312,OFFSET(AM312,-1,0)&amp;IF(LEN(AN312)=0,"",","&amp;AN312))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v>
      </c>
      <c r="AN312" t="str">
        <f ca="1">IF(AL312&lt;&gt;1,"",
"{"""&amp;A$1&amp;""":"&amp;A312
&amp;","""&amp;B$1&amp;""":"&amp;B312
&amp;IF(LEN(AA312)=0,"",","""&amp;AA$1&amp;""":"""&amp;AA312&amp;"""")
&amp;IF(LEN(AC312)=0,"",","""&amp;AC$1&amp;""":"""&amp;AC312&amp;"""")
&amp;IF(LEN(AD312)=0,"",","""&amp;AD$1&amp;""":"&amp;AD312)
&amp;IF(LEN(AE312)=0,"",","""&amp;AE$1&amp;""":"""&amp;AE312&amp;"""")
&amp;IF(LEN(AF312)=0,"",","""&amp;AF$1&amp;""":"&amp;AF312)
&amp;IF(LEN(AG312)=0,"",","""&amp;AG$1&amp;""":"&amp;AG312)&amp;"}")</f>
        <v>{"dy":1,"sl":10,"tp":"fc","vl":"Actor0240","cn":1,"pt":"DI","pp":790,"pr":355}</v>
      </c>
    </row>
    <row r="313" spans="1:40">
      <c r="A313">
        <v>2</v>
      </c>
      <c r="B313">
        <v>10</v>
      </c>
      <c r="C313">
        <f>IF(B313&lt;=9,0,
IF(B313=10,1,2))</f>
        <v>1</v>
      </c>
      <c r="D313">
        <f ca="1">RAND()</f>
        <v>0.29319208427333798</v>
      </c>
      <c r="E313">
        <f ca="1">RAND()</f>
        <v>0.41691903896067461</v>
      </c>
      <c r="F313">
        <f ca="1">RAND()</f>
        <v>6.2734070157681732E-2</v>
      </c>
      <c r="G313">
        <f ca="1">RAND()</f>
        <v>0.38113553572732595</v>
      </c>
      <c r="H313">
        <f ca="1">RAND()</f>
        <v>0.99528762347305677</v>
      </c>
      <c r="I313">
        <f ca="1">RAND()</f>
        <v>4.4290015053385368E-3</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fc</v>
      </c>
      <c r="AB313" t="s">
        <v>85</v>
      </c>
      <c r="AC313" t="s">
        <v>479</v>
      </c>
      <c r="AD313">
        <v>1</v>
      </c>
      <c r="AE313" t="s">
        <v>129</v>
      </c>
      <c r="AF313">
        <v>790</v>
      </c>
      <c r="AG313">
        <v>355</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전설</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클레타</v>
      </c>
      <c r="AL313">
        <v>1</v>
      </c>
      <c r="AM313" t="str">
        <f ca="1">IF(ROW()=2,AN313,OFFSET(AM313,-1,0)&amp;IF(LEN(AN313)=0,"",","&amp;AN313))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{"dy":2,"sl":10,"tp":"fc","vl":"Actor0240","cn":1,"pt":"DI","pp":790,"pr":355}</v>
      </c>
    </row>
    <row r="314" spans="1:40">
      <c r="A314">
        <v>3</v>
      </c>
      <c r="B314">
        <v>10</v>
      </c>
      <c r="C314">
        <f>IF(B314&lt;=9,0,
IF(B314=10,1,2))</f>
        <v>1</v>
      </c>
      <c r="D314">
        <f ca="1">RAND()</f>
        <v>0.6991395222706861</v>
      </c>
      <c r="E314">
        <f ca="1">RAND()</f>
        <v>0.3048944939437882</v>
      </c>
      <c r="F314">
        <f ca="1">RAND()</f>
        <v>0.80635876251979888</v>
      </c>
      <c r="G314">
        <f ca="1">RAND()</f>
        <v>0.70882197617728804</v>
      </c>
      <c r="H314">
        <f ca="1">RAND()</f>
        <v>0.54264365925792268</v>
      </c>
      <c r="I314">
        <f ca="1">RAND()</f>
        <v>0.64609638976641492</v>
      </c>
      <c r="M314" t="str">
        <f ca="1">IF(LEN(J314)&lt;&gt;0,J314,VLOOKUP(D314+$B314,$BJ:$BK,MATCH($BK$1,$BJ$1:$BK$1,0),1))</f>
        <v>삭제</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삭제</v>
      </c>
      <c r="O314" t="str">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삭제</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삭제</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t="str">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삭제</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AA314" t="str">
        <f ca="1">IF(ISBLANK(AB314),"",
VLOOKUP(AB314,OFFSET(INDIRECT("$A:$B"),0,MATCH(AB$1&amp;"_Verify",INDIRECT("$1:$1"),0)-1),2,0)
)</f>
        <v>fc</v>
      </c>
      <c r="AB314" t="s">
        <v>85</v>
      </c>
      <c r="AC314" t="s">
        <v>479</v>
      </c>
      <c r="AD314">
        <v>1</v>
      </c>
      <c r="AE314" t="s">
        <v>129</v>
      </c>
      <c r="AF314">
        <v>790</v>
      </c>
      <c r="AG314">
        <v>355</v>
      </c>
      <c r="AH314" t="str">
        <f>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전설</v>
      </c>
      <c r="AJ314" t="str">
        <f>IF(ISBLANK($AB314),"",
IF(AND($B314&gt;=VLOOKUP($AB314,$AP:$AS,3,0),$B314&lt;=VLOOKUP($AB314,$AP:$AS,4,0)),"","슬롯타입이상"))</f>
        <v/>
      </c>
      <c r="AK314" t="str">
        <f>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클레타</v>
      </c>
      <c r="AL314">
        <v>1</v>
      </c>
      <c r="AM314" t="str">
        <f ca="1">IF(ROW()=2,AN314,OFFSET(AM314,-1,0)&amp;IF(LEN(AN314)=0,"",","&amp;AN314))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v>
      </c>
      <c r="AN314" t="str">
        <f ca="1">IF(AL314&lt;&gt;1,"",
"{"""&amp;A$1&amp;""":"&amp;A314
&amp;","""&amp;B$1&amp;""":"&amp;B314
&amp;IF(LEN(AA314)=0,"",","""&amp;AA$1&amp;""":"""&amp;AA314&amp;"""")
&amp;IF(LEN(AC314)=0,"",","""&amp;AC$1&amp;""":"""&amp;AC314&amp;"""")
&amp;IF(LEN(AD314)=0,"",","""&amp;AD$1&amp;""":"&amp;AD314)
&amp;IF(LEN(AE314)=0,"",","""&amp;AE$1&amp;""":"""&amp;AE314&amp;"""")
&amp;IF(LEN(AF314)=0,"",","""&amp;AF$1&amp;""":"&amp;AF314)
&amp;IF(LEN(AG314)=0,"",","""&amp;AG$1&amp;""":"&amp;AG314)&amp;"}")</f>
        <v>{"dy":3,"sl":10,"tp":"fc","vl":"Actor0240","cn":1,"pt":"DI","pp":790,"pr":355}</v>
      </c>
    </row>
    <row r="315" spans="1:40">
      <c r="A315">
        <v>4</v>
      </c>
      <c r="B315">
        <v>10</v>
      </c>
      <c r="C315">
        <f>IF(B315&lt;=9,0,
IF(B315=10,1,2))</f>
        <v>1</v>
      </c>
      <c r="D315">
        <f ca="1">RAND()</f>
        <v>0.16479614971412881</v>
      </c>
      <c r="E315">
        <f ca="1">RAND()</f>
        <v>3.3169667052034724E-2</v>
      </c>
      <c r="F315">
        <f ca="1">RAND()</f>
        <v>0.24725487686332903</v>
      </c>
      <c r="G315">
        <f ca="1">RAND()</f>
        <v>0.27507458716373934</v>
      </c>
      <c r="H315">
        <f ca="1">RAND()</f>
        <v>0.49085651641020278</v>
      </c>
      <c r="I315">
        <f ca="1">RAND()</f>
        <v>0.97699215443614529</v>
      </c>
      <c r="M315" t="str">
        <f ca="1">IF(LEN(J315)&lt;&gt;0,J315,VLOOKUP(D315+$B315,$BJ:$BK,MATCH($BK$1,$BJ$1:$BK$1,0),1))</f>
        <v>삭제</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삭제</v>
      </c>
      <c r="O315" t="str">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삭제</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삭제</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t="str">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삭제</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AA315" t="str">
        <f ca="1">IF(ISBLANK(AB315),"",
VLOOKUP(AB315,OFFSET(INDIRECT("$A:$B"),0,MATCH(AB$1&amp;"_Verify",INDIRECT("$1:$1"),0)-1),2,0)
)</f>
        <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
      </c>
      <c r="AL315">
        <v>1</v>
      </c>
      <c r="AM315" t="str">
        <f ca="1">IF(ROW()=2,AN315,OFFSET(AM315,-1,0)&amp;IF(LEN(AN315)=0,"",","&amp;AN315))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v>
      </c>
      <c r="AN315" t="str">
        <f ca="1">IF(AL315&lt;&gt;1,"",
"{"""&amp;A$1&amp;""":"&amp;A315
&amp;","""&amp;B$1&amp;""":"&amp;B315
&amp;IF(LEN(AA315)=0,"",","""&amp;AA$1&amp;""":"""&amp;AA315&amp;"""")
&amp;IF(LEN(AC315)=0,"",","""&amp;AC$1&amp;""":"""&amp;AC315&amp;"""")
&amp;IF(LEN(AD315)=0,"",","""&amp;AD$1&amp;""":"&amp;AD315)
&amp;IF(LEN(AE315)=0,"",","""&amp;AE$1&amp;""":"""&amp;AE315&amp;"""")
&amp;IF(LEN(AF315)=0,"",","""&amp;AF$1&amp;""":"&amp;AF315)
&amp;IF(LEN(AG315)=0,"",","""&amp;AG$1&amp;""":"&amp;AG315)&amp;"}")</f>
        <v>{"dy":4,"sl":10}</v>
      </c>
    </row>
    <row r="316" spans="1:40">
      <c r="A316">
        <v>5</v>
      </c>
      <c r="B316">
        <v>10</v>
      </c>
      <c r="C316">
        <f>IF(B316&lt;=9,0,
IF(B316=10,1,2))</f>
        <v>1</v>
      </c>
      <c r="D316">
        <f ca="1">RAND()</f>
        <v>9.6459245577872776E-2</v>
      </c>
      <c r="E316">
        <f ca="1">RAND()</f>
        <v>4.6656508429084087E-2</v>
      </c>
      <c r="F316">
        <f ca="1">RAND()</f>
        <v>0.58996498610522541</v>
      </c>
      <c r="G316">
        <f ca="1">RAND()</f>
        <v>0.33584624120739237</v>
      </c>
      <c r="H316">
        <f ca="1">RAND()</f>
        <v>0.75592860733127343</v>
      </c>
      <c r="I316">
        <f ca="1">RAND()</f>
        <v>0.69794526612346131</v>
      </c>
      <c r="M316" t="str">
        <f ca="1">IF(LEN(J316)&lt;&gt;0,J316,VLOOKUP(D316+$B316,$BJ:$BK,MATCH($BK$1,$BJ$1:$BK$1,0),1))</f>
        <v>삭제</v>
      </c>
      <c r="N316" t="str">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삭제</v>
      </c>
      <c r="O316" t="str">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삭제</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삭제</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t="str">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삭제</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AA316" t="str">
        <f ca="1">IF(ISBLANK(AB316),"",
VLOOKUP(AB316,OFFSET(INDIRECT("$A:$B"),0,MATCH(AB$1&amp;"_Verify",INDIRECT("$1:$1"),0)-1),2,0)
)</f>
        <v/>
      </c>
      <c r="AH316" t="str">
        <f>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
      </c>
      <c r="AL316">
        <v>1</v>
      </c>
      <c r="AM316" t="str">
        <f ca="1">IF(ROW()=2,AN316,OFFSET(AM316,-1,0)&amp;IF(LEN(AN316)=0,"",","&amp;AN316))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v>
      </c>
      <c r="AN316" t="str">
        <f ca="1">IF(AL316&lt;&gt;1,"",
"{"""&amp;A$1&amp;""":"&amp;A316
&amp;","""&amp;B$1&amp;""":"&amp;B316
&amp;IF(LEN(AA316)=0,"",","""&amp;AA$1&amp;""":"""&amp;AA316&amp;"""")
&amp;IF(LEN(AC316)=0,"",","""&amp;AC$1&amp;""":"""&amp;AC316&amp;"""")
&amp;IF(LEN(AD316)=0,"",","""&amp;AD$1&amp;""":"&amp;AD316)
&amp;IF(LEN(AE316)=0,"",","""&amp;AE$1&amp;""":"""&amp;AE316&amp;"""")
&amp;IF(LEN(AF316)=0,"",","""&amp;AF$1&amp;""":"&amp;AF316)
&amp;IF(LEN(AG316)=0,"",","""&amp;AG$1&amp;""":"&amp;AG316)&amp;"}")</f>
        <v>{"dy":5,"sl":10}</v>
      </c>
    </row>
    <row r="317" spans="1:40">
      <c r="A317">
        <v>6</v>
      </c>
      <c r="B317">
        <v>10</v>
      </c>
      <c r="C317">
        <f>IF(B317&lt;=9,0,
IF(B317=10,1,2))</f>
        <v>1</v>
      </c>
      <c r="D317">
        <f ca="1">RAND()</f>
        <v>0.38551802265070889</v>
      </c>
      <c r="E317">
        <f ca="1">RAND()</f>
        <v>9.7271883270849013E-2</v>
      </c>
      <c r="F317">
        <f ca="1">RAND()</f>
        <v>0.15414954146166904</v>
      </c>
      <c r="G317">
        <f ca="1">RAND()</f>
        <v>0.20130403521450901</v>
      </c>
      <c r="H317">
        <f ca="1">RAND()</f>
        <v>0.3835403724801334</v>
      </c>
      <c r="I317">
        <f ca="1">RAND()</f>
        <v>8.8560543625975541E-2</v>
      </c>
      <c r="M317" t="str">
        <f ca="1">IF(LEN(J317)&lt;&gt;0,J317,VLOOKUP(D317+$B317,$BJ:$BK,MATCH($BK$1,$BJ$1:$BK$1,0),1))</f>
        <v>삭제</v>
      </c>
      <c r="N317" t="str">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삭제</v>
      </c>
      <c r="O317" t="str">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삭제</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삭제</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t="str">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삭제</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AA317" t="str">
        <f ca="1">IF(ISBLANK(AB317),"",
VLOOKUP(AB317,OFFSET(INDIRECT("$A:$B"),0,MATCH(AB$1&amp;"_Verify",INDIRECT("$1:$1"),0)-1),2,0)
)</f>
        <v>fl2</v>
      </c>
      <c r="AB317" t="s">
        <v>88</v>
      </c>
      <c r="AC317" t="s">
        <v>481</v>
      </c>
      <c r="AD317">
        <v>1</v>
      </c>
      <c r="AE317" t="s">
        <v>129</v>
      </c>
      <c r="AF317">
        <v>190</v>
      </c>
      <c r="AG317">
        <v>89</v>
      </c>
      <c r="AH317" t="str">
        <f>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
      </c>
      <c r="AJ317" t="str">
        <f>IF(ISBLANK($AB317),"",
IF(AND($B317&gt;=VLOOKUP($AB317,$AP:$AS,3,0),$B317&lt;=VLOOKUP($AB317,$AP:$AS,4,0)),"","슬롯타입이상"))</f>
        <v/>
      </c>
      <c r="AK317" t="str">
        <f>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테이슨</v>
      </c>
      <c r="AL317">
        <v>1</v>
      </c>
      <c r="AM317" t="str">
        <f ca="1">IF(ROW()=2,AN317,OFFSET(AM317,-1,0)&amp;IF(LEN(AN317)=0,"",","&amp;AN317))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v>
      </c>
      <c r="AN317" t="str">
        <f ca="1">IF(AL317&lt;&gt;1,"",
"{"""&amp;A$1&amp;""":"&amp;A317
&amp;","""&amp;B$1&amp;""":"&amp;B317
&amp;IF(LEN(AA317)=0,"",","""&amp;AA$1&amp;""":"""&amp;AA317&amp;"""")
&amp;IF(LEN(AC317)=0,"",","""&amp;AC$1&amp;""":"""&amp;AC317&amp;"""")
&amp;IF(LEN(AD317)=0,"",","""&amp;AD$1&amp;""":"&amp;AD317)
&amp;IF(LEN(AE317)=0,"",","""&amp;AE$1&amp;""":"""&amp;AE317&amp;"""")
&amp;IF(LEN(AF317)=0,"",","""&amp;AF$1&amp;""":"&amp;AF317)
&amp;IF(LEN(AG317)=0,"",","""&amp;AG$1&amp;""":"&amp;AG317)&amp;"}")</f>
        <v>{"dy":6,"sl":10,"tp":"fl2","vl":"Actor1108","cn":1,"pt":"DI","pp":190,"pr":89}</v>
      </c>
    </row>
    <row r="318" spans="1:40">
      <c r="A318">
        <v>7</v>
      </c>
      <c r="B318">
        <v>10</v>
      </c>
      <c r="C318">
        <f>IF(B318&lt;=9,0,
IF(B318=10,1,2))</f>
        <v>1</v>
      </c>
      <c r="D318">
        <f ca="1">RAND()</f>
        <v>0.39638976889061039</v>
      </c>
      <c r="E318">
        <f ca="1">RAND()</f>
        <v>0.97653107867019584</v>
      </c>
      <c r="F318">
        <f ca="1">RAND()</f>
        <v>0.21498387401545838</v>
      </c>
      <c r="G318">
        <f ca="1">RAND()</f>
        <v>6.2401089276894028E-2</v>
      </c>
      <c r="H318">
        <f ca="1">RAND()</f>
        <v>0.11345265679067318</v>
      </c>
      <c r="I318">
        <f ca="1">RAND()</f>
        <v>0.17133817735184198</v>
      </c>
      <c r="M318" t="str">
        <f ca="1">IF(LEN(J318)&lt;&gt;0,J318,VLOOKUP(D318+$B318,$BJ:$BK,MATCH($BK$1,$BJ$1:$BK$1,0),1))</f>
        <v>삭제</v>
      </c>
      <c r="N318" t="str">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삭제</v>
      </c>
      <c r="O318" t="str">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삭제</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삭제</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t="str">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삭제</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AA318" t="str">
        <f ca="1">IF(ISBLANK(AB318),"",
VLOOKUP(AB318,OFFSET(INDIRECT("$A:$B"),0,MATCH(AB$1&amp;"_Verify",INDIRECT("$1:$1"),0)-1),2,0)
)</f>
        <v>fl2</v>
      </c>
      <c r="AB318" t="s">
        <v>88</v>
      </c>
      <c r="AC318" t="s">
        <v>481</v>
      </c>
      <c r="AD318">
        <v>1</v>
      </c>
      <c r="AE318" t="s">
        <v>129</v>
      </c>
      <c r="AF318">
        <v>190</v>
      </c>
      <c r="AG318">
        <v>89</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테이슨</v>
      </c>
      <c r="AL318">
        <v>1</v>
      </c>
      <c r="AM318" t="str">
        <f ca="1">IF(ROW()=2,AN318,OFFSET(AM318,-1,0)&amp;IF(LEN(AN318)=0,"",","&amp;AN318))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v>
      </c>
      <c r="AN318" t="str">
        <f ca="1">IF(AL318&lt;&gt;1,"",
"{"""&amp;A$1&amp;""":"&amp;A318
&amp;","""&amp;B$1&amp;""":"&amp;B318
&amp;IF(LEN(AA318)=0,"",","""&amp;AA$1&amp;""":"""&amp;AA318&amp;"""")
&amp;IF(LEN(AC318)=0,"",","""&amp;AC$1&amp;""":"""&amp;AC318&amp;"""")
&amp;IF(LEN(AD318)=0,"",","""&amp;AD$1&amp;""":"&amp;AD318)
&amp;IF(LEN(AE318)=0,"",","""&amp;AE$1&amp;""":"""&amp;AE318&amp;"""")
&amp;IF(LEN(AF318)=0,"",","""&amp;AF$1&amp;""":"&amp;AF318)
&amp;IF(LEN(AG318)=0,"",","""&amp;AG$1&amp;""":"&amp;AG318)&amp;"}")</f>
        <v>{"dy":7,"sl":10,"tp":"fl2","vl":"Actor1108","cn":1,"pt":"DI","pp":190,"pr":89}</v>
      </c>
    </row>
    <row r="319" spans="1:40">
      <c r="A319">
        <v>8</v>
      </c>
      <c r="B319">
        <v>10</v>
      </c>
      <c r="C319">
        <f>IF(B319&lt;=9,0,
IF(B319=10,1,2))</f>
        <v>1</v>
      </c>
      <c r="D319">
        <f ca="1">RAND()</f>
        <v>0.4706949203027514</v>
      </c>
      <c r="E319">
        <f ca="1">RAND()</f>
        <v>0.48314847099305913</v>
      </c>
      <c r="F319">
        <f ca="1">RAND()</f>
        <v>0.23820254189177148</v>
      </c>
      <c r="G319">
        <f ca="1">RAND()</f>
        <v>0.75922134950929865</v>
      </c>
      <c r="H319">
        <f ca="1">RAND()</f>
        <v>0.73735608339630998</v>
      </c>
      <c r="I319">
        <f ca="1">RAND()</f>
        <v>0.63894910563895913</v>
      </c>
      <c r="M319" t="str">
        <f ca="1">IF(LEN(J319)&lt;&gt;0,J319,VLOOKUP(D319+$B319,$BJ:$BK,MATCH($BK$1,$BJ$1:$BK$1,0),1))</f>
        <v>삭제</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삭제</v>
      </c>
      <c r="O319" t="str">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삭제</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삭제</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t="str">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삭제</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AA319" t="str">
        <f ca="1">IF(ISBLANK(AB319),"",
VLOOKUP(AB319,OFFSET(INDIRECT("$A:$B"),0,MATCH(AB$1&amp;"_Verify",INDIRECT("$1:$1"),0)-1),2,0)
)</f>
        <v/>
      </c>
      <c r="AH319" t="str">
        <f>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
      </c>
      <c r="AJ319" t="str">
        <f>IF(ISBLANK($AB319),"",
IF(AND($B319&gt;=VLOOKUP($AB319,$AP:$AS,3,0),$B319&lt;=VLOOKUP($AB319,$AP:$AS,4,0)),"","슬롯타입이상"))</f>
        <v/>
      </c>
      <c r="AK319" t="str">
        <f>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
      </c>
      <c r="AL319">
        <v>1</v>
      </c>
      <c r="AM319" t="str">
        <f ca="1">IF(ROW()=2,AN319,OFFSET(AM319,-1,0)&amp;IF(LEN(AN319)=0,"",","&amp;AN319))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v>
      </c>
      <c r="AN319" t="str">
        <f ca="1">IF(AL319&lt;&gt;1,"",
"{"""&amp;A$1&amp;""":"&amp;A319
&amp;","""&amp;B$1&amp;""":"&amp;B319
&amp;IF(LEN(AA319)=0,"",","""&amp;AA$1&amp;""":"""&amp;AA319&amp;"""")
&amp;IF(LEN(AC319)=0,"",","""&amp;AC$1&amp;""":"""&amp;AC319&amp;"""")
&amp;IF(LEN(AD319)=0,"",","""&amp;AD$1&amp;""":"&amp;AD319)
&amp;IF(LEN(AE319)=0,"",","""&amp;AE$1&amp;""":"""&amp;AE319&amp;"""")
&amp;IF(LEN(AF319)=0,"",","""&amp;AF$1&amp;""":"&amp;AF319)
&amp;IF(LEN(AG319)=0,"",","""&amp;AG$1&amp;""":"&amp;AG319)&amp;"}")</f>
        <v>{"dy":8,"sl":10}</v>
      </c>
    </row>
    <row r="320" spans="1:40">
      <c r="A320">
        <v>9</v>
      </c>
      <c r="B320">
        <v>10</v>
      </c>
      <c r="C320">
        <f>IF(B320&lt;=9,0,
IF(B320=10,1,2))</f>
        <v>1</v>
      </c>
      <c r="D320">
        <f ca="1">RAND()</f>
        <v>0.1042269774626805</v>
      </c>
      <c r="E320">
        <f ca="1">RAND()</f>
        <v>8.3222787917420882E-2</v>
      </c>
      <c r="F320">
        <f ca="1">RAND()</f>
        <v>5.2874537895509666E-2</v>
      </c>
      <c r="G320">
        <f ca="1">RAND()</f>
        <v>0.57643837338390169</v>
      </c>
      <c r="H320">
        <f ca="1">RAND()</f>
        <v>1.4667652845114842E-2</v>
      </c>
      <c r="I320">
        <f ca="1">RAND()</f>
        <v>0.48453722818821521</v>
      </c>
      <c r="M320" t="str">
        <f ca="1">IF(LEN(J320)&lt;&gt;0,J320,VLOOKUP(D320+$B320,$BJ:$BK,MATCH($BK$1,$BJ$1:$BK$1,0),1))</f>
        <v>삭제</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삭제</v>
      </c>
      <c r="O320" t="str">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삭제</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삭제</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t="str">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삭제</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AA320" t="str">
        <f ca="1">IF(ISBLANK(AB320),"",
VLOOKUP(AB320,OFFSET(INDIRECT("$A:$B"),0,MATCH(AB$1&amp;"_Verify",INDIRECT("$1:$1"),0)-1),2,0)
)</f>
        <v/>
      </c>
      <c r="AH320" t="str">
        <f>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
      </c>
      <c r="AJ320" t="str">
        <f>IF(ISBLANK($AB320),"",
IF(AND($B320&gt;=VLOOKUP($AB320,$AP:$AS,3,0),$B320&lt;=VLOOKUP($AB320,$AP:$AS,4,0)),"","슬롯타입이상"))</f>
        <v/>
      </c>
      <c r="AK320" t="str">
        <f>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
      </c>
      <c r="AL320">
        <v>1</v>
      </c>
      <c r="AM320" t="str">
        <f ca="1">IF(ROW()=2,AN320,OFFSET(AM320,-1,0)&amp;IF(LEN(AN320)=0,"",","&amp;AN320))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v>
      </c>
      <c r="AN320" t="str">
        <f ca="1">IF(AL320&lt;&gt;1,"",
"{"""&amp;A$1&amp;""":"&amp;A320
&amp;","""&amp;B$1&amp;""":"&amp;B320
&amp;IF(LEN(AA320)=0,"",","""&amp;AA$1&amp;""":"""&amp;AA320&amp;"""")
&amp;IF(LEN(AC320)=0,"",","""&amp;AC$1&amp;""":"""&amp;AC320&amp;"""")
&amp;IF(LEN(AD320)=0,"",","""&amp;AD$1&amp;""":"&amp;AD320)
&amp;IF(LEN(AE320)=0,"",","""&amp;AE$1&amp;""":"""&amp;AE320&amp;"""")
&amp;IF(LEN(AF320)=0,"",","""&amp;AF$1&amp;""":"&amp;AF320)
&amp;IF(LEN(AG320)=0,"",","""&amp;AG$1&amp;""":"&amp;AG320)&amp;"}")</f>
        <v>{"dy":9,"sl":10}</v>
      </c>
    </row>
    <row r="321" spans="1:40">
      <c r="A321">
        <v>10</v>
      </c>
      <c r="B321">
        <v>10</v>
      </c>
      <c r="C321">
        <f>IF(B321&lt;=9,0,
IF(B321=10,1,2))</f>
        <v>1</v>
      </c>
      <c r="D321">
        <f ca="1">RAND()</f>
        <v>0.27955267256541771</v>
      </c>
      <c r="E321">
        <f ca="1">RAND()</f>
        <v>0.89081848345153225</v>
      </c>
      <c r="F321">
        <f ca="1">RAND()</f>
        <v>0.98843283325274967</v>
      </c>
      <c r="G321">
        <f ca="1">RAND()</f>
        <v>0.10736015000986354</v>
      </c>
      <c r="H321">
        <f ca="1">RAND()</f>
        <v>0.1026650581778491</v>
      </c>
      <c r="I321">
        <f ca="1">RAND()</f>
        <v>0.52339093085347588</v>
      </c>
      <c r="M321" t="str">
        <f ca="1">IF(LEN(J321)&lt;&gt;0,J321,VLOOKUP(D321+$B321,$BJ:$BK,MATCH($BK$1,$BJ$1:$BK$1,0),1))</f>
        <v>삭제</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삭제</v>
      </c>
      <c r="O321" t="str">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삭제</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삭제</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t="str">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삭제</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AA321" t="str">
        <f ca="1">IF(ISBLANK(AB321),"",
VLOOKUP(AB321,OFFSET(INDIRECT("$A:$B"),0,MATCH(AB$1&amp;"_Verify",INDIRECT("$1:$1"),0)-1),2,0)
)</f>
        <v>fc</v>
      </c>
      <c r="AB321" t="s">
        <v>85</v>
      </c>
      <c r="AC321" t="s">
        <v>482</v>
      </c>
      <c r="AD321">
        <v>1</v>
      </c>
      <c r="AE321" t="s">
        <v>129</v>
      </c>
      <c r="AF321">
        <v>229</v>
      </c>
      <c r="AG321">
        <v>159</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슬로니카</v>
      </c>
      <c r="AL321">
        <v>1</v>
      </c>
      <c r="AM321" t="str">
        <f ca="1">IF(ROW()=2,AN321,OFFSET(AM321,-1,0)&amp;IF(LEN(AN321)=0,"",","&amp;AN321))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v>
      </c>
      <c r="AN321" t="str">
        <f ca="1">IF(AL321&lt;&gt;1,"",
"{"""&amp;A$1&amp;""":"&amp;A321
&amp;","""&amp;B$1&amp;""":"&amp;B321
&amp;IF(LEN(AA321)=0,"",","""&amp;AA$1&amp;""":"""&amp;AA321&amp;"""")
&amp;IF(LEN(AC321)=0,"",","""&amp;AC$1&amp;""":"""&amp;AC321&amp;"""")
&amp;IF(LEN(AD321)=0,"",","""&amp;AD$1&amp;""":"&amp;AD321)
&amp;IF(LEN(AE321)=0,"",","""&amp;AE$1&amp;""":"""&amp;AE321&amp;"""")
&amp;IF(LEN(AF321)=0,"",","""&amp;AF$1&amp;""":"&amp;AF321)
&amp;IF(LEN(AG321)=0,"",","""&amp;AG$1&amp;""":"&amp;AG321)&amp;"}")</f>
        <v>{"dy":10,"sl":10,"tp":"fc","vl":"Actor3114","cn":1,"pt":"DI","pp":229,"pr":159}</v>
      </c>
    </row>
    <row r="322" spans="1:40">
      <c r="A322">
        <v>11</v>
      </c>
      <c r="B322">
        <v>10</v>
      </c>
      <c r="C322">
        <f>IF(B322&lt;=9,0,
IF(B322=10,1,2))</f>
        <v>1</v>
      </c>
      <c r="D322">
        <f ca="1">RAND()</f>
        <v>0.99256808106527783</v>
      </c>
      <c r="E322">
        <f ca="1">RAND()</f>
        <v>0.83592781578094011</v>
      </c>
      <c r="F322">
        <f ca="1">RAND()</f>
        <v>0.33448262817789287</v>
      </c>
      <c r="G322">
        <f ca="1">RAND()</f>
        <v>0.92438641743246863</v>
      </c>
      <c r="H322">
        <f ca="1">RAND()</f>
        <v>0.41178678860978668</v>
      </c>
      <c r="I322">
        <f ca="1">RAND()</f>
        <v>0.23217299903543864</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fc</v>
      </c>
      <c r="AB322" t="s">
        <v>85</v>
      </c>
      <c r="AC322" t="s">
        <v>482</v>
      </c>
      <c r="AD322">
        <v>1</v>
      </c>
      <c r="AE322" t="s">
        <v>129</v>
      </c>
      <c r="AF322">
        <v>229</v>
      </c>
      <c r="AG322">
        <v>159</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슬로니카</v>
      </c>
      <c r="AL322">
        <v>1</v>
      </c>
      <c r="AM322" t="str">
        <f ca="1">IF(ROW()=2,AN322,OFFSET(AM322,-1,0)&amp;IF(LEN(AN322)=0,"",","&amp;AN322))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v>
      </c>
      <c r="AN322" t="str">
        <f ca="1">IF(AL322&lt;&gt;1,"",
"{"""&amp;A$1&amp;""":"&amp;A322
&amp;","""&amp;B$1&amp;""":"&amp;B322
&amp;IF(LEN(AA322)=0,"",","""&amp;AA$1&amp;""":"""&amp;AA322&amp;"""")
&amp;IF(LEN(AC322)=0,"",","""&amp;AC$1&amp;""":"""&amp;AC322&amp;"""")
&amp;IF(LEN(AD322)=0,"",","""&amp;AD$1&amp;""":"&amp;AD322)
&amp;IF(LEN(AE322)=0,"",","""&amp;AE$1&amp;""":"""&amp;AE322&amp;"""")
&amp;IF(LEN(AF322)=0,"",","""&amp;AF$1&amp;""":"&amp;AF322)
&amp;IF(LEN(AG322)=0,"",","""&amp;AG$1&amp;""":"&amp;AG322)&amp;"}")</f>
        <v>{"dy":11,"sl":10,"tp":"fc","vl":"Actor3114","cn":1,"pt":"DI","pp":229,"pr":159}</v>
      </c>
    </row>
    <row r="323" spans="1:40">
      <c r="A323">
        <v>12</v>
      </c>
      <c r="B323">
        <v>10</v>
      </c>
      <c r="C323">
        <f>IF(B323&lt;=9,0,
IF(B323=10,1,2))</f>
        <v>1</v>
      </c>
      <c r="D323">
        <f ca="1">RAND()</f>
        <v>0.60029347198036576</v>
      </c>
      <c r="E323">
        <f ca="1">RAND()</f>
        <v>0.25076516521807146</v>
      </c>
      <c r="F323">
        <f ca="1">RAND()</f>
        <v>0.74237418910363995</v>
      </c>
      <c r="G323">
        <f ca="1">RAND()</f>
        <v>9.1715330787808025E-2</v>
      </c>
      <c r="H323">
        <f ca="1">RAND()</f>
        <v>0.45677260143649068</v>
      </c>
      <c r="I323">
        <f ca="1">RAND()</f>
        <v>0.65080164797860673</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
      </c>
      <c r="AL323">
        <v>1</v>
      </c>
      <c r="AM323" t="str">
        <f ca="1">IF(ROW()=2,AN323,OFFSET(AM323,-1,0)&amp;IF(LEN(AN323)=0,"",","&amp;AN323))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v>
      </c>
      <c r="AN323" t="str">
        <f ca="1">IF(AL323&lt;&gt;1,"",
"{"""&amp;A$1&amp;""":"&amp;A323
&amp;","""&amp;B$1&amp;""":"&amp;B323
&amp;IF(LEN(AA323)=0,"",","""&amp;AA$1&amp;""":"""&amp;AA323&amp;"""")
&amp;IF(LEN(AC323)=0,"",","""&amp;AC$1&amp;""":"""&amp;AC323&amp;"""")
&amp;IF(LEN(AD323)=0,"",","""&amp;AD$1&amp;""":"&amp;AD323)
&amp;IF(LEN(AE323)=0,"",","""&amp;AE$1&amp;""":"""&amp;AE323&amp;"""")
&amp;IF(LEN(AF323)=0,"",","""&amp;AF$1&amp;""":"&amp;AF323)
&amp;IF(LEN(AG323)=0,"",","""&amp;AG$1&amp;""":"&amp;AG323)&amp;"}")</f>
        <v>{"dy":12,"sl":10}</v>
      </c>
    </row>
    <row r="324" spans="1:40">
      <c r="A324">
        <v>13</v>
      </c>
      <c r="B324">
        <v>10</v>
      </c>
      <c r="C324">
        <f>IF(B324&lt;=9,0,
IF(B324=10,1,2))</f>
        <v>1</v>
      </c>
      <c r="D324">
        <f ca="1">RAND()</f>
        <v>0.62855163493677424</v>
      </c>
      <c r="E324">
        <f ca="1">RAND()</f>
        <v>0.26557799236277069</v>
      </c>
      <c r="F324">
        <f ca="1">RAND()</f>
        <v>0.1328610239906286</v>
      </c>
      <c r="G324">
        <f ca="1">RAND()</f>
        <v>0.45847712249597994</v>
      </c>
      <c r="H324">
        <f ca="1">RAND()</f>
        <v>0.20528062366612643</v>
      </c>
      <c r="I324">
        <f ca="1">RAND()</f>
        <v>0.38264026767732706</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
      </c>
      <c r="AL324">
        <v>1</v>
      </c>
      <c r="AM324" t="str">
        <f ca="1">IF(ROW()=2,AN324,OFFSET(AM324,-1,0)&amp;IF(LEN(AN324)=0,"",","&amp;AN324))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v>
      </c>
      <c r="AN324" t="str">
        <f ca="1">IF(AL324&lt;&gt;1,"",
"{"""&amp;A$1&amp;""":"&amp;A324
&amp;","""&amp;B$1&amp;""":"&amp;B324
&amp;IF(LEN(AA324)=0,"",","""&amp;AA$1&amp;""":"""&amp;AA324&amp;"""")
&amp;IF(LEN(AC324)=0,"",","""&amp;AC$1&amp;""":"""&amp;AC324&amp;"""")
&amp;IF(LEN(AD324)=0,"",","""&amp;AD$1&amp;""":"&amp;AD324)
&amp;IF(LEN(AE324)=0,"",","""&amp;AE$1&amp;""":"""&amp;AE324&amp;"""")
&amp;IF(LEN(AF324)=0,"",","""&amp;AF$1&amp;""":"&amp;AF324)
&amp;IF(LEN(AG324)=0,"",","""&amp;AG$1&amp;""":"&amp;AG324)&amp;"}")</f>
        <v>{"dy":13,"sl":10}</v>
      </c>
    </row>
    <row r="325" spans="1:40">
      <c r="A325">
        <v>14</v>
      </c>
      <c r="B325">
        <v>10</v>
      </c>
      <c r="C325">
        <f>IF(B325&lt;=9,0,
IF(B325=10,1,2))</f>
        <v>1</v>
      </c>
      <c r="D325">
        <f ca="1">RAND()</f>
        <v>0.86256347313396065</v>
      </c>
      <c r="E325">
        <f ca="1">RAND()</f>
        <v>0.52574618343842405</v>
      </c>
      <c r="F325">
        <f ca="1">RAND()</f>
        <v>0.6486981077634848</v>
      </c>
      <c r="G325">
        <f ca="1">RAND()</f>
        <v>0.92706485348009415</v>
      </c>
      <c r="H325">
        <f ca="1">RAND()</f>
        <v>0.90419723496503379</v>
      </c>
      <c r="I325">
        <f ca="1">RAND()</f>
        <v>0.14238203092688617</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
      </c>
      <c r="AL325">
        <v>1</v>
      </c>
      <c r="AM325" t="str">
        <f ca="1">IF(ROW()=2,AN325,OFFSET(AM325,-1,0)&amp;IF(LEN(AN325)=0,"",","&amp;AN325))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v>
      </c>
      <c r="AN325" t="str">
        <f ca="1">IF(AL325&lt;&gt;1,"",
"{"""&amp;A$1&amp;""":"&amp;A325
&amp;","""&amp;B$1&amp;""":"&amp;B325
&amp;IF(LEN(AA325)=0,"",","""&amp;AA$1&amp;""":"""&amp;AA325&amp;"""")
&amp;IF(LEN(AC325)=0,"",","""&amp;AC$1&amp;""":"""&amp;AC325&amp;"""")
&amp;IF(LEN(AD325)=0,"",","""&amp;AD$1&amp;""":"&amp;AD325)
&amp;IF(LEN(AE325)=0,"",","""&amp;AE$1&amp;""":"""&amp;AE325&amp;"""")
&amp;IF(LEN(AF325)=0,"",","""&amp;AF$1&amp;""":"&amp;AF325)
&amp;IF(LEN(AG325)=0,"",","""&amp;AG$1&amp;""":"&amp;AG325)&amp;"}")</f>
        <v>{"dy":14,"sl":10}</v>
      </c>
    </row>
    <row r="326" spans="1:40">
      <c r="A326">
        <v>15</v>
      </c>
      <c r="B326">
        <v>10</v>
      </c>
      <c r="C326">
        <f>IF(B326&lt;=9,0,
IF(B326=10,1,2))</f>
        <v>1</v>
      </c>
      <c r="D326">
        <f ca="1">RAND()</f>
        <v>0.3123036447508285</v>
      </c>
      <c r="E326">
        <f ca="1">RAND()</f>
        <v>0.7548127826720552</v>
      </c>
      <c r="F326">
        <f ca="1">RAND()</f>
        <v>0.30645796263882263</v>
      </c>
      <c r="G326">
        <f ca="1">RAND()</f>
        <v>0.9204783799695534</v>
      </c>
      <c r="H326">
        <f ca="1">RAND()</f>
        <v>0.99873173872799359</v>
      </c>
      <c r="I326">
        <f ca="1">RAND()</f>
        <v>0.41107030622704366</v>
      </c>
      <c r="M326" t="str">
        <f ca="1">IF(LEN(J326)&lt;&gt;0,J326,VLOOKUP(D326+$B326,$BJ:$BK,MATCH($BK$1,$BJ$1:$BK$1,0),1))</f>
        <v>삭제</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삭제</v>
      </c>
      <c r="O326" t="str">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삭제</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삭제</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t="str">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삭제</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AA326" t="str">
        <f ca="1">IF(ISBLANK(AB326),"",
VLOOKUP(AB326,OFFSET(INDIRECT("$A:$B"),0,MATCH(AB$1&amp;"_Verify",INDIRECT("$1:$1"),0)-1),2,0)
)</f>
        <v>fc</v>
      </c>
      <c r="AB326" t="s">
        <v>85</v>
      </c>
      <c r="AC326" t="s">
        <v>483</v>
      </c>
      <c r="AD326">
        <v>1</v>
      </c>
      <c r="AE326" t="s">
        <v>129</v>
      </c>
      <c r="AF326">
        <v>790</v>
      </c>
      <c r="AG326">
        <v>333</v>
      </c>
      <c r="AH326" t="str">
        <f>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전설</v>
      </c>
      <c r="AJ326" t="str">
        <f>IF(ISBLANK($AB326),"",
IF(AND($B326&gt;=VLOOKUP($AB326,$AP:$AS,3,0),$B326&lt;=VLOOKUP($AB326,$AP:$AS,4,0)),"","슬롯타입이상"))</f>
        <v/>
      </c>
      <c r="AK326" t="str">
        <f>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라무무</v>
      </c>
      <c r="AL326">
        <v>1</v>
      </c>
      <c r="AM326" t="str">
        <f ca="1">IF(ROW()=2,AN326,OFFSET(AM326,-1,0)&amp;IF(LEN(AN326)=0,"",","&amp;AN326))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v>
      </c>
      <c r="AN326" t="str">
        <f ca="1">IF(AL326&lt;&gt;1,"",
"{"""&amp;A$1&amp;""":"&amp;A326
&amp;","""&amp;B$1&amp;""":"&amp;B326
&amp;IF(LEN(AA326)=0,"",","""&amp;AA$1&amp;""":"""&amp;AA326&amp;"""")
&amp;IF(LEN(AC326)=0,"",","""&amp;AC$1&amp;""":"""&amp;AC326&amp;"""")
&amp;IF(LEN(AD326)=0,"",","""&amp;AD$1&amp;""":"&amp;AD326)
&amp;IF(LEN(AE326)=0,"",","""&amp;AE$1&amp;""":"""&amp;AE326&amp;"""")
&amp;IF(LEN(AF326)=0,"",","""&amp;AF$1&amp;""":"&amp;AF326)
&amp;IF(LEN(AG326)=0,"",","""&amp;AG$1&amp;""":"&amp;AG326)&amp;"}")</f>
        <v>{"dy":15,"sl":10,"tp":"fc","vl":"Actor3231","cn":1,"pt":"DI","pp":790,"pr":333}</v>
      </c>
    </row>
    <row r="327" spans="1:40">
      <c r="A327">
        <v>16</v>
      </c>
      <c r="B327">
        <v>10</v>
      </c>
      <c r="C327">
        <f>IF(B327&lt;=9,0,
IF(B327=10,1,2))</f>
        <v>1</v>
      </c>
      <c r="D327">
        <f ca="1">RAND()</f>
        <v>0.79292209358668353</v>
      </c>
      <c r="E327">
        <f ca="1">RAND()</f>
        <v>0.87408392164232762</v>
      </c>
      <c r="F327">
        <f ca="1">RAND()</f>
        <v>0.52349442262759716</v>
      </c>
      <c r="G327">
        <f ca="1">RAND()</f>
        <v>7.4531647969778625E-2</v>
      </c>
      <c r="H327">
        <f ca="1">RAND()</f>
        <v>0.21709490530403808</v>
      </c>
      <c r="I327">
        <f ca="1">RAND()</f>
        <v>0.11151317906943015</v>
      </c>
      <c r="M327" t="str">
        <f ca="1">IF(LEN(J327)&lt;&gt;0,J327,VLOOKUP(D327+$B327,$BJ:$BK,MATCH($BK$1,$BJ$1:$BK$1,0),1))</f>
        <v>삭제</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삭제</v>
      </c>
      <c r="O327" t="str">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삭제</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삭제</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t="str">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삭제</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AA327" t="str">
        <f ca="1">IF(ISBLANK(AB327),"",
VLOOKUP(AB327,OFFSET(INDIRECT("$A:$B"),0,MATCH(AB$1&amp;"_Verify",INDIRECT("$1:$1"),0)-1),2,0)
)</f>
        <v>fc</v>
      </c>
      <c r="AB327" t="s">
        <v>85</v>
      </c>
      <c r="AC327" t="s">
        <v>483</v>
      </c>
      <c r="AD327">
        <v>1</v>
      </c>
      <c r="AE327" t="s">
        <v>129</v>
      </c>
      <c r="AF327">
        <v>790</v>
      </c>
      <c r="AG327">
        <v>333</v>
      </c>
      <c r="AH327" t="str">
        <f>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전설</v>
      </c>
      <c r="AJ327" t="str">
        <f>IF(ISBLANK($AB327),"",
IF(AND($B327&gt;=VLOOKUP($AB327,$AP:$AS,3,0),$B327&lt;=VLOOKUP($AB327,$AP:$AS,4,0)),"","슬롯타입이상"))</f>
        <v/>
      </c>
      <c r="AK327" t="str">
        <f>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라무무</v>
      </c>
      <c r="AL327">
        <v>1</v>
      </c>
      <c r="AM327" t="str">
        <f ca="1">IF(ROW()=2,AN327,OFFSET(AM327,-1,0)&amp;IF(LEN(AN327)=0,"",","&amp;AN327))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v>
      </c>
      <c r="AN327" t="str">
        <f ca="1">IF(AL327&lt;&gt;1,"",
"{"""&amp;A$1&amp;""":"&amp;A327
&amp;","""&amp;B$1&amp;""":"&amp;B327
&amp;IF(LEN(AA327)=0,"",","""&amp;AA$1&amp;""":"""&amp;AA327&amp;"""")
&amp;IF(LEN(AC327)=0,"",","""&amp;AC$1&amp;""":"""&amp;AC327&amp;"""")
&amp;IF(LEN(AD327)=0,"",","""&amp;AD$1&amp;""":"&amp;AD327)
&amp;IF(LEN(AE327)=0,"",","""&amp;AE$1&amp;""":"""&amp;AE327&amp;"""")
&amp;IF(LEN(AF327)=0,"",","""&amp;AF$1&amp;""":"&amp;AF327)
&amp;IF(LEN(AG327)=0,"",","""&amp;AG$1&amp;""":"&amp;AG327)&amp;"}")</f>
        <v>{"dy":16,"sl":10,"tp":"fc","vl":"Actor3231","cn":1,"pt":"DI","pp":790,"pr":333}</v>
      </c>
    </row>
    <row r="328" spans="1:40">
      <c r="A328">
        <v>17</v>
      </c>
      <c r="B328">
        <v>10</v>
      </c>
      <c r="C328">
        <f>IF(B328&lt;=9,0,
IF(B328=10,1,2))</f>
        <v>1</v>
      </c>
      <c r="D328">
        <f ca="1">RAND()</f>
        <v>0.33022335342648179</v>
      </c>
      <c r="E328">
        <f ca="1">RAND()</f>
        <v>0.24076432303035689</v>
      </c>
      <c r="F328">
        <f ca="1">RAND()</f>
        <v>0.89718332839336623</v>
      </c>
      <c r="G328">
        <f ca="1">RAND()</f>
        <v>0.79987263271710496</v>
      </c>
      <c r="H328">
        <f ca="1">RAND()</f>
        <v>0.43923236503315544</v>
      </c>
      <c r="I328">
        <f ca="1">RAND()</f>
        <v>0.35618393044115459</v>
      </c>
      <c r="M328" t="str">
        <f ca="1">IF(LEN(J328)&lt;&gt;0,J328,VLOOKUP(D328+$B328,$BJ:$BK,MATCH($BK$1,$BJ$1:$BK$1,0),1))</f>
        <v>삭제</v>
      </c>
      <c r="N328" t="str">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삭제</v>
      </c>
      <c r="O328" t="str">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삭제</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삭제</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t="str">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삭제</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AA328" t="str">
        <f ca="1">IF(ISBLANK(AB328),"",
VLOOKUP(AB328,OFFSET(INDIRECT("$A:$B"),0,MATCH(AB$1&amp;"_Verify",INDIRECT("$1:$1"),0)-1),2,0)
)</f>
        <v>fc</v>
      </c>
      <c r="AB328" t="s">
        <v>85</v>
      </c>
      <c r="AC328" t="s">
        <v>483</v>
      </c>
      <c r="AD328">
        <v>1</v>
      </c>
      <c r="AE328" t="s">
        <v>129</v>
      </c>
      <c r="AF328">
        <v>790</v>
      </c>
      <c r="AG328">
        <v>333</v>
      </c>
      <c r="AH328" t="str">
        <f>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전설</v>
      </c>
      <c r="AJ328" t="str">
        <f>IF(ISBLANK($AB328),"",
IF(AND($B328&gt;=VLOOKUP($AB328,$AP:$AS,3,0),$B328&lt;=VLOOKUP($AB328,$AP:$AS,4,0)),"","슬롯타입이상"))</f>
        <v/>
      </c>
      <c r="AK328" t="str">
        <f>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라무무</v>
      </c>
      <c r="AL328">
        <v>1</v>
      </c>
      <c r="AM328" t="str">
        <f ca="1">IF(ROW()=2,AN328,OFFSET(AM328,-1,0)&amp;IF(LEN(AN328)=0,"",","&amp;AN328))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v>
      </c>
      <c r="AN328" t="str">
        <f ca="1">IF(AL328&lt;&gt;1,"",
"{"""&amp;A$1&amp;""":"&amp;A328
&amp;","""&amp;B$1&amp;""":"&amp;B328
&amp;IF(LEN(AA328)=0,"",","""&amp;AA$1&amp;""":"""&amp;AA328&amp;"""")
&amp;IF(LEN(AC328)=0,"",","""&amp;AC$1&amp;""":"""&amp;AC328&amp;"""")
&amp;IF(LEN(AD328)=0,"",","""&amp;AD$1&amp;""":"&amp;AD328)
&amp;IF(LEN(AE328)=0,"",","""&amp;AE$1&amp;""":"""&amp;AE328&amp;"""")
&amp;IF(LEN(AF328)=0,"",","""&amp;AF$1&amp;""":"&amp;AF328)
&amp;IF(LEN(AG328)=0,"",","""&amp;AG$1&amp;""":"&amp;AG328)&amp;"}")</f>
        <v>{"dy":17,"sl":10,"tp":"fc","vl":"Actor3231","cn":1,"pt":"DI","pp":790,"pr":333}</v>
      </c>
    </row>
    <row r="329" spans="1:40">
      <c r="A329">
        <v>18</v>
      </c>
      <c r="B329">
        <v>10</v>
      </c>
      <c r="C329">
        <f>IF(B329&lt;=9,0,
IF(B329=10,1,2))</f>
        <v>1</v>
      </c>
      <c r="D329">
        <f ca="1">RAND()</f>
        <v>5.7206051041795991E-3</v>
      </c>
      <c r="E329">
        <f ca="1">RAND()</f>
        <v>0.79448941681704399</v>
      </c>
      <c r="F329">
        <f ca="1">RAND()</f>
        <v>0.29339380121402947</v>
      </c>
      <c r="G329">
        <f ca="1">RAND()</f>
        <v>0.44398154317872196</v>
      </c>
      <c r="H329">
        <f ca="1">RAND()</f>
        <v>0.96235366913837872</v>
      </c>
      <c r="I329">
        <f ca="1">RAND()</f>
        <v>0.74919671694654422</v>
      </c>
      <c r="M329" t="str">
        <f ca="1">IF(LEN(J329)&lt;&gt;0,J329,VLOOKUP(D329+$B329,$BJ:$BK,MATCH($BK$1,$BJ$1:$BK$1,0),1))</f>
        <v>삭제</v>
      </c>
      <c r="N329" t="str">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삭제</v>
      </c>
      <c r="O329" t="str">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삭제</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삭제</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t="str">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삭제</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AA329" t="str">
        <f ca="1">IF(ISBLANK(AB329),"",
VLOOKUP(AB329,OFFSET(INDIRECT("$A:$B"),0,MATCH(AB$1&amp;"_Verify",INDIRECT("$1:$1"),0)-1),2,0)
)</f>
        <v/>
      </c>
      <c r="AH329" t="str">
        <f>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
      </c>
      <c r="AL329">
        <v>1</v>
      </c>
      <c r="AM329" t="str">
        <f ca="1">IF(ROW()=2,AN329,OFFSET(AM329,-1,0)&amp;IF(LEN(AN329)=0,"",","&amp;AN329))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v>
      </c>
      <c r="AN329" t="str">
        <f ca="1">IF(AL329&lt;&gt;1,"",
"{"""&amp;A$1&amp;""":"&amp;A329
&amp;","""&amp;B$1&amp;""":"&amp;B329
&amp;IF(LEN(AA329)=0,"",","""&amp;AA$1&amp;""":"""&amp;AA329&amp;"""")
&amp;IF(LEN(AC329)=0,"",","""&amp;AC$1&amp;""":"""&amp;AC329&amp;"""")
&amp;IF(LEN(AD329)=0,"",","""&amp;AD$1&amp;""":"&amp;AD329)
&amp;IF(LEN(AE329)=0,"",","""&amp;AE$1&amp;""":"""&amp;AE329&amp;"""")
&amp;IF(LEN(AF329)=0,"",","""&amp;AF$1&amp;""":"&amp;AF329)
&amp;IF(LEN(AG329)=0,"",","""&amp;AG$1&amp;""":"&amp;AG329)&amp;"}")</f>
        <v>{"dy":18,"sl":10}</v>
      </c>
    </row>
    <row r="330" spans="1:40">
      <c r="A330">
        <v>19</v>
      </c>
      <c r="B330">
        <v>10</v>
      </c>
      <c r="C330">
        <f>IF(B330&lt;=9,0,
IF(B330=10,1,2))</f>
        <v>1</v>
      </c>
      <c r="D330">
        <f ca="1">RAND()</f>
        <v>0.49493007302985326</v>
      </c>
      <c r="E330">
        <f ca="1">RAND()</f>
        <v>0.65421236179574904</v>
      </c>
      <c r="F330">
        <f ca="1">RAND()</f>
        <v>0.4721558382747425</v>
      </c>
      <c r="G330">
        <f ca="1">RAND()</f>
        <v>0.57094011774593956</v>
      </c>
      <c r="H330">
        <f ca="1">RAND()</f>
        <v>0.32925060799953654</v>
      </c>
      <c r="I330">
        <f ca="1">RAND()</f>
        <v>0.57004890550698251</v>
      </c>
      <c r="M330" t="str">
        <f ca="1">IF(LEN(J330)&lt;&gt;0,J330,VLOOKUP(D330+$B330,$BJ:$BK,MATCH($BK$1,$BJ$1:$BK$1,0),1))</f>
        <v>삭제</v>
      </c>
      <c r="N330" t="str">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삭제</v>
      </c>
      <c r="O330" t="str">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삭제</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삭제</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t="str">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삭제</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AA330" t="str">
        <f ca="1">IF(ISBLANK(AB330),"",
VLOOKUP(AB330,OFFSET(INDIRECT("$A:$B"),0,MATCH(AB$1&amp;"_Verify",INDIRECT("$1:$1"),0)-1),2,0)
)</f>
        <v>fl5</v>
      </c>
      <c r="AB330" t="s">
        <v>485</v>
      </c>
      <c r="AC330" t="s">
        <v>488</v>
      </c>
      <c r="AD330">
        <v>1</v>
      </c>
      <c r="AE330" t="s">
        <v>129</v>
      </c>
      <c r="AF330">
        <v>490</v>
      </c>
      <c r="AG330">
        <v>279</v>
      </c>
      <c r="AH330" t="str">
        <f>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원더</v>
      </c>
      <c r="AL330">
        <v>1</v>
      </c>
      <c r="AM330" t="str">
        <f ca="1">IF(ROW()=2,AN330,OFFSET(AM330,-1,0)&amp;IF(LEN(AN330)=0,"",","&amp;AN330))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v>
      </c>
      <c r="AN330" t="str">
        <f ca="1">IF(AL330&lt;&gt;1,"",
"{"""&amp;A$1&amp;""":"&amp;A330
&amp;","""&amp;B$1&amp;""":"&amp;B330
&amp;IF(LEN(AA330)=0,"",","""&amp;AA$1&amp;""":"""&amp;AA330&amp;"""")
&amp;IF(LEN(AC330)=0,"",","""&amp;AC$1&amp;""":"""&amp;AC330&amp;"""")
&amp;IF(LEN(AD330)=0,"",","""&amp;AD$1&amp;""":"&amp;AD330)
&amp;IF(LEN(AE330)=0,"",","""&amp;AE$1&amp;""":"""&amp;AE330&amp;"""")
&amp;IF(LEN(AF330)=0,"",","""&amp;AF$1&amp;""":"&amp;AF330)
&amp;IF(LEN(AG330)=0,"",","""&amp;AG$1&amp;""":"&amp;AG330)&amp;"}")</f>
        <v>{"dy":19,"sl":10,"tp":"fl5","vl":"Actor2128","cn":1,"pt":"DI","pp":490,"pr":279}</v>
      </c>
    </row>
    <row r="331" spans="1:40">
      <c r="A331">
        <v>20</v>
      </c>
      <c r="B331">
        <v>10</v>
      </c>
      <c r="C331">
        <f>IF(B331&lt;=9,0,
IF(B331=10,1,2))</f>
        <v>1</v>
      </c>
      <c r="D331">
        <f ca="1">RAND()</f>
        <v>0.36593218912193293</v>
      </c>
      <c r="E331">
        <f ca="1">RAND()</f>
        <v>0.60612889056144148</v>
      </c>
      <c r="F331">
        <f ca="1">RAND()</f>
        <v>0.78577811389685215</v>
      </c>
      <c r="G331">
        <f ca="1">RAND()</f>
        <v>0.12147408280944494</v>
      </c>
      <c r="H331">
        <f ca="1">RAND()</f>
        <v>0.2428409522226006</v>
      </c>
      <c r="I331">
        <f ca="1">RAND()</f>
        <v>9.8285820089301423E-2</v>
      </c>
      <c r="M331" t="str">
        <f ca="1">IF(LEN(J331)&lt;&gt;0,J331,VLOOKUP(D331+$B331,$BJ:$BK,MATCH($BK$1,$BJ$1:$BK$1,0),1))</f>
        <v>삭제</v>
      </c>
      <c r="N331" t="str">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삭제</v>
      </c>
      <c r="O331" t="str">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삭제</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삭제</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t="str">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삭제</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AA331" t="str">
        <f ca="1">IF(ISBLANK(AB331),"",
VLOOKUP(AB331,OFFSET(INDIRECT("$A:$B"),0,MATCH(AB$1&amp;"_Verify",INDIRECT("$1:$1"),0)-1),2,0)
)</f>
        <v>fl5</v>
      </c>
      <c r="AB331" t="s">
        <v>487</v>
      </c>
      <c r="AC331" t="s">
        <v>488</v>
      </c>
      <c r="AD331">
        <v>1</v>
      </c>
      <c r="AE331" t="s">
        <v>129</v>
      </c>
      <c r="AF331">
        <v>490</v>
      </c>
      <c r="AG331">
        <v>279</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원더</v>
      </c>
      <c r="AL331">
        <v>1</v>
      </c>
      <c r="AM331" t="str">
        <f ca="1">IF(ROW()=2,AN331,OFFSET(AM331,-1,0)&amp;IF(LEN(AN331)=0,"",","&amp;AN331))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{"dy":20,"sl":10,"tp":"fl5","vl":"Actor2128","cn":1,"pt":"DI","pp":490,"pr":279}</v>
      </c>
    </row>
    <row r="332" spans="1:40">
      <c r="A332">
        <v>21</v>
      </c>
      <c r="B332">
        <v>10</v>
      </c>
      <c r="C332">
        <f>IF(B332&lt;=9,0,
IF(B332=10,1,2))</f>
        <v>1</v>
      </c>
      <c r="D332">
        <f ca="1">RAND()</f>
        <v>8.3857185752668539E-2</v>
      </c>
      <c r="E332">
        <f ca="1">RAND()</f>
        <v>0.2012845315756504</v>
      </c>
      <c r="F332">
        <f ca="1">RAND()</f>
        <v>0.70336966816174296</v>
      </c>
      <c r="G332">
        <f ca="1">RAND()</f>
        <v>0.1662380776201634</v>
      </c>
      <c r="H332">
        <f ca="1">RAND()</f>
        <v>0.27059724611229008</v>
      </c>
      <c r="I332">
        <f ca="1">RAND()</f>
        <v>7.8287287237220671E-2</v>
      </c>
      <c r="M332" t="str">
        <f ca="1">IF(LEN(J332)&lt;&gt;0,J332,VLOOKUP(D332+$B332,$BJ:$BK,MATCH($BK$1,$BJ$1:$BK$1,0),1))</f>
        <v>삭제</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삭제</v>
      </c>
      <c r="O332" t="str">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삭제</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삭제</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t="str">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삭제</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AA332" t="str">
        <f ca="1">IF(ISBLANK(AB332),"",
VLOOKUP(AB332,OFFSET(INDIRECT("$A:$B"),0,MATCH(AB$1&amp;"_Verify",INDIRECT("$1:$1"),0)-1),2,0)
)</f>
        <v>fl5</v>
      </c>
      <c r="AB332" t="s">
        <v>487</v>
      </c>
      <c r="AC332" t="s">
        <v>488</v>
      </c>
      <c r="AD332">
        <v>1</v>
      </c>
      <c r="AE332" t="s">
        <v>129</v>
      </c>
      <c r="AF332">
        <v>490</v>
      </c>
      <c r="AG332">
        <v>279</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원더</v>
      </c>
      <c r="AL332">
        <v>1</v>
      </c>
      <c r="AM332" t="str">
        <f ca="1">IF(ROW()=2,AN332,OFFSET(AM332,-1,0)&amp;IF(LEN(AN332)=0,"",","&amp;AN332))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{"dy":21,"sl":10,"tp":"fl5","vl":"Actor2128","cn":1,"pt":"DI","pp":490,"pr":279}</v>
      </c>
    </row>
    <row r="333" spans="1:40">
      <c r="A333">
        <v>22</v>
      </c>
      <c r="B333">
        <v>10</v>
      </c>
      <c r="C333">
        <f>IF(B333&lt;=9,0,
IF(B333=10,1,2))</f>
        <v>1</v>
      </c>
      <c r="D333">
        <f ca="1">RAND()</f>
        <v>0.81892671253367311</v>
      </c>
      <c r="E333">
        <f ca="1">RAND()</f>
        <v>0.81627400386004301</v>
      </c>
      <c r="F333">
        <f ca="1">RAND()</f>
        <v>0.67089174608604407</v>
      </c>
      <c r="G333">
        <f ca="1">RAND()</f>
        <v>0.93348073955551869</v>
      </c>
      <c r="H333">
        <f ca="1">RAND()</f>
        <v>0.74678072636184523</v>
      </c>
      <c r="I333">
        <f ca="1">RAND()</f>
        <v>0.95608202040320822</v>
      </c>
      <c r="M333" t="str">
        <f ca="1">IF(LEN(J333)&lt;&gt;0,J333,VLOOKUP(D333+$B333,$BJ:$BK,MATCH($BK$1,$BJ$1:$BK$1,0),1))</f>
        <v>삭제</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삭제</v>
      </c>
      <c r="O333" t="str">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삭제</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삭제</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t="str">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삭제</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AA333" t="str">
        <f ca="1">IF(ISBLANK(AB333),"",
VLOOKUP(AB333,OFFSET(INDIRECT("$A:$B"),0,MATCH(AB$1&amp;"_Verify",INDIRECT("$1:$1"),0)-1),2,0)
)</f>
        <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
      </c>
      <c r="AL333">
        <v>1</v>
      </c>
      <c r="AM333" t="str">
        <f ca="1">IF(ROW()=2,AN333,OFFSET(AM333,-1,0)&amp;IF(LEN(AN333)=0,"",","&amp;AN333))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{"dy":22,"sl":10}</v>
      </c>
    </row>
    <row r="334" spans="1:40">
      <c r="A334">
        <v>23</v>
      </c>
      <c r="B334">
        <v>10</v>
      </c>
      <c r="C334">
        <f>IF(B334&lt;=9,0,
IF(B334=10,1,2))</f>
        <v>1</v>
      </c>
      <c r="D334">
        <f ca="1">RAND()</f>
        <v>0.63030173736109796</v>
      </c>
      <c r="E334">
        <f ca="1">RAND()</f>
        <v>0.83412419571444274</v>
      </c>
      <c r="F334">
        <f ca="1">RAND()</f>
        <v>0.34365807920438951</v>
      </c>
      <c r="G334">
        <f ca="1">RAND()</f>
        <v>0.4235150598022801</v>
      </c>
      <c r="H334">
        <f ca="1">RAND()</f>
        <v>0.75798831093404984</v>
      </c>
      <c r="I334">
        <f ca="1">RAND()</f>
        <v>0.37737361013030168</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fl2</v>
      </c>
      <c r="AB334" t="s">
        <v>88</v>
      </c>
      <c r="AC334" t="s">
        <v>484</v>
      </c>
      <c r="AD334">
        <v>1</v>
      </c>
      <c r="AE334" t="s">
        <v>129</v>
      </c>
      <c r="AF334">
        <v>70</v>
      </c>
      <c r="AG334">
        <v>49</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롤라</v>
      </c>
      <c r="AL334">
        <v>1</v>
      </c>
      <c r="AM334" t="str">
        <f ca="1">IF(ROW()=2,AN334,OFFSET(AM334,-1,0)&amp;IF(LEN(AN334)=0,"",","&amp;AN334))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{"dy":23,"sl":10,"tp":"fl2","vl":"Actor3019","cn":1,"pt":"DI","pp":70,"pr":49}</v>
      </c>
    </row>
    <row r="335" spans="1:40">
      <c r="A335">
        <v>24</v>
      </c>
      <c r="B335">
        <v>10</v>
      </c>
      <c r="C335">
        <f>IF(B335&lt;=9,0,
IF(B335=10,1,2))</f>
        <v>1</v>
      </c>
      <c r="D335">
        <f ca="1">RAND()</f>
        <v>0.89171876010765105</v>
      </c>
      <c r="E335">
        <f ca="1">RAND()</f>
        <v>0.75072853527496841</v>
      </c>
      <c r="F335">
        <f ca="1">RAND()</f>
        <v>0.63244001163105068</v>
      </c>
      <c r="G335">
        <f ca="1">RAND()</f>
        <v>0.15811120426916747</v>
      </c>
      <c r="H335">
        <f ca="1">RAND()</f>
        <v>0.49293048392747107</v>
      </c>
      <c r="I335">
        <f ca="1">RAND()</f>
        <v>0.99358772416302354</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
      </c>
      <c r="AL335">
        <v>1</v>
      </c>
      <c r="AM335" t="str">
        <f ca="1">IF(ROW()=2,AN335,OFFSET(AM335,-1,0)&amp;IF(LEN(AN335)=0,"",","&amp;AN335))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{"dy":24,"sl":10}</v>
      </c>
    </row>
    <row r="336" spans="1:40">
      <c r="A336">
        <v>25</v>
      </c>
      <c r="B336">
        <v>10</v>
      </c>
      <c r="C336">
        <f>IF(B336&lt;=9,0,
IF(B336=10,1,2))</f>
        <v>1</v>
      </c>
      <c r="D336">
        <f ca="1">RAND()</f>
        <v>0.65369594350600779</v>
      </c>
      <c r="E336">
        <f ca="1">RAND()</f>
        <v>0.84932011006865171</v>
      </c>
      <c r="F336">
        <f ca="1">RAND()</f>
        <v>0.68855492132517671</v>
      </c>
      <c r="G336">
        <f ca="1">RAND()</f>
        <v>0.76250368510531297</v>
      </c>
      <c r="H336">
        <f ca="1">RAND()</f>
        <v>0.29713734645575063</v>
      </c>
      <c r="I336">
        <f ca="1">RAND()</f>
        <v>0.78283653297193345</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
      </c>
      <c r="AL336">
        <v>1</v>
      </c>
      <c r="AM336" t="str">
        <f ca="1">IF(ROW()=2,AN336,OFFSET(AM336,-1,0)&amp;IF(LEN(AN336)=0,"",","&amp;AN336))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{"dy":25,"sl":10}</v>
      </c>
    </row>
    <row r="337" spans="1:40">
      <c r="A337">
        <v>26</v>
      </c>
      <c r="B337">
        <v>10</v>
      </c>
      <c r="C337">
        <f>IF(B337&lt;=9,0,
IF(B337=10,1,2))</f>
        <v>1</v>
      </c>
      <c r="D337">
        <f ca="1">RAND()</f>
        <v>9.1624700749047938E-2</v>
      </c>
      <c r="E337">
        <f ca="1">RAND()</f>
        <v>0.63502888475982555</v>
      </c>
      <c r="F337">
        <f ca="1">RAND()</f>
        <v>0.65625409089435138</v>
      </c>
      <c r="G337">
        <f ca="1">RAND()</f>
        <v>0.35662711453664242</v>
      </c>
      <c r="H337">
        <f ca="1">RAND()</f>
        <v>0.14852604318877194</v>
      </c>
      <c r="I337">
        <f ca="1">RAND()</f>
        <v>0.36644908216039485</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fc</v>
      </c>
      <c r="AB337" t="s">
        <v>85</v>
      </c>
      <c r="AC337" t="s">
        <v>475</v>
      </c>
      <c r="AD337">
        <v>1</v>
      </c>
      <c r="AE337" t="s">
        <v>129</v>
      </c>
      <c r="AF337">
        <v>199</v>
      </c>
      <c r="AG337">
        <v>119</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케이저</v>
      </c>
      <c r="AL337">
        <v>1</v>
      </c>
      <c r="AM337" t="str">
        <f ca="1">IF(ROW()=2,AN337,OFFSET(AM337,-1,0)&amp;IF(LEN(AN337)=0,"",","&amp;AN337))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{"dy":26,"sl":10,"tp":"fc","vl":"Actor0113","cn":1,"pt":"DI","pp":199,"pr":119}</v>
      </c>
    </row>
    <row r="338" spans="1:40">
      <c r="A338">
        <v>27</v>
      </c>
      <c r="B338">
        <v>10</v>
      </c>
      <c r="C338">
        <f>IF(B338&lt;=9,0,
IF(B338=10,1,2))</f>
        <v>1</v>
      </c>
      <c r="D338">
        <f ca="1">RAND()</f>
        <v>0.25996313233716728</v>
      </c>
      <c r="E338">
        <f ca="1">RAND()</f>
        <v>6.6993156512547003E-2</v>
      </c>
      <c r="F338">
        <f ca="1">RAND()</f>
        <v>0.15296196607795176</v>
      </c>
      <c r="G338">
        <f ca="1">RAND()</f>
        <v>0.37320253458713193</v>
      </c>
      <c r="H338">
        <f ca="1">RAND()</f>
        <v>0.10432323185829528</v>
      </c>
      <c r="I338">
        <f ca="1">RAND()</f>
        <v>0.74760877556147776</v>
      </c>
      <c r="M338" t="str">
        <f ca="1">IF(LEN(J338)&lt;&gt;0,J338,VLOOKUP(D338+$B338,$BJ:$BK,MATCH($BK$1,$BJ$1:$BK$1,0),1))</f>
        <v>삭제</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삭제</v>
      </c>
      <c r="O338" t="str">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삭제</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삭제</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t="str">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삭제</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AA338" t="str">
        <f ca="1">IF(ISBLANK(AB338),"",
VLOOKUP(AB338,OFFSET(INDIRECT("$A:$B"),0,MATCH(AB$1&amp;"_Verify",INDIRECT("$1:$1"),0)-1),2,0)
)</f>
        <v>fc</v>
      </c>
      <c r="AB338" t="s">
        <v>85</v>
      </c>
      <c r="AC338" t="s">
        <v>475</v>
      </c>
      <c r="AD338">
        <v>1</v>
      </c>
      <c r="AE338" t="s">
        <v>129</v>
      </c>
      <c r="AF338">
        <v>199</v>
      </c>
      <c r="AG338">
        <v>119</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케이저</v>
      </c>
      <c r="AL338">
        <v>1</v>
      </c>
      <c r="AM338" t="str">
        <f ca="1">IF(ROW()=2,AN338,OFFSET(AM338,-1,0)&amp;IF(LEN(AN338)=0,"",","&amp;AN338))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{"dy":27,"sl":10,"tp":"fc","vl":"Actor0113","cn":1,"pt":"DI","pp":199,"pr":119}</v>
      </c>
    </row>
    <row r="339" spans="1:40">
      <c r="A339">
        <v>28</v>
      </c>
      <c r="B339">
        <v>10</v>
      </c>
      <c r="C339">
        <f>IF(B339&lt;=9,0,
IF(B339=10,1,2))</f>
        <v>1</v>
      </c>
      <c r="D339">
        <f ca="1">RAND()</f>
        <v>4.9644560600142995E-2</v>
      </c>
      <c r="E339">
        <f ca="1">RAND()</f>
        <v>0.4931333557381733</v>
      </c>
      <c r="F339">
        <f ca="1">RAND()</f>
        <v>0.28359165338814341</v>
      </c>
      <c r="G339">
        <f ca="1">RAND()</f>
        <v>0.79814947160026395</v>
      </c>
      <c r="H339">
        <f ca="1">RAND()</f>
        <v>0.85789766533907963</v>
      </c>
      <c r="I339">
        <f ca="1">RAND()</f>
        <v>0.52125692258419332</v>
      </c>
      <c r="M339" t="str">
        <f ca="1">IF(LEN(J339)&lt;&gt;0,J339,VLOOKUP(D339+$B339,$BJ:$BK,MATCH($BK$1,$BJ$1:$BK$1,0),1))</f>
        <v>삭제</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삭제</v>
      </c>
      <c r="O339" t="str">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삭제</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삭제</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t="str">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삭제</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AA339" t="str">
        <f ca="1">IF(ISBLANK(AB339),"",
VLOOKUP(AB339,OFFSET(INDIRECT("$A:$B"),0,MATCH(AB$1&amp;"_Verify",INDIRECT("$1:$1"),0)-1),2,0)
)</f>
        <v/>
      </c>
      <c r="AH339" t="str">
        <f>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
      </c>
      <c r="AJ339" t="str">
        <f>IF(ISBLANK($AB339),"",
IF(AND($B339&gt;=VLOOKUP($AB339,$AP:$AS,3,0),$B339&lt;=VLOOKUP($AB339,$AP:$AS,4,0)),"","슬롯타입이상"))</f>
        <v/>
      </c>
      <c r="AK339" t="str">
        <f>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
      </c>
      <c r="AL339">
        <v>1</v>
      </c>
      <c r="AM339" t="str">
        <f ca="1">IF(ROW()=2,AN339,OFFSET(AM339,-1,0)&amp;IF(LEN(AN339)=0,"",","&amp;AN339))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{"dy":28,"sl":10}</v>
      </c>
    </row>
    <row r="340" spans="1:40">
      <c r="A340">
        <v>29</v>
      </c>
      <c r="B340">
        <v>10</v>
      </c>
      <c r="C340">
        <f>IF(B340&lt;=9,0,
IF(B340=10,1,2))</f>
        <v>1</v>
      </c>
      <c r="D340">
        <f ca="1">RAND()</f>
        <v>0.35781981452607736</v>
      </c>
      <c r="E340">
        <f ca="1">RAND()</f>
        <v>0.95333405954225914</v>
      </c>
      <c r="F340">
        <f ca="1">RAND()</f>
        <v>0.46438343539119564</v>
      </c>
      <c r="G340">
        <f ca="1">RAND()</f>
        <v>0.12403130311577815</v>
      </c>
      <c r="H340">
        <f ca="1">RAND()</f>
        <v>0.87988848555191534</v>
      </c>
      <c r="I340">
        <f ca="1">RAND()</f>
        <v>0.83819488295464961</v>
      </c>
      <c r="M340" t="str">
        <f ca="1">IF(LEN(J340)&lt;&gt;0,J340,VLOOKUP(D340+$B340,$BJ:$BK,MATCH($BK$1,$BJ$1:$BK$1,0),1))</f>
        <v>삭제</v>
      </c>
      <c r="N340" t="str">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삭제</v>
      </c>
      <c r="O340" t="str">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삭제</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삭제</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t="str">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삭제</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AA340" t="str">
        <f ca="1">IF(ISBLANK(AB340),"",
VLOOKUP(AB340,OFFSET(INDIRECT("$A:$B"),0,MATCH(AB$1&amp;"_Verify",INDIRECT("$1:$1"),0)-1),2,0)
)</f>
        <v>fc</v>
      </c>
      <c r="AB340" t="s">
        <v>85</v>
      </c>
      <c r="AC340" t="s">
        <v>477</v>
      </c>
      <c r="AD340">
        <v>1</v>
      </c>
      <c r="AE340" t="s">
        <v>129</v>
      </c>
      <c r="AF340">
        <v>229</v>
      </c>
      <c r="AG340">
        <v>129</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프리스</v>
      </c>
      <c r="AL340">
        <v>1</v>
      </c>
      <c r="AM340" t="str">
        <f ca="1">IF(ROW()=2,AN340,OFFSET(AM340,-1,0)&amp;IF(LEN(AN340)=0,"",","&amp;AN340))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{"dy":29,"sl":10,"tp":"fc","vl":"Actor0125","cn":1,"pt":"DI","pp":229,"pr":129}</v>
      </c>
    </row>
    <row r="341" spans="1:40">
      <c r="A341">
        <v>30</v>
      </c>
      <c r="B341">
        <v>10</v>
      </c>
      <c r="C341">
        <f>IF(B341&lt;=9,0,
IF(B341=10,1,2))</f>
        <v>1</v>
      </c>
      <c r="D341">
        <f ca="1">RAND()</f>
        <v>0.97920034763215114</v>
      </c>
      <c r="E341">
        <f ca="1">RAND()</f>
        <v>0.16005323277191419</v>
      </c>
      <c r="F341">
        <f ca="1">RAND()</f>
        <v>0.56471482558914265</v>
      </c>
      <c r="G341">
        <f ca="1">RAND()</f>
        <v>0.11656426471164161</v>
      </c>
      <c r="H341">
        <f ca="1">RAND()</f>
        <v>0.2134538790424505</v>
      </c>
      <c r="I341">
        <f ca="1">RAND()</f>
        <v>0.57526217789082623</v>
      </c>
      <c r="M341" t="str">
        <f ca="1">IF(LEN(J341)&lt;&gt;0,J341,VLOOKUP(D341+$B341,$BJ:$BK,MATCH($BK$1,$BJ$1:$BK$1,0),1))</f>
        <v>삭제</v>
      </c>
      <c r="N341" t="str">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삭제</v>
      </c>
      <c r="O341" t="str">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삭제</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삭제</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t="str">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삭제</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AA341" t="str">
        <f ca="1">IF(ISBLANK(AB341),"",
VLOOKUP(AB341,OFFSET(INDIRECT("$A:$B"),0,MATCH(AB$1&amp;"_Verify",INDIRECT("$1:$1"),0)-1),2,0)
)</f>
        <v>fc</v>
      </c>
      <c r="AB341" t="s">
        <v>85</v>
      </c>
      <c r="AC341" t="s">
        <v>477</v>
      </c>
      <c r="AD341">
        <v>1</v>
      </c>
      <c r="AE341" t="s">
        <v>129</v>
      </c>
      <c r="AF341">
        <v>229</v>
      </c>
      <c r="AG341">
        <v>129</v>
      </c>
      <c r="AH341" t="str">
        <f>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
      </c>
      <c r="AJ341" t="str">
        <f>IF(ISBLANK($AB341),"",
IF(AND($B341&gt;=VLOOKUP($AB341,$AP:$AS,3,0),$B341&lt;=VLOOKUP($AB341,$AP:$AS,4,0)),"","슬롯타입이상"))</f>
        <v/>
      </c>
      <c r="AK341" t="str">
        <f>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프리스</v>
      </c>
      <c r="AL341">
        <v>1</v>
      </c>
      <c r="AM341" t="str">
        <f ca="1">IF(ROW()=2,AN341,OFFSET(AM341,-1,0)&amp;IF(LEN(AN341)=0,"",","&amp;AN341))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v>
      </c>
      <c r="AN341" t="str">
        <f ca="1">IF(AL341&lt;&gt;1,"",
"{"""&amp;A$1&amp;""":"&amp;A341
&amp;","""&amp;B$1&amp;""":"&amp;B341
&amp;IF(LEN(AA341)=0,"",","""&amp;AA$1&amp;""":"""&amp;AA341&amp;"""")
&amp;IF(LEN(AC341)=0,"",","""&amp;AC$1&amp;""":"""&amp;AC341&amp;"""")
&amp;IF(LEN(AD341)=0,"",","""&amp;AD$1&amp;""":"&amp;AD341)
&amp;IF(LEN(AE341)=0,"",","""&amp;AE$1&amp;""":"""&amp;AE341&amp;"""")
&amp;IF(LEN(AF341)=0,"",","""&amp;AF$1&amp;""":"&amp;AF341)
&amp;IF(LEN(AG341)=0,"",","""&amp;AG$1&amp;""":"&amp;AG341)&amp;"}")</f>
        <v>{"dy":30,"sl":10,"tp":"fc","vl":"Actor0125","cn":1,"pt":"DI","pp":229,"pr":129}</v>
      </c>
    </row>
    <row r="342" spans="1:40">
      <c r="A342">
        <v>31</v>
      </c>
      <c r="B342">
        <v>10</v>
      </c>
      <c r="C342">
        <f>IF(B342&lt;=9,0,
IF(B342=10,1,2))</f>
        <v>1</v>
      </c>
      <c r="D342">
        <f ca="1">RAND()</f>
        <v>0.82300440182915546</v>
      </c>
      <c r="E342">
        <f ca="1">RAND()</f>
        <v>0.43354910224322585</v>
      </c>
      <c r="F342">
        <f ca="1">RAND()</f>
        <v>0.98167289806506786</v>
      </c>
      <c r="G342">
        <f ca="1">RAND()</f>
        <v>0.35577626571666132</v>
      </c>
      <c r="H342">
        <f ca="1">RAND()</f>
        <v>0.25368703242086166</v>
      </c>
      <c r="I342">
        <f ca="1">RAND()</f>
        <v>0.39703793612145877</v>
      </c>
      <c r="M342" t="str">
        <f ca="1">IF(LEN(J342)&lt;&gt;0,J342,VLOOKUP(D342+$B342,$BJ:$BK,MATCH($BK$1,$BJ$1:$BK$1,0),1))</f>
        <v>삭제</v>
      </c>
      <c r="N342" t="str">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삭제</v>
      </c>
      <c r="O342" t="str">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삭제</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삭제</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t="str">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삭제</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AA342" t="str">
        <f ca="1">IF(ISBLANK(AB342),"",
VLOOKUP(AB342,OFFSET(INDIRECT("$A:$B"),0,MATCH(AB$1&amp;"_Verify",INDIRECT("$1:$1"),0)-1),2,0)
)</f>
        <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
      </c>
      <c r="AL342">
        <v>1</v>
      </c>
      <c r="AM342" t="str">
        <f ca="1">IF(ROW()=2,AN342,OFFSET(AM342,-1,0)&amp;IF(LEN(AN342)=0,"",","&amp;AN342))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v>
      </c>
      <c r="AN342" t="str">
        <f ca="1">IF(AL342&lt;&gt;1,"",
"{"""&amp;A$1&amp;""":"&amp;A342
&amp;","""&amp;B$1&amp;""":"&amp;B342
&amp;IF(LEN(AA342)=0,"",","""&amp;AA$1&amp;""":"""&amp;AA342&amp;"""")
&amp;IF(LEN(AC342)=0,"",","""&amp;AC$1&amp;""":"""&amp;AC342&amp;"""")
&amp;IF(LEN(AD342)=0,"",","""&amp;AD$1&amp;""":"&amp;AD342)
&amp;IF(LEN(AE342)=0,"",","""&amp;AE$1&amp;""":"""&amp;AE342&amp;"""")
&amp;IF(LEN(AF342)=0,"",","""&amp;AF$1&amp;""":"&amp;AF342)
&amp;IF(LEN(AG342)=0,"",","""&amp;AG$1&amp;""":"&amp;AG342)&amp;"}")</f>
        <v>{"dy":31,"sl":10}</v>
      </c>
    </row>
    <row r="343" spans="1:40">
      <c r="A343">
        <v>1</v>
      </c>
      <c r="B343">
        <v>11</v>
      </c>
      <c r="C343">
        <f>IF(B343&lt;=9,0,
IF(B343=10,1,2))</f>
        <v>2</v>
      </c>
      <c r="D343">
        <f ca="1">RAND()</f>
        <v>0.42929379841070026</v>
      </c>
      <c r="E343">
        <f ca="1">RAND()</f>
        <v>0.32810212837240582</v>
      </c>
      <c r="F343">
        <f ca="1">RAND()</f>
        <v>0.35871361235825516</v>
      </c>
      <c r="G343">
        <f ca="1">RAND()</f>
        <v>0.56438501529975993</v>
      </c>
      <c r="H343">
        <f ca="1">RAND()</f>
        <v>0.92292859251821724</v>
      </c>
      <c r="I343">
        <f ca="1">RAND()</f>
        <v>0.63060363884194348</v>
      </c>
      <c r="M343" t="str">
        <f ca="1">IF(LEN(J343)&lt;&gt;0,J343,VLOOKUP(D343+$B343,$BJ:$BK,MATCH($BK$1,$BJ$1:$BK$1,0),1))</f>
        <v>삭제</v>
      </c>
      <c r="N343" t="str">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삭제</v>
      </c>
      <c r="O343" t="str">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삭제</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삭제</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t="str">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삭제</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AA343" t="str">
        <f ca="1">IF(ISBLANK(AB343),"",
VLOOKUP(AB343,OFFSET(INDIRECT("$A:$B"),0,MATCH(AB$1&amp;"_Verify",INDIRECT("$1:$1"),0)-1),2,0)
)</f>
        <v>fc</v>
      </c>
      <c r="AB343" t="s">
        <v>85</v>
      </c>
      <c r="AC343" t="s">
        <v>480</v>
      </c>
      <c r="AD343">
        <v>1</v>
      </c>
      <c r="AE343" t="s">
        <v>129</v>
      </c>
      <c r="AF343">
        <v>820</v>
      </c>
      <c r="AG343">
        <v>439</v>
      </c>
      <c r="AH343" t="str">
        <f>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전설</v>
      </c>
      <c r="AJ343" t="str">
        <f>IF(ISBLANK($AB343),"",
IF(AND($B343&gt;=VLOOKUP($AB343,$AP:$AS,3,0),$B343&lt;=VLOOKUP($AB343,$AP:$AS,4,0)),"","슬롯타입이상"))</f>
        <v/>
      </c>
      <c r="AK343" t="str">
        <f>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프로토27</v>
      </c>
      <c r="AL343">
        <v>1</v>
      </c>
      <c r="AM343" t="str">
        <f ca="1">IF(ROW()=2,AN343,OFFSET(AM343,-1,0)&amp;IF(LEN(AN343)=0,"",","&amp;AN343))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v>
      </c>
      <c r="AN343" t="str">
        <f ca="1">IF(AL343&lt;&gt;1,"",
"{"""&amp;A$1&amp;""":"&amp;A343
&amp;","""&amp;B$1&amp;""":"&amp;B343
&amp;IF(LEN(AA343)=0,"",","""&amp;AA$1&amp;""":"""&amp;AA343&amp;"""")
&amp;IF(LEN(AC343)=0,"",","""&amp;AC$1&amp;""":"""&amp;AC343&amp;"""")
&amp;IF(LEN(AD343)=0,"",","""&amp;AD$1&amp;""":"&amp;AD343)
&amp;IF(LEN(AE343)=0,"",","""&amp;AE$1&amp;""":"""&amp;AE343&amp;"""")
&amp;IF(LEN(AF343)=0,"",","""&amp;AF$1&amp;""":"&amp;AF343)
&amp;IF(LEN(AG343)=0,"",","""&amp;AG$1&amp;""":"&amp;AG343)&amp;"}")</f>
        <v>{"dy":1,"sl":11,"tp":"fc","vl":"Actor1216","cn":1,"pt":"DI","pp":820,"pr":439}</v>
      </c>
    </row>
    <row r="344" spans="1:40">
      <c r="A344">
        <v>2</v>
      </c>
      <c r="B344">
        <v>11</v>
      </c>
      <c r="C344">
        <f>IF(B344&lt;=9,0,
IF(B344=10,1,2))</f>
        <v>2</v>
      </c>
      <c r="D344">
        <f ca="1">RAND()</f>
        <v>0.92079260721155654</v>
      </c>
      <c r="E344">
        <f ca="1">RAND()</f>
        <v>0.74306375755431864</v>
      </c>
      <c r="F344">
        <f ca="1">RAND()</f>
        <v>0.95301633449361312</v>
      </c>
      <c r="G344">
        <f ca="1">RAND()</f>
        <v>9.1786456471837585E-2</v>
      </c>
      <c r="H344">
        <f ca="1">RAND()</f>
        <v>0.98274619992893752</v>
      </c>
      <c r="I344">
        <f ca="1">RAND()</f>
        <v>0.12006936277316727</v>
      </c>
      <c r="M344" t="str">
        <f ca="1">IF(LEN(J344)&lt;&gt;0,J344,VLOOKUP(D344+$B344,$BJ:$BK,MATCH($BK$1,$BJ$1:$BK$1,0),1))</f>
        <v>삭제</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삭제</v>
      </c>
      <c r="O344" t="str">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삭제</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삭제</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t="str">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삭제</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AA344" t="str">
        <f ca="1">IF(ISBLANK(AB344),"",
VLOOKUP(AB344,OFFSET(INDIRECT("$A:$B"),0,MATCH(AB$1&amp;"_Verify",INDIRECT("$1:$1"),0)-1),2,0)
)</f>
        <v>fc</v>
      </c>
      <c r="AB344" t="s">
        <v>85</v>
      </c>
      <c r="AC344" t="s">
        <v>480</v>
      </c>
      <c r="AD344">
        <v>1</v>
      </c>
      <c r="AE344" t="s">
        <v>129</v>
      </c>
      <c r="AF344">
        <v>820</v>
      </c>
      <c r="AG344">
        <v>439</v>
      </c>
      <c r="AH344" t="str">
        <f>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전설</v>
      </c>
      <c r="AJ344" t="str">
        <f>IF(ISBLANK($AB344),"",
IF(AND($B344&gt;=VLOOKUP($AB344,$AP:$AS,3,0),$B344&lt;=VLOOKUP($AB344,$AP:$AS,4,0)),"","슬롯타입이상"))</f>
        <v/>
      </c>
      <c r="AK344" t="str">
        <f>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프로토27</v>
      </c>
      <c r="AL344">
        <v>1</v>
      </c>
      <c r="AM344" t="str">
        <f ca="1">IF(ROW()=2,AN344,OFFSET(AM344,-1,0)&amp;IF(LEN(AN344)=0,"",","&amp;AN344))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{"dy":2,"sl":11,"tp":"fc","vl":"Actor1216","cn":1,"pt":"DI","pp":820,"pr":439}</v>
      </c>
    </row>
    <row r="345" spans="1:40">
      <c r="A345">
        <v>3</v>
      </c>
      <c r="B345">
        <v>11</v>
      </c>
      <c r="C345">
        <f>IF(B345&lt;=9,0,
IF(B345=10,1,2))</f>
        <v>2</v>
      </c>
      <c r="D345">
        <f ca="1">RAND()</f>
        <v>0.17385166766574578</v>
      </c>
      <c r="E345">
        <f ca="1">RAND()</f>
        <v>0.28240827224333565</v>
      </c>
      <c r="F345">
        <f ca="1">RAND()</f>
        <v>2.4726344400106681E-3</v>
      </c>
      <c r="G345">
        <f ca="1">RAND()</f>
        <v>0.66860114449789831</v>
      </c>
      <c r="H345">
        <f ca="1">RAND()</f>
        <v>0.90717919939245806</v>
      </c>
      <c r="I345">
        <f ca="1">RAND()</f>
        <v>0.85259914290413075</v>
      </c>
      <c r="M345" t="str">
        <f ca="1">IF(LEN(J345)&lt;&gt;0,J345,VLOOKUP(D345+$B345,$BJ:$BK,MATCH($BK$1,$BJ$1:$BK$1,0),1))</f>
        <v>삭제</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삭제</v>
      </c>
      <c r="O345" t="str">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삭제</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삭제</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t="str">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삭제</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AA345" t="str">
        <f ca="1">IF(ISBLANK(AB345),"",
VLOOKUP(AB345,OFFSET(INDIRECT("$A:$B"),0,MATCH(AB$1&amp;"_Verify",INDIRECT("$1:$1"),0)-1),2,0)
)</f>
        <v>fc</v>
      </c>
      <c r="AB345" t="s">
        <v>85</v>
      </c>
      <c r="AC345" t="s">
        <v>480</v>
      </c>
      <c r="AD345">
        <v>1</v>
      </c>
      <c r="AE345" t="s">
        <v>129</v>
      </c>
      <c r="AF345">
        <v>820</v>
      </c>
      <c r="AG345">
        <v>439</v>
      </c>
      <c r="AH345" t="str">
        <f>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전설</v>
      </c>
      <c r="AJ345" t="str">
        <f>IF(ISBLANK($AB345),"",
IF(AND($B345&gt;=VLOOKUP($AB345,$AP:$AS,3,0),$B345&lt;=VLOOKUP($AB345,$AP:$AS,4,0)),"","슬롯타입이상"))</f>
        <v/>
      </c>
      <c r="AK345" t="str">
        <f>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프로토27</v>
      </c>
      <c r="AL345">
        <v>1</v>
      </c>
      <c r="AM345" t="str">
        <f ca="1">IF(ROW()=2,AN345,OFFSET(AM345,-1,0)&amp;IF(LEN(AN345)=0,"",","&amp;AN345))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v>
      </c>
      <c r="AN345" t="str">
        <f ca="1">IF(AL345&lt;&gt;1,"",
"{"""&amp;A$1&amp;""":"&amp;A345
&amp;","""&amp;B$1&amp;""":"&amp;B345
&amp;IF(LEN(AA345)=0,"",","""&amp;AA$1&amp;""":"""&amp;AA345&amp;"""")
&amp;IF(LEN(AC345)=0,"",","""&amp;AC$1&amp;""":"""&amp;AC345&amp;"""")
&amp;IF(LEN(AD345)=0,"",","""&amp;AD$1&amp;""":"&amp;AD345)
&amp;IF(LEN(AE345)=0,"",","""&amp;AE$1&amp;""":"""&amp;AE345&amp;"""")
&amp;IF(LEN(AF345)=0,"",","""&amp;AF$1&amp;""":"&amp;AF345)
&amp;IF(LEN(AG345)=0,"",","""&amp;AG$1&amp;""":"&amp;AG345)&amp;"}")</f>
        <v>{"dy":3,"sl":11,"tp":"fc","vl":"Actor1216","cn":1,"pt":"DI","pp":820,"pr":439}</v>
      </c>
    </row>
    <row r="346" spans="1:40">
      <c r="A346">
        <v>4</v>
      </c>
      <c r="B346">
        <v>11</v>
      </c>
      <c r="C346">
        <f>IF(B346&lt;=9,0,
IF(B346=10,1,2))</f>
        <v>2</v>
      </c>
      <c r="D346">
        <f ca="1">RAND()</f>
        <v>0.37650028142079661</v>
      </c>
      <c r="E346">
        <f ca="1">RAND()</f>
        <v>0.20568757138185623</v>
      </c>
      <c r="F346">
        <f ca="1">RAND()</f>
        <v>0.23330681142855336</v>
      </c>
      <c r="G346">
        <f ca="1">RAND()</f>
        <v>7.9181589754847348E-2</v>
      </c>
      <c r="H346">
        <f ca="1">RAND()</f>
        <v>0.47770710379311365</v>
      </c>
      <c r="I346">
        <f ca="1">RAND()</f>
        <v>1.2275330043269195E-2</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
      </c>
      <c r="AL346">
        <v>1</v>
      </c>
      <c r="AM346" t="str">
        <f ca="1">IF(ROW()=2,AN346,OFFSET(AM346,-1,0)&amp;IF(LEN(AN346)=0,"",","&amp;AN346))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v>
      </c>
      <c r="AN346" t="str">
        <f ca="1">IF(AL346&lt;&gt;1,"",
"{"""&amp;A$1&amp;""":"&amp;A346
&amp;","""&amp;B$1&amp;""":"&amp;B346
&amp;IF(LEN(AA346)=0,"",","""&amp;AA$1&amp;""":"""&amp;AA346&amp;"""")
&amp;IF(LEN(AC346)=0,"",","""&amp;AC$1&amp;""":"""&amp;AC346&amp;"""")
&amp;IF(LEN(AD346)=0,"",","""&amp;AD$1&amp;""":"&amp;AD346)
&amp;IF(LEN(AE346)=0,"",","""&amp;AE$1&amp;""":"""&amp;AE346&amp;"""")
&amp;IF(LEN(AF346)=0,"",","""&amp;AF$1&amp;""":"&amp;AF346)
&amp;IF(LEN(AG346)=0,"",","""&amp;AG$1&amp;""":"&amp;AG346)&amp;"}")</f>
        <v>{"dy":4,"sl":11}</v>
      </c>
    </row>
    <row r="347" spans="1:40">
      <c r="A347">
        <v>5</v>
      </c>
      <c r="B347">
        <v>11</v>
      </c>
      <c r="C347">
        <f>IF(B347&lt;=9,0,
IF(B347=10,1,2))</f>
        <v>2</v>
      </c>
      <c r="D347">
        <f ca="1">RAND()</f>
        <v>0.55789094137059203</v>
      </c>
      <c r="E347">
        <f ca="1">RAND()</f>
        <v>0.15595798953118745</v>
      </c>
      <c r="F347">
        <f ca="1">RAND()</f>
        <v>0.55804851412122403</v>
      </c>
      <c r="G347">
        <f ca="1">RAND()</f>
        <v>0.30129961593548227</v>
      </c>
      <c r="H347">
        <f ca="1">RAND()</f>
        <v>0.42094866421312749</v>
      </c>
      <c r="I347">
        <f ca="1">RAND()</f>
        <v>0.6421715590056809</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
      </c>
      <c r="AL347">
        <v>1</v>
      </c>
      <c r="AM347" t="str">
        <f ca="1">IF(ROW()=2,AN347,OFFSET(AM347,-1,0)&amp;IF(LEN(AN347)=0,"",","&amp;AN347))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v>
      </c>
      <c r="AN347" t="str">
        <f ca="1">IF(AL347&lt;&gt;1,"",
"{"""&amp;A$1&amp;""":"&amp;A347
&amp;","""&amp;B$1&amp;""":"&amp;B347
&amp;IF(LEN(AA347)=0,"",","""&amp;AA$1&amp;""":"""&amp;AA347&amp;"""")
&amp;IF(LEN(AC347)=0,"",","""&amp;AC$1&amp;""":"""&amp;AC347&amp;"""")
&amp;IF(LEN(AD347)=0,"",","""&amp;AD$1&amp;""":"&amp;AD347)
&amp;IF(LEN(AE347)=0,"",","""&amp;AE$1&amp;""":"""&amp;AE347&amp;"""")
&amp;IF(LEN(AF347)=0,"",","""&amp;AF$1&amp;""":"&amp;AF347)
&amp;IF(LEN(AG347)=0,"",","""&amp;AG$1&amp;""":"&amp;AG347)&amp;"}")</f>
        <v>{"dy":5,"sl":11}</v>
      </c>
    </row>
    <row r="348" spans="1:40">
      <c r="A348">
        <v>6</v>
      </c>
      <c r="B348">
        <v>11</v>
      </c>
      <c r="C348">
        <f>IF(B348&lt;=9,0,
IF(B348=10,1,2))</f>
        <v>2</v>
      </c>
      <c r="D348">
        <f ca="1">RAND()</f>
        <v>0.95608672153960317</v>
      </c>
      <c r="E348">
        <f ca="1">RAND()</f>
        <v>0.32190738670972396</v>
      </c>
      <c r="F348">
        <f ca="1">RAND()</f>
        <v>0.85494880468049972</v>
      </c>
      <c r="G348">
        <f ca="1">RAND()</f>
        <v>3.172940967105542E-2</v>
      </c>
      <c r="H348">
        <f ca="1">RAND()</f>
        <v>0.60768621552204793</v>
      </c>
      <c r="I348">
        <f ca="1">RAND()</f>
        <v>0.86894739913990493</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fl3</v>
      </c>
      <c r="AB348" t="s">
        <v>89</v>
      </c>
      <c r="AC348" t="s">
        <v>440</v>
      </c>
      <c r="AD348">
        <v>1</v>
      </c>
      <c r="AE348" t="s">
        <v>129</v>
      </c>
      <c r="AF348">
        <v>230</v>
      </c>
      <c r="AG348">
        <v>129</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테이슨</v>
      </c>
      <c r="AL348">
        <v>1</v>
      </c>
      <c r="AM348" t="str">
        <f ca="1">IF(ROW()=2,AN348,OFFSET(AM348,-1,0)&amp;IF(LEN(AN348)=0,"",","&amp;AN348))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v>
      </c>
      <c r="AN348" t="str">
        <f ca="1">IF(AL348&lt;&gt;1,"",
"{"""&amp;A$1&amp;""":"&amp;A348
&amp;","""&amp;B$1&amp;""":"&amp;B348
&amp;IF(LEN(AA348)=0,"",","""&amp;AA$1&amp;""":"""&amp;AA348&amp;"""")
&amp;IF(LEN(AC348)=0,"",","""&amp;AC$1&amp;""":"""&amp;AC348&amp;"""")
&amp;IF(LEN(AD348)=0,"",","""&amp;AD$1&amp;""":"&amp;AD348)
&amp;IF(LEN(AE348)=0,"",","""&amp;AE$1&amp;""":"""&amp;AE348&amp;"""")
&amp;IF(LEN(AF348)=0,"",","""&amp;AF$1&amp;""":"&amp;AF348)
&amp;IF(LEN(AG348)=0,"",","""&amp;AG$1&amp;""":"&amp;AG348)&amp;"}")</f>
        <v>{"dy":6,"sl":11,"tp":"fl3","vl":"Actor1108","cn":1,"pt":"DI","pp":230,"pr":129}</v>
      </c>
    </row>
    <row r="349" spans="1:40">
      <c r="A349">
        <v>7</v>
      </c>
      <c r="B349">
        <v>11</v>
      </c>
      <c r="C349">
        <f>IF(B349&lt;=9,0,
IF(B349=10,1,2))</f>
        <v>2</v>
      </c>
      <c r="D349">
        <f ca="1">RAND()</f>
        <v>7.6792989816544699E-2</v>
      </c>
      <c r="E349">
        <f ca="1">RAND()</f>
        <v>0.3305611479113576</v>
      </c>
      <c r="F349">
        <f ca="1">RAND()</f>
        <v>0.35042311445583263</v>
      </c>
      <c r="G349">
        <f ca="1">RAND()</f>
        <v>0.26298815575760037</v>
      </c>
      <c r="H349">
        <f ca="1">RAND()</f>
        <v>0.25751335102603956</v>
      </c>
      <c r="I349">
        <f ca="1">RAND()</f>
        <v>0.50301487472309658</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fl3</v>
      </c>
      <c r="AB349" t="s">
        <v>89</v>
      </c>
      <c r="AC349" t="s">
        <v>440</v>
      </c>
      <c r="AD349">
        <v>1</v>
      </c>
      <c r="AE349" t="s">
        <v>129</v>
      </c>
      <c r="AF349">
        <v>230</v>
      </c>
      <c r="AG349">
        <v>129</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테이슨</v>
      </c>
      <c r="AL349">
        <v>1</v>
      </c>
      <c r="AM349" t="str">
        <f ca="1">IF(ROW()=2,AN349,OFFSET(AM349,-1,0)&amp;IF(LEN(AN349)=0,"",","&amp;AN349))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v>
      </c>
      <c r="AN349" t="str">
        <f ca="1">IF(AL349&lt;&gt;1,"",
"{"""&amp;A$1&amp;""":"&amp;A349
&amp;","""&amp;B$1&amp;""":"&amp;B349
&amp;IF(LEN(AA349)=0,"",","""&amp;AA$1&amp;""":"""&amp;AA349&amp;"""")
&amp;IF(LEN(AC349)=0,"",","""&amp;AC$1&amp;""":"""&amp;AC349&amp;"""")
&amp;IF(LEN(AD349)=0,"",","""&amp;AD$1&amp;""":"&amp;AD349)
&amp;IF(LEN(AE349)=0,"",","""&amp;AE$1&amp;""":"""&amp;AE349&amp;"""")
&amp;IF(LEN(AF349)=0,"",","""&amp;AF$1&amp;""":"&amp;AF349)
&amp;IF(LEN(AG349)=0,"",","""&amp;AG$1&amp;""":"&amp;AG349)&amp;"}")</f>
        <v>{"dy":7,"sl":11,"tp":"fl3","vl":"Actor1108","cn":1,"pt":"DI","pp":230,"pr":129}</v>
      </c>
    </row>
    <row r="350" spans="1:40">
      <c r="A350">
        <v>8</v>
      </c>
      <c r="B350">
        <v>11</v>
      </c>
      <c r="C350">
        <f>IF(B350&lt;=9,0,
IF(B350=10,1,2))</f>
        <v>2</v>
      </c>
      <c r="D350">
        <f ca="1">RAND()</f>
        <v>0.11069436826510748</v>
      </c>
      <c r="E350">
        <f ca="1">RAND()</f>
        <v>0.39610571683258344</v>
      </c>
      <c r="F350">
        <f ca="1">RAND()</f>
        <v>0.57216769032878223</v>
      </c>
      <c r="G350">
        <f ca="1">RAND()</f>
        <v>0.5960875744464802</v>
      </c>
      <c r="H350">
        <f ca="1">RAND()</f>
        <v>0.46711905639741946</v>
      </c>
      <c r="I350">
        <f ca="1">RAND()</f>
        <v>0.21627493655121111</v>
      </c>
      <c r="M350" t="str">
        <f ca="1">IF(LEN(J350)&lt;&gt;0,J350,VLOOKUP(D350+$B350,$BJ:$BK,MATCH($BK$1,$BJ$1:$BK$1,0),1))</f>
        <v>삭제</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삭제</v>
      </c>
      <c r="O350" t="str">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삭제</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삭제</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t="str">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삭제</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AA350" t="str">
        <f ca="1">IF(ISBLANK(AB350),"",
VLOOKUP(AB350,OFFSET(INDIRECT("$A:$B"),0,MATCH(AB$1&amp;"_Verify",INDIRECT("$1:$1"),0)-1),2,0)
)</f>
        <v/>
      </c>
      <c r="AH350" t="str">
        <f>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
      </c>
      <c r="AJ350" t="str">
        <f>IF(ISBLANK($AB350),"",
IF(AND($B350&gt;=VLOOKUP($AB350,$AP:$AS,3,0),$B350&lt;=VLOOKUP($AB350,$AP:$AS,4,0)),"","슬롯타입이상"))</f>
        <v/>
      </c>
      <c r="AK350" t="str">
        <f>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
      </c>
      <c r="AL350">
        <v>1</v>
      </c>
      <c r="AM350" t="str">
        <f ca="1">IF(ROW()=2,AN350,OFFSET(AM350,-1,0)&amp;IF(LEN(AN350)=0,"",","&amp;AN350))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v>
      </c>
      <c r="AN350" t="str">
        <f ca="1">IF(AL350&lt;&gt;1,"",
"{"""&amp;A$1&amp;""":"&amp;A350
&amp;","""&amp;B$1&amp;""":"&amp;B350
&amp;IF(LEN(AA350)=0,"",","""&amp;AA$1&amp;""":"""&amp;AA350&amp;"""")
&amp;IF(LEN(AC350)=0,"",","""&amp;AC$1&amp;""":"""&amp;AC350&amp;"""")
&amp;IF(LEN(AD350)=0,"",","""&amp;AD$1&amp;""":"&amp;AD350)
&amp;IF(LEN(AE350)=0,"",","""&amp;AE$1&amp;""":"""&amp;AE350&amp;"""")
&amp;IF(LEN(AF350)=0,"",","""&amp;AF$1&amp;""":"&amp;AF350)
&amp;IF(LEN(AG350)=0,"",","""&amp;AG$1&amp;""":"&amp;AG350)&amp;"}")</f>
        <v>{"dy":8,"sl":11}</v>
      </c>
    </row>
    <row r="351" spans="1:40">
      <c r="A351">
        <v>9</v>
      </c>
      <c r="B351">
        <v>11</v>
      </c>
      <c r="C351">
        <f>IF(B351&lt;=9,0,
IF(B351=10,1,2))</f>
        <v>2</v>
      </c>
      <c r="D351">
        <f ca="1">RAND()</f>
        <v>4.5079637207928402E-2</v>
      </c>
      <c r="E351">
        <f ca="1">RAND()</f>
        <v>0.84625096886042206</v>
      </c>
      <c r="F351">
        <f ca="1">RAND()</f>
        <v>0.59065941371305941</v>
      </c>
      <c r="G351">
        <f ca="1">RAND()</f>
        <v>0.7034533363953327</v>
      </c>
      <c r="H351">
        <f ca="1">RAND()</f>
        <v>0.15735259193286288</v>
      </c>
      <c r="I351">
        <f ca="1">RAND()</f>
        <v>0.87266181511317498</v>
      </c>
      <c r="M351" t="str">
        <f ca="1">IF(LEN(J351)&lt;&gt;0,J351,VLOOKUP(D351+$B351,$BJ:$BK,MATCH($BK$1,$BJ$1:$BK$1,0),1))</f>
        <v>삭제</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삭제</v>
      </c>
      <c r="O351" t="str">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삭제</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삭제</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t="str">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삭제</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AA351" t="str">
        <f ca="1">IF(ISBLANK(AB351),"",
VLOOKUP(AB351,OFFSET(INDIRECT("$A:$B"),0,MATCH(AB$1&amp;"_Verify",INDIRECT("$1:$1"),0)-1),2,0)
)</f>
        <v/>
      </c>
      <c r="AH351" t="str">
        <f>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
      </c>
      <c r="AJ351" t="str">
        <f>IF(ISBLANK($AB351),"",
IF(AND($B351&gt;=VLOOKUP($AB351,$AP:$AS,3,0),$B351&lt;=VLOOKUP($AB351,$AP:$AS,4,0)),"","슬롯타입이상"))</f>
        <v/>
      </c>
      <c r="AK351" t="str">
        <f>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
      </c>
      <c r="AL351">
        <v>1</v>
      </c>
      <c r="AM351" t="str">
        <f ca="1">IF(ROW()=2,AN351,OFFSET(AM351,-1,0)&amp;IF(LEN(AN351)=0,"",","&amp;AN351))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v>
      </c>
      <c r="AN351" t="str">
        <f ca="1">IF(AL351&lt;&gt;1,"",
"{"""&amp;A$1&amp;""":"&amp;A351
&amp;","""&amp;B$1&amp;""":"&amp;B351
&amp;IF(LEN(AA351)=0,"",","""&amp;AA$1&amp;""":"""&amp;AA351&amp;"""")
&amp;IF(LEN(AC351)=0,"",","""&amp;AC$1&amp;""":"""&amp;AC351&amp;"""")
&amp;IF(LEN(AD351)=0,"",","""&amp;AD$1&amp;""":"&amp;AD351)
&amp;IF(LEN(AE351)=0,"",","""&amp;AE$1&amp;""":"""&amp;AE351&amp;"""")
&amp;IF(LEN(AF351)=0,"",","""&amp;AF$1&amp;""":"&amp;AF351)
&amp;IF(LEN(AG351)=0,"",","""&amp;AG$1&amp;""":"&amp;AG351)&amp;"}")</f>
        <v>{"dy":9,"sl":11}</v>
      </c>
    </row>
    <row r="352" spans="1:40">
      <c r="A352">
        <v>10</v>
      </c>
      <c r="B352">
        <v>11</v>
      </c>
      <c r="C352">
        <f>IF(B352&lt;=9,0,
IF(B352=10,1,2))</f>
        <v>2</v>
      </c>
      <c r="D352">
        <f ca="1">RAND()</f>
        <v>0.7950425056942233</v>
      </c>
      <c r="E352">
        <f ca="1">RAND()</f>
        <v>0.48481426037433861</v>
      </c>
      <c r="F352">
        <f ca="1">RAND()</f>
        <v>1.7574618790111574E-3</v>
      </c>
      <c r="G352">
        <f ca="1">RAND()</f>
        <v>0.84556708415187776</v>
      </c>
      <c r="H352">
        <f ca="1">RAND()</f>
        <v>0.42644662813882861</v>
      </c>
      <c r="I352">
        <f ca="1">RAND()</f>
        <v>0.4658028850199023</v>
      </c>
      <c r="M352" t="str">
        <f ca="1">IF(LEN(J352)&lt;&gt;0,J352,VLOOKUP(D352+$B352,$BJ:$BK,MATCH($BK$1,$BJ$1:$BK$1,0),1))</f>
        <v>삭제</v>
      </c>
      <c r="N352" t="str">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삭제</v>
      </c>
      <c r="O352" t="str">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삭제</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삭제</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t="str">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삭제</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AA352" t="str">
        <f ca="1">IF(ISBLANK(AB352),"",
VLOOKUP(AB352,OFFSET(INDIRECT("$A:$B"),0,MATCH(AB$1&amp;"_Verify",INDIRECT("$1:$1"),0)-1),2,0)
)</f>
        <v>fl1</v>
      </c>
      <c r="AB352" t="s">
        <v>87</v>
      </c>
      <c r="AC352" t="s">
        <v>465</v>
      </c>
      <c r="AD352">
        <v>1</v>
      </c>
      <c r="AE352" t="s">
        <v>129</v>
      </c>
      <c r="AF352">
        <v>219</v>
      </c>
      <c r="AG352">
        <v>109</v>
      </c>
      <c r="AH352" t="str">
        <f>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
      </c>
      <c r="AJ352" t="str">
        <f>IF(ISBLANK($AB352),"",
IF(AND($B352&gt;=VLOOKUP($AB352,$AP:$AS,3,0),$B352&lt;=VLOOKUP($AB352,$AP:$AS,4,0)),"","슬롯타입이상"))</f>
        <v/>
      </c>
      <c r="AK352" t="str">
        <f>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슬로니카</v>
      </c>
      <c r="AL352">
        <v>1</v>
      </c>
      <c r="AM352" t="str">
        <f ca="1">IF(ROW()=2,AN352,OFFSET(AM352,-1,0)&amp;IF(LEN(AN352)=0,"",","&amp;AN352))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v>
      </c>
      <c r="AN352" t="str">
        <f ca="1">IF(AL352&lt;&gt;1,"",
"{"""&amp;A$1&amp;""":"&amp;A352
&amp;","""&amp;B$1&amp;""":"&amp;B352
&amp;IF(LEN(AA352)=0,"",","""&amp;AA$1&amp;""":"""&amp;AA352&amp;"""")
&amp;IF(LEN(AC352)=0,"",","""&amp;AC$1&amp;""":"""&amp;AC352&amp;"""")
&amp;IF(LEN(AD352)=0,"",","""&amp;AD$1&amp;""":"&amp;AD352)
&amp;IF(LEN(AE352)=0,"",","""&amp;AE$1&amp;""":"""&amp;AE352&amp;"""")
&amp;IF(LEN(AF352)=0,"",","""&amp;AF$1&amp;""":"&amp;AF352)
&amp;IF(LEN(AG352)=0,"",","""&amp;AG$1&amp;""":"&amp;AG352)&amp;"}")</f>
        <v>{"dy":10,"sl":11,"tp":"fl1","vl":"Actor3114","cn":1,"pt":"DI","pp":219,"pr":109}</v>
      </c>
    </row>
    <row r="353" spans="1:40">
      <c r="A353">
        <v>11</v>
      </c>
      <c r="B353">
        <v>11</v>
      </c>
      <c r="C353">
        <f>IF(B353&lt;=9,0,
IF(B353=10,1,2))</f>
        <v>2</v>
      </c>
      <c r="D353">
        <f ca="1">RAND()</f>
        <v>0.37433354323819334</v>
      </c>
      <c r="E353">
        <f ca="1">RAND()</f>
        <v>2.3475442281122194E-2</v>
      </c>
      <c r="F353">
        <f ca="1">RAND()</f>
        <v>0.69483885886119823</v>
      </c>
      <c r="G353">
        <f ca="1">RAND()</f>
        <v>0.83038322471745163</v>
      </c>
      <c r="H353">
        <f ca="1">RAND()</f>
        <v>0.17057773308977231</v>
      </c>
      <c r="I353">
        <f ca="1">RAND()</f>
        <v>0.90671199404119229</v>
      </c>
      <c r="M353" t="str">
        <f ca="1">IF(LEN(J353)&lt;&gt;0,J353,VLOOKUP(D353+$B353,$BJ:$BK,MATCH($BK$1,$BJ$1:$BK$1,0),1))</f>
        <v>삭제</v>
      </c>
      <c r="N353" t="str">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삭제</v>
      </c>
      <c r="O353" t="str">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삭제</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삭제</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t="str">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삭제</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AA353" t="str">
        <f ca="1">IF(ISBLANK(AB353),"",
VLOOKUP(AB353,OFFSET(INDIRECT("$A:$B"),0,MATCH(AB$1&amp;"_Verify",INDIRECT("$1:$1"),0)-1),2,0)
)</f>
        <v>fl1</v>
      </c>
      <c r="AB353" t="s">
        <v>87</v>
      </c>
      <c r="AC353" t="s">
        <v>465</v>
      </c>
      <c r="AD353">
        <v>1</v>
      </c>
      <c r="AE353" t="s">
        <v>129</v>
      </c>
      <c r="AF353">
        <v>219</v>
      </c>
      <c r="AG353">
        <v>109</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슬로니카</v>
      </c>
      <c r="AL353">
        <v>1</v>
      </c>
      <c r="AM353" t="str">
        <f ca="1">IF(ROW()=2,AN353,OFFSET(AM353,-1,0)&amp;IF(LEN(AN353)=0,"",","&amp;AN353))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v>
      </c>
      <c r="AN353" t="str">
        <f ca="1">IF(AL353&lt;&gt;1,"",
"{"""&amp;A$1&amp;""":"&amp;A353
&amp;","""&amp;B$1&amp;""":"&amp;B353
&amp;IF(LEN(AA353)=0,"",","""&amp;AA$1&amp;""":"""&amp;AA353&amp;"""")
&amp;IF(LEN(AC353)=0,"",","""&amp;AC$1&amp;""":"""&amp;AC353&amp;"""")
&amp;IF(LEN(AD353)=0,"",","""&amp;AD$1&amp;""":"&amp;AD353)
&amp;IF(LEN(AE353)=0,"",","""&amp;AE$1&amp;""":"""&amp;AE353&amp;"""")
&amp;IF(LEN(AF353)=0,"",","""&amp;AF$1&amp;""":"&amp;AF353)
&amp;IF(LEN(AG353)=0,"",","""&amp;AG$1&amp;""":"&amp;AG353)&amp;"}")</f>
        <v>{"dy":11,"sl":11,"tp":"fl1","vl":"Actor3114","cn":1,"pt":"DI","pp":219,"pr":109}</v>
      </c>
    </row>
    <row r="354" spans="1:40">
      <c r="A354">
        <v>12</v>
      </c>
      <c r="B354">
        <v>11</v>
      </c>
      <c r="C354">
        <f>IF(B354&lt;=9,0,
IF(B354=10,1,2))</f>
        <v>2</v>
      </c>
      <c r="D354">
        <f ca="1">RAND()</f>
        <v>0.1075022706544857</v>
      </c>
      <c r="E354">
        <f ca="1">RAND()</f>
        <v>0.3877824332872809</v>
      </c>
      <c r="F354">
        <f ca="1">RAND()</f>
        <v>0.33378554685742112</v>
      </c>
      <c r="G354">
        <f ca="1">RAND()</f>
        <v>0.10110211386169266</v>
      </c>
      <c r="H354">
        <f ca="1">RAND()</f>
        <v>0.47231158912184534</v>
      </c>
      <c r="I354">
        <f ca="1">RAND()</f>
        <v>4.617689366767852E-2</v>
      </c>
      <c r="M354" t="str">
        <f ca="1">IF(LEN(J354)&lt;&gt;0,J354,VLOOKUP(D354+$B354,$BJ:$BK,MATCH($BK$1,$BJ$1:$BK$1,0),1))</f>
        <v>삭제</v>
      </c>
      <c r="N354" t="str">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삭제</v>
      </c>
      <c r="O354" t="str">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삭제</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삭제</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t="str">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삭제</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AA354" t="str">
        <f ca="1">IF(ISBLANK(AB354),"",
VLOOKUP(AB354,OFFSET(INDIRECT("$A:$B"),0,MATCH(AB$1&amp;"_Verify",INDIRECT("$1:$1"),0)-1),2,0)
)</f>
        <v/>
      </c>
      <c r="AH354" t="str">
        <f>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
      </c>
      <c r="AJ354" t="str">
        <f>IF(ISBLANK($AB354),"",
IF(AND($B354&gt;=VLOOKUP($AB354,$AP:$AS,3,0),$B354&lt;=VLOOKUP($AB354,$AP:$AS,4,0)),"","슬롯타입이상"))</f>
        <v/>
      </c>
      <c r="AK354" t="str">
        <f>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
      </c>
      <c r="AL354">
        <v>1</v>
      </c>
      <c r="AM354" t="str">
        <f ca="1">IF(ROW()=2,AN354,OFFSET(AM354,-1,0)&amp;IF(LEN(AN354)=0,"",","&amp;AN354))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v>
      </c>
      <c r="AN354" t="str">
        <f ca="1">IF(AL354&lt;&gt;1,"",
"{"""&amp;A$1&amp;""":"&amp;A354
&amp;","""&amp;B$1&amp;""":"&amp;B354
&amp;IF(LEN(AA354)=0,"",","""&amp;AA$1&amp;""":"""&amp;AA354&amp;"""")
&amp;IF(LEN(AC354)=0,"",","""&amp;AC$1&amp;""":"""&amp;AC354&amp;"""")
&amp;IF(LEN(AD354)=0,"",","""&amp;AD$1&amp;""":"&amp;AD354)
&amp;IF(LEN(AE354)=0,"",","""&amp;AE$1&amp;""":"""&amp;AE354&amp;"""")
&amp;IF(LEN(AF354)=0,"",","""&amp;AF$1&amp;""":"&amp;AF354)
&amp;IF(LEN(AG354)=0,"",","""&amp;AG$1&amp;""":"&amp;AG354)&amp;"}")</f>
        <v>{"dy":12,"sl":11}</v>
      </c>
    </row>
    <row r="355" spans="1:40">
      <c r="A355">
        <v>13</v>
      </c>
      <c r="B355">
        <v>11</v>
      </c>
      <c r="C355">
        <f>IF(B355&lt;=9,0,
IF(B355=10,1,2))</f>
        <v>2</v>
      </c>
      <c r="D355">
        <f ca="1">RAND()</f>
        <v>0.35487698636502474</v>
      </c>
      <c r="E355">
        <f ca="1">RAND()</f>
        <v>0.29980846289691088</v>
      </c>
      <c r="F355">
        <f ca="1">RAND()</f>
        <v>0.5800888061338958</v>
      </c>
      <c r="G355">
        <f ca="1">RAND()</f>
        <v>0.86402911111190528</v>
      </c>
      <c r="H355">
        <f ca="1">RAND()</f>
        <v>0.73919945826859734</v>
      </c>
      <c r="I355">
        <f ca="1">RAND()</f>
        <v>0.28020607494037209</v>
      </c>
      <c r="M355" t="str">
        <f ca="1">IF(LEN(J355)&lt;&gt;0,J355,VLOOKUP(D355+$B355,$BJ:$BK,MATCH($BK$1,$BJ$1:$BK$1,0),1))</f>
        <v>삭제</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삭제</v>
      </c>
      <c r="O355" t="str">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삭제</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삭제</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t="str">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삭제</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AA355" t="str">
        <f ca="1">IF(ISBLANK(AB355),"",
VLOOKUP(AB355,OFFSET(INDIRECT("$A:$B"),0,MATCH(AB$1&amp;"_Verify",INDIRECT("$1:$1"),0)-1),2,0)
)</f>
        <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
      </c>
      <c r="AL355">
        <v>1</v>
      </c>
      <c r="AM355" t="str">
        <f ca="1">IF(ROW()=2,AN355,OFFSET(AM355,-1,0)&amp;IF(LEN(AN355)=0,"",","&amp;AN355))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v>
      </c>
      <c r="AN355" t="str">
        <f ca="1">IF(AL355&lt;&gt;1,"",
"{"""&amp;A$1&amp;""":"&amp;A355
&amp;","""&amp;B$1&amp;""":"&amp;B355
&amp;IF(LEN(AA355)=0,"",","""&amp;AA$1&amp;""":"""&amp;AA355&amp;"""")
&amp;IF(LEN(AC355)=0,"",","""&amp;AC$1&amp;""":"""&amp;AC355&amp;"""")
&amp;IF(LEN(AD355)=0,"",","""&amp;AD$1&amp;""":"&amp;AD355)
&amp;IF(LEN(AE355)=0,"",","""&amp;AE$1&amp;""":"""&amp;AE355&amp;"""")
&amp;IF(LEN(AF355)=0,"",","""&amp;AF$1&amp;""":"&amp;AF355)
&amp;IF(LEN(AG355)=0,"",","""&amp;AG$1&amp;""":"&amp;AG355)&amp;"}")</f>
        <v>{"dy":13,"sl":11}</v>
      </c>
    </row>
    <row r="356" spans="1:40">
      <c r="A356">
        <v>14</v>
      </c>
      <c r="B356">
        <v>11</v>
      </c>
      <c r="C356">
        <f>IF(B356&lt;=9,0,
IF(B356=10,1,2))</f>
        <v>2</v>
      </c>
      <c r="D356">
        <f ca="1">RAND()</f>
        <v>9.0708286505049807E-2</v>
      </c>
      <c r="E356">
        <f ca="1">RAND()</f>
        <v>0.76601554023868768</v>
      </c>
      <c r="F356">
        <f ca="1">RAND()</f>
        <v>0.80228477957540834</v>
      </c>
      <c r="G356">
        <f ca="1">RAND()</f>
        <v>0.22949940138761826</v>
      </c>
      <c r="H356">
        <f ca="1">RAND()</f>
        <v>0.33080749739858917</v>
      </c>
      <c r="I356">
        <f ca="1">RAND()</f>
        <v>0.39332621627938624</v>
      </c>
      <c r="M356" t="str">
        <f ca="1">IF(LEN(J356)&lt;&gt;0,J356,VLOOKUP(D356+$B356,$BJ:$BK,MATCH($BK$1,$BJ$1:$BK$1,0),1))</f>
        <v>삭제</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삭제</v>
      </c>
      <c r="O356" t="str">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삭제</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삭제</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t="str">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삭제</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AA356" t="str">
        <f ca="1">IF(ISBLANK(AB356),"",
VLOOKUP(AB356,OFFSET(INDIRECT("$A:$B"),0,MATCH(AB$1&amp;"_Verify",INDIRECT("$1:$1"),0)-1),2,0)
)</f>
        <v/>
      </c>
      <c r="AH356" t="str">
        <f>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
      </c>
      <c r="AJ356" t="str">
        <f>IF(ISBLANK($AB356),"",
IF(AND($B356&gt;=VLOOKUP($AB356,$AP:$AS,3,0),$B356&lt;=VLOOKUP($AB356,$AP:$AS,4,0)),"","슬롯타입이상"))</f>
        <v/>
      </c>
      <c r="AK356" t="str">
        <f>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
      </c>
      <c r="AL356">
        <v>1</v>
      </c>
      <c r="AM356" t="str">
        <f ca="1">IF(ROW()=2,AN356,OFFSET(AM356,-1,0)&amp;IF(LEN(AN356)=0,"",","&amp;AN356))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v>
      </c>
      <c r="AN356" t="str">
        <f ca="1">IF(AL356&lt;&gt;1,"",
"{"""&amp;A$1&amp;""":"&amp;A356
&amp;","""&amp;B$1&amp;""":"&amp;B356
&amp;IF(LEN(AA356)=0,"",","""&amp;AA$1&amp;""":"""&amp;AA356&amp;"""")
&amp;IF(LEN(AC356)=0,"",","""&amp;AC$1&amp;""":"""&amp;AC356&amp;"""")
&amp;IF(LEN(AD356)=0,"",","""&amp;AD$1&amp;""":"&amp;AD356)
&amp;IF(LEN(AE356)=0,"",","""&amp;AE$1&amp;""":"""&amp;AE356&amp;"""")
&amp;IF(LEN(AF356)=0,"",","""&amp;AF$1&amp;""":"&amp;AF356)
&amp;IF(LEN(AG356)=0,"",","""&amp;AG$1&amp;""":"&amp;AG356)&amp;"}")</f>
        <v>{"dy":14,"sl":11}</v>
      </c>
    </row>
    <row r="357" spans="1:40">
      <c r="A357">
        <v>15</v>
      </c>
      <c r="B357">
        <v>11</v>
      </c>
      <c r="C357">
        <f>IF(B357&lt;=9,0,
IF(B357=10,1,2))</f>
        <v>2</v>
      </c>
      <c r="D357">
        <f ca="1">RAND()</f>
        <v>0.93927056075792759</v>
      </c>
      <c r="E357">
        <f ca="1">RAND()</f>
        <v>0.47578659919074662</v>
      </c>
      <c r="F357">
        <f ca="1">RAND()</f>
        <v>0.5067294262244747</v>
      </c>
      <c r="G357">
        <f ca="1">RAND()</f>
        <v>0.10813548159392339</v>
      </c>
      <c r="H357">
        <f ca="1">RAND()</f>
        <v>0.35631108282570456</v>
      </c>
      <c r="I357">
        <f ca="1">RAND()</f>
        <v>0.19055979667224787</v>
      </c>
      <c r="M357" t="str">
        <f ca="1">IF(LEN(J357)&lt;&gt;0,J357,VLOOKUP(D357+$B357,$BJ:$BK,MATCH($BK$1,$BJ$1:$BK$1,0),1))</f>
        <v>삭제</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삭제</v>
      </c>
      <c r="O357" t="str">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삭제</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삭제</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t="str">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삭제</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AA357" t="str">
        <f ca="1">IF(ISBLANK(AB357),"",
VLOOKUP(AB357,OFFSET(INDIRECT("$A:$B"),0,MATCH(AB$1&amp;"_Verify",INDIRECT("$1:$1"),0)-1),2,0)
)</f>
        <v>fl1</v>
      </c>
      <c r="AB357" t="s">
        <v>87</v>
      </c>
      <c r="AC357" t="s">
        <v>466</v>
      </c>
      <c r="AD357">
        <v>1</v>
      </c>
      <c r="AE357" t="s">
        <v>129</v>
      </c>
      <c r="AF357">
        <v>775</v>
      </c>
      <c r="AG357">
        <v>299</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전설</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라무무</v>
      </c>
      <c r="AL357">
        <v>1</v>
      </c>
      <c r="AM357" t="str">
        <f ca="1">IF(ROW()=2,AN357,OFFSET(AM357,-1,0)&amp;IF(LEN(AN357)=0,"",","&amp;AN357))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v>
      </c>
      <c r="AN357" t="str">
        <f ca="1">IF(AL357&lt;&gt;1,"",
"{"""&amp;A$1&amp;""":"&amp;A357
&amp;","""&amp;B$1&amp;""":"&amp;B357
&amp;IF(LEN(AA357)=0,"",","""&amp;AA$1&amp;""":"""&amp;AA357&amp;"""")
&amp;IF(LEN(AC357)=0,"",","""&amp;AC$1&amp;""":"""&amp;AC357&amp;"""")
&amp;IF(LEN(AD357)=0,"",","""&amp;AD$1&amp;""":"&amp;AD357)
&amp;IF(LEN(AE357)=0,"",","""&amp;AE$1&amp;""":"""&amp;AE357&amp;"""")
&amp;IF(LEN(AF357)=0,"",","""&amp;AF$1&amp;""":"&amp;AF357)
&amp;IF(LEN(AG357)=0,"",","""&amp;AG$1&amp;""":"&amp;AG357)&amp;"}")</f>
        <v>{"dy":15,"sl":11,"tp":"fl1","vl":"Actor3231","cn":1,"pt":"DI","pp":775,"pr":299}</v>
      </c>
    </row>
    <row r="358" spans="1:40">
      <c r="A358">
        <v>16</v>
      </c>
      <c r="B358">
        <v>11</v>
      </c>
      <c r="C358">
        <f>IF(B358&lt;=9,0,
IF(B358=10,1,2))</f>
        <v>2</v>
      </c>
      <c r="D358">
        <f ca="1">RAND()</f>
        <v>0.70335417541147149</v>
      </c>
      <c r="E358">
        <f ca="1">RAND()</f>
        <v>0.4242972388851175</v>
      </c>
      <c r="F358">
        <f ca="1">RAND()</f>
        <v>0.70029790862922092</v>
      </c>
      <c r="G358">
        <f ca="1">RAND()</f>
        <v>0.4095368921211171</v>
      </c>
      <c r="H358">
        <f ca="1">RAND()</f>
        <v>0.82314780234219043</v>
      </c>
      <c r="I358">
        <f ca="1">RAND()</f>
        <v>0.85077860318318566</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fl1</v>
      </c>
      <c r="AB358" t="s">
        <v>87</v>
      </c>
      <c r="AC358" t="s">
        <v>466</v>
      </c>
      <c r="AD358">
        <v>1</v>
      </c>
      <c r="AE358" t="s">
        <v>129</v>
      </c>
      <c r="AF358">
        <v>775</v>
      </c>
      <c r="AG358">
        <v>299</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전설</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라무무</v>
      </c>
      <c r="AL358">
        <v>1</v>
      </c>
      <c r="AM358" t="str">
        <f ca="1">IF(ROW()=2,AN358,OFFSET(AM358,-1,0)&amp;IF(LEN(AN358)=0,"",","&amp;AN358))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v>
      </c>
      <c r="AN358" t="str">
        <f ca="1">IF(AL358&lt;&gt;1,"",
"{"""&amp;A$1&amp;""":"&amp;A358
&amp;","""&amp;B$1&amp;""":"&amp;B358
&amp;IF(LEN(AA358)=0,"",","""&amp;AA$1&amp;""":"""&amp;AA358&amp;"""")
&amp;IF(LEN(AC358)=0,"",","""&amp;AC$1&amp;""":"""&amp;AC358&amp;"""")
&amp;IF(LEN(AD358)=0,"",","""&amp;AD$1&amp;""":"&amp;AD358)
&amp;IF(LEN(AE358)=0,"",","""&amp;AE$1&amp;""":"""&amp;AE358&amp;"""")
&amp;IF(LEN(AF358)=0,"",","""&amp;AF$1&amp;""":"&amp;AF358)
&amp;IF(LEN(AG358)=0,"",","""&amp;AG$1&amp;""":"&amp;AG358)&amp;"}")</f>
        <v>{"dy":16,"sl":11,"tp":"fl1","vl":"Actor3231","cn":1,"pt":"DI","pp":775,"pr":299}</v>
      </c>
    </row>
    <row r="359" spans="1:40">
      <c r="A359">
        <v>17</v>
      </c>
      <c r="B359">
        <v>11</v>
      </c>
      <c r="C359">
        <f>IF(B359&lt;=9,0,
IF(B359=10,1,2))</f>
        <v>2</v>
      </c>
      <c r="D359">
        <f ca="1">RAND()</f>
        <v>0.1521031603675187</v>
      </c>
      <c r="E359">
        <f ca="1">RAND()</f>
        <v>2.4069081196624542E-2</v>
      </c>
      <c r="F359">
        <f ca="1">RAND()</f>
        <v>0.30364783498844861</v>
      </c>
      <c r="G359">
        <f ca="1">RAND()</f>
        <v>0.15535915783151011</v>
      </c>
      <c r="H359">
        <f ca="1">RAND()</f>
        <v>0.12470770750962656</v>
      </c>
      <c r="I359">
        <f ca="1">RAND()</f>
        <v>0.50177982822434297</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fl1</v>
      </c>
      <c r="AB359" t="s">
        <v>87</v>
      </c>
      <c r="AC359" t="s">
        <v>466</v>
      </c>
      <c r="AD359">
        <v>1</v>
      </c>
      <c r="AE359" t="s">
        <v>129</v>
      </c>
      <c r="AF359">
        <v>775</v>
      </c>
      <c r="AG359">
        <v>299</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전설</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라무무</v>
      </c>
      <c r="AL359">
        <v>1</v>
      </c>
      <c r="AM359" t="str">
        <f ca="1">IF(ROW()=2,AN359,OFFSET(AM359,-1,0)&amp;IF(LEN(AN359)=0,"",","&amp;AN359))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v>
      </c>
      <c r="AN359" t="str">
        <f ca="1">IF(AL359&lt;&gt;1,"",
"{"""&amp;A$1&amp;""":"&amp;A359
&amp;","""&amp;B$1&amp;""":"&amp;B359
&amp;IF(LEN(AA359)=0,"",","""&amp;AA$1&amp;""":"""&amp;AA359&amp;"""")
&amp;IF(LEN(AC359)=0,"",","""&amp;AC$1&amp;""":"""&amp;AC359&amp;"""")
&amp;IF(LEN(AD359)=0,"",","""&amp;AD$1&amp;""":"&amp;AD359)
&amp;IF(LEN(AE359)=0,"",","""&amp;AE$1&amp;""":"""&amp;AE359&amp;"""")
&amp;IF(LEN(AF359)=0,"",","""&amp;AF$1&amp;""":"&amp;AF359)
&amp;IF(LEN(AG359)=0,"",","""&amp;AG$1&amp;""":"&amp;AG359)&amp;"}")</f>
        <v>{"dy":17,"sl":11,"tp":"fl1","vl":"Actor3231","cn":1,"pt":"DI","pp":775,"pr":299}</v>
      </c>
    </row>
    <row r="360" spans="1:40">
      <c r="A360">
        <v>18</v>
      </c>
      <c r="B360">
        <v>11</v>
      </c>
      <c r="C360">
        <f>IF(B360&lt;=9,0,
IF(B360=10,1,2))</f>
        <v>2</v>
      </c>
      <c r="D360">
        <f ca="1">RAND()</f>
        <v>0.54760198317695241</v>
      </c>
      <c r="E360">
        <f ca="1">RAND()</f>
        <v>0.94150374350274457</v>
      </c>
      <c r="F360">
        <f ca="1">RAND()</f>
        <v>0.42549432313005786</v>
      </c>
      <c r="G360">
        <f ca="1">RAND()</f>
        <v>0.2519714841612366</v>
      </c>
      <c r="H360">
        <f ca="1">RAND()</f>
        <v>0.58630505143554434</v>
      </c>
      <c r="I360">
        <f ca="1">RAND()</f>
        <v>0.129649572538445</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
      </c>
      <c r="AL360">
        <v>1</v>
      </c>
      <c r="AM360" t="str">
        <f ca="1">IF(ROW()=2,AN360,OFFSET(AM360,-1,0)&amp;IF(LEN(AN360)=0,"",","&amp;AN360))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v>
      </c>
      <c r="AN360" t="str">
        <f ca="1">IF(AL360&lt;&gt;1,"",
"{"""&amp;A$1&amp;""":"&amp;A360
&amp;","""&amp;B$1&amp;""":"&amp;B360
&amp;IF(LEN(AA360)=0,"",","""&amp;AA$1&amp;""":"""&amp;AA360&amp;"""")
&amp;IF(LEN(AC360)=0,"",","""&amp;AC$1&amp;""":"""&amp;AC360&amp;"""")
&amp;IF(LEN(AD360)=0,"",","""&amp;AD$1&amp;""":"&amp;AD360)
&amp;IF(LEN(AE360)=0,"",","""&amp;AE$1&amp;""":"""&amp;AE360&amp;"""")
&amp;IF(LEN(AF360)=0,"",","""&amp;AF$1&amp;""":"&amp;AF360)
&amp;IF(LEN(AG360)=0,"",","""&amp;AG$1&amp;""":"&amp;AG360)&amp;"}")</f>
        <v>{"dy":18,"sl":11}</v>
      </c>
    </row>
    <row r="361" spans="1:40">
      <c r="A361">
        <v>19</v>
      </c>
      <c r="B361">
        <v>11</v>
      </c>
      <c r="C361">
        <f>IF(B361&lt;=9,0,
IF(B361=10,1,2))</f>
        <v>2</v>
      </c>
      <c r="D361">
        <f ca="1">RAND()</f>
        <v>0.82189089906167756</v>
      </c>
      <c r="E361">
        <f ca="1">RAND()</f>
        <v>0.71506674548913007</v>
      </c>
      <c r="F361">
        <f ca="1">RAND()</f>
        <v>0.19874524014336437</v>
      </c>
      <c r="G361">
        <f ca="1">RAND()</f>
        <v>0.34800770127896286</v>
      </c>
      <c r="H361">
        <f ca="1">RAND()</f>
        <v>0.28244250657663994</v>
      </c>
      <c r="I361">
        <f ca="1">RAND()</f>
        <v>0.48406002290121519</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fl6</v>
      </c>
      <c r="AB361" t="s">
        <v>486</v>
      </c>
      <c r="AC361" t="s">
        <v>449</v>
      </c>
      <c r="AD361">
        <v>1</v>
      </c>
      <c r="AE361" t="s">
        <v>129</v>
      </c>
      <c r="AF361">
        <v>580</v>
      </c>
      <c r="AG361">
        <v>369</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원더</v>
      </c>
      <c r="AL361">
        <v>1</v>
      </c>
      <c r="AM361" t="str">
        <f ca="1">IF(ROW()=2,AN361,OFFSET(AM361,-1,0)&amp;IF(LEN(AN361)=0,"",","&amp;AN361))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v>
      </c>
      <c r="AN361" t="str">
        <f ca="1">IF(AL361&lt;&gt;1,"",
"{"""&amp;A$1&amp;""":"&amp;A361
&amp;","""&amp;B$1&amp;""":"&amp;B361
&amp;IF(LEN(AA361)=0,"",","""&amp;AA$1&amp;""":"""&amp;AA361&amp;"""")
&amp;IF(LEN(AC361)=0,"",","""&amp;AC$1&amp;""":"""&amp;AC361&amp;"""")
&amp;IF(LEN(AD361)=0,"",","""&amp;AD$1&amp;""":"&amp;AD361)
&amp;IF(LEN(AE361)=0,"",","""&amp;AE$1&amp;""":"""&amp;AE361&amp;"""")
&amp;IF(LEN(AF361)=0,"",","""&amp;AF$1&amp;""":"&amp;AF361)
&amp;IF(LEN(AG361)=0,"",","""&amp;AG$1&amp;""":"&amp;AG361)&amp;"}")</f>
        <v>{"dy":19,"sl":11,"tp":"fl6","vl":"Actor2128","cn":1,"pt":"DI","pp":580,"pr":369}</v>
      </c>
    </row>
    <row r="362" spans="1:40">
      <c r="A362">
        <v>20</v>
      </c>
      <c r="B362">
        <v>11</v>
      </c>
      <c r="C362">
        <f>IF(B362&lt;=9,0,
IF(B362=10,1,2))</f>
        <v>2</v>
      </c>
      <c r="D362">
        <f ca="1">RAND()</f>
        <v>0.37289925457852258</v>
      </c>
      <c r="E362">
        <f ca="1">RAND()</f>
        <v>0.85532383497476061</v>
      </c>
      <c r="F362">
        <f ca="1">RAND()</f>
        <v>0.89296993470880104</v>
      </c>
      <c r="G362">
        <f ca="1">RAND()</f>
        <v>4.641327755653768E-2</v>
      </c>
      <c r="H362">
        <f ca="1">RAND()</f>
        <v>0.59076730981076264</v>
      </c>
      <c r="I362">
        <f ca="1">RAND()</f>
        <v>0.87621542386544926</v>
      </c>
      <c r="M362" t="str">
        <f ca="1">IF(LEN(J362)&lt;&gt;0,J362,VLOOKUP(D362+$B362,$BJ:$BK,MATCH($BK$1,$BJ$1:$BK$1,0),1))</f>
        <v>삭제</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삭제</v>
      </c>
      <c r="O362" t="str">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삭제</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삭제</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t="str">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삭제</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AA362" t="str">
        <f ca="1">IF(ISBLANK(AB362),"",
VLOOKUP(AB362,OFFSET(INDIRECT("$A:$B"),0,MATCH(AB$1&amp;"_Verify",INDIRECT("$1:$1"),0)-1),2,0)
)</f>
        <v>fl6</v>
      </c>
      <c r="AB362" t="s">
        <v>486</v>
      </c>
      <c r="AC362" t="s">
        <v>449</v>
      </c>
      <c r="AD362">
        <v>1</v>
      </c>
      <c r="AE362" t="s">
        <v>129</v>
      </c>
      <c r="AF362">
        <v>580</v>
      </c>
      <c r="AG362">
        <v>369</v>
      </c>
      <c r="AH362" t="str">
        <f>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원더</v>
      </c>
      <c r="AL362">
        <v>1</v>
      </c>
      <c r="AM362" t="str">
        <f ca="1">IF(ROW()=2,AN362,OFFSET(AM362,-1,0)&amp;IF(LEN(AN362)=0,"",","&amp;AN362))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v>
      </c>
      <c r="AN362" t="str">
        <f ca="1">IF(AL362&lt;&gt;1,"",
"{"""&amp;A$1&amp;""":"&amp;A362
&amp;","""&amp;B$1&amp;""":"&amp;B362
&amp;IF(LEN(AA362)=0,"",","""&amp;AA$1&amp;""":"""&amp;AA362&amp;"""")
&amp;IF(LEN(AC362)=0,"",","""&amp;AC$1&amp;""":"""&amp;AC362&amp;"""")
&amp;IF(LEN(AD362)=0,"",","""&amp;AD$1&amp;""":"&amp;AD362)
&amp;IF(LEN(AE362)=0,"",","""&amp;AE$1&amp;""":"""&amp;AE362&amp;"""")
&amp;IF(LEN(AF362)=0,"",","""&amp;AF$1&amp;""":"&amp;AF362)
&amp;IF(LEN(AG362)=0,"",","""&amp;AG$1&amp;""":"&amp;AG362)&amp;"}")</f>
        <v>{"dy":20,"sl":11,"tp":"fl6","vl":"Actor2128","cn":1,"pt":"DI","pp":580,"pr":369}</v>
      </c>
    </row>
    <row r="363" spans="1:40">
      <c r="A363">
        <v>21</v>
      </c>
      <c r="B363">
        <v>11</v>
      </c>
      <c r="C363">
        <f>IF(B363&lt;=9,0,
IF(B363=10,1,2))</f>
        <v>2</v>
      </c>
      <c r="D363">
        <f ca="1">RAND()</f>
        <v>0.41718603095953111</v>
      </c>
      <c r="E363">
        <f ca="1">RAND()</f>
        <v>0.63843576020891302</v>
      </c>
      <c r="F363">
        <f ca="1">RAND()</f>
        <v>0.30303409340371668</v>
      </c>
      <c r="G363">
        <f ca="1">RAND()</f>
        <v>8.2442038808242968E-2</v>
      </c>
      <c r="H363">
        <f ca="1">RAND()</f>
        <v>0.25456200713713062</v>
      </c>
      <c r="I363">
        <f ca="1">RAND()</f>
        <v>0.40035107330893105</v>
      </c>
      <c r="M363" t="str">
        <f ca="1">IF(LEN(J363)&lt;&gt;0,J363,VLOOKUP(D363+$B363,$BJ:$BK,MATCH($BK$1,$BJ$1:$BK$1,0),1))</f>
        <v>삭제</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삭제</v>
      </c>
      <c r="O363" t="str">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삭제</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삭제</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t="str">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삭제</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AA363" t="str">
        <f ca="1">IF(ISBLANK(AB363),"",
VLOOKUP(AB363,OFFSET(INDIRECT("$A:$B"),0,MATCH(AB$1&amp;"_Verify",INDIRECT("$1:$1"),0)-1),2,0)
)</f>
        <v>fl6</v>
      </c>
      <c r="AB363" t="s">
        <v>486</v>
      </c>
      <c r="AC363" t="s">
        <v>449</v>
      </c>
      <c r="AD363">
        <v>1</v>
      </c>
      <c r="AE363" t="s">
        <v>129</v>
      </c>
      <c r="AF363">
        <v>580</v>
      </c>
      <c r="AG363">
        <v>369</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원더</v>
      </c>
      <c r="AL363">
        <v>1</v>
      </c>
      <c r="AM363" t="str">
        <f ca="1">IF(ROW()=2,AN363,OFFSET(AM363,-1,0)&amp;IF(LEN(AN363)=0,"",","&amp;AN363))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v>
      </c>
      <c r="AN363" t="str">
        <f ca="1">IF(AL363&lt;&gt;1,"",
"{"""&amp;A$1&amp;""":"&amp;A363
&amp;","""&amp;B$1&amp;""":"&amp;B363
&amp;IF(LEN(AA363)=0,"",","""&amp;AA$1&amp;""":"""&amp;AA363&amp;"""")
&amp;IF(LEN(AC363)=0,"",","""&amp;AC$1&amp;""":"""&amp;AC363&amp;"""")
&amp;IF(LEN(AD363)=0,"",","""&amp;AD$1&amp;""":"&amp;AD363)
&amp;IF(LEN(AE363)=0,"",","""&amp;AE$1&amp;""":"""&amp;AE363&amp;"""")
&amp;IF(LEN(AF363)=0,"",","""&amp;AF$1&amp;""":"&amp;AF363)
&amp;IF(LEN(AG363)=0,"",","""&amp;AG$1&amp;""":"&amp;AG363)&amp;"}")</f>
        <v>{"dy":21,"sl":11,"tp":"fl6","vl":"Actor2128","cn":1,"pt":"DI","pp":580,"pr":369}</v>
      </c>
    </row>
    <row r="364" spans="1:40">
      <c r="A364">
        <v>22</v>
      </c>
      <c r="B364">
        <v>11</v>
      </c>
      <c r="C364">
        <f>IF(B364&lt;=9,0,
IF(B364=10,1,2))</f>
        <v>2</v>
      </c>
      <c r="D364">
        <f ca="1">RAND()</f>
        <v>0.61757315682906411</v>
      </c>
      <c r="E364">
        <f ca="1">RAND()</f>
        <v>0.21050202020045172</v>
      </c>
      <c r="F364">
        <f ca="1">RAND()</f>
        <v>0.56727004432417683</v>
      </c>
      <c r="G364">
        <f ca="1">RAND()</f>
        <v>0.41278557824904305</v>
      </c>
      <c r="H364">
        <f ca="1">RAND()</f>
        <v>4.3005160324730562E-2</v>
      </c>
      <c r="I364">
        <f ca="1">RAND()</f>
        <v>0.11432493878308692</v>
      </c>
      <c r="M364" t="str">
        <f ca="1">IF(LEN(J364)&lt;&gt;0,J364,VLOOKUP(D364+$B364,$BJ:$BK,MATCH($BK$1,$BJ$1:$BK$1,0),1))</f>
        <v>삭제</v>
      </c>
      <c r="N364" t="str">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삭제</v>
      </c>
      <c r="O364" t="str">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삭제</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삭제</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t="str">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삭제</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AA364" t="str">
        <f ca="1">IF(ISBLANK(AB364),"",
VLOOKUP(AB364,OFFSET(INDIRECT("$A:$B"),0,MATCH(AB$1&amp;"_Verify",INDIRECT("$1:$1"),0)-1),2,0)
)</f>
        <v/>
      </c>
      <c r="AH364" t="str">
        <f>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
      </c>
      <c r="AJ364" t="str">
        <f>IF(ISBLANK($AB364),"",
IF(AND($B364&gt;=VLOOKUP($AB364,$AP:$AS,3,0),$B364&lt;=VLOOKUP($AB364,$AP:$AS,4,0)),"","슬롯타입이상"))</f>
        <v/>
      </c>
      <c r="AK364" t="str">
        <f>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
      </c>
      <c r="AL364">
        <v>1</v>
      </c>
      <c r="AM364" t="str">
        <f ca="1">IF(ROW()=2,AN364,OFFSET(AM364,-1,0)&amp;IF(LEN(AN364)=0,"",","&amp;AN364))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v>
      </c>
      <c r="AN364" t="str">
        <f ca="1">IF(AL364&lt;&gt;1,"",
"{"""&amp;A$1&amp;""":"&amp;A364
&amp;","""&amp;B$1&amp;""":"&amp;B364
&amp;IF(LEN(AA364)=0,"",","""&amp;AA$1&amp;""":"""&amp;AA364&amp;"""")
&amp;IF(LEN(AC364)=0,"",","""&amp;AC$1&amp;""":"""&amp;AC364&amp;"""")
&amp;IF(LEN(AD364)=0,"",","""&amp;AD$1&amp;""":"&amp;AD364)
&amp;IF(LEN(AE364)=0,"",","""&amp;AE$1&amp;""":"""&amp;AE364&amp;"""")
&amp;IF(LEN(AF364)=0,"",","""&amp;AF$1&amp;""":"&amp;AF364)
&amp;IF(LEN(AG364)=0,"",","""&amp;AG$1&amp;""":"&amp;AG364)&amp;"}")</f>
        <v>{"dy":22,"sl":11}</v>
      </c>
    </row>
    <row r="365" spans="1:40">
      <c r="A365">
        <v>23</v>
      </c>
      <c r="B365">
        <v>11</v>
      </c>
      <c r="C365">
        <f>IF(B365&lt;=9,0,
IF(B365=10,1,2))</f>
        <v>2</v>
      </c>
      <c r="D365">
        <f ca="1">RAND()</f>
        <v>0.20186861582686888</v>
      </c>
      <c r="E365">
        <f ca="1">RAND()</f>
        <v>0.59661779289460259</v>
      </c>
      <c r="F365">
        <f ca="1">RAND()</f>
        <v>0.39237419078061597</v>
      </c>
      <c r="G365">
        <f ca="1">RAND()</f>
        <v>0.56948608722868854</v>
      </c>
      <c r="H365">
        <f ca="1">RAND()</f>
        <v>0.98379792539111766</v>
      </c>
      <c r="I365">
        <f ca="1">RAND()</f>
        <v>6.2456145431535881E-2</v>
      </c>
      <c r="M365" t="str">
        <f ca="1">IF(LEN(J365)&lt;&gt;0,J365,VLOOKUP(D365+$B365,$BJ:$BK,MATCH($BK$1,$BJ$1:$BK$1,0),1))</f>
        <v>삭제</v>
      </c>
      <c r="N365" t="str">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삭제</v>
      </c>
      <c r="O365" t="str">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삭제</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삭제</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t="str">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삭제</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AA365" t="str">
        <f ca="1">IF(ISBLANK(AB365),"",
VLOOKUP(AB365,OFFSET(INDIRECT("$A:$B"),0,MATCH(AB$1&amp;"_Verify",INDIRECT("$1:$1"),0)-1),2,0)
)</f>
        <v>fl3</v>
      </c>
      <c r="AB365" t="s">
        <v>89</v>
      </c>
      <c r="AC365" t="s">
        <v>462</v>
      </c>
      <c r="AD365">
        <v>1</v>
      </c>
      <c r="AE365" t="s">
        <v>129</v>
      </c>
      <c r="AF365">
        <v>70</v>
      </c>
      <c r="AG365">
        <v>49</v>
      </c>
      <c r="AH365" t="str">
        <f>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
      </c>
      <c r="AJ365" t="str">
        <f>IF(ISBLANK($AB365),"",
IF(AND($B365&gt;=VLOOKUP($AB365,$AP:$AS,3,0),$B365&lt;=VLOOKUP($AB365,$AP:$AS,4,0)),"","슬롯타입이상"))</f>
        <v/>
      </c>
      <c r="AK365" t="str">
        <f>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롤라</v>
      </c>
      <c r="AL365">
        <v>1</v>
      </c>
      <c r="AM365" t="str">
        <f ca="1">IF(ROW()=2,AN365,OFFSET(AM365,-1,0)&amp;IF(LEN(AN365)=0,"",","&amp;AN365))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3","vl":"Actor3019","cn":1,"pt":"DI","pp":70,"pr":49}</v>
      </c>
      <c r="AN365" t="str">
        <f ca="1">IF(AL365&lt;&gt;1,"",
"{"""&amp;A$1&amp;""":"&amp;A365
&amp;","""&amp;B$1&amp;""":"&amp;B365
&amp;IF(LEN(AA365)=0,"",","""&amp;AA$1&amp;""":"""&amp;AA365&amp;"""")
&amp;IF(LEN(AC365)=0,"",","""&amp;AC$1&amp;""":"""&amp;AC365&amp;"""")
&amp;IF(LEN(AD365)=0,"",","""&amp;AD$1&amp;""":"&amp;AD365)
&amp;IF(LEN(AE365)=0,"",","""&amp;AE$1&amp;""":"""&amp;AE365&amp;"""")
&amp;IF(LEN(AF365)=0,"",","""&amp;AF$1&amp;""":"&amp;AF365)
&amp;IF(LEN(AG365)=0,"",","""&amp;AG$1&amp;""":"&amp;AG365)&amp;"}")</f>
        <v>{"dy":23,"sl":11,"tp":"fl3","vl":"Actor3019","cn":1,"pt":"DI","pp":70,"pr":49}</v>
      </c>
    </row>
    <row r="366" spans="1:40">
      <c r="A366">
        <v>24</v>
      </c>
      <c r="B366">
        <v>11</v>
      </c>
      <c r="C366">
        <f>IF(B366&lt;=9,0,
IF(B366=10,1,2))</f>
        <v>2</v>
      </c>
      <c r="D366">
        <f ca="1">RAND()</f>
        <v>0.88873043999795232</v>
      </c>
      <c r="E366">
        <f ca="1">RAND()</f>
        <v>0.96399220523509355</v>
      </c>
      <c r="F366">
        <f ca="1">RAND()</f>
        <v>0.85588200488391941</v>
      </c>
      <c r="G366">
        <f ca="1">RAND()</f>
        <v>0.62692581492262855</v>
      </c>
      <c r="H366">
        <f ca="1">RAND()</f>
        <v>0.10964804563669617</v>
      </c>
      <c r="I366">
        <f ca="1">RAND()</f>
        <v>0.12741155714997132</v>
      </c>
      <c r="M366" t="str">
        <f ca="1">IF(LEN(J366)&lt;&gt;0,J366,VLOOKUP(D366+$B366,$BJ:$BK,MATCH($BK$1,$BJ$1:$BK$1,0),1))</f>
        <v>삭제</v>
      </c>
      <c r="N366" t="str">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삭제</v>
      </c>
      <c r="O366" t="str">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삭제</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삭제</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t="str">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삭제</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AA366" t="str">
        <f ca="1">IF(ISBLANK(AB366),"",
VLOOKUP(AB366,OFFSET(INDIRECT("$A:$B"),0,MATCH(AB$1&amp;"_Verify",INDIRECT("$1:$1"),0)-1),2,0)
)</f>
        <v/>
      </c>
      <c r="AH366" t="str">
        <f>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
      </c>
      <c r="AJ366" t="str">
        <f>IF(ISBLANK($AB366),"",
IF(AND($B366&gt;=VLOOKUP($AB366,$AP:$AS,3,0),$B366&lt;=VLOOKUP($AB366,$AP:$AS,4,0)),"","슬롯타입이상"))</f>
        <v/>
      </c>
      <c r="AK366" t="str">
        <f>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
      </c>
      <c r="AL366">
        <v>1</v>
      </c>
      <c r="AM366" t="str">
        <f ca="1">IF(ROW()=2,AN366,OFFSET(AM366,-1,0)&amp;IF(LEN(AN366)=0,"",","&amp;AN366))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3","vl":"Actor3019","cn":1,"pt":"DI","pp":70,"pr":49},{"dy":24,"sl":11}</v>
      </c>
      <c r="AN366" t="str">
        <f ca="1">IF(AL366&lt;&gt;1,"",
"{"""&amp;A$1&amp;""":"&amp;A366
&amp;","""&amp;B$1&amp;""":"&amp;B366
&amp;IF(LEN(AA366)=0,"",","""&amp;AA$1&amp;""":"""&amp;AA366&amp;"""")
&amp;IF(LEN(AC366)=0,"",","""&amp;AC$1&amp;""":"""&amp;AC366&amp;"""")
&amp;IF(LEN(AD366)=0,"",","""&amp;AD$1&amp;""":"&amp;AD366)
&amp;IF(LEN(AE366)=0,"",","""&amp;AE$1&amp;""":"""&amp;AE366&amp;"""")
&amp;IF(LEN(AF366)=0,"",","""&amp;AF$1&amp;""":"&amp;AF366)
&amp;IF(LEN(AG366)=0,"",","""&amp;AG$1&amp;""":"&amp;AG366)&amp;"}")</f>
        <v>{"dy":24,"sl":11}</v>
      </c>
    </row>
    <row r="367" spans="1:40">
      <c r="A367">
        <v>25</v>
      </c>
      <c r="B367">
        <v>11</v>
      </c>
      <c r="C367">
        <f>IF(B367&lt;=9,0,
IF(B367=10,1,2))</f>
        <v>2</v>
      </c>
      <c r="D367">
        <f ca="1">RAND()</f>
        <v>0.20630469510255312</v>
      </c>
      <c r="E367">
        <f ca="1">RAND()</f>
        <v>0.98448400991058671</v>
      </c>
      <c r="F367">
        <f ca="1">RAND()</f>
        <v>0.182755812162402</v>
      </c>
      <c r="G367">
        <f ca="1">RAND()</f>
        <v>0.70706681283016681</v>
      </c>
      <c r="H367">
        <f ca="1">RAND()</f>
        <v>0.96315562795280207</v>
      </c>
      <c r="I367">
        <f ca="1">RAND()</f>
        <v>0.74217083769344527</v>
      </c>
      <c r="M367" t="str">
        <f ca="1">IF(LEN(J367)&lt;&gt;0,J367,VLOOKUP(D367+$B367,$BJ:$BK,MATCH($BK$1,$BJ$1:$BK$1,0),1))</f>
        <v>삭제</v>
      </c>
      <c r="N367" t="str">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삭제</v>
      </c>
      <c r="O367" t="str">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삭제</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삭제</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t="str">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삭제</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AA367" t="str">
        <f ca="1">IF(ISBLANK(AB367),"",
VLOOKUP(AB367,OFFSET(INDIRECT("$A:$B"),0,MATCH(AB$1&amp;"_Verify",INDIRECT("$1:$1"),0)-1),2,0)
)</f>
        <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
      </c>
      <c r="AL367">
        <v>1</v>
      </c>
      <c r="AM367" t="str">
        <f ca="1">IF(ROW()=2,AN367,OFFSET(AM367,-1,0)&amp;IF(LEN(AN367)=0,"",","&amp;AN367))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3","vl":"Actor3019","cn":1,"pt":"DI","pp":70,"pr":49},{"dy":24,"sl":11},{"dy":25,"sl":11}</v>
      </c>
      <c r="AN367" t="str">
        <f ca="1">IF(AL367&lt;&gt;1,"",
"{"""&amp;A$1&amp;""":"&amp;A367
&amp;","""&amp;B$1&amp;""":"&amp;B367
&amp;IF(LEN(AA367)=0,"",","""&amp;AA$1&amp;""":"""&amp;AA367&amp;"""")
&amp;IF(LEN(AC367)=0,"",","""&amp;AC$1&amp;""":"""&amp;AC367&amp;"""")
&amp;IF(LEN(AD367)=0,"",","""&amp;AD$1&amp;""":"&amp;AD367)
&amp;IF(LEN(AE367)=0,"",","""&amp;AE$1&amp;""":"""&amp;AE367&amp;"""")
&amp;IF(LEN(AF367)=0,"",","""&amp;AF$1&amp;""":"&amp;AF367)
&amp;IF(LEN(AG367)=0,"",","""&amp;AG$1&amp;""":"&amp;AG367)&amp;"}")</f>
        <v>{"dy":25,"sl":11}</v>
      </c>
    </row>
    <row r="368" spans="1:40">
      <c r="A368">
        <v>26</v>
      </c>
      <c r="B368">
        <v>11</v>
      </c>
      <c r="C368">
        <f>IF(B368&lt;=9,0,
IF(B368=10,1,2))</f>
        <v>2</v>
      </c>
      <c r="D368">
        <f ca="1">RAND()</f>
        <v>0.69115414951128806</v>
      </c>
      <c r="E368">
        <f ca="1">RAND()</f>
        <v>0.10023328916521013</v>
      </c>
      <c r="F368">
        <f ca="1">RAND()</f>
        <v>0.40481101438783973</v>
      </c>
      <c r="G368">
        <f ca="1">RAND()</f>
        <v>7.3765461992816195E-2</v>
      </c>
      <c r="H368">
        <f ca="1">RAND()</f>
        <v>0.48513578084601749</v>
      </c>
      <c r="I368">
        <f ca="1">RAND()</f>
        <v>0.8772331613993557</v>
      </c>
      <c r="M368" t="str">
        <f ca="1">IF(LEN(J368)&lt;&gt;0,J368,VLOOKUP(D368+$B368,$BJ:$BK,MATCH($BK$1,$BJ$1:$BK$1,0),1))</f>
        <v>삭제</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삭제</v>
      </c>
      <c r="O368" t="str">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삭제</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삭제</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t="str">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삭제</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AA368" t="str">
        <f ca="1">IF(ISBLANK(AB368),"",
VLOOKUP(AB368,OFFSET(INDIRECT("$A:$B"),0,MATCH(AB$1&amp;"_Verify",INDIRECT("$1:$1"),0)-1),2,0)
)</f>
        <v>fl1</v>
      </c>
      <c r="AB368" t="s">
        <v>87</v>
      </c>
      <c r="AC368" t="s">
        <v>476</v>
      </c>
      <c r="AD368">
        <v>1</v>
      </c>
      <c r="AE368" t="s">
        <v>129</v>
      </c>
      <c r="AF368">
        <v>219</v>
      </c>
      <c r="AG368">
        <v>129</v>
      </c>
      <c r="AH368" t="str">
        <f>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케이저</v>
      </c>
      <c r="AL368">
        <v>1</v>
      </c>
      <c r="AM368" t="str">
        <f ca="1">IF(ROW()=2,AN368,OFFSET(AM368,-1,0)&amp;IF(LEN(AN368)=0,"",","&amp;AN368))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3","vl":"Actor3019","cn":1,"pt":"DI","pp":70,"pr":49},{"dy":24,"sl":11},{"dy":25,"sl":11},{"dy":26,"sl":11,"tp":"fl1","vl":"Actor0113","cn":1,"pt":"DI","pp":219,"pr":129}</v>
      </c>
      <c r="AN368" t="str">
        <f ca="1">IF(AL368&lt;&gt;1,"",
"{"""&amp;A$1&amp;""":"&amp;A368
&amp;","""&amp;B$1&amp;""":"&amp;B368
&amp;IF(LEN(AA368)=0,"",","""&amp;AA$1&amp;""":"""&amp;AA368&amp;"""")
&amp;IF(LEN(AC368)=0,"",","""&amp;AC$1&amp;""":"""&amp;AC368&amp;"""")
&amp;IF(LEN(AD368)=0,"",","""&amp;AD$1&amp;""":"&amp;AD368)
&amp;IF(LEN(AE368)=0,"",","""&amp;AE$1&amp;""":"""&amp;AE368&amp;"""")
&amp;IF(LEN(AF368)=0,"",","""&amp;AF$1&amp;""":"&amp;AF368)
&amp;IF(LEN(AG368)=0,"",","""&amp;AG$1&amp;""":"&amp;AG368)&amp;"}")</f>
        <v>{"dy":26,"sl":11,"tp":"fl1","vl":"Actor0113","cn":1,"pt":"DI","pp":219,"pr":129}</v>
      </c>
    </row>
    <row r="369" spans="1:40">
      <c r="A369">
        <v>27</v>
      </c>
      <c r="B369">
        <v>11</v>
      </c>
      <c r="C369">
        <f>IF(B369&lt;=9,0,
IF(B369=10,1,2))</f>
        <v>2</v>
      </c>
      <c r="D369">
        <f ca="1">RAND()</f>
        <v>0.20224668736077822</v>
      </c>
      <c r="E369">
        <f ca="1">RAND()</f>
        <v>0.52228777596600817</v>
      </c>
      <c r="F369">
        <f ca="1">RAND()</f>
        <v>0.55170494425685235</v>
      </c>
      <c r="G369">
        <f ca="1">RAND()</f>
        <v>6.8347235479756074E-2</v>
      </c>
      <c r="H369">
        <f ca="1">RAND()</f>
        <v>0.71147008511917742</v>
      </c>
      <c r="I369">
        <f ca="1">RAND()</f>
        <v>0.38097664773028772</v>
      </c>
      <c r="M369" t="str">
        <f ca="1">IF(LEN(J369)&lt;&gt;0,J369,VLOOKUP(D369+$B369,$BJ:$BK,MATCH($BK$1,$BJ$1:$BK$1,0),1))</f>
        <v>삭제</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삭제</v>
      </c>
      <c r="O369" t="str">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삭제</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삭제</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t="str">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삭제</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AA369" t="str">
        <f ca="1">IF(ISBLANK(AB369),"",
VLOOKUP(AB369,OFFSET(INDIRECT("$A:$B"),0,MATCH(AB$1&amp;"_Verify",INDIRECT("$1:$1"),0)-1),2,0)
)</f>
        <v>fl1</v>
      </c>
      <c r="AB369" t="s">
        <v>87</v>
      </c>
      <c r="AC369" t="s">
        <v>476</v>
      </c>
      <c r="AD369">
        <v>1</v>
      </c>
      <c r="AE369" t="s">
        <v>129</v>
      </c>
      <c r="AF369">
        <v>219</v>
      </c>
      <c r="AG369">
        <v>129</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케이저</v>
      </c>
      <c r="AL369">
        <v>1</v>
      </c>
      <c r="AM369" t="str">
        <f ca="1">IF(ROW()=2,AN369,OFFSET(AM369,-1,0)&amp;IF(LEN(AN369)=0,"",","&amp;AN369))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3","vl":"Actor3019","cn":1,"pt":"DI","pp":70,"pr":49},{"dy":24,"sl":11},{"dy":25,"sl":11},{"dy":26,"sl":11,"tp":"fl1","vl":"Actor0113","cn":1,"pt":"DI","pp":219,"pr":129},{"dy":27,"sl":11,"tp":"fl1","vl":"Actor0113","cn":1,"pt":"DI","pp":219,"pr":129}</v>
      </c>
      <c r="AN369" t="str">
        <f ca="1">IF(AL369&lt;&gt;1,"",
"{"""&amp;A$1&amp;""":"&amp;A369
&amp;","""&amp;B$1&amp;""":"&amp;B369
&amp;IF(LEN(AA369)=0,"",","""&amp;AA$1&amp;""":"""&amp;AA369&amp;"""")
&amp;IF(LEN(AC369)=0,"",","""&amp;AC$1&amp;""":"""&amp;AC369&amp;"""")
&amp;IF(LEN(AD369)=0,"",","""&amp;AD$1&amp;""":"&amp;AD369)
&amp;IF(LEN(AE369)=0,"",","""&amp;AE$1&amp;""":"""&amp;AE369&amp;"""")
&amp;IF(LEN(AF369)=0,"",","""&amp;AF$1&amp;""":"&amp;AF369)
&amp;IF(LEN(AG369)=0,"",","""&amp;AG$1&amp;""":"&amp;AG369)&amp;"}")</f>
        <v>{"dy":27,"sl":11,"tp":"fl1","vl":"Actor0113","cn":1,"pt":"DI","pp":219,"pr":129}</v>
      </c>
    </row>
    <row r="370" spans="1:40">
      <c r="A370">
        <v>28</v>
      </c>
      <c r="B370">
        <v>11</v>
      </c>
      <c r="C370">
        <f>IF(B370&lt;=9,0,
IF(B370=10,1,2))</f>
        <v>2</v>
      </c>
      <c r="D370">
        <f ca="1">RAND()</f>
        <v>0.67906158202107092</v>
      </c>
      <c r="E370">
        <f ca="1">RAND()</f>
        <v>0.80168359382111698</v>
      </c>
      <c r="F370">
        <f ca="1">RAND()</f>
        <v>0.42346250842098532</v>
      </c>
      <c r="G370">
        <f ca="1">RAND()</f>
        <v>2.8743628644929298E-2</v>
      </c>
      <c r="H370">
        <f ca="1">RAND()</f>
        <v>0.31838546750627261</v>
      </c>
      <c r="I370">
        <f ca="1">RAND()</f>
        <v>0.8989754884709098</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
      </c>
      <c r="AL370">
        <v>1</v>
      </c>
      <c r="AM370" t="str">
        <f ca="1">IF(ROW()=2,AN370,OFFSET(AM370,-1,0)&amp;IF(LEN(AN370)=0,"",","&amp;AN370))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3","vl":"Actor3019","cn":1,"pt":"DI","pp":70,"pr":49},{"dy":24,"sl":11},{"dy":25,"sl":11},{"dy":26,"sl":11,"tp":"fl1","vl":"Actor0113","cn":1,"pt":"DI","pp":219,"pr":129},{"dy":27,"sl":11,"tp":"fl1","vl":"Actor0113","cn":1,"pt":"DI","pp":219,"pr":129},{"dy":28,"sl":11}</v>
      </c>
      <c r="AN370" t="str">
        <f ca="1">IF(AL370&lt;&gt;1,"",
"{"""&amp;A$1&amp;""":"&amp;A370
&amp;","""&amp;B$1&amp;""":"&amp;B370
&amp;IF(LEN(AA370)=0,"",","""&amp;AA$1&amp;""":"""&amp;AA370&amp;"""")
&amp;IF(LEN(AC370)=0,"",","""&amp;AC$1&amp;""":"""&amp;AC370&amp;"""")
&amp;IF(LEN(AD370)=0,"",","""&amp;AD$1&amp;""":"&amp;AD370)
&amp;IF(LEN(AE370)=0,"",","""&amp;AE$1&amp;""":"""&amp;AE370&amp;"""")
&amp;IF(LEN(AF370)=0,"",","""&amp;AF$1&amp;""":"&amp;AF370)
&amp;IF(LEN(AG370)=0,"",","""&amp;AG$1&amp;""":"&amp;AG370)&amp;"}")</f>
        <v>{"dy":28,"sl":11}</v>
      </c>
    </row>
    <row r="371" spans="1:40">
      <c r="A371">
        <v>29</v>
      </c>
      <c r="B371">
        <v>11</v>
      </c>
      <c r="C371">
        <f>IF(B371&lt;=9,0,
IF(B371=10,1,2))</f>
        <v>2</v>
      </c>
      <c r="D371">
        <f ca="1">RAND()</f>
        <v>0.13236984314656286</v>
      </c>
      <c r="E371">
        <f ca="1">RAND()</f>
        <v>0.41951662395342015</v>
      </c>
      <c r="F371">
        <f ca="1">RAND()</f>
        <v>0.55203219100778589</v>
      </c>
      <c r="G371">
        <f ca="1">RAND()</f>
        <v>0.24148214832319093</v>
      </c>
      <c r="H371">
        <f ca="1">RAND()</f>
        <v>0.93681552593115924</v>
      </c>
      <c r="I371">
        <f ca="1">RAND()</f>
        <v>0.90654172254358123</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fp</v>
      </c>
      <c r="AB371" t="s">
        <v>86</v>
      </c>
      <c r="AC371" t="s">
        <v>478</v>
      </c>
      <c r="AD371">
        <v>75</v>
      </c>
      <c r="AE371" t="s">
        <v>129</v>
      </c>
      <c r="AF371">
        <v>172</v>
      </c>
      <c r="AG371">
        <v>69</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프리스</v>
      </c>
      <c r="AL371">
        <v>1</v>
      </c>
      <c r="AM371" t="str">
        <f ca="1">IF(ROW()=2,AN371,OFFSET(AM371,-1,0)&amp;IF(LEN(AN371)=0,"",","&amp;AN371))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3","vl":"Actor3019","cn":1,"pt":"DI","pp":70,"pr":49},{"dy":24,"sl":11},{"dy":25,"sl":11},{"dy":26,"sl":11,"tp":"fl1","vl":"Actor0113","cn":1,"pt":"DI","pp":219,"pr":129},{"dy":27,"sl":11,"tp":"fl1","vl":"Actor0113","cn":1,"pt":"DI","pp":219,"pr":129},{"dy":28,"sl":11},{"dy":29,"sl":11,"tp":"fp","vl":"Actor0125","cn":75,"pt":"DI","pp":172,"pr":69}</v>
      </c>
      <c r="AN371" t="str">
        <f ca="1">IF(AL371&lt;&gt;1,"",
"{"""&amp;A$1&amp;""":"&amp;A371
&amp;","""&amp;B$1&amp;""":"&amp;B371
&amp;IF(LEN(AA371)=0,"",","""&amp;AA$1&amp;""":"""&amp;AA371&amp;"""")
&amp;IF(LEN(AC371)=0,"",","""&amp;AC$1&amp;""":"""&amp;AC371&amp;"""")
&amp;IF(LEN(AD371)=0,"",","""&amp;AD$1&amp;""":"&amp;AD371)
&amp;IF(LEN(AE371)=0,"",","""&amp;AE$1&amp;""":"""&amp;AE371&amp;"""")
&amp;IF(LEN(AF371)=0,"",","""&amp;AF$1&amp;""":"&amp;AF371)
&amp;IF(LEN(AG371)=0,"",","""&amp;AG$1&amp;""":"&amp;AG371)&amp;"}")</f>
        <v>{"dy":29,"sl":11,"tp":"fp","vl":"Actor0125","cn":75,"pt":"DI","pp":172,"pr":69}</v>
      </c>
    </row>
    <row r="372" spans="1:40">
      <c r="A372">
        <v>30</v>
      </c>
      <c r="B372">
        <v>11</v>
      </c>
      <c r="C372">
        <f>IF(B372&lt;=9,0,
IF(B372=10,1,2))</f>
        <v>2</v>
      </c>
      <c r="D372">
        <f ca="1">RAND()</f>
        <v>0.72869497657203863</v>
      </c>
      <c r="E372">
        <f ca="1">RAND()</f>
        <v>0.8368574489440983</v>
      </c>
      <c r="F372">
        <f ca="1">RAND()</f>
        <v>0.65364753557582389</v>
      </c>
      <c r="G372">
        <f ca="1">RAND()</f>
        <v>0.46055731235104247</v>
      </c>
      <c r="H372">
        <f ca="1">RAND()</f>
        <v>0.14219877732757902</v>
      </c>
      <c r="I372">
        <f ca="1">RAND()</f>
        <v>3.0462508179282977E-2</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fp</v>
      </c>
      <c r="AB372" t="s">
        <v>86</v>
      </c>
      <c r="AC372" t="s">
        <v>478</v>
      </c>
      <c r="AD372">
        <v>75</v>
      </c>
      <c r="AE372" t="s">
        <v>129</v>
      </c>
      <c r="AF372">
        <v>172</v>
      </c>
      <c r="AG372">
        <v>69</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프리스</v>
      </c>
      <c r="AL372">
        <v>1</v>
      </c>
      <c r="AM372" t="str">
        <f ca="1">IF(ROW()=2,AN372,OFFSET(AM372,-1,0)&amp;IF(LEN(AN372)=0,"",","&amp;AN372))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3","vl":"Actor3019","cn":1,"pt":"DI","pp":70,"pr":49},{"dy":24,"sl":11},{"dy":25,"sl":11},{"dy":26,"sl":11,"tp":"fl1","vl":"Actor0113","cn":1,"pt":"DI","pp":219,"pr":129},{"dy":27,"sl":11,"tp":"fl1","vl":"Actor0113","cn":1,"pt":"DI","pp":219,"pr":129},{"dy":28,"sl":11},{"dy":29,"sl":11,"tp":"fp","vl":"Actor0125","cn":75,"pt":"DI","pp":172,"pr":69},{"dy":30,"sl":11,"tp":"fp","vl":"Actor0125","cn":75,"pt":"DI","pp":172,"pr":69}</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{"dy":30,"sl":11,"tp":"fp","vl":"Actor0125","cn":75,"pt":"DI","pp":172,"pr":69}</v>
      </c>
    </row>
    <row r="373" spans="1:40">
      <c r="A373">
        <v>31</v>
      </c>
      <c r="B373">
        <v>11</v>
      </c>
      <c r="C373">
        <f>IF(B373&lt;=9,0,
IF(B373=10,1,2))</f>
        <v>2</v>
      </c>
      <c r="D373">
        <f ca="1">RAND()</f>
        <v>0.47989943266821522</v>
      </c>
      <c r="E373">
        <f ca="1">RAND()</f>
        <v>0.62727719860388775</v>
      </c>
      <c r="F373">
        <f ca="1">RAND()</f>
        <v>0.83340344628483787</v>
      </c>
      <c r="G373">
        <f ca="1">RAND()</f>
        <v>0.66365019939903014</v>
      </c>
      <c r="H373">
        <f ca="1">RAND()</f>
        <v>0.97641625474251115</v>
      </c>
      <c r="I373">
        <f ca="1">RAND()</f>
        <v>4.171060103006996E-2</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
      </c>
      <c r="AL373">
        <v>1</v>
      </c>
      <c r="AM373" t="str">
        <f ca="1">IF(ROW()=2,AN373,OFFSET(AM373,-1,0)&amp;IF(LEN(AN373)=0,"",","&amp;AN373))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4102","cn":1,"pt":"GO","pr":1200},{"dy":24,"sl":4,"tp":"fe","vl":"Equip3002","cn":1,"pt":"GO","pr":700},{"dy":24,"sl":5,"tp":"fe","vl":"Equip2101","cn":1,"pt":"GO","pr":1100},{"dy":24,"sl":6,"tp":"uph","vl":"15462","cn":10,"pt":"GO","pr":3000},{"dy":24,"sl":7,"tp":"fe","vl":"Equip6102","cn":1,"pt":"GO","pr":3100},{"dy":24,"sl":8,"tp":"fl1","vl":"Actor0037","cn":1,"pt":"DI","pp":57,"pr":39},{"dy":24,"sl":9,"tp":"fl1","vl":"Actor1029","cn":1,"pt":"DI","pp":57,"pr":39},{"dy":25,"sl":0,"tp":"fe","vl":"Equip1002","cn":1,"pt":"GO","pr":800},{"dy":25,"sl":1,"tp":"fe","vl":"Equip3401","cn":1,"pt":"DI","pp":169,"pr":59},{"dy":25,"sl":2,"tp":"fe","vl":"Equip5101","cn":1,"pt":"GO","pr":1200},{"dy":25,"sl":3,"tp":"uph","vl":"64832","cn":7,"pt":"GO","pr":2100},{"dy":25,"sl":4,"tp":"upn","vl":"94548","cn":13,"pt":"GO","pr":3900},{"dy":25,"sl":5,"tp":"fe","vl":"Equip7102","cn":1,"pt":"GO","pr":3600},{"dy":25,"sl":6,"tp":"upn","vl":"14628","cn":6,"pt":"GO","pr":1800},{"dy":25,"sl":7,"tp":"uph","vl":"31175","cn":11,"pt":"GO","pr":3300},{"dy":25,"sl":8},{"dy":25,"sl":9},{"dy":26,"sl":0,"tp":"fe","vl":"Equip0201","cn":1,"pt":"GO","pr":3100},{"dy":26,"sl":1,"tp":"upn","vl":"45727","cn":5,"pt":"GO","pr":1500},{"dy":26,"sl":2,"tp":"upn","vl":"56908","cn":10,"pt":"GO","pr":3000},{"dy":26,"sl":3,"tp":"fe","vl":"Equip3102","cn":1,"pt":"GO","pr":1500},{"dy":26,"sl":4,"tp":"fe","vl":"Equip2101","cn":1,"pt":"GO","pr":1200},{"dy":26,"sl":5,"tp":"fe","vl":"Equip7001","cn":1,"pt":"GO","pr":1900},{"dy":26,"sl":6,"tp":"uph","vl":"79985","cn":12,"pt":"GO","pr":3600},{"dy":26,"sl":7,"tp":"fe","vl":"Equip6101","cn":1,"pt":"GO","pr":3800},{"dy":26,"sl":8,"tp":"fl2","vl":"Actor0030","cn":1,"pt":"DI","pp":70,"pr":49},{"dy":26,"sl":9,"tp":"fl3","vl":"Actor0030","cn":1,"pt":"DI","pp":70,"pr":49},{"dy":27,"sl":0,"tp":"fe","vl":"Equip2101","cn":1,"pt":"GO","pr":1400},{"dy":27,"sl":1,"tp":"upn","vl":"46336","cn":11,"pt":"GO","pr":3300},{"dy":27,"sl":2,"tp":"fe","vl":"Equip7102","cn":1,"pt":"GO","pr":3200},{"dy":27,"sl":3,"tp":"fe","vl":"Equip1002","cn":1,"pt":"GO","pr":900},{"dy":27,"sl":4,"tp":"upn","vl":"58093","cn":12,"pt":"GO","pr":3600},{"dy":27,"sl":5,"tp":"fe","vl":"Equip6002","cn":1,"pt":"GO","pr":2200},{"dy":27,"sl":6,"tp":"fe","vl":"Equip8202","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l2","vl":"Actor3019","cn":1,"pt":"DI","pp":70,"pr":49},{"dy":24,"sl":10},{"dy":25,"sl":10},{"dy":26,"sl":10,"tp":"fc","vl":"Actor0113","cn":1,"pt":"DI","pp":199,"pr":119},{"dy":27,"sl":10,"tp":"fc","vl":"Actor0113","cn":1,"pt":"DI","pp":199,"pr":119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3","vl":"Actor3019","cn":1,"pt":"DI","pp":70,"pr":49},{"dy":24,"sl":11},{"dy":25,"sl":11},{"dy":26,"sl":11,"tp":"fl1","vl":"Actor0113","cn":1,"pt":"DI","pp":219,"pr":129},{"dy":27,"sl":11,"tp":"fl1","vl":"Actor0113","cn":1,"pt":"DI","pp":219,"pr":129},{"dy":28,"sl":11},{"dy":29,"sl":11,"tp":"fp","vl":"Actor0125","cn":75,"pt":"DI","pp":172,"pr":69},{"dy":30,"sl":11,"tp":"fp","vl":"Actor0125","cn":75,"pt":"DI","pp":172,"pr":69},{"dy":31,"sl":11}</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v>
      </c>
    </row>
  </sheetData>
  <autoFilter ref="AL1:AL373" xr:uid="{2D1E7AD5-7508-4439-B76E-7FCBFCB9C0E2}"/>
  <sortState xmlns:xlrd2="http://schemas.microsoft.com/office/spreadsheetml/2017/richdata2" ref="A2:AN373">
    <sortCondition ref="C2:C373"/>
    <sortCondition ref="A2:A373"/>
    <sortCondition ref="B2:B373"/>
  </sortState>
  <phoneticPr fontId="1" type="noConversion"/>
  <dataValidations count="2">
    <dataValidation type="list" allowBlank="1" showInputMessage="1" showErrorMessage="1" sqref="J2:J373 AB276:AB373 AB184:AB214 AB2 AB4 AB6:AB8 AB106:AB122 AB10:AB44 AB216:AB255 AB266:AB274 AB54:AB84 AB156:AB182 AB124:AB154 AB46:AB52 AB86:AB104 AB257:AB264"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topLeftCell="H1" workbookViewId="0">
      <pane ySplit="1" topLeftCell="A2" activePane="bottomLeft" state="frozen"/>
      <selection pane="bottomLeft" activeCell="X2" sqref="X2"/>
    </sheetView>
    <sheetView topLeftCell="K1" workbookViewId="1">
      <pane ySplit="1" topLeftCell="A2" activePane="bottomLeft" state="frozen"/>
      <selection pane="bottomLeft" activeCell="X2" sqref="X2"/>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ca="1">IF(A2&lt;&gt;OFFSET(A2,-1,0),1,OFFSET(B2,-1,0)+1)</f>
        <v>1</v>
      </c>
      <c r="C2" t="str">
        <f t="shared" ref="C2:C34" ca="1" si="0">VLOOKUP(RANDBETWEEN(1,COUNTA(Z:Z)-1),Z:AA,2,0)</f>
        <v>Actor2128m</v>
      </c>
      <c r="D2" t="str">
        <f>IF(ISBLANK(F2),"",
IFERROR(VLOOKUP(F2,[2]ActorTable!$A:$H,MATCH("이름참고",[2]ActorTable!$1:$1,0),0),"캐릭터없음"))</f>
        <v>닉스</v>
      </c>
      <c r="E2" t="str">
        <f t="shared" ref="E2:E34" ca="1" si="1">IF(AND(B2&lt;=OFFSET(B2,1,0),NOT(ISBLANK(F2))),
IF(F2=OFFSET(F2,1,0),"같음",""),"")</f>
        <v/>
      </c>
      <c r="F2" t="s">
        <v>362</v>
      </c>
      <c r="G2">
        <v>3</v>
      </c>
      <c r="H2">
        <v>6</v>
      </c>
      <c r="I2">
        <v>0</v>
      </c>
      <c r="J2">
        <v>0</v>
      </c>
      <c r="K2">
        <v>15</v>
      </c>
      <c r="L2">
        <v>0</v>
      </c>
      <c r="M2">
        <v>0</v>
      </c>
      <c r="N2">
        <v>0</v>
      </c>
      <c r="O2">
        <v>0</v>
      </c>
      <c r="P2">
        <v>0</v>
      </c>
      <c r="Q2">
        <v>18</v>
      </c>
      <c r="R2">
        <v>169</v>
      </c>
      <c r="S2" t="str">
        <f>IFERROR(VLOOKUP(R2,[2]WingLookTable!$A:$B,2,0),"캐릭터없음")</f>
        <v>Wing_DustMultiOtherOtherFullFast</v>
      </c>
      <c r="T2">
        <f t="shared" ref="T2:T34" ca="1" si="2">VLOOKUP(RANDBETWEEN(1,COUNTA(AD:AD)-1),AD:AE,2,0)</f>
        <v>284</v>
      </c>
      <c r="U2" t="str">
        <f t="shared" ref="U2:U68" ca="1" si="3">IF(ROW()=2,V2,OFFSET(U2,-1,0)&amp;IF(LEN(V2)=0,"",","&amp;V2))</f>
        <v>{"dy":1,"sl":1,"id":"Actor1109m","stats":{"tr":3,"trp":6,"str":0,"dex":0,"int":15,"vit":0,"train":0,"wgGr0":0,"wgGr1":0,"wgGr2":0,"wgGr3":18,"wgLk":169}}</v>
      </c>
      <c r="V2" t="str">
        <f t="shared" ref="V2:V34" ca="1" si="4">"{"""&amp;A$1&amp;""":"&amp;A2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{"dy":1,"sl":1,"id":"Actor1109m","stats":{"tr":3,"trp":6,"str":0,"dex":0,"int":15,"vit":0,"train":0,"wgGr0":0,"wgGr1":0,"wgGr2":0,"wgGr3":18,"wgLk":169}}</v>
      </c>
      <c r="X2" t="str">
        <f ca="1">"["&amp;
IF(LEFT(OFFSET(U1,COUNTA(U:U)-1,0),1)=",",SUBSTITUTE(OFFSET(U1,COUNTA(U:U)-1,0),",","",1),OFFSET(U1,COUNTA(U:U)-1,0))
&amp;"]"</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dy":26,"sl":1,"id":"Actor3212m","stats":{"tr":3,"trp":6,"str":8,"dex":7,"int":0,"vit":0,"train":0,"wgGr0":0,"wgGr1":0,"wgGr2":0,"wgGr3":18,"wgLk":284}},{"dy":26,"sl":2,"id":"Actor0104m","stats":{"tr":3,"trp":6,"str":8,"dex":0,"int":7,"vit":0,"train":0,"wgGr0":0,"wgGr1":0,"wgGr2":0,"wgGr3":18,"wgLk":360}},{"dy":26,"sl":3,"id":"Actor1029m","stats":{"tr":3,"trp":6,"str":15,"dex":0,"int":0,"vit":0,"train":0,"wgGr0":0,"wgGr1":0,"wgGr2":0,"wgGr3":18,"wgLk":244}},{"dy":27,"sl":1,"id":"Actor1218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0030m","stats":{"tr":3,"trp":6,"str":0,"dex":7,"int":8,"vit":0,"train":0,"wgGr0":0,"wgGr1":0,"wgGr2":0,"wgGr3":18,"wgLk":101}}]</v>
      </c>
      <c r="Z2">
        <v>1</v>
      </c>
      <c r="AA2" t="s">
        <v>312</v>
      </c>
      <c r="AB2">
        <f>COUNTIF(F:F,AA2)</f>
        <v>1</v>
      </c>
      <c r="AD2">
        <v>1</v>
      </c>
      <c r="AE2">
        <v>101</v>
      </c>
      <c r="AF2">
        <f>COUNTIF(R:R,AE2)</f>
        <v>1</v>
      </c>
    </row>
    <row r="3" spans="1:32">
      <c r="A3">
        <v>1</v>
      </c>
      <c r="B3">
        <f t="shared" ref="B3:B34" ca="1" si="5">IF(A3&lt;&gt;OFFSET(A3,-1,0),1,OFFSET(B3,-1,0)+1)</f>
        <v>2</v>
      </c>
      <c r="C3" t="str">
        <f t="shared" ca="1" si="0"/>
        <v>Actor1216m</v>
      </c>
      <c r="D3" t="str">
        <f>IF(ISBLANK(F3),"",
IFERROR(VLOOKUP(F3,[2]ActorTable!$A:$H,MATCH("이름참고",[2]ActorTable!$1:$1,0),0),"캐릭터없음"))</f>
        <v>무테이</v>
      </c>
      <c r="E3" t="str">
        <f t="shared" ca="1" si="1"/>
        <v/>
      </c>
      <c r="F3" t="s">
        <v>464</v>
      </c>
      <c r="G3">
        <v>3</v>
      </c>
      <c r="H3">
        <v>6</v>
      </c>
      <c r="I3">
        <v>7</v>
      </c>
      <c r="J3">
        <v>8</v>
      </c>
      <c r="K3">
        <v>0</v>
      </c>
      <c r="L3">
        <v>0</v>
      </c>
      <c r="M3">
        <v>0</v>
      </c>
      <c r="N3">
        <v>0</v>
      </c>
      <c r="O3">
        <v>0</v>
      </c>
      <c r="P3">
        <v>0</v>
      </c>
      <c r="Q3">
        <v>18</v>
      </c>
      <c r="R3">
        <v>157</v>
      </c>
      <c r="S3" t="str">
        <f>IFERROR(VLOOKUP(R3,[2]WingLookTable!$A:$B,2,0),"캐릭터없음")</f>
        <v>Wing_DustGreenPatternPatternStripeSlow</v>
      </c>
      <c r="T3">
        <f t="shared" ca="1" si="2"/>
        <v>190</v>
      </c>
      <c r="U3" t="str">
        <f t="shared" ca="1" si="3"/>
        <v>{"dy":1,"sl":1,"id":"Actor1109m","stats":{"tr":3,"trp":6,"str":0,"dex":0,"int":15,"vit":0,"train":0,"wgGr0":0,"wgGr1":0,"wgGr2":0,"wgGr3":18,"wgLk":169}},{"dy":1,"sl":2,"id":"Actor3021m","stats":{"tr":3,"trp":6,"str":7,"dex":8,"int":0,"vit":0,"train":0,"wgGr0":0,"wgGr1":0,"wgGr2":0,"wgGr3":18,"wgLk":157}}</v>
      </c>
      <c r="V3" t="str">
        <f t="shared" ca="1" si="4"/>
        <v>{"dy":1,"sl":2,"id":"Actor3021m","stats":{"tr":3,"trp":6,"str":7,"dex":8,"int":0,"vit":0,"train":0,"wgGr0":0,"wgGr1":0,"wgGr2":0,"wgGr3":18,"wgLk":157}}</v>
      </c>
      <c r="Z3">
        <v>2</v>
      </c>
      <c r="AA3" t="s">
        <v>313</v>
      </c>
      <c r="AB3">
        <f>COUNTIF(F:F,AA3)</f>
        <v>1</v>
      </c>
      <c r="AD3">
        <v>2</v>
      </c>
      <c r="AE3">
        <v>105</v>
      </c>
      <c r="AF3">
        <f>COUNTIF(R:R,AE3)</f>
        <v>1</v>
      </c>
    </row>
    <row r="4" spans="1:32">
      <c r="A4">
        <v>2</v>
      </c>
      <c r="B4">
        <f t="shared" ca="1" si="5"/>
        <v>1</v>
      </c>
      <c r="C4" t="str">
        <f t="shared" ref="C4" ca="1" si="6">VLOOKUP(RANDBETWEEN(1,COUNTA(Z:Z)-1),Z:AA,2,0)</f>
        <v>Actor0037m</v>
      </c>
      <c r="D4" t="str">
        <f>IF(ISBLANK(F4),"",
IFERROR(VLOOKUP(F4,[2]ActorTable!$A:$H,MATCH("이름참고",[2]ActorTable!$1:$1,0),0),"캐릭터없음"))</f>
        <v>원더</v>
      </c>
      <c r="E4" t="str">
        <f t="shared" ref="E4" ca="1" si="7">IF(AND(B4&lt;=OFFSET(B4,1,0),NOT(ISBLANK(F4))),
IF(F4=OFFSET(F4,1,0),"같음",""),"")</f>
        <v/>
      </c>
      <c r="F4" t="s">
        <v>363</v>
      </c>
      <c r="G4">
        <v>3</v>
      </c>
      <c r="H4">
        <v>6</v>
      </c>
      <c r="I4">
        <v>8</v>
      </c>
      <c r="J4">
        <v>7</v>
      </c>
      <c r="K4">
        <v>0</v>
      </c>
      <c r="L4">
        <v>0</v>
      </c>
      <c r="M4">
        <v>0</v>
      </c>
      <c r="N4">
        <v>0</v>
      </c>
      <c r="O4">
        <v>0</v>
      </c>
      <c r="P4">
        <v>0</v>
      </c>
      <c r="Q4">
        <v>18</v>
      </c>
      <c r="R4">
        <v>372</v>
      </c>
      <c r="S4" t="str">
        <f>IFERROR(VLOOKUP(R4,[2]WingLookTable!$A:$B,2,0),"캐릭터없음")</f>
        <v>Wing_WhiteFullNoiseOtherFast</v>
      </c>
      <c r="T4">
        <f t="shared" ref="T4" ca="1" si="8">VLOOKUP(RANDBETWEEN(1,COUNTA(AD:AD)-1),AD:AE,2,0)</f>
        <v>372</v>
      </c>
      <c r="U4" t="str">
        <f t="shared" ref="U4" ca="1" si="9">IF(ROW()=2,V4,OFFSET(U4,-1,0)&amp;IF(LEN(V4)=0,"",","&amp;V4))</f>
        <v>{"dy":1,"sl":1,"id":"Actor1109m","stats":{"tr":3,"trp":6,"str":0,"dex":0,"int":15,"vit":0,"train":0,"wgGr0":0,"wgGr1":0,"wgGr2":0,"wgGr3":18,"wgLk":169}},{"dy":1,"sl":2,"id":"Actor3021m","stats":{"tr":3,"trp":6,"str":7,"dex":8,"int":0,"vit":0,"train":0,"wgGr0":0,"wgGr1":0,"wgGr2":0,"wgGr3":18,"wgLk":157}},{"dy":2,"sl":1,"id":"Actor2128m","stats":{"tr":3,"trp":6,"str":8,"dex":7,"int":0,"vit":0,"train":0,"wgGr0":0,"wgGr1":0,"wgGr2":0,"wgGr3":18,"wgLk":372}}</v>
      </c>
      <c r="V4" t="str">
        <f t="shared" ref="V4" ca="1" si="10">"{"""&amp;A$1&amp;""":"&amp;A4
&amp;","""&amp;B$1&amp;""":"&amp;B4
&amp;IF(LEN(F4)=0,"",","""&amp;F$1&amp;""":"""&amp;F4&amp;"""")
&amp;IF(LEN(F4)=0,"",",""stats"":{")
&amp;IF(LEN(F4)=0,"",""""&amp;G$1&amp;""":"&amp;G4)
&amp;IF(LEN(F4)=0,"",","""&amp;H$1&amp;""":"&amp;H4)
&amp;IF(LEN(F4)=0,"",","""&amp;I$1&amp;""":"&amp;I4)
&amp;IF(LEN(F4)=0,"",","""&amp;J$1&amp;""":"&amp;J4)
&amp;IF(LEN(F4)=0,"",","""&amp;K$1&amp;""":"&amp;K4)
&amp;IF(LEN(F4)=0,"",","""&amp;L$1&amp;""":"&amp;L4)
&amp;IF(LEN(F4)=0,"",","""&amp;M$1&amp;""":"&amp;M4)
&amp;IF(LEN(F4)=0,"",","""&amp;N$1&amp;""":"&amp;N4)
&amp;IF(LEN(F4)=0,"",","""&amp;O$1&amp;""":"&amp;O4)
&amp;IF(LEN(F4)=0,"",","""&amp;P$1&amp;""":"&amp;P4)
&amp;IF(LEN(F4)=0,"",","""&amp;Q$1&amp;""":"&amp;Q4)
&amp;IF(LEN(F4)=0,"",","""&amp;R$1&amp;""":"&amp;R4)
&amp;IF(LEN(F4)=0,"","}")&amp;"}"</f>
        <v>{"dy":2,"sl":1,"id":"Actor2128m","stats":{"tr":3,"trp":6,"str":8,"dex":7,"int":0,"vit":0,"train":0,"wgGr0":0,"wgGr1":0,"wgGr2":0,"wgGr3":18,"wgLk":372}}</v>
      </c>
      <c r="Z4">
        <v>3</v>
      </c>
      <c r="AA4" t="s">
        <v>314</v>
      </c>
      <c r="AB4">
        <f>COUNTIF(F:F,AA4)</f>
        <v>1</v>
      </c>
      <c r="AD4">
        <v>3</v>
      </c>
      <c r="AE4">
        <v>109</v>
      </c>
      <c r="AF4">
        <f>COUNTIF(R:R,AE4)</f>
        <v>1</v>
      </c>
    </row>
    <row r="5" spans="1:32">
      <c r="A5">
        <v>2</v>
      </c>
      <c r="B5">
        <f t="shared" ref="B5" ca="1" si="11">IF(A5&lt;&gt;OFFSET(A5,-1,0),1,OFFSET(B5,-1,0)+1)</f>
        <v>2</v>
      </c>
      <c r="C5" t="str">
        <f t="shared" ref="C5" ca="1" si="12">VLOOKUP(RANDBETWEEN(1,COUNTA(Z:Z)-1),Z:AA,2,0)</f>
        <v>Actor3114m</v>
      </c>
      <c r="D5" t="str">
        <f>IF(ISBLANK(F5),"",
IFERROR(VLOOKUP(F5,[2]ActorTable!$A:$H,MATCH("이름참고",[2]ActorTable!$1:$1,0),0),"캐릭터없음"))</f>
        <v>젤리아</v>
      </c>
      <c r="E5" t="str">
        <f t="shared" ref="E5" ca="1" si="13">IF(AND(B5&lt;=OFFSET(B5,1,0),NOT(ISBLANK(F5))),
IF(F5=OFFSET(F5,1,0),"같음",""),"")</f>
        <v/>
      </c>
      <c r="F5" t="s">
        <v>385</v>
      </c>
      <c r="G5">
        <v>3</v>
      </c>
      <c r="H5">
        <v>6</v>
      </c>
      <c r="I5">
        <v>8</v>
      </c>
      <c r="J5">
        <v>0</v>
      </c>
      <c r="K5">
        <v>7</v>
      </c>
      <c r="L5">
        <v>0</v>
      </c>
      <c r="M5">
        <v>0</v>
      </c>
      <c r="N5">
        <v>0</v>
      </c>
      <c r="O5">
        <v>0</v>
      </c>
      <c r="P5">
        <v>0</v>
      </c>
      <c r="Q5">
        <v>18</v>
      </c>
      <c r="R5">
        <v>321</v>
      </c>
      <c r="S5" t="str">
        <f>IFERROR(VLOOKUP(R5,[2]WingLookTable!$A:$B,2,0),"캐릭터없음")</f>
        <v>Wing_DustMultiOtherOtherOtherSlow</v>
      </c>
      <c r="T5">
        <f t="shared" ref="T5:T6" ca="1" si="14">VLOOKUP(RANDBETWEEN(1,COUNTA(AD:AD)-1),AD:AE,2,0)</f>
        <v>163</v>
      </c>
      <c r="U5" t="str">
        <f t="shared" ref="U5:U6" ca="1" si="15">IF(ROW()=2,V5,OFFSET(U5,-1,0)&amp;IF(LEN(V5)=0,"",","&amp;V5))</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v>
      </c>
      <c r="V5" t="str">
        <f t="shared" ref="V5:V6" ca="1" si="16">"{"""&amp;A$1&amp;""":"&amp;A5
&amp;","""&amp;B$1&amp;""":"&amp;B5
&amp;IF(LEN(F5)=0,"",","""&amp;F$1&amp;""":"""&amp;F5&amp;"""")
&amp;IF(LEN(F5)=0,"",",""stats"":{")
&amp;IF(LEN(F5)=0,"",""""&amp;G$1&amp;""":"&amp;G5)
&amp;IF(LEN(F5)=0,"",","""&amp;H$1&amp;""":"&amp;H5)
&amp;IF(LEN(F5)=0,"",","""&amp;I$1&amp;""":"&amp;I5)
&amp;IF(LEN(F5)=0,"",","""&amp;J$1&amp;""":"&amp;J5)
&amp;IF(LEN(F5)=0,"",","""&amp;K$1&amp;""":"&amp;K5)
&amp;IF(LEN(F5)=0,"",","""&amp;L$1&amp;""":"&amp;L5)
&amp;IF(LEN(F5)=0,"",","""&amp;M$1&amp;""":"&amp;M5)
&amp;IF(LEN(F5)=0,"",","""&amp;N$1&amp;""":"&amp;N5)
&amp;IF(LEN(F5)=0,"",","""&amp;O$1&amp;""":"&amp;O5)
&amp;IF(LEN(F5)=0,"",","""&amp;P$1&amp;""":"&amp;P5)
&amp;IF(LEN(F5)=0,"",","""&amp;Q$1&amp;""":"&amp;Q5)
&amp;IF(LEN(F5)=0,"",","""&amp;R$1&amp;""":"&amp;R5)
&amp;IF(LEN(F5)=0,"","}")&amp;"}"</f>
        <v>{"dy":2,"sl":2,"id":"Actor1005m","stats":{"tr":3,"trp":6,"str":8,"dex":0,"int":7,"vit":0,"train":0,"wgGr0":0,"wgGr1":0,"wgGr2":0,"wgGr3":18,"wgLk":321}}</v>
      </c>
      <c r="Z5">
        <v>4</v>
      </c>
      <c r="AA5" t="s">
        <v>315</v>
      </c>
      <c r="AB5">
        <f>COUNTIF(F:F,AA5)</f>
        <v>2</v>
      </c>
      <c r="AD5">
        <v>4</v>
      </c>
      <c r="AE5">
        <v>113</v>
      </c>
      <c r="AF5">
        <f>COUNTIF(R:R,AE5)</f>
        <v>0</v>
      </c>
    </row>
    <row r="6" spans="1:32">
      <c r="A6">
        <v>3</v>
      </c>
      <c r="B6">
        <f t="shared" ca="1" si="5"/>
        <v>1</v>
      </c>
      <c r="C6" t="str">
        <f t="shared" ca="1" si="0"/>
        <v>Actor3117m</v>
      </c>
      <c r="D6" t="str">
        <f>IF(ISBLANK(F6),"",
IFERROR(VLOOKUP(F6,[2]ActorTable!$A:$H,MATCH("이름참고",[2]ActorTable!$1:$1,0),0),"캐릭터없음"))</f>
        <v>프로토27</v>
      </c>
      <c r="E6" t="str">
        <f t="shared" ca="1" si="1"/>
        <v/>
      </c>
      <c r="F6" t="s">
        <v>364</v>
      </c>
      <c r="G6">
        <v>3</v>
      </c>
      <c r="H6">
        <v>6</v>
      </c>
      <c r="I6">
        <v>7</v>
      </c>
      <c r="J6">
        <v>0</v>
      </c>
      <c r="K6">
        <v>8</v>
      </c>
      <c r="L6">
        <v>0</v>
      </c>
      <c r="M6">
        <v>0</v>
      </c>
      <c r="N6">
        <v>0</v>
      </c>
      <c r="O6">
        <v>0</v>
      </c>
      <c r="P6">
        <v>0</v>
      </c>
      <c r="Q6">
        <v>18</v>
      </c>
      <c r="R6">
        <v>184</v>
      </c>
      <c r="S6" t="str">
        <f>IFERROR(VLOOKUP(R6,[2]WingLookTable!$A:$B,2,0),"캐릭터없음")</f>
        <v>Wing_DustPurpleOtherSineFullSlow</v>
      </c>
      <c r="T6">
        <f t="shared" ca="1" si="14"/>
        <v>252</v>
      </c>
      <c r="U6" t="str">
        <f t="shared" ca="1" si="15"/>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v>
      </c>
      <c r="V6" t="str">
        <f t="shared" ca="1" si="16"/>
        <v>{"dy":3,"sl":1,"id":"Actor1216m","stats":{"tr":3,"trp":6,"str":7,"dex":0,"int":8,"vit":0,"train":0,"wgGr0":0,"wgGr1":0,"wgGr2":0,"wgGr3":18,"wgLk":184}}</v>
      </c>
      <c r="Z6">
        <v>5</v>
      </c>
      <c r="AA6" t="s">
        <v>316</v>
      </c>
      <c r="AB6">
        <f>COUNTIF(F:F,AA6)</f>
        <v>1</v>
      </c>
      <c r="AD6">
        <v>5</v>
      </c>
      <c r="AE6">
        <v>117</v>
      </c>
      <c r="AF6">
        <f>COUNTIF(R:R,AE6)</f>
        <v>1</v>
      </c>
    </row>
    <row r="7" spans="1:32">
      <c r="A7">
        <v>3</v>
      </c>
      <c r="B7">
        <f t="shared" ca="1" si="5"/>
        <v>2</v>
      </c>
      <c r="C7" t="str">
        <f t="shared" ca="1" si="0"/>
        <v>Actor0037m</v>
      </c>
      <c r="D7" t="str">
        <f>IF(ISBLANK(F7),"",
IFERROR(VLOOKUP(F7,[2]ActorTable!$A:$H,MATCH("이름참고",[2]ActorTable!$1:$1,0),0),"캐릭터없음"))</f>
        <v>카츄진</v>
      </c>
      <c r="E7" t="str">
        <f t="shared" ca="1" si="1"/>
        <v/>
      </c>
      <c r="F7" t="s">
        <v>472</v>
      </c>
      <c r="G7">
        <v>3</v>
      </c>
      <c r="H7">
        <v>6</v>
      </c>
      <c r="I7">
        <v>0</v>
      </c>
      <c r="J7">
        <v>15</v>
      </c>
      <c r="K7">
        <v>0</v>
      </c>
      <c r="L7">
        <v>0</v>
      </c>
      <c r="M7">
        <v>0</v>
      </c>
      <c r="N7">
        <v>0</v>
      </c>
      <c r="O7">
        <v>0</v>
      </c>
      <c r="P7">
        <v>0</v>
      </c>
      <c r="Q7">
        <v>18</v>
      </c>
      <c r="R7">
        <v>336</v>
      </c>
      <c r="S7" t="str">
        <f>IFERROR(VLOOKUP(R7,[2]WingLookTable!$A:$B,2,0),"캐릭터없음")</f>
        <v>Wing_DustRedSineNoiseOtherSlow</v>
      </c>
      <c r="T7">
        <f t="shared" ref="T7" ca="1" si="17">VLOOKUP(RANDBETWEEN(1,COUNTA(AD:AD)-1),AD:AE,2,0)</f>
        <v>369</v>
      </c>
      <c r="U7" t="str">
        <f t="shared" ref="U7" ca="1" si="18">IF(ROW()=2,V7,OFFSET(U7,-1,0)&amp;IF(LEN(V7)=0,"",","&amp;V7))</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v>
      </c>
      <c r="V7" t="str">
        <f t="shared" ref="V7" ca="1" si="19">"{"""&amp;A$1&amp;""":"&amp;A7
&amp;","""&amp;B$1&amp;""":"&amp;B7
&amp;IF(LEN(F7)=0,"",","""&amp;F$1&amp;""":"""&amp;F7&amp;"""")
&amp;IF(LEN(F7)=0,"",",""stats"":{")
&amp;IF(LEN(F7)=0,"",""""&amp;G$1&amp;""":"&amp;G7)
&amp;IF(LEN(F7)=0,"",","""&amp;H$1&amp;""":"&amp;H7)
&amp;IF(LEN(F7)=0,"",","""&amp;I$1&amp;""":"&amp;I7)
&amp;IF(LEN(F7)=0,"",","""&amp;J$1&amp;""":"&amp;J7)
&amp;IF(LEN(F7)=0,"",","""&amp;K$1&amp;""":"&amp;K7)
&amp;IF(LEN(F7)=0,"",","""&amp;L$1&amp;""":"&amp;L7)
&amp;IF(LEN(F7)=0,"",","""&amp;M$1&amp;""":"&amp;M7)
&amp;IF(LEN(F7)=0,"",","""&amp;N$1&amp;""":"&amp;N7)
&amp;IF(LEN(F7)=0,"",","""&amp;O$1&amp;""":"&amp;O7)
&amp;IF(LEN(F7)=0,"",","""&amp;P$1&amp;""":"&amp;P7)
&amp;IF(LEN(F7)=0,"",","""&amp;Q$1&amp;""":"&amp;Q7)
&amp;IF(LEN(F7)=0,"",","""&amp;R$1&amp;""":"&amp;R7)
&amp;IF(LEN(F7)=0,"","}")&amp;"}"</f>
        <v>{"dy":3,"sl":2,"id":"Actor3117m","stats":{"tr":3,"trp":6,"str":0,"dex":15,"int":0,"vit":0,"train":0,"wgGr0":0,"wgGr1":0,"wgGr2":0,"wgGr3":18,"wgLk":336}}</v>
      </c>
      <c r="Z7">
        <v>6</v>
      </c>
      <c r="AA7" t="s">
        <v>317</v>
      </c>
      <c r="AB7">
        <f>COUNTIF(F:F,AA7)</f>
        <v>2</v>
      </c>
      <c r="AD7">
        <v>6</v>
      </c>
      <c r="AE7">
        <v>121</v>
      </c>
      <c r="AF7">
        <f>COUNTIF(R:R,AE7)</f>
        <v>1</v>
      </c>
    </row>
    <row r="8" spans="1:32">
      <c r="A8">
        <v>3</v>
      </c>
      <c r="B8">
        <f t="shared" ref="B8" ca="1" si="20">IF(A8&lt;&gt;OFFSET(A8,-1,0),1,OFFSET(B8,-1,0)+1)</f>
        <v>3</v>
      </c>
      <c r="C8" t="str">
        <f t="shared" ref="C8" ca="1" si="21">VLOOKUP(RANDBETWEEN(1,COUNTA(Z:Z)-1),Z:AA,2,0)</f>
        <v>Actor0125m</v>
      </c>
      <c r="D8" t="str">
        <f>IF(ISBLANK(F8),"",
IFERROR(VLOOKUP(F8,[2]ActorTable!$A:$H,MATCH("이름참고",[2]ActorTable!$1:$1,0),0),"캐릭터없음"))</f>
        <v>도스로프</v>
      </c>
      <c r="E8" t="str">
        <f t="shared" ref="E8" ca="1" si="22">IF(AND(B8&lt;=OFFSET(B8,1,0),NOT(ISBLANK(F8))),
IF(F8=OFFSET(F8,1,0),"같음",""),"")</f>
        <v/>
      </c>
      <c r="F8" t="s">
        <v>335</v>
      </c>
      <c r="G8">
        <v>3</v>
      </c>
      <c r="H8">
        <v>6</v>
      </c>
      <c r="I8">
        <v>0</v>
      </c>
      <c r="J8">
        <v>0</v>
      </c>
      <c r="K8">
        <v>15</v>
      </c>
      <c r="L8">
        <v>0</v>
      </c>
      <c r="M8">
        <v>0</v>
      </c>
      <c r="N8">
        <v>0</v>
      </c>
      <c r="O8">
        <v>0</v>
      </c>
      <c r="P8">
        <v>0</v>
      </c>
      <c r="Q8">
        <v>18</v>
      </c>
      <c r="R8">
        <v>163</v>
      </c>
      <c r="S8" t="str">
        <f>IFERROR(VLOOKUP(R8,[2]WingLookTable!$A:$B,2,0),"캐릭터없음")</f>
        <v>Wing_DustGreenSineOtherFullFast</v>
      </c>
      <c r="T8">
        <f t="shared" ref="T8" ca="1" si="23">VLOOKUP(RANDBETWEEN(1,COUNTA(AD:AD)-1),AD:AE,2,0)</f>
        <v>196</v>
      </c>
      <c r="U8" t="str">
        <f t="shared" ref="U8" ca="1" si="24">IF(ROW()=2,V8,OFFSET(U8,-1,0)&amp;IF(LEN(V8)=0,"",","&amp;V8))</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v>
      </c>
      <c r="V8" t="str">
        <f t="shared" ref="V8" ca="1" si="25">"{"""&amp;A$1&amp;""":"&amp;A8
&amp;","""&amp;B$1&amp;""":"&amp;B8
&amp;IF(LEN(F8)=0,"",","""&amp;F$1&amp;""":"""&amp;F8&amp;"""")
&amp;IF(LEN(F8)=0,"",",""stats"":{")
&amp;IF(LEN(F8)=0,"",""""&amp;G$1&amp;""":"&amp;G8)
&amp;IF(LEN(F8)=0,"",","""&amp;H$1&amp;""":"&amp;H8)
&amp;IF(LEN(F8)=0,"",","""&amp;I$1&amp;""":"&amp;I8)
&amp;IF(LEN(F8)=0,"",","""&amp;J$1&amp;""":"&amp;J8)
&amp;IF(LEN(F8)=0,"",","""&amp;K$1&amp;""":"&amp;K8)
&amp;IF(LEN(F8)=0,"",","""&amp;L$1&amp;""":"&amp;L8)
&amp;IF(LEN(F8)=0,"",","""&amp;M$1&amp;""":"&amp;M8)
&amp;IF(LEN(F8)=0,"",","""&amp;N$1&amp;""":"&amp;N8)
&amp;IF(LEN(F8)=0,"",","""&amp;O$1&amp;""":"&amp;O8)
&amp;IF(LEN(F8)=0,"",","""&amp;P$1&amp;""":"&amp;P8)
&amp;IF(LEN(F8)=0,"",","""&amp;Q$1&amp;""":"&amp;Q8)
&amp;IF(LEN(F8)=0,"",","""&amp;R$1&amp;""":"&amp;R8)
&amp;IF(LEN(F8)=0,"","}")&amp;"}"</f>
        <v>{"dy":3,"sl":3,"id":"Actor0030m","stats":{"tr":3,"trp":6,"str":0,"dex":0,"int":15,"vit":0,"train":0,"wgGr0":0,"wgGr1":0,"wgGr2":0,"wgGr3":18,"wgLk":163}}</v>
      </c>
      <c r="Z8">
        <v>7</v>
      </c>
      <c r="AA8" t="s">
        <v>318</v>
      </c>
      <c r="AB8">
        <f>COUNTIF(F:F,AA8)</f>
        <v>3</v>
      </c>
      <c r="AD8">
        <v>7</v>
      </c>
      <c r="AE8">
        <v>125</v>
      </c>
      <c r="AF8">
        <f>COUNTIF(R:R,AE8)</f>
        <v>1</v>
      </c>
    </row>
    <row r="9" spans="1:32">
      <c r="A9">
        <v>4</v>
      </c>
      <c r="B9">
        <f t="shared" ca="1" si="5"/>
        <v>1</v>
      </c>
      <c r="C9" t="str">
        <f t="shared" ca="1" si="0"/>
        <v>Actor2238m</v>
      </c>
      <c r="D9" t="str">
        <f>IF(ISBLANK(F9),"",
IFERROR(VLOOKUP(F9,[2]ActorTable!$A:$H,MATCH("이름참고",[2]ActorTable!$1:$1,0),0),"캐릭터없음"))</f>
        <v>프리스</v>
      </c>
      <c r="E9" t="str">
        <f t="shared" ca="1" si="1"/>
        <v/>
      </c>
      <c r="F9" t="s">
        <v>367</v>
      </c>
      <c r="G9">
        <v>3</v>
      </c>
      <c r="H9">
        <v>6</v>
      </c>
      <c r="I9">
        <v>15</v>
      </c>
      <c r="J9">
        <v>0</v>
      </c>
      <c r="K9">
        <v>0</v>
      </c>
      <c r="L9">
        <v>0</v>
      </c>
      <c r="M9">
        <v>0</v>
      </c>
      <c r="N9">
        <v>0</v>
      </c>
      <c r="O9">
        <v>0</v>
      </c>
      <c r="P9">
        <v>0</v>
      </c>
      <c r="Q9">
        <v>18</v>
      </c>
      <c r="R9">
        <v>121</v>
      </c>
      <c r="S9" t="str">
        <f>IFERROR(VLOOKUP(R9,[2]WingLookTable!$A:$B,2,0),"캐릭터없음")</f>
        <v>Wing_BlueSinePatternFullSlow</v>
      </c>
      <c r="T9">
        <f t="shared" ca="1" si="2"/>
        <v>363</v>
      </c>
      <c r="U9"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v>
      </c>
      <c r="V9" t="str">
        <f t="shared" ca="1" si="4"/>
        <v>{"dy":4,"sl":1,"id":"Actor0125m","stats":{"tr":3,"trp":6,"str":15,"dex":0,"int":0,"vit":0,"train":0,"wgGr0":0,"wgGr1":0,"wgGr2":0,"wgGr3":18,"wgLk":121}}</v>
      </c>
      <c r="Z9">
        <v>8</v>
      </c>
      <c r="AA9" t="s">
        <v>319</v>
      </c>
      <c r="AB9">
        <f>COUNTIF(F:F,AA9)</f>
        <v>3</v>
      </c>
      <c r="AD9">
        <v>8</v>
      </c>
      <c r="AE9">
        <v>129</v>
      </c>
      <c r="AF9">
        <f>COUNTIF(R:R,AE9)</f>
        <v>1</v>
      </c>
    </row>
    <row r="10" spans="1:32">
      <c r="A10">
        <v>4</v>
      </c>
      <c r="B10">
        <f t="shared" ca="1" si="5"/>
        <v>2</v>
      </c>
      <c r="C10" t="str">
        <f t="shared" ca="1" si="0"/>
        <v>Actor2015m</v>
      </c>
      <c r="D10" t="str">
        <f>IF(ISBLANK(F10),"",
IFERROR(VLOOKUP(F10,[2]ActorTable!$A:$H,MATCH("이름참고",[2]ActorTable!$1:$1,0),0),"캐릭터없음"))</f>
        <v>그루퍼스</v>
      </c>
      <c r="E10" t="str">
        <f t="shared" ca="1" si="1"/>
        <v/>
      </c>
      <c r="F10" t="s">
        <v>369</v>
      </c>
      <c r="G10">
        <v>3</v>
      </c>
      <c r="H10">
        <v>6</v>
      </c>
      <c r="I10">
        <v>7</v>
      </c>
      <c r="J10">
        <v>8</v>
      </c>
      <c r="K10">
        <v>0</v>
      </c>
      <c r="L10">
        <v>0</v>
      </c>
      <c r="M10">
        <v>0</v>
      </c>
      <c r="N10">
        <v>0</v>
      </c>
      <c r="O10">
        <v>0</v>
      </c>
      <c r="P10">
        <v>0</v>
      </c>
      <c r="Q10">
        <v>18</v>
      </c>
      <c r="R10">
        <v>105</v>
      </c>
      <c r="S10" t="str">
        <f>IFERROR(VLOOKUP(R10,[2]WingLookTable!$A:$B,2,0),"캐릭터없음")</f>
        <v>Wing_BlueNoisePatternFullFast</v>
      </c>
      <c r="T10">
        <f t="shared" ca="1" si="2"/>
        <v>264</v>
      </c>
      <c r="U10"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v>
      </c>
      <c r="V10" t="str">
        <f t="shared" ca="1" si="4"/>
        <v>{"dy":4,"sl":2,"id":"Actor2010m","stats":{"tr":3,"trp":6,"str":7,"dex":8,"int":0,"vit":0,"train":0,"wgGr0":0,"wgGr1":0,"wgGr2":0,"wgGr3":18,"wgLk":105}}</v>
      </c>
      <c r="Z10">
        <v>9</v>
      </c>
      <c r="AA10" t="s">
        <v>320</v>
      </c>
      <c r="AB10">
        <f>COUNTIF(F:F,AA10)</f>
        <v>3</v>
      </c>
      <c r="AD10">
        <v>9</v>
      </c>
      <c r="AE10">
        <v>133</v>
      </c>
      <c r="AF10">
        <f>COUNTIF(R:R,AE10)</f>
        <v>1</v>
      </c>
    </row>
    <row r="11" spans="1:32">
      <c r="A11">
        <v>5</v>
      </c>
      <c r="B11">
        <f t="shared" ref="B11" ca="1" si="26">IF(A11&lt;&gt;OFFSET(A11,-1,0),1,OFFSET(B11,-1,0)+1)</f>
        <v>1</v>
      </c>
      <c r="C11" t="str">
        <f t="shared" ref="C11" ca="1" si="27">VLOOKUP(RANDBETWEEN(1,COUNTA(Z:Z)-1),Z:AA,2,0)</f>
        <v>Actor0201m</v>
      </c>
      <c r="D11" t="str">
        <f>IF(ISBLANK(F11),"",
IFERROR(VLOOKUP(F11,[2]ActorTable!$A:$H,MATCH("이름참고",[2]ActorTable!$1:$1,0),0),"캐릭터없음"))</f>
        <v>미네락</v>
      </c>
      <c r="E11" t="str">
        <f t="shared" ref="E11" ca="1" si="28">IF(AND(B11&lt;=OFFSET(B11,1,0),NOT(ISBLANK(F11))),
IF(F11=OFFSET(F11,1,0),"같음",""),"")</f>
        <v/>
      </c>
      <c r="F11" t="s">
        <v>390</v>
      </c>
      <c r="G11">
        <v>3</v>
      </c>
      <c r="H11">
        <v>6</v>
      </c>
      <c r="I11">
        <v>0</v>
      </c>
      <c r="J11">
        <v>8</v>
      </c>
      <c r="K11">
        <v>7</v>
      </c>
      <c r="L11">
        <v>0</v>
      </c>
      <c r="M11">
        <v>0</v>
      </c>
      <c r="N11">
        <v>0</v>
      </c>
      <c r="O11">
        <v>0</v>
      </c>
      <c r="P11">
        <v>0</v>
      </c>
      <c r="Q11">
        <v>18</v>
      </c>
      <c r="R11">
        <v>315</v>
      </c>
      <c r="S11" t="str">
        <f>IFERROR(VLOOKUP(R11,[2]WingLookTable!$A:$B,2,0),"캐릭터없음")</f>
        <v>Wing_DustMultiNoiseOtherOtherSlow</v>
      </c>
      <c r="T11">
        <f t="shared" ref="T11:T12" ca="1" si="29">VLOOKUP(RANDBETWEEN(1,COUNTA(AD:AD)-1),AD:AE,2,0)</f>
        <v>163</v>
      </c>
      <c r="U11" t="str">
        <f t="shared" ref="U11:U12" ca="1" si="30">IF(ROW()=2,V11,OFFSET(U11,-1,0)&amp;IF(LEN(V11)=0,"",","&amp;V11))</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v>
      </c>
      <c r="V11" t="str">
        <f t="shared" ref="V11:V12" ca="1" si="31">"{"""&amp;A$1&amp;""":"&amp;A11
&amp;","""&amp;B$1&amp;""":"&amp;B11
&amp;IF(LEN(F11)=0,"",","""&amp;F$1&amp;""":"""&amp;F11&amp;"""")
&amp;IF(LEN(F11)=0,"",",""stats"":{")
&amp;IF(LEN(F11)=0,"",""""&amp;G$1&amp;""":"&amp;G11)
&amp;IF(LEN(F11)=0,"",","""&amp;H$1&amp;""":"&amp;H11)
&amp;IF(LEN(F11)=0,"",","""&amp;I$1&amp;""":"&amp;I11)
&amp;IF(LEN(F11)=0,"",","""&amp;J$1&amp;""":"&amp;J11)
&amp;IF(LEN(F11)=0,"",","""&amp;K$1&amp;""":"&amp;K11)
&amp;IF(LEN(F11)=0,"",","""&amp;L$1&amp;""":"&amp;L11)
&amp;IF(LEN(F11)=0,"",","""&amp;M$1&amp;""":"&amp;M11)
&amp;IF(LEN(F11)=0,"",","""&amp;N$1&amp;""":"&amp;N11)
&amp;IF(LEN(F11)=0,"",","""&amp;O$1&amp;""":"&amp;O11)
&amp;IF(LEN(F11)=0,"",","""&amp;P$1&amp;""":"&amp;P11)
&amp;IF(LEN(F11)=0,"",","""&amp;Q$1&amp;""":"&amp;Q11)
&amp;IF(LEN(F11)=0,"",","""&amp;R$1&amp;""":"&amp;R11)
&amp;IF(LEN(F11)=0,"","}")&amp;"}"</f>
        <v>{"dy":5,"sl":1,"id":"Actor2120m","stats":{"tr":3,"trp":6,"str":0,"dex":8,"int":7,"vit":0,"train":0,"wgGr0":0,"wgGr1":0,"wgGr2":0,"wgGr3":18,"wgLk":315}}</v>
      </c>
      <c r="Z11">
        <v>10</v>
      </c>
      <c r="AA11" t="s">
        <v>321</v>
      </c>
      <c r="AB11">
        <f>COUNTIF(F:F,AA11)</f>
        <v>2</v>
      </c>
      <c r="AD11">
        <v>10</v>
      </c>
      <c r="AE11">
        <v>137</v>
      </c>
      <c r="AF11">
        <f>COUNTIF(R:R,AE11)</f>
        <v>1</v>
      </c>
    </row>
    <row r="12" spans="1:32">
      <c r="A12">
        <v>5</v>
      </c>
      <c r="B12">
        <f t="shared" ref="B12" ca="1" si="32">IF(A12&lt;&gt;OFFSET(A12,-1,0),1,OFFSET(B12,-1,0)+1)</f>
        <v>2</v>
      </c>
      <c r="C12" t="str">
        <f t="shared" ref="C12" ca="1" si="33">VLOOKUP(RANDBETWEEN(1,COUNTA(Z:Z)-1),Z:AA,2,0)</f>
        <v>Actor0113m</v>
      </c>
      <c r="D12" t="str">
        <f>IF(ISBLANK(F12),"",
IFERROR(VLOOKUP(F12,[2]ActorTable!$A:$H,MATCH("이름참고",[2]ActorTable!$1:$1,0),0),"캐릭터없음"))</f>
        <v>롤라</v>
      </c>
      <c r="E12" t="str">
        <f t="shared" ref="E12" ca="1" si="34">IF(AND(B12&lt;=OFFSET(B12,1,0),NOT(ISBLANK(F12))),
IF(F12=OFFSET(F12,1,0),"같음",""),"")</f>
        <v/>
      </c>
      <c r="F12" t="s">
        <v>391</v>
      </c>
      <c r="G12">
        <v>3</v>
      </c>
      <c r="H12">
        <v>6</v>
      </c>
      <c r="I12">
        <v>8</v>
      </c>
      <c r="J12">
        <v>7</v>
      </c>
      <c r="K12">
        <v>0</v>
      </c>
      <c r="L12">
        <v>0</v>
      </c>
      <c r="M12">
        <v>0</v>
      </c>
      <c r="N12">
        <v>0</v>
      </c>
      <c r="O12">
        <v>0</v>
      </c>
      <c r="P12">
        <v>0</v>
      </c>
      <c r="Q12">
        <v>18</v>
      </c>
      <c r="R12">
        <v>220</v>
      </c>
      <c r="S12" t="str">
        <f>IFERROR(VLOOKUP(R12,[2]WingLookTable!$A:$B,2,0),"캐릭터없음")</f>
        <v>Wing_GreenPatternPatternFullSlow</v>
      </c>
      <c r="T12">
        <f t="shared" ca="1" si="29"/>
        <v>199</v>
      </c>
      <c r="U12" t="str">
        <f t="shared" ca="1" si="30"/>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v>
      </c>
      <c r="V12" t="str">
        <f t="shared" ca="1" si="31"/>
        <v>{"dy":5,"sl":2,"id":"Actor3019m","stats":{"tr":3,"trp":6,"str":8,"dex":7,"int":0,"vit":0,"train":0,"wgGr0":0,"wgGr1":0,"wgGr2":0,"wgGr3":18,"wgLk":220}}</v>
      </c>
      <c r="Z12">
        <v>11</v>
      </c>
      <c r="AA12" t="s">
        <v>322</v>
      </c>
      <c r="AB12">
        <f>COUNTIF(F:F,AA12)</f>
        <v>3</v>
      </c>
      <c r="AD12">
        <v>11</v>
      </c>
      <c r="AE12">
        <v>141</v>
      </c>
      <c r="AF12">
        <f>COUNTIF(R:R,AE12)</f>
        <v>0</v>
      </c>
    </row>
    <row r="13" spans="1:32">
      <c r="A13">
        <v>6</v>
      </c>
      <c r="B13">
        <f t="shared" ca="1" si="5"/>
        <v>1</v>
      </c>
      <c r="C13" t="str">
        <f t="shared" ca="1" si="0"/>
        <v>Actor0007m</v>
      </c>
      <c r="D13" t="str">
        <f>IF(ISBLANK(F13),"",
IFERROR(VLOOKUP(F13,[2]ActorTable!$A:$H,MATCH("이름참고",[2]ActorTable!$1:$1,0),0),"캐릭터없음"))</f>
        <v>테이슨</v>
      </c>
      <c r="E13" t="str">
        <f t="shared" ca="1" si="1"/>
        <v/>
      </c>
      <c r="F13" t="s">
        <v>360</v>
      </c>
      <c r="G13">
        <v>3</v>
      </c>
      <c r="H13">
        <v>6</v>
      </c>
      <c r="I13">
        <v>15</v>
      </c>
      <c r="J13">
        <v>0</v>
      </c>
      <c r="K13">
        <v>0</v>
      </c>
      <c r="L13">
        <v>0</v>
      </c>
      <c r="M13">
        <v>0</v>
      </c>
      <c r="N13">
        <v>0</v>
      </c>
      <c r="O13">
        <v>0</v>
      </c>
      <c r="P13">
        <v>0</v>
      </c>
      <c r="Q13">
        <v>18</v>
      </c>
      <c r="R13">
        <v>328</v>
      </c>
      <c r="S13" t="str">
        <f>IFERROR(VLOOKUP(R13,[2]WingLookTable!$A:$B,2,0),"캐릭터없음")</f>
        <v>Wing_DustRedFullBeeOtherSlow</v>
      </c>
      <c r="T13">
        <f t="shared" ca="1" si="2"/>
        <v>315</v>
      </c>
      <c r="U13"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v>
      </c>
      <c r="V13" t="str">
        <f t="shared" ca="1" si="4"/>
        <v>{"dy":6,"sl":1,"id":"Actor1108m","stats":{"tr":3,"trp":6,"str":15,"dex":0,"int":0,"vit":0,"train":0,"wgGr0":0,"wgGr1":0,"wgGr2":0,"wgGr3":18,"wgLk":328}}</v>
      </c>
      <c r="Z13">
        <v>12</v>
      </c>
      <c r="AA13" t="s">
        <v>323</v>
      </c>
      <c r="AB13">
        <f>COUNTIF(F:F,AA13)</f>
        <v>3</v>
      </c>
      <c r="AD13">
        <v>12</v>
      </c>
      <c r="AE13">
        <v>145</v>
      </c>
      <c r="AF13">
        <f>COUNTIF(R:R,AE13)</f>
        <v>1</v>
      </c>
    </row>
    <row r="14" spans="1:32">
      <c r="A14">
        <v>6</v>
      </c>
      <c r="B14">
        <f t="shared" ca="1" si="5"/>
        <v>2</v>
      </c>
      <c r="C14" t="str">
        <f t="shared" ca="1" si="0"/>
        <v>Actor0037m</v>
      </c>
      <c r="D14" t="str">
        <f>IF(ISBLANK(F14),"",
IFERROR(VLOOKUP(F14,[2]ActorTable!$A:$H,MATCH("이름참고",[2]ActorTable!$1:$1,0),0),"캐릭터없음"))</f>
        <v>러센트</v>
      </c>
      <c r="E14" t="str">
        <f t="shared" ca="1" si="1"/>
        <v/>
      </c>
      <c r="F14" t="s">
        <v>386</v>
      </c>
      <c r="G14">
        <v>3</v>
      </c>
      <c r="H14">
        <v>6</v>
      </c>
      <c r="I14">
        <v>0</v>
      </c>
      <c r="J14">
        <v>0</v>
      </c>
      <c r="K14">
        <v>0</v>
      </c>
      <c r="L14">
        <v>15</v>
      </c>
      <c r="M14">
        <v>0</v>
      </c>
      <c r="N14">
        <v>0</v>
      </c>
      <c r="O14">
        <v>0</v>
      </c>
      <c r="P14">
        <v>0</v>
      </c>
      <c r="Q14">
        <v>18</v>
      </c>
      <c r="R14">
        <v>109</v>
      </c>
      <c r="S14" t="str">
        <f>IFERROR(VLOOKUP(R14,[2]WingLookTable!$A:$B,2,0),"캐릭터없음")</f>
        <v>Wing_BlueOtherNoiseFullFast</v>
      </c>
      <c r="T14">
        <f t="shared" ca="1" si="2"/>
        <v>236</v>
      </c>
      <c r="U14"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v>
      </c>
      <c r="V14" t="str">
        <f t="shared" ca="1" si="4"/>
        <v>{"dy":6,"sl":2,"id":"Actor0024m","stats":{"tr":3,"trp":6,"str":0,"dex":0,"int":0,"vit":15,"train":0,"wgGr0":0,"wgGr1":0,"wgGr2":0,"wgGr3":18,"wgLk":109}}</v>
      </c>
      <c r="Z14">
        <v>13</v>
      </c>
      <c r="AA14" t="s">
        <v>324</v>
      </c>
      <c r="AB14">
        <f>COUNTIF(F:F,AA14)</f>
        <v>2</v>
      </c>
      <c r="AD14">
        <v>13</v>
      </c>
      <c r="AE14">
        <v>148</v>
      </c>
      <c r="AF14">
        <f>COUNTIF(R:R,AE14)</f>
        <v>1</v>
      </c>
    </row>
    <row r="15" spans="1:32">
      <c r="A15">
        <v>7</v>
      </c>
      <c r="B15">
        <f t="shared" ca="1" si="5"/>
        <v>1</v>
      </c>
      <c r="C15" t="str">
        <f t="shared" ca="1" si="0"/>
        <v>Actor1109m</v>
      </c>
      <c r="D15" t="str">
        <f>IF(ISBLANK(F15),"",
IFERROR(VLOOKUP(F15,[2]ActorTable!$A:$H,MATCH("이름참고",[2]ActorTable!$1:$1,0),0),"캐릭터없음"))</f>
        <v>간파울</v>
      </c>
      <c r="E15" t="str">
        <f t="shared" ca="1" si="1"/>
        <v/>
      </c>
      <c r="F15" t="s">
        <v>412</v>
      </c>
      <c r="G15">
        <v>3</v>
      </c>
      <c r="H15">
        <v>6</v>
      </c>
      <c r="I15">
        <v>7</v>
      </c>
      <c r="J15">
        <v>0</v>
      </c>
      <c r="K15">
        <v>8</v>
      </c>
      <c r="L15">
        <v>0</v>
      </c>
      <c r="M15">
        <v>0</v>
      </c>
      <c r="N15">
        <v>0</v>
      </c>
      <c r="O15">
        <v>0</v>
      </c>
      <c r="P15">
        <v>0</v>
      </c>
      <c r="Q15">
        <v>18</v>
      </c>
      <c r="R15">
        <v>332</v>
      </c>
      <c r="S15" t="str">
        <f>IFERROR(VLOOKUP(R15,[2]WingLookTable!$A:$B,2,0),"캐릭터없음")</f>
        <v>Wing_DustRedMultiNoiseOtherFast</v>
      </c>
      <c r="T15">
        <f t="shared" ca="1" si="2"/>
        <v>348</v>
      </c>
      <c r="U15"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v>
      </c>
      <c r="V15" t="str">
        <f t="shared" ca="1" si="4"/>
        <v>{"dy":7,"sl":1,"id":"Actor0201m","stats":{"tr":3,"trp":6,"str":7,"dex":0,"int":8,"vit":0,"train":0,"wgGr0":0,"wgGr1":0,"wgGr2":0,"wgGr3":18,"wgLk":332}}</v>
      </c>
      <c r="Z15">
        <v>14</v>
      </c>
      <c r="AA15" t="s">
        <v>325</v>
      </c>
      <c r="AB15">
        <f>COUNTIF(F:F,AA15)</f>
        <v>1</v>
      </c>
      <c r="AD15">
        <v>14</v>
      </c>
      <c r="AE15">
        <v>151</v>
      </c>
      <c r="AF15">
        <f>COUNTIF(R:R,AE15)</f>
        <v>1</v>
      </c>
    </row>
    <row r="16" spans="1:32">
      <c r="A16">
        <v>7</v>
      </c>
      <c r="B16">
        <f t="shared" ca="1" si="5"/>
        <v>2</v>
      </c>
      <c r="C16" t="str">
        <f t="shared" ca="1" si="0"/>
        <v>Actor3117m</v>
      </c>
      <c r="D16" t="str">
        <f>IF(ISBLANK(F16),"",
IFERROR(VLOOKUP(F16,[2]ActorTable!$A:$H,MATCH("이름참고",[2]ActorTable!$1:$1,0),0),"캐릭터없음"))</f>
        <v>테이슨</v>
      </c>
      <c r="E16" t="str">
        <f t="shared" ca="1" si="1"/>
        <v/>
      </c>
      <c r="F16" t="s">
        <v>318</v>
      </c>
      <c r="G16">
        <v>3</v>
      </c>
      <c r="H16">
        <v>6</v>
      </c>
      <c r="I16">
        <v>15</v>
      </c>
      <c r="J16">
        <v>0</v>
      </c>
      <c r="K16">
        <v>0</v>
      </c>
      <c r="L16">
        <v>0</v>
      </c>
      <c r="M16">
        <v>0</v>
      </c>
      <c r="N16">
        <v>0</v>
      </c>
      <c r="O16">
        <v>0</v>
      </c>
      <c r="P16">
        <v>0</v>
      </c>
      <c r="Q16">
        <v>18</v>
      </c>
      <c r="R16">
        <v>318</v>
      </c>
      <c r="S16" t="str">
        <f>IFERROR(VLOOKUP(R16,[2]WingLookTable!$A:$B,2,0),"캐릭터없음")</f>
        <v>Wing_DustMultiOtherOtherOtherFast</v>
      </c>
      <c r="T16">
        <f t="shared" ca="1" si="2"/>
        <v>363</v>
      </c>
      <c r="U16"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v>
      </c>
      <c r="V16" t="str">
        <f t="shared" ca="1" si="4"/>
        <v>{"dy":7,"sl":2,"id":"Actor1108m","stats":{"tr":3,"trp":6,"str":15,"dex":0,"int":0,"vit":0,"train":0,"wgGr0":0,"wgGr1":0,"wgGr2":0,"wgGr3":18,"wgLk":318}}</v>
      </c>
      <c r="Z16">
        <v>15</v>
      </c>
      <c r="AA16" t="s">
        <v>326</v>
      </c>
      <c r="AB16">
        <f>COUNTIF(F:F,AA16)</f>
        <v>3</v>
      </c>
      <c r="AD16">
        <v>15</v>
      </c>
      <c r="AE16">
        <v>154</v>
      </c>
      <c r="AF16">
        <f>COUNTIF(R:R,AE16)</f>
        <v>1</v>
      </c>
    </row>
    <row r="17" spans="1:32">
      <c r="A17">
        <v>8</v>
      </c>
      <c r="B17">
        <f t="shared" ca="1" si="5"/>
        <v>1</v>
      </c>
      <c r="C17" t="str">
        <f t="shared" ca="1" si="0"/>
        <v>Actor0007m</v>
      </c>
      <c r="D17" t="str">
        <f>IF(ISBLANK(F17),"",
IFERROR(VLOOKUP(F17,[2]ActorTable!$A:$H,MATCH("이름참고",[2]ActorTable!$1:$1,0),0),"캐릭터없음"))</f>
        <v>슬로니카</v>
      </c>
      <c r="E17" t="str">
        <f t="shared" ca="1" si="1"/>
        <v/>
      </c>
      <c r="F17" t="s">
        <v>361</v>
      </c>
      <c r="G17">
        <v>3</v>
      </c>
      <c r="H17">
        <v>6</v>
      </c>
      <c r="I17">
        <v>0</v>
      </c>
      <c r="J17">
        <v>15</v>
      </c>
      <c r="K17">
        <v>0</v>
      </c>
      <c r="L17">
        <v>0</v>
      </c>
      <c r="M17">
        <v>0</v>
      </c>
      <c r="N17">
        <v>0</v>
      </c>
      <c r="O17">
        <v>0</v>
      </c>
      <c r="P17">
        <v>0</v>
      </c>
      <c r="Q17">
        <v>18</v>
      </c>
      <c r="R17">
        <v>208</v>
      </c>
      <c r="S17" t="str">
        <f>IFERROR(VLOOKUP(R17,[2]WingLookTable!$A:$B,2,0),"캐릭터없음")</f>
        <v>Wing_FireSineBeeFullSlow</v>
      </c>
      <c r="T17">
        <f t="shared" ca="1" si="2"/>
        <v>306</v>
      </c>
      <c r="U17"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v>
      </c>
      <c r="V17" t="str">
        <f t="shared" ca="1" si="4"/>
        <v>{"dy":8,"sl":1,"id":"Actor3114m","stats":{"tr":3,"trp":6,"str":0,"dex":15,"int":0,"vit":0,"train":0,"wgGr0":0,"wgGr1":0,"wgGr2":0,"wgGr3":18,"wgLk":208}}</v>
      </c>
      <c r="Z17">
        <v>16</v>
      </c>
      <c r="AA17" t="s">
        <v>327</v>
      </c>
      <c r="AB17">
        <f>COUNTIF(F:F,AA17)</f>
        <v>2</v>
      </c>
      <c r="AD17">
        <v>16</v>
      </c>
      <c r="AE17">
        <v>157</v>
      </c>
      <c r="AF17">
        <f>COUNTIF(R:R,AE17)</f>
        <v>1</v>
      </c>
    </row>
    <row r="18" spans="1:32">
      <c r="A18">
        <v>8</v>
      </c>
      <c r="B18">
        <f t="shared" ref="B18" ca="1" si="35">IF(A18&lt;&gt;OFFSET(A18,-1,0),1,OFFSET(B18,-1,0)+1)</f>
        <v>2</v>
      </c>
      <c r="C18" t="str">
        <f t="shared" ref="C18" ca="1" si="36">VLOOKUP(RANDBETWEEN(1,COUNTA(Z:Z)-1),Z:AA,2,0)</f>
        <v>Actor3022m</v>
      </c>
      <c r="D18" t="str">
        <f>IF(ISBLANK(F18),"",
IFERROR(VLOOKUP(F18,[2]ActorTable!$A:$H,MATCH("이름참고",[2]ActorTable!$1:$1,0),0),"캐릭터없음"))</f>
        <v>솔</v>
      </c>
      <c r="E18" t="str">
        <f t="shared" ref="E18" ca="1" si="37">IF(AND(B18&lt;=OFFSET(B18,1,0),NOT(ISBLANK(F18))),
IF(F18=OFFSET(F18,1,0),"같음",""),"")</f>
        <v/>
      </c>
      <c r="F18" t="s">
        <v>413</v>
      </c>
      <c r="G18">
        <v>3</v>
      </c>
      <c r="H18">
        <v>6</v>
      </c>
      <c r="I18">
        <v>0</v>
      </c>
      <c r="J18">
        <v>8</v>
      </c>
      <c r="K18">
        <v>7</v>
      </c>
      <c r="L18">
        <v>0</v>
      </c>
      <c r="M18">
        <v>0</v>
      </c>
      <c r="N18">
        <v>0</v>
      </c>
      <c r="O18">
        <v>0</v>
      </c>
      <c r="P18">
        <v>0</v>
      </c>
      <c r="Q18">
        <v>18</v>
      </c>
      <c r="R18">
        <v>348</v>
      </c>
      <c r="S18" t="str">
        <f>IFERROR(VLOOKUP(R18,[2]WingLookTable!$A:$B,2,0),"캐릭터없음")</f>
        <v>Wing_DustYellowSineSineOtherFast</v>
      </c>
      <c r="T18">
        <f t="shared" ref="T18" ca="1" si="38">VLOOKUP(RANDBETWEEN(1,COUNTA(AD:AD)-1),AD:AE,2,0)</f>
        <v>181</v>
      </c>
      <c r="U18" t="str">
        <f t="shared" ref="U18" ca="1" si="39">IF(ROW()=2,V18,OFFSET(U18,-1,0)&amp;IF(LEN(V18)=0,"",","&amp;V18))</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v>
      </c>
      <c r="V18" t="str">
        <f t="shared" ref="V18" ca="1" si="40">"{"""&amp;A$1&amp;""":"&amp;A18
&amp;","""&amp;B$1&amp;""":"&amp;B18
&amp;IF(LEN(F18)=0,"",","""&amp;F$1&amp;""":"""&amp;F18&amp;"""")
&amp;IF(LEN(F18)=0,"",",""stats"":{")
&amp;IF(LEN(F18)=0,"",""""&amp;G$1&amp;""":"&amp;G18)
&amp;IF(LEN(F18)=0,"",","""&amp;H$1&amp;""":"&amp;H18)
&amp;IF(LEN(F18)=0,"",","""&amp;I$1&amp;""":"&amp;I18)
&amp;IF(LEN(F18)=0,"",","""&amp;J$1&amp;""":"&amp;J18)
&amp;IF(LEN(F18)=0,"",","""&amp;K$1&amp;""":"&amp;K18)
&amp;IF(LEN(F18)=0,"",","""&amp;L$1&amp;""":"&amp;L18)
&amp;IF(LEN(F18)=0,"",","""&amp;M$1&amp;""":"&amp;M18)
&amp;IF(LEN(F18)=0,"",","""&amp;N$1&amp;""":"&amp;N18)
&amp;IF(LEN(F18)=0,"",","""&amp;O$1&amp;""":"&amp;O18)
&amp;IF(LEN(F18)=0,"",","""&amp;P$1&amp;""":"&amp;P18)
&amp;IF(LEN(F18)=0,"",","""&amp;Q$1&amp;""":"&amp;Q18)
&amp;IF(LEN(F18)=0,"",","""&amp;R$1&amp;""":"&amp;R18)
&amp;IF(LEN(F18)=0,"","}")&amp;"}"</f>
        <v>{"dy":8,"sl":2,"id":"Actor2015m","stats":{"tr":3,"trp":6,"str":0,"dex":8,"int":7,"vit":0,"train":0,"wgGr0":0,"wgGr1":0,"wgGr2":0,"wgGr3":18,"wgLk":348}}</v>
      </c>
      <c r="Z18">
        <v>17</v>
      </c>
      <c r="AA18" t="s">
        <v>328</v>
      </c>
      <c r="AB18">
        <f>COUNTIF(F:F,AA18)</f>
        <v>3</v>
      </c>
      <c r="AD18">
        <v>17</v>
      </c>
      <c r="AE18">
        <v>160</v>
      </c>
      <c r="AF18">
        <f>COUNTIF(R:R,AE18)</f>
        <v>1</v>
      </c>
    </row>
    <row r="19" spans="1:32">
      <c r="A19">
        <v>9</v>
      </c>
      <c r="B19">
        <f t="shared" ca="1" si="5"/>
        <v>1</v>
      </c>
      <c r="C19" t="str">
        <f t="shared" ref="C19" ca="1" si="41">VLOOKUP(RANDBETWEEN(1,COUNTA(Z:Z)-1),Z:AA,2,0)</f>
        <v>Actor3019m</v>
      </c>
      <c r="D19" t="str">
        <f>IF(ISBLANK(F19),"",
IFERROR(VLOOKUP(F19,[2]ActorTable!$A:$H,MATCH("이름참고",[2]ActorTable!$1:$1,0),0),"캐릭터없음"))</f>
        <v>라무무</v>
      </c>
      <c r="E19" t="str">
        <f t="shared" ref="E19" ca="1" si="42">IF(AND(B19&lt;=OFFSET(B19,1,0),NOT(ISBLANK(F19))),
IF(F19=OFFSET(F19,1,0),"같음",""),"")</f>
        <v/>
      </c>
      <c r="F19" t="s">
        <v>366</v>
      </c>
      <c r="G19">
        <v>3</v>
      </c>
      <c r="H19">
        <v>6</v>
      </c>
      <c r="I19">
        <v>8</v>
      </c>
      <c r="J19">
        <v>0</v>
      </c>
      <c r="K19">
        <v>7</v>
      </c>
      <c r="L19">
        <v>0</v>
      </c>
      <c r="M19">
        <v>0</v>
      </c>
      <c r="N19">
        <v>0</v>
      </c>
      <c r="O19">
        <v>0</v>
      </c>
      <c r="P19">
        <v>0</v>
      </c>
      <c r="Q19">
        <v>18</v>
      </c>
      <c r="R19">
        <v>272</v>
      </c>
      <c r="S19" t="str">
        <f>IFERROR(VLOOKUP(R19,[2]WingLookTable!$A:$B,2,0),"캐릭터없음")</f>
        <v>Wing_WhiteNoiseOtherFullFast</v>
      </c>
      <c r="T19">
        <f t="shared" ref="T19" ca="1" si="43">VLOOKUP(RANDBETWEEN(1,COUNTA(AD:AD)-1),AD:AE,2,0)</f>
        <v>366</v>
      </c>
      <c r="U19" t="str">
        <f t="shared" ref="U19" ca="1" si="44">IF(ROW()=2,V19,OFFSET(U19,-1,0)&amp;IF(LEN(V19)=0,"",","&amp;V19))</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v>
      </c>
      <c r="V19" t="str">
        <f t="shared" ref="V19" ca="1" si="45">"{"""&amp;A$1&amp;""":"&amp;A19
&amp;","""&amp;B$1&amp;""":"&amp;B19
&amp;IF(LEN(F19)=0,"",","""&amp;F$1&amp;""":"""&amp;F19&amp;"""")
&amp;IF(LEN(F19)=0,"",",""stats"":{")
&amp;IF(LEN(F19)=0,"",""""&amp;G$1&amp;""":"&amp;G19)
&amp;IF(LEN(F19)=0,"",","""&amp;H$1&amp;""":"&amp;H19)
&amp;IF(LEN(F19)=0,"",","""&amp;I$1&amp;""":"&amp;I19)
&amp;IF(LEN(F19)=0,"",","""&amp;J$1&amp;""":"&amp;J19)
&amp;IF(LEN(F19)=0,"",","""&amp;K$1&amp;""":"&amp;K19)
&amp;IF(LEN(F19)=0,"",","""&amp;L$1&amp;""":"&amp;L19)
&amp;IF(LEN(F19)=0,"",","""&amp;M$1&amp;""":"&amp;M19)
&amp;IF(LEN(F19)=0,"",","""&amp;N$1&amp;""":"&amp;N19)
&amp;IF(LEN(F19)=0,"",","""&amp;O$1&amp;""":"&amp;O19)
&amp;IF(LEN(F19)=0,"",","""&amp;P$1&amp;""":"&amp;P19)
&amp;IF(LEN(F19)=0,"",","""&amp;Q$1&amp;""":"&amp;Q19)
&amp;IF(LEN(F19)=0,"",","""&amp;R$1&amp;""":"&amp;R19)
&amp;IF(LEN(F19)=0,"","}")&amp;"}"</f>
        <v>{"dy":9,"sl":1,"id":"Actor3231m","stats":{"tr":3,"trp":6,"str":8,"dex":0,"int":7,"vit":0,"train":0,"wgGr0":0,"wgGr1":0,"wgGr2":0,"wgGr3":18,"wgLk":272}}</v>
      </c>
      <c r="Z19">
        <v>18</v>
      </c>
      <c r="AA19" t="s">
        <v>329</v>
      </c>
      <c r="AB19">
        <f>COUNTIF(F:F,AA19)</f>
        <v>3</v>
      </c>
      <c r="AD19">
        <v>18</v>
      </c>
      <c r="AE19">
        <v>163</v>
      </c>
      <c r="AF19">
        <f>COUNTIF(R:R,AE19)</f>
        <v>1</v>
      </c>
    </row>
    <row r="20" spans="1:32">
      <c r="A20">
        <v>9</v>
      </c>
      <c r="B20">
        <f t="shared" ref="B20" ca="1" si="46">IF(A20&lt;&gt;OFFSET(A20,-1,0),1,OFFSET(B20,-1,0)+1)</f>
        <v>2</v>
      </c>
      <c r="C20" t="str">
        <f t="shared" ref="C20" ca="1" si="47">VLOOKUP(RANDBETWEEN(1,COUNTA(Z:Z)-1),Z:AA,2,0)</f>
        <v>Actor2103m</v>
      </c>
      <c r="D20" t="str">
        <f>IF(ISBLANK(F20),"",
IFERROR(VLOOKUP(F20,[2]ActorTable!$A:$H,MATCH("이름참고",[2]ActorTable!$1:$1,0),0),"캐릭터없음"))</f>
        <v>베이</v>
      </c>
      <c r="E20" t="str">
        <f t="shared" ref="E20" ca="1" si="48">IF(AND(B20&lt;=OFFSET(B20,1,0),NOT(ISBLANK(F20))),
IF(F20=OFFSET(F20,1,0),"같음",""),"")</f>
        <v/>
      </c>
      <c r="F20" t="s">
        <v>411</v>
      </c>
      <c r="G20">
        <v>3</v>
      </c>
      <c r="H20">
        <v>6</v>
      </c>
      <c r="I20">
        <v>0</v>
      </c>
      <c r="J20">
        <v>0</v>
      </c>
      <c r="K20">
        <v>7</v>
      </c>
      <c r="L20">
        <v>8</v>
      </c>
      <c r="M20">
        <v>0</v>
      </c>
      <c r="N20">
        <v>0</v>
      </c>
      <c r="O20">
        <v>0</v>
      </c>
      <c r="P20">
        <v>0</v>
      </c>
      <c r="Q20">
        <v>18</v>
      </c>
      <c r="R20">
        <v>217</v>
      </c>
      <c r="S20" t="str">
        <f>IFERROR(VLOOKUP(R20,[2]WingLookTable!$A:$B,2,0),"캐릭터없음")</f>
        <v>Wing_GreenOtherSineFullFast</v>
      </c>
      <c r="T20">
        <f t="shared" ca="1" si="2"/>
        <v>117</v>
      </c>
      <c r="U20"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v>
      </c>
      <c r="V20" t="str">
        <f t="shared" ca="1" si="4"/>
        <v>{"dy":9,"sl":2,"id":"Actor0104m","stats":{"tr":3,"trp":6,"str":0,"dex":0,"int":7,"vit":8,"train":0,"wgGr0":0,"wgGr1":0,"wgGr2":0,"wgGr3":18,"wgLk":217}}</v>
      </c>
      <c r="Z20">
        <v>19</v>
      </c>
      <c r="AA20" t="s">
        <v>330</v>
      </c>
      <c r="AB20">
        <f>COUNTIF(F:F,AA20)</f>
        <v>2</v>
      </c>
      <c r="AD20">
        <v>19</v>
      </c>
      <c r="AE20">
        <v>166</v>
      </c>
      <c r="AF20">
        <f>COUNTIF(R:R,AE20)</f>
        <v>0</v>
      </c>
    </row>
    <row r="21" spans="1:32">
      <c r="A21">
        <v>9</v>
      </c>
      <c r="B21">
        <f t="shared" ref="B21" ca="1" si="49">IF(A21&lt;&gt;OFFSET(A21,-1,0),1,OFFSET(B21,-1,0)+1)</f>
        <v>3</v>
      </c>
      <c r="C21" t="str">
        <f t="shared" ref="C21" ca="1" si="50">VLOOKUP(RANDBETWEEN(1,COUNTA(Z:Z)-1),Z:AA,2,0)</f>
        <v>Actor3212m</v>
      </c>
      <c r="D21" t="str">
        <f>IF(ISBLANK(F21),"",
IFERROR(VLOOKUP(F21,[2]ActorTable!$A:$H,MATCH("이름참고",[2]ActorTable!$1:$1,0),0),"캐릭터없음"))</f>
        <v>소하</v>
      </c>
      <c r="E21" t="str">
        <f t="shared" ref="E21" ca="1" si="51">IF(AND(B21&lt;=OFFSET(B21,1,0),NOT(ISBLANK(F21))),
IF(F21=OFFSET(F21,1,0),"같음",""),"")</f>
        <v/>
      </c>
      <c r="F21" t="s">
        <v>439</v>
      </c>
      <c r="G21">
        <v>3</v>
      </c>
      <c r="H21">
        <v>6</v>
      </c>
      <c r="I21">
        <v>15</v>
      </c>
      <c r="J21">
        <v>0</v>
      </c>
      <c r="K21">
        <v>0</v>
      </c>
      <c r="L21">
        <v>0</v>
      </c>
      <c r="M21">
        <v>0</v>
      </c>
      <c r="N21">
        <v>0</v>
      </c>
      <c r="O21">
        <v>0</v>
      </c>
      <c r="P21">
        <v>0</v>
      </c>
      <c r="Q21">
        <v>18</v>
      </c>
      <c r="R21">
        <v>137</v>
      </c>
      <c r="S21" t="str">
        <f>IFERROR(VLOOKUP(R21,[2]WingLookTable!$A:$B,2,0),"캐릭터없음")</f>
        <v>Wing_CyanStripePatternFullFast</v>
      </c>
      <c r="T21">
        <f t="shared" ca="1" si="2"/>
        <v>229</v>
      </c>
      <c r="U21"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v>
      </c>
      <c r="V21" t="str">
        <f t="shared" ca="1" si="4"/>
        <v>{"dy":9,"sl":3,"id":"Actor1002m","stats":{"tr":3,"trp":6,"str":15,"dex":0,"int":0,"vit":0,"train":0,"wgGr0":0,"wgGr1":0,"wgGr2":0,"wgGr3":18,"wgLk":137}}</v>
      </c>
      <c r="Z21">
        <v>20</v>
      </c>
      <c r="AA21" t="s">
        <v>331</v>
      </c>
      <c r="AB21">
        <f>COUNTIF(F:F,AA21)</f>
        <v>2</v>
      </c>
      <c r="AD21">
        <v>20</v>
      </c>
      <c r="AE21">
        <v>169</v>
      </c>
      <c r="AF21">
        <f>COUNTIF(R:R,AE21)</f>
        <v>1</v>
      </c>
    </row>
    <row r="22" spans="1:32">
      <c r="A22">
        <v>10</v>
      </c>
      <c r="B22">
        <f t="shared" ca="1" si="5"/>
        <v>1</v>
      </c>
      <c r="C22" t="str">
        <f t="shared" ca="1" si="0"/>
        <v>Actor1216m</v>
      </c>
      <c r="D22" t="str">
        <f>IF(ISBLANK(F22),"",
IFERROR(VLOOKUP(F22,[2]ActorTable!$A:$H,MATCH("이름참고",[2]ActorTable!$1:$1,0),0),"캐릭터없음"))</f>
        <v>니엘</v>
      </c>
      <c r="E22" t="str">
        <f t="shared" ca="1" si="1"/>
        <v/>
      </c>
      <c r="F22" t="s">
        <v>359</v>
      </c>
      <c r="G22">
        <v>3</v>
      </c>
      <c r="H22">
        <v>6</v>
      </c>
      <c r="I22">
        <v>0</v>
      </c>
      <c r="J22">
        <v>0</v>
      </c>
      <c r="K22">
        <v>15</v>
      </c>
      <c r="L22">
        <v>0</v>
      </c>
      <c r="M22">
        <v>0</v>
      </c>
      <c r="N22">
        <v>0</v>
      </c>
      <c r="O22">
        <v>0</v>
      </c>
      <c r="P22">
        <v>0</v>
      </c>
      <c r="Q22">
        <v>18</v>
      </c>
      <c r="R22">
        <v>190</v>
      </c>
      <c r="S22" t="str">
        <f>IFERROR(VLOOKUP(R22,[2]WingLookTable!$A:$B,2,0),"캐릭터없음")</f>
        <v>Wing_DustYellowNoisePatternStripeSlow</v>
      </c>
      <c r="T22">
        <f t="shared" ca="1" si="2"/>
        <v>190</v>
      </c>
      <c r="U22"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v>
      </c>
      <c r="V22" t="str">
        <f t="shared" ca="1" si="4"/>
        <v>{"dy":10,"sl":1,"id":"Actor2238m","stats":{"tr":3,"trp":6,"str":0,"dex":0,"int":15,"vit":0,"train":0,"wgGr0":0,"wgGr1":0,"wgGr2":0,"wgGr3":18,"wgLk":190}}</v>
      </c>
      <c r="Z22">
        <v>21</v>
      </c>
      <c r="AA22" t="s">
        <v>332</v>
      </c>
      <c r="AB22">
        <f>COUNTIF(F:F,AA22)</f>
        <v>3</v>
      </c>
      <c r="AD22">
        <v>21</v>
      </c>
      <c r="AE22">
        <v>172</v>
      </c>
      <c r="AF22">
        <f>COUNTIF(R:R,AE22)</f>
        <v>1</v>
      </c>
    </row>
    <row r="23" spans="1:32">
      <c r="A23">
        <v>10</v>
      </c>
      <c r="B23">
        <f t="shared" ca="1" si="5"/>
        <v>2</v>
      </c>
      <c r="C23" t="str">
        <f t="shared" ca="1" si="0"/>
        <v>Actor1005m</v>
      </c>
      <c r="D23" t="str">
        <f>IF(ISBLANK(F23),"",
IFERROR(VLOOKUP(F23,[2]ActorTable!$A:$H,MATCH("이름참고",[2]ActorTable!$1:$1,0),0),"캐릭터없음"))</f>
        <v>오비우스</v>
      </c>
      <c r="E23" t="str">
        <f t="shared" ca="1" si="1"/>
        <v/>
      </c>
      <c r="F23" t="s">
        <v>349</v>
      </c>
      <c r="G23">
        <v>3</v>
      </c>
      <c r="H23">
        <v>6</v>
      </c>
      <c r="I23">
        <v>0</v>
      </c>
      <c r="J23">
        <v>8</v>
      </c>
      <c r="K23">
        <v>7</v>
      </c>
      <c r="L23">
        <v>0</v>
      </c>
      <c r="M23">
        <v>0</v>
      </c>
      <c r="N23">
        <v>0</v>
      </c>
      <c r="O23">
        <v>0</v>
      </c>
      <c r="P23">
        <v>0</v>
      </c>
      <c r="Q23">
        <v>18</v>
      </c>
      <c r="R23">
        <v>260</v>
      </c>
      <c r="S23" t="str">
        <f>IFERROR(VLOOKUP(R23,[2]WingLookTable!$A:$B,2,0),"캐릭터없음")</f>
        <v>Wing_SkySineNoiseFullSlow</v>
      </c>
      <c r="T23">
        <f t="shared" ref="T23" ca="1" si="52">VLOOKUP(RANDBETWEEN(1,COUNTA(AD:AD)-1),AD:AE,2,0)</f>
        <v>166</v>
      </c>
      <c r="U23" t="str">
        <f t="shared" ref="U23" ca="1" si="53">IF(ROW()=2,V23,OFFSET(U23,-1,0)&amp;IF(LEN(V23)=0,"",","&amp;V23))</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v>
      </c>
      <c r="V23" t="str">
        <f t="shared" ref="V23" ca="1" si="54">"{"""&amp;A$1&amp;""":"&amp;A23
&amp;","""&amp;B$1&amp;""":"&amp;B23
&amp;IF(LEN(F23)=0,"",","""&amp;F$1&amp;""":"""&amp;F23&amp;"""")
&amp;IF(LEN(F23)=0,"",",""stats"":{")
&amp;IF(LEN(F23)=0,"",""""&amp;G$1&amp;""":"&amp;G23)
&amp;IF(LEN(F23)=0,"",","""&amp;H$1&amp;""":"&amp;H23)
&amp;IF(LEN(F23)=0,"",","""&amp;I$1&amp;""":"&amp;I23)
&amp;IF(LEN(F23)=0,"",","""&amp;J$1&amp;""":"&amp;J23)
&amp;IF(LEN(F23)=0,"",","""&amp;K$1&amp;""":"&amp;K23)
&amp;IF(LEN(F23)=0,"",","""&amp;L$1&amp;""":"&amp;L23)
&amp;IF(LEN(F23)=0,"",","""&amp;M$1&amp;""":"&amp;M23)
&amp;IF(LEN(F23)=0,"",","""&amp;N$1&amp;""":"&amp;N23)
&amp;IF(LEN(F23)=0,"",","""&amp;O$1&amp;""":"&amp;O23)
&amp;IF(LEN(F23)=0,"",","""&amp;P$1&amp;""":"&amp;P23)
&amp;IF(LEN(F23)=0,"",","""&amp;Q$1&amp;""":"&amp;Q23)
&amp;IF(LEN(F23)=0,"",","""&amp;R$1&amp;""":"&amp;R23)
&amp;IF(LEN(F23)=0,"","}")&amp;"}"</f>
        <v>{"dy":10,"sl":2,"id":"Actor1141m","stats":{"tr":3,"trp":6,"str":0,"dex":8,"int":7,"vit":0,"train":0,"wgGr0":0,"wgGr1":0,"wgGr2":0,"wgGr3":18,"wgLk":260}}</v>
      </c>
      <c r="Z23">
        <v>22</v>
      </c>
      <c r="AA23" t="s">
        <v>333</v>
      </c>
      <c r="AB23">
        <f>COUNTIF(F:F,AA23)</f>
        <v>3</v>
      </c>
      <c r="AD23">
        <v>22</v>
      </c>
      <c r="AE23">
        <v>175</v>
      </c>
      <c r="AF23">
        <f>COUNTIF(R:R,AE23)</f>
        <v>1</v>
      </c>
    </row>
    <row r="24" spans="1:32">
      <c r="A24">
        <v>10</v>
      </c>
      <c r="B24">
        <f t="shared" ref="B24" ca="1" si="55">IF(A24&lt;&gt;OFFSET(A24,-1,0),1,OFFSET(B24,-1,0)+1)</f>
        <v>3</v>
      </c>
      <c r="C24" t="str">
        <f t="shared" ref="C24" ca="1" si="56">VLOOKUP(RANDBETWEEN(1,COUNTA(Z:Z)-1),Z:AA,2,0)</f>
        <v>Actor0201m</v>
      </c>
      <c r="D24" t="str">
        <f>IF(ISBLANK(F24),"",
IFERROR(VLOOKUP(F24,[2]ActorTable!$A:$H,MATCH("이름참고",[2]ActorTable!$1:$1,0),0),"캐릭터없음"))</f>
        <v>클라크</v>
      </c>
      <c r="E24" t="str">
        <f t="shared" ref="E24" ca="1" si="57">IF(AND(B24&lt;=OFFSET(B24,1,0),NOT(ISBLANK(F24))),
IF(F24=OFFSET(F24,1,0),"같음",""),"")</f>
        <v/>
      </c>
      <c r="F24" t="s">
        <v>370</v>
      </c>
      <c r="G24">
        <v>3</v>
      </c>
      <c r="H24">
        <v>6</v>
      </c>
      <c r="I24">
        <v>8</v>
      </c>
      <c r="J24">
        <v>0</v>
      </c>
      <c r="K24">
        <v>7</v>
      </c>
      <c r="L24">
        <v>0</v>
      </c>
      <c r="M24">
        <v>0</v>
      </c>
      <c r="N24">
        <v>0</v>
      </c>
      <c r="O24">
        <v>0</v>
      </c>
      <c r="P24">
        <v>0</v>
      </c>
      <c r="Q24">
        <v>18</v>
      </c>
      <c r="R24">
        <v>175</v>
      </c>
      <c r="S24" t="str">
        <f>IFERROR(VLOOKUP(R24,[2]WingLookTable!$A:$B,2,0),"캐릭터없음")</f>
        <v>Wing_DustMultiSineOtherFullSlow2</v>
      </c>
      <c r="T24">
        <f t="shared" ref="T24" ca="1" si="58">VLOOKUP(RANDBETWEEN(1,COUNTA(AD:AD)-1),AD:AE,2,0)</f>
        <v>208</v>
      </c>
      <c r="U24" t="str">
        <f t="shared" ref="U24" ca="1" si="59">IF(ROW()=2,V24,OFFSET(U24,-1,0)&amp;IF(LEN(V24)=0,"",","&amp;V24))</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v>
      </c>
      <c r="V24" t="str">
        <f t="shared" ref="V24" ca="1" si="60">"{"""&amp;A$1&amp;""":"&amp;A24
&amp;","""&amp;B$1&amp;""":"&amp;B24
&amp;IF(LEN(F24)=0,"",","""&amp;F$1&amp;""":"""&amp;F24&amp;"""")
&amp;IF(LEN(F24)=0,"",",""stats"":{")
&amp;IF(LEN(F24)=0,"",""""&amp;G$1&amp;""":"&amp;G24)
&amp;IF(LEN(F24)=0,"",","""&amp;H$1&amp;""":"&amp;H24)
&amp;IF(LEN(F24)=0,"",","""&amp;I$1&amp;""":"&amp;I24)
&amp;IF(LEN(F24)=0,"",","""&amp;J$1&amp;""":"&amp;J24)
&amp;IF(LEN(F24)=0,"",","""&amp;K$1&amp;""":"&amp;K24)
&amp;IF(LEN(F24)=0,"",","""&amp;L$1&amp;""":"&amp;L24)
&amp;IF(LEN(F24)=0,"",","""&amp;M$1&amp;""":"&amp;M24)
&amp;IF(LEN(F24)=0,"",","""&amp;N$1&amp;""":"&amp;N24)
&amp;IF(LEN(F24)=0,"",","""&amp;O$1&amp;""":"&amp;O24)
&amp;IF(LEN(F24)=0,"",","""&amp;P$1&amp;""":"&amp;P24)
&amp;IF(LEN(F24)=0,"",","""&amp;Q$1&amp;""":"&amp;Q24)
&amp;IF(LEN(F24)=0,"",","""&amp;R$1&amp;""":"&amp;R24)
&amp;IF(LEN(F24)=0,"","}")&amp;"}"</f>
        <v>{"dy":10,"sl":3,"id":"Actor2011m","stats":{"tr":3,"trp":6,"str":8,"dex":0,"int":7,"vit":0,"train":0,"wgGr0":0,"wgGr1":0,"wgGr2":0,"wgGr3":18,"wgLk":175}}</v>
      </c>
      <c r="Z24">
        <v>23</v>
      </c>
      <c r="AA24" t="s">
        <v>334</v>
      </c>
      <c r="AB24">
        <f>COUNTIF(F:F,AA24)</f>
        <v>3</v>
      </c>
      <c r="AD24">
        <v>23</v>
      </c>
      <c r="AE24">
        <v>178</v>
      </c>
      <c r="AF24">
        <f>COUNTIF(R:R,AE24)</f>
        <v>0</v>
      </c>
    </row>
    <row r="25" spans="1:32">
      <c r="A25">
        <v>11</v>
      </c>
      <c r="B25">
        <f t="shared" ref="B25" ca="1" si="61">IF(A25&lt;&gt;OFFSET(A25,-1,0),1,OFFSET(B25,-1,0)+1)</f>
        <v>1</v>
      </c>
      <c r="C25" t="str">
        <f t="shared" ref="C25:C26" ca="1" si="62">VLOOKUP(RANDBETWEEN(1,COUNTA(Z:Z)-1),Z:AA,2,0)</f>
        <v>Actor0201m</v>
      </c>
      <c r="D25" t="str">
        <f>IF(ISBLANK(F25),"",
IFERROR(VLOOKUP(F25,[2]ActorTable!$A:$H,MATCH("이름참고",[2]ActorTable!$1:$1,0),0),"캐릭터없음"))</f>
        <v>원더</v>
      </c>
      <c r="E25" t="str">
        <f t="shared" ref="E25:E26" ca="1" si="63">IF(AND(B25&lt;=OFFSET(B25,1,0),NOT(ISBLANK(F25))),
IF(F25=OFFSET(F25,1,0),"같음",""),"")</f>
        <v/>
      </c>
      <c r="F25" t="s">
        <v>363</v>
      </c>
      <c r="G25">
        <v>3</v>
      </c>
      <c r="H25">
        <v>6</v>
      </c>
      <c r="I25">
        <v>8</v>
      </c>
      <c r="J25">
        <v>7</v>
      </c>
      <c r="K25">
        <v>0</v>
      </c>
      <c r="L25">
        <v>0</v>
      </c>
      <c r="M25">
        <v>0</v>
      </c>
      <c r="N25">
        <v>0</v>
      </c>
      <c r="O25">
        <v>0</v>
      </c>
      <c r="P25">
        <v>0</v>
      </c>
      <c r="Q25">
        <v>18</v>
      </c>
      <c r="R25">
        <v>232</v>
      </c>
      <c r="S25" t="str">
        <f>IFERROR(VLOOKUP(R25,[2]WingLookTable!$A:$B,2,0),"캐릭터없음")</f>
        <v>Wing_MultiOtherOtherStripeSlow</v>
      </c>
      <c r="T25">
        <f t="shared" ref="T25:T26" ca="1" si="64">VLOOKUP(RANDBETWEEN(1,COUNTA(AD:AD)-1),AD:AE,2,0)</f>
        <v>145</v>
      </c>
      <c r="U25" t="str">
        <f t="shared" ref="U25:U26" ca="1" si="65">IF(ROW()=2,V25,OFFSET(U25,-1,0)&amp;IF(LEN(V25)=0,"",","&amp;V25))</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v>
      </c>
      <c r="V25" t="str">
        <f t="shared" ref="V25:V26" ca="1" si="66">"{"""&amp;A$1&amp;""":"&amp;A25
&amp;","""&amp;B$1&amp;""":"&amp;B25
&amp;IF(LEN(F25)=0,"",","""&amp;F$1&amp;""":"""&amp;F25&amp;"""")
&amp;IF(LEN(F25)=0,"",",""stats"":{")
&amp;IF(LEN(F25)=0,"",""""&amp;G$1&amp;""":"&amp;G25)
&amp;IF(LEN(F25)=0,"",","""&amp;H$1&amp;""":"&amp;H25)
&amp;IF(LEN(F25)=0,"",","""&amp;I$1&amp;""":"&amp;I25)
&amp;IF(LEN(F25)=0,"",","""&amp;J$1&amp;""":"&amp;J25)
&amp;IF(LEN(F25)=0,"",","""&amp;K$1&amp;""":"&amp;K25)
&amp;IF(LEN(F25)=0,"",","""&amp;L$1&amp;""":"&amp;L25)
&amp;IF(LEN(F25)=0,"",","""&amp;M$1&amp;""":"&amp;M25)
&amp;IF(LEN(F25)=0,"",","""&amp;N$1&amp;""":"&amp;N25)
&amp;IF(LEN(F25)=0,"",","""&amp;O$1&amp;""":"&amp;O25)
&amp;IF(LEN(F25)=0,"",","""&amp;P$1&amp;""":"&amp;P25)
&amp;IF(LEN(F25)=0,"",","""&amp;Q$1&amp;""":"&amp;Q25)
&amp;IF(LEN(F25)=0,"",","""&amp;R$1&amp;""":"&amp;R25)
&amp;IF(LEN(F25)=0,"","}")&amp;"}"</f>
        <v>{"dy":11,"sl":1,"id":"Actor2128m","stats":{"tr":3,"trp":6,"str":8,"dex":7,"int":0,"vit":0,"train":0,"wgGr0":0,"wgGr1":0,"wgGr2":0,"wgGr3":18,"wgLk":232}}</v>
      </c>
      <c r="Z25">
        <v>24</v>
      </c>
      <c r="AA25" t="s">
        <v>335</v>
      </c>
      <c r="AB25">
        <f>COUNTIF(F:F,AA25)</f>
        <v>3</v>
      </c>
      <c r="AD25">
        <v>24</v>
      </c>
      <c r="AE25">
        <v>181</v>
      </c>
      <c r="AF25">
        <f>COUNTIF(R:R,AE25)</f>
        <v>1</v>
      </c>
    </row>
    <row r="26" spans="1:32">
      <c r="A26">
        <v>11</v>
      </c>
      <c r="B26">
        <f t="shared" ref="B26" ca="1" si="67">IF(A26&lt;&gt;OFFSET(A26,-1,0),1,OFFSET(B26,-1,0)+1)</f>
        <v>2</v>
      </c>
      <c r="C26" t="str">
        <f t="shared" ca="1" si="62"/>
        <v>Actor3231m</v>
      </c>
      <c r="D26" t="str">
        <f>IF(ISBLANK(F26),"",
IFERROR(VLOOKUP(F26,[2]ActorTable!$A:$H,MATCH("이름참고",[2]ActorTable!$1:$1,0),0),"캐릭터없음"))</f>
        <v>무테이</v>
      </c>
      <c r="E26" t="str">
        <f t="shared" ca="1" si="63"/>
        <v/>
      </c>
      <c r="F26" t="s">
        <v>368</v>
      </c>
      <c r="G26">
        <v>3</v>
      </c>
      <c r="H26">
        <v>6</v>
      </c>
      <c r="I26">
        <v>0</v>
      </c>
      <c r="J26">
        <v>7</v>
      </c>
      <c r="K26">
        <v>8</v>
      </c>
      <c r="L26">
        <v>0</v>
      </c>
      <c r="M26">
        <v>0</v>
      </c>
      <c r="N26">
        <v>0</v>
      </c>
      <c r="O26">
        <v>0</v>
      </c>
      <c r="P26">
        <v>0</v>
      </c>
      <c r="Q26">
        <v>18</v>
      </c>
      <c r="R26">
        <v>240</v>
      </c>
      <c r="S26" t="str">
        <f>IFERROR(VLOOKUP(R26,[2]WingLookTable!$A:$B,2,0),"캐릭터없음")</f>
        <v>Wing_MultiStripeOtherOtherSlow</v>
      </c>
      <c r="T26">
        <f t="shared" ca="1" si="64"/>
        <v>276</v>
      </c>
      <c r="U26" t="str">
        <f t="shared" ca="1" si="65"/>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v>
      </c>
      <c r="V26" t="str">
        <f t="shared" ca="1" si="66"/>
        <v>{"dy":11,"sl":2,"id":"Actor3021m","stats":{"tr":3,"trp":6,"str":0,"dex":7,"int":8,"vit":0,"train":0,"wgGr0":0,"wgGr1":0,"wgGr2":0,"wgGr3":18,"wgLk":240}}</v>
      </c>
      <c r="Z26">
        <v>25</v>
      </c>
      <c r="AA26" t="s">
        <v>336</v>
      </c>
      <c r="AB26">
        <f>COUNTIF(F:F,AA26)</f>
        <v>2</v>
      </c>
      <c r="AD26">
        <v>25</v>
      </c>
      <c r="AE26">
        <v>184</v>
      </c>
      <c r="AF26">
        <f>COUNTIF(R:R,AE26)</f>
        <v>1</v>
      </c>
    </row>
    <row r="27" spans="1:32">
      <c r="A27">
        <v>12</v>
      </c>
      <c r="B27">
        <f t="shared" ca="1" si="5"/>
        <v>1</v>
      </c>
      <c r="C27" t="str">
        <f t="shared" ref="C27:C28" ca="1" si="68">VLOOKUP(RANDBETWEEN(1,COUNTA(Z:Z)-1),Z:AA,2,0)</f>
        <v>Actor0113m</v>
      </c>
      <c r="D27" t="str">
        <f>IF(ISBLANK(F27),"",
IFERROR(VLOOKUP(F27,[2]ActorTable!$A:$H,MATCH("이름참고",[2]ActorTable!$1:$1,0),0),"캐릭터없음"))</f>
        <v>케이저</v>
      </c>
      <c r="E27" t="str">
        <f t="shared" ref="E27:E28" ca="1" si="69">IF(AND(B27&lt;=OFFSET(B27,1,0),NOT(ISBLANK(F27))),
IF(F27=OFFSET(F27,1,0),"같음",""),"")</f>
        <v/>
      </c>
      <c r="F27" t="s">
        <v>371</v>
      </c>
      <c r="G27">
        <v>3</v>
      </c>
      <c r="H27">
        <v>6</v>
      </c>
      <c r="I27">
        <v>8</v>
      </c>
      <c r="J27">
        <v>0</v>
      </c>
      <c r="K27">
        <v>7</v>
      </c>
      <c r="L27">
        <v>0</v>
      </c>
      <c r="M27">
        <v>0</v>
      </c>
      <c r="N27">
        <v>0</v>
      </c>
      <c r="O27">
        <v>0</v>
      </c>
      <c r="P27">
        <v>0</v>
      </c>
      <c r="Q27">
        <v>18</v>
      </c>
      <c r="R27">
        <v>223</v>
      </c>
      <c r="S27" t="str">
        <f>IFERROR(VLOOKUP(R27,[2]WingLookTable!$A:$B,2,0),"캐릭터없음")</f>
        <v>Wing_MultiFullOtherFullFast</v>
      </c>
      <c r="T27">
        <f t="shared" ref="T27:T28" ca="1" si="70">VLOOKUP(RANDBETWEEN(1,COUNTA(AD:AD)-1),AD:AE,2,0)</f>
        <v>196</v>
      </c>
      <c r="U27" t="str">
        <f t="shared" ref="U27:U28" ca="1" si="71">IF(ROW()=2,V27,OFFSET(U27,-1,0)&amp;IF(LEN(V27)=0,"",","&amp;V27))</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v>
      </c>
      <c r="V27" t="str">
        <f t="shared" ref="V27:V28" ca="1" si="72">"{"""&amp;A$1&amp;""":"&amp;A27
&amp;","""&amp;B$1&amp;""":"&amp;B27
&amp;IF(LEN(F27)=0,"",","""&amp;F$1&amp;""":"""&amp;F27&amp;"""")
&amp;IF(LEN(F27)=0,"",",""stats"":{")
&amp;IF(LEN(F27)=0,"",""""&amp;G$1&amp;""":"&amp;G27)
&amp;IF(LEN(F27)=0,"",","""&amp;H$1&amp;""":"&amp;H27)
&amp;IF(LEN(F27)=0,"",","""&amp;I$1&amp;""":"&amp;I27)
&amp;IF(LEN(F27)=0,"",","""&amp;J$1&amp;""":"&amp;J27)
&amp;IF(LEN(F27)=0,"",","""&amp;K$1&amp;""":"&amp;K27)
&amp;IF(LEN(F27)=0,"",","""&amp;L$1&amp;""":"&amp;L27)
&amp;IF(LEN(F27)=0,"",","""&amp;M$1&amp;""":"&amp;M27)
&amp;IF(LEN(F27)=0,"",","""&amp;N$1&amp;""":"&amp;N27)
&amp;IF(LEN(F27)=0,"",","""&amp;O$1&amp;""":"&amp;O27)
&amp;IF(LEN(F27)=0,"",","""&amp;P$1&amp;""":"&amp;P27)
&amp;IF(LEN(F27)=0,"",","""&amp;Q$1&amp;""":"&amp;Q27)
&amp;IF(LEN(F27)=0,"",","""&amp;R$1&amp;""":"&amp;R27)
&amp;IF(LEN(F27)=0,"","}")&amp;"}"</f>
        <v>{"dy":12,"sl":1,"id":"Actor0113m","stats":{"tr":3,"trp":6,"str":8,"dex":0,"int":7,"vit":0,"train":0,"wgGr0":0,"wgGr1":0,"wgGr2":0,"wgGr3":18,"wgLk":223}}</v>
      </c>
      <c r="Z27">
        <v>26</v>
      </c>
      <c r="AA27" t="s">
        <v>337</v>
      </c>
      <c r="AB27">
        <f>COUNTIF(F:F,AA27)</f>
        <v>2</v>
      </c>
      <c r="AD27">
        <v>26</v>
      </c>
      <c r="AE27">
        <v>187</v>
      </c>
      <c r="AF27">
        <f>COUNTIF(R:R,AE27)</f>
        <v>1</v>
      </c>
    </row>
    <row r="28" spans="1:32">
      <c r="A28">
        <v>12</v>
      </c>
      <c r="B28">
        <f t="shared" ref="B28" ca="1" si="73">IF(A28&lt;&gt;OFFSET(A28,-1,0),1,OFFSET(B28,-1,0)+1)</f>
        <v>2</v>
      </c>
      <c r="C28" t="str">
        <f t="shared" ca="1" si="68"/>
        <v>Actor3231m</v>
      </c>
      <c r="D28" t="str">
        <f>IF(ISBLANK(F28),"",
IFERROR(VLOOKUP(F28,[2]ActorTable!$A:$H,MATCH("이름참고",[2]ActorTable!$1:$1,0),0),"캐릭터없음"))</f>
        <v>그루퍼스</v>
      </c>
      <c r="E28" t="str">
        <f t="shared" ca="1" si="69"/>
        <v/>
      </c>
      <c r="F28" t="s">
        <v>369</v>
      </c>
      <c r="G28">
        <v>3</v>
      </c>
      <c r="H28">
        <v>6</v>
      </c>
      <c r="I28">
        <v>15</v>
      </c>
      <c r="J28">
        <v>0</v>
      </c>
      <c r="K28">
        <v>0</v>
      </c>
      <c r="L28">
        <v>0</v>
      </c>
      <c r="M28">
        <v>0</v>
      </c>
      <c r="N28">
        <v>0</v>
      </c>
      <c r="O28">
        <v>0</v>
      </c>
      <c r="P28">
        <v>0</v>
      </c>
      <c r="Q28">
        <v>18</v>
      </c>
      <c r="R28">
        <v>291</v>
      </c>
      <c r="S28" t="str">
        <f>IFERROR(VLOOKUP(R28,[2]WingLookTable!$A:$B,2,0),"캐릭터없음")</f>
        <v>Wing_BlackNoiseSineOtherSlow</v>
      </c>
      <c r="T28">
        <f t="shared" ca="1" si="70"/>
        <v>184</v>
      </c>
      <c r="U28" t="str">
        <f t="shared" ca="1" si="71"/>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v>
      </c>
      <c r="V28" t="str">
        <f t="shared" ca="1" si="72"/>
        <v>{"dy":12,"sl":2,"id":"Actor2010m","stats":{"tr":3,"trp":6,"str":15,"dex":0,"int":0,"vit":0,"train":0,"wgGr0":0,"wgGr1":0,"wgGr2":0,"wgGr3":18,"wgLk":291}}</v>
      </c>
      <c r="Z28">
        <v>27</v>
      </c>
      <c r="AA28" t="s">
        <v>338</v>
      </c>
      <c r="AB28">
        <f>COUNTIF(F:F,AA28)</f>
        <v>1</v>
      </c>
      <c r="AD28">
        <v>27</v>
      </c>
      <c r="AE28">
        <v>190</v>
      </c>
      <c r="AF28">
        <f>COUNTIF(R:R,AE28)</f>
        <v>1</v>
      </c>
    </row>
    <row r="29" spans="1:32">
      <c r="A29">
        <v>13</v>
      </c>
      <c r="B29">
        <f t="shared" ca="1" si="5"/>
        <v>1</v>
      </c>
      <c r="C29" t="str">
        <f t="shared" ca="1" si="0"/>
        <v>Actor2015m</v>
      </c>
      <c r="D29" t="str">
        <f>IF(ISBLANK(F29),"",
IFERROR(VLOOKUP(F29,[2]ActorTable!$A:$H,MATCH("이름참고",[2]ActorTable!$1:$1,0),0),"캐릭터없음"))</f>
        <v>미네락</v>
      </c>
      <c r="E29" t="str">
        <f t="shared" ca="1" si="1"/>
        <v/>
      </c>
      <c r="F29" t="s">
        <v>390</v>
      </c>
      <c r="G29">
        <v>3</v>
      </c>
      <c r="H29">
        <v>6</v>
      </c>
      <c r="I29">
        <v>10</v>
      </c>
      <c r="J29">
        <v>5</v>
      </c>
      <c r="K29">
        <v>0</v>
      </c>
      <c r="L29">
        <v>0</v>
      </c>
      <c r="M29">
        <v>0</v>
      </c>
      <c r="N29">
        <v>0</v>
      </c>
      <c r="O29">
        <v>0</v>
      </c>
      <c r="P29">
        <v>0</v>
      </c>
      <c r="Q29">
        <v>18</v>
      </c>
      <c r="R29">
        <v>211</v>
      </c>
      <c r="S29" t="str">
        <f>IFERROR(VLOOKUP(R29,[2]WingLookTable!$A:$B,2,0),"캐릭터없음")</f>
        <v>Wing_FireSinePatternFullSlow</v>
      </c>
      <c r="T29">
        <f t="shared" ca="1" si="2"/>
        <v>151</v>
      </c>
      <c r="U29"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v>
      </c>
      <c r="V29" t="str">
        <f t="shared" ca="1" si="4"/>
        <v>{"dy":13,"sl":1,"id":"Actor2120m","stats":{"tr":3,"trp":6,"str":10,"dex":5,"int":0,"vit":0,"train":0,"wgGr0":0,"wgGr1":0,"wgGr2":0,"wgGr3":18,"wgLk":211}}</v>
      </c>
      <c r="Z29">
        <v>28</v>
      </c>
      <c r="AA29" t="s">
        <v>339</v>
      </c>
      <c r="AB29">
        <f>COUNTIF(F:F,AA29)</f>
        <v>2</v>
      </c>
      <c r="AD29">
        <v>28</v>
      </c>
      <c r="AE29">
        <v>193</v>
      </c>
      <c r="AF29">
        <f>COUNTIF(R:R,AE29)</f>
        <v>0</v>
      </c>
    </row>
    <row r="30" spans="1:32">
      <c r="A30">
        <v>13</v>
      </c>
      <c r="B30">
        <f t="shared" ca="1" si="5"/>
        <v>2</v>
      </c>
      <c r="C30" t="str">
        <f t="shared" ca="1" si="0"/>
        <v>Actor0007m</v>
      </c>
      <c r="D30" t="str">
        <f>IF(ISBLANK(F30),"",
IFERROR(VLOOKUP(F30,[2]ActorTable!$A:$H,MATCH("이름참고",[2]ActorTable!$1:$1,0),0),"캐릭터없음"))</f>
        <v>딘즈</v>
      </c>
      <c r="E30" t="str">
        <f t="shared" ca="1" si="1"/>
        <v/>
      </c>
      <c r="F30" t="s">
        <v>382</v>
      </c>
      <c r="G30">
        <v>3</v>
      </c>
      <c r="H30">
        <v>6</v>
      </c>
      <c r="I30">
        <v>10</v>
      </c>
      <c r="J30">
        <v>0</v>
      </c>
      <c r="K30">
        <v>5</v>
      </c>
      <c r="L30">
        <v>0</v>
      </c>
      <c r="M30">
        <v>0</v>
      </c>
      <c r="N30">
        <v>0</v>
      </c>
      <c r="O30">
        <v>0</v>
      </c>
      <c r="P30">
        <v>0</v>
      </c>
      <c r="Q30">
        <v>18</v>
      </c>
      <c r="R30">
        <v>306</v>
      </c>
      <c r="S30" t="str">
        <f>IFERROR(VLOOKUP(R30,[2]WingLookTable!$A:$B,2,0),"캐릭터없음")</f>
        <v>Wing_DustGreenSineOtherOtherFast</v>
      </c>
      <c r="T30">
        <f t="shared" ca="1" si="2"/>
        <v>315</v>
      </c>
      <c r="U30"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v>
      </c>
      <c r="V30" t="str">
        <f t="shared" ca="1" si="4"/>
        <v>{"dy":13,"sl":2,"id":"Actor3022m","stats":{"tr":3,"trp":6,"str":10,"dex":0,"int":5,"vit":0,"train":0,"wgGr0":0,"wgGr1":0,"wgGr2":0,"wgGr3":18,"wgLk":306}}</v>
      </c>
      <c r="Z30">
        <v>29</v>
      </c>
      <c r="AA30" t="s">
        <v>340</v>
      </c>
      <c r="AB30">
        <f>COUNTIF(F:F,AA30)</f>
        <v>1</v>
      </c>
      <c r="AD30">
        <v>29</v>
      </c>
      <c r="AE30">
        <v>196</v>
      </c>
      <c r="AF30">
        <f>COUNTIF(R:R,AE30)</f>
        <v>1</v>
      </c>
    </row>
    <row r="31" spans="1:32">
      <c r="A31">
        <v>14</v>
      </c>
      <c r="B31">
        <f t="shared" ca="1" si="5"/>
        <v>1</v>
      </c>
      <c r="C31" t="str">
        <f t="shared" ca="1" si="0"/>
        <v>Actor1039m</v>
      </c>
      <c r="D31" t="str">
        <f>IF(ISBLANK(F31),"",
IFERROR(VLOOKUP(F31,[2]ActorTable!$A:$H,MATCH("이름참고",[2]ActorTable!$1:$1,0),0),"캐릭터없음"))</f>
        <v>데브샤</v>
      </c>
      <c r="E31" t="str">
        <f t="shared" ca="1" si="1"/>
        <v/>
      </c>
      <c r="F31" t="s">
        <v>405</v>
      </c>
      <c r="G31">
        <v>3</v>
      </c>
      <c r="H31">
        <v>6</v>
      </c>
      <c r="I31">
        <v>8</v>
      </c>
      <c r="J31">
        <v>0</v>
      </c>
      <c r="K31">
        <v>7</v>
      </c>
      <c r="L31">
        <v>0</v>
      </c>
      <c r="M31">
        <v>0</v>
      </c>
      <c r="N31">
        <v>0</v>
      </c>
      <c r="O31">
        <v>0</v>
      </c>
      <c r="P31">
        <v>0</v>
      </c>
      <c r="Q31">
        <v>18</v>
      </c>
      <c r="R31">
        <v>181</v>
      </c>
      <c r="S31" t="str">
        <f>IFERROR(VLOOKUP(R31,[2]WingLookTable!$A:$B,2,0),"캐릭터없음")</f>
        <v>Wing_DustPurpleNoiseOtherStripeSlow</v>
      </c>
      <c r="T31">
        <f t="shared" ca="1" si="2"/>
        <v>117</v>
      </c>
      <c r="U31"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v>
      </c>
      <c r="V31" t="str">
        <f t="shared" ca="1" si="4"/>
        <v>{"dy":14,"sl":1,"id":"Actor2103m","stats":{"tr":3,"trp":6,"str":8,"dex":0,"int":7,"vit":0,"train":0,"wgGr0":0,"wgGr1":0,"wgGr2":0,"wgGr3":18,"wgLk":181}}</v>
      </c>
      <c r="Z31">
        <v>30</v>
      </c>
      <c r="AA31" t="s">
        <v>341</v>
      </c>
      <c r="AB31">
        <f>COUNTIF(F:F,AA31)</f>
        <v>3</v>
      </c>
      <c r="AD31">
        <v>30</v>
      </c>
      <c r="AE31">
        <v>199</v>
      </c>
      <c r="AF31">
        <f>COUNTIF(R:R,AE31)</f>
        <v>1</v>
      </c>
    </row>
    <row r="32" spans="1:32">
      <c r="A32">
        <v>14</v>
      </c>
      <c r="B32">
        <f t="shared" ref="B32" ca="1" si="74">IF(A32&lt;&gt;OFFSET(A32,-1,0),1,OFFSET(B32,-1,0)+1)</f>
        <v>2</v>
      </c>
      <c r="C32" t="str">
        <f t="shared" ca="1" si="0"/>
        <v>Actor1216m</v>
      </c>
      <c r="D32" t="str">
        <f>IF(ISBLANK(F32),"",
IFERROR(VLOOKUP(F32,[2]ActorTable!$A:$H,MATCH("이름참고",[2]ActorTable!$1:$1,0),0),"캐릭터없음"))</f>
        <v>에이잭</v>
      </c>
      <c r="E32" t="str">
        <f t="shared" ca="1" si="1"/>
        <v/>
      </c>
      <c r="F32" t="s">
        <v>410</v>
      </c>
      <c r="G32">
        <v>3</v>
      </c>
      <c r="H32">
        <v>6</v>
      </c>
      <c r="I32">
        <v>2</v>
      </c>
      <c r="J32">
        <v>5</v>
      </c>
      <c r="K32">
        <v>8</v>
      </c>
      <c r="L32">
        <v>0</v>
      </c>
      <c r="M32">
        <v>0</v>
      </c>
      <c r="N32">
        <v>0</v>
      </c>
      <c r="O32">
        <v>0</v>
      </c>
      <c r="P32">
        <v>0</v>
      </c>
      <c r="Q32">
        <v>18</v>
      </c>
      <c r="R32">
        <v>187</v>
      </c>
      <c r="S32" t="str">
        <f>IFERROR(VLOOKUP(R32,[2]WingLookTable!$A:$B,2,0),"캐릭터없음")</f>
        <v>Wing_DustPurpleSinePatternFullFast</v>
      </c>
      <c r="T32">
        <f t="shared" ca="1" si="2"/>
        <v>202</v>
      </c>
      <c r="U32"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v>
      </c>
      <c r="V32" t="str">
        <f t="shared" ca="1" si="4"/>
        <v>{"dy":14,"sl":2,"id":"Actor1029m","stats":{"tr":3,"trp":6,"str":2,"dex":5,"int":8,"vit":0,"train":0,"wgGr0":0,"wgGr1":0,"wgGr2":0,"wgGr3":18,"wgLk":187}}</v>
      </c>
      <c r="Z32">
        <v>31</v>
      </c>
      <c r="AA32" t="s">
        <v>430</v>
      </c>
      <c r="AB32">
        <f>COUNTIF(F:F,AA32)</f>
        <v>1</v>
      </c>
      <c r="AD32">
        <v>31</v>
      </c>
      <c r="AE32">
        <v>202</v>
      </c>
      <c r="AF32">
        <f>COUNTIF(R:R,AE32)</f>
        <v>0</v>
      </c>
    </row>
    <row r="33" spans="1:32">
      <c r="A33">
        <v>15</v>
      </c>
      <c r="B33">
        <f t="shared" ca="1" si="5"/>
        <v>1</v>
      </c>
      <c r="C33" t="str">
        <f t="shared" ca="1" si="0"/>
        <v>Actor0007m</v>
      </c>
      <c r="D33" t="str">
        <f>IF(ISBLANK(F33),"",
IFERROR(VLOOKUP(F33,[2]ActorTable!$A:$H,MATCH("이름참고",[2]ActorTable!$1:$1,0),0),"캐릭터없음"))</f>
        <v>카츄진</v>
      </c>
      <c r="E33" t="str">
        <f t="shared" ca="1" si="1"/>
        <v/>
      </c>
      <c r="F33" t="s">
        <v>354</v>
      </c>
      <c r="G33">
        <v>3</v>
      </c>
      <c r="H33">
        <v>6</v>
      </c>
      <c r="I33">
        <v>5</v>
      </c>
      <c r="J33">
        <v>5</v>
      </c>
      <c r="K33">
        <v>5</v>
      </c>
      <c r="L33">
        <v>0</v>
      </c>
      <c r="M33">
        <v>0</v>
      </c>
      <c r="N33">
        <v>0</v>
      </c>
      <c r="O33">
        <v>0</v>
      </c>
      <c r="P33">
        <v>0</v>
      </c>
      <c r="Q33">
        <v>18</v>
      </c>
      <c r="R33">
        <v>125</v>
      </c>
      <c r="S33" t="str">
        <f>IFERROR(VLOOKUP(R33,[2]WingLookTable!$A:$B,2,0),"캐릭터없음")</f>
        <v>Wing_CyanOtherBeeOtherSlow</v>
      </c>
      <c r="T33">
        <f t="shared" ca="1" si="2"/>
        <v>372</v>
      </c>
      <c r="U33"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v>
      </c>
      <c r="V33" t="str">
        <f t="shared" ca="1" si="4"/>
        <v>{"dy":15,"sl":1,"id":"Actor3117m","stats":{"tr":3,"trp":6,"str":5,"dex":5,"int":5,"vit":0,"train":0,"wgGr0":0,"wgGr1":0,"wgGr2":0,"wgGr3":18,"wgLk":125}}</v>
      </c>
      <c r="Z33">
        <v>32</v>
      </c>
      <c r="AA33" t="s">
        <v>446</v>
      </c>
      <c r="AB33">
        <f>COUNTIF(F:F,AA33)</f>
        <v>1</v>
      </c>
      <c r="AD33">
        <v>32</v>
      </c>
      <c r="AE33">
        <v>205</v>
      </c>
      <c r="AF33">
        <f>COUNTIF(R:R,AE33)</f>
        <v>1</v>
      </c>
    </row>
    <row r="34" spans="1:32">
      <c r="A34">
        <v>15</v>
      </c>
      <c r="B34">
        <f t="shared" ca="1" si="5"/>
        <v>2</v>
      </c>
      <c r="C34" t="str">
        <f t="shared" ca="1" si="0"/>
        <v>Actor0113m</v>
      </c>
      <c r="D34" t="str">
        <f>IF(ISBLANK(F34),"",
IFERROR(VLOOKUP(F34,[2]ActorTable!$A:$H,MATCH("이름참고",[2]ActorTable!$1:$1,0),0),"캐릭터없음"))</f>
        <v>무테이</v>
      </c>
      <c r="E34" t="str">
        <f t="shared" ca="1" si="1"/>
        <v/>
      </c>
      <c r="F34" t="s">
        <v>368</v>
      </c>
      <c r="G34">
        <v>3</v>
      </c>
      <c r="H34">
        <v>6</v>
      </c>
      <c r="I34">
        <v>10</v>
      </c>
      <c r="J34">
        <v>5</v>
      </c>
      <c r="K34">
        <v>0</v>
      </c>
      <c r="L34">
        <v>0</v>
      </c>
      <c r="M34">
        <v>0</v>
      </c>
      <c r="N34">
        <v>0</v>
      </c>
      <c r="O34">
        <v>0</v>
      </c>
      <c r="P34">
        <v>0</v>
      </c>
      <c r="Q34">
        <v>18</v>
      </c>
      <c r="R34">
        <v>205</v>
      </c>
      <c r="S34" t="str">
        <f>IFERROR(VLOOKUP(R34,[2]WingLookTable!$A:$B,2,0),"캐릭터없음")</f>
        <v>Wing_FirePatternPatternFullFast</v>
      </c>
      <c r="T34">
        <f t="shared" ca="1" si="2"/>
        <v>172</v>
      </c>
      <c r="U34"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v>
      </c>
      <c r="V34" t="str">
        <f t="shared" ca="1" si="4"/>
        <v>{"dy":15,"sl":2,"id":"Actor3021m","stats":{"tr":3,"trp":6,"str":10,"dex":5,"int":0,"vit":0,"train":0,"wgGr0":0,"wgGr1":0,"wgGr2":0,"wgGr3":18,"wgLk":205}}</v>
      </c>
      <c r="AD34">
        <v>33</v>
      </c>
      <c r="AE34">
        <v>208</v>
      </c>
      <c r="AF34">
        <f>COUNTIF(R:R,AE34)</f>
        <v>1</v>
      </c>
    </row>
    <row r="35" spans="1:32">
      <c r="A35">
        <v>16</v>
      </c>
      <c r="B35">
        <f t="shared" ref="B35:B69" ca="1" si="75">IF(A35&lt;&gt;OFFSET(A35,-1,0),1,OFFSET(B35,-1,0)+1)</f>
        <v>1</v>
      </c>
      <c r="C35" t="str">
        <f t="shared" ref="C35" ca="1" si="76">VLOOKUP(RANDBETWEEN(1,COUNTA(Z:Z)-1),Z:AA,2,0)</f>
        <v>Actor1109m</v>
      </c>
      <c r="D35" t="str">
        <f>IF(ISBLANK(F35),"",
IFERROR(VLOOKUP(F35,[2]ActorTable!$A:$H,MATCH("이름참고",[2]ActorTable!$1:$1,0),0),"캐릭터없음"))</f>
        <v>라무무</v>
      </c>
      <c r="E35" t="str">
        <f t="shared" ref="E35" ca="1" si="77">IF(AND(B35&lt;=OFFSET(B35,1,0),NOT(ISBLANK(F35))),
IF(F35=OFFSET(F35,1,0),"같음",""),"")</f>
        <v/>
      </c>
      <c r="F35" t="s">
        <v>366</v>
      </c>
      <c r="G35">
        <v>3</v>
      </c>
      <c r="H35">
        <v>6</v>
      </c>
      <c r="I35">
        <v>5</v>
      </c>
      <c r="J35">
        <v>0</v>
      </c>
      <c r="K35">
        <v>5</v>
      </c>
      <c r="L35">
        <v>5</v>
      </c>
      <c r="M35">
        <v>0</v>
      </c>
      <c r="N35">
        <v>0</v>
      </c>
      <c r="O35">
        <v>0</v>
      </c>
      <c r="P35">
        <v>0</v>
      </c>
      <c r="Q35">
        <v>18</v>
      </c>
      <c r="R35">
        <v>309</v>
      </c>
      <c r="S35" t="str">
        <f>IFERROR(VLOOKUP(R35,[2]WingLookTable!$A:$B,2,0),"캐릭터없음")</f>
        <v>Wing_DustMultiFullStripeOtherFast</v>
      </c>
      <c r="T35">
        <f t="shared" ref="T35" ca="1" si="78">VLOOKUP(RANDBETWEEN(1,COUNTA(AD:AD)-1),AD:AE,2,0)</f>
        <v>184</v>
      </c>
      <c r="U35" t="str">
        <f t="shared" ref="U35" ca="1" si="79">IF(ROW()=2,V35,OFFSET(U35,-1,0)&amp;IF(LEN(V35)=0,"",","&amp;V35))</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v>
      </c>
      <c r="V35" t="str">
        <f t="shared" ref="V35:V69" ca="1" si="80">"{"""&amp;A$1&amp;""":"&amp;A35
&amp;","""&amp;B$1&amp;""":"&amp;B35
&amp;IF(LEN(F35)=0,"",","""&amp;F$1&amp;""":"""&amp;F35&amp;"""")
&amp;IF(LEN(F35)=0,"",",""stats"":{")
&amp;IF(LEN(F35)=0,"",""""&amp;G$1&amp;""":"&amp;G35)
&amp;IF(LEN(F35)=0,"",","""&amp;H$1&amp;""":"&amp;H35)
&amp;IF(LEN(F35)=0,"",","""&amp;I$1&amp;""":"&amp;I35)
&amp;IF(LEN(F35)=0,"",","""&amp;J$1&amp;""":"&amp;J35)
&amp;IF(LEN(F35)=0,"",","""&amp;K$1&amp;""":"&amp;K35)
&amp;IF(LEN(F35)=0,"",","""&amp;L$1&amp;""":"&amp;L35)
&amp;IF(LEN(F35)=0,"",","""&amp;M$1&amp;""":"&amp;M35)
&amp;IF(LEN(F35)=0,"",","""&amp;N$1&amp;""":"&amp;N35)
&amp;IF(LEN(F35)=0,"",","""&amp;O$1&amp;""":"&amp;O35)
&amp;IF(LEN(F35)=0,"",","""&amp;P$1&amp;""":"&amp;P35)
&amp;IF(LEN(F35)=0,"",","""&amp;Q$1&amp;""":"&amp;Q35)
&amp;IF(LEN(F35)=0,"",","""&amp;R$1&amp;""":"&amp;R35)
&amp;IF(LEN(F35)=0,"","}")&amp;"}"</f>
        <v>{"dy":16,"sl":1,"id":"Actor3231m","stats":{"tr":3,"trp":6,"str":5,"dex":0,"int":5,"vit":5,"train":0,"wgGr0":0,"wgGr1":0,"wgGr2":0,"wgGr3":18,"wgLk":309}}</v>
      </c>
      <c r="AD35">
        <v>34</v>
      </c>
      <c r="AE35">
        <v>211</v>
      </c>
      <c r="AF35">
        <f>COUNTIF(R:R,AE35)</f>
        <v>1</v>
      </c>
    </row>
    <row r="36" spans="1:32">
      <c r="A36">
        <v>16</v>
      </c>
      <c r="B36">
        <f t="shared" ca="1" si="75"/>
        <v>2</v>
      </c>
      <c r="C36" t="str">
        <f t="shared" ref="C36" ca="1" si="81">VLOOKUP(RANDBETWEEN(1,COUNTA(Z:Z)-1),Z:AA,2,0)</f>
        <v>Actor3021m</v>
      </c>
      <c r="D36" t="str">
        <f>IF(ISBLANK(F36),"",
IFERROR(VLOOKUP(F36,[2]ActorTable!$A:$H,MATCH("이름참고",[2]ActorTable!$1:$1,0),0),"캐릭터없음"))</f>
        <v>러센트</v>
      </c>
      <c r="E36" t="str">
        <f t="shared" ref="E36" ca="1" si="82">IF(AND(B36&lt;=OFFSET(B36,1,0),NOT(ISBLANK(F36))),
IF(F36=OFFSET(F36,1,0),"같음",""),"")</f>
        <v/>
      </c>
      <c r="F36" t="s">
        <v>386</v>
      </c>
      <c r="G36">
        <v>3</v>
      </c>
      <c r="H36">
        <v>6</v>
      </c>
      <c r="I36">
        <v>0</v>
      </c>
      <c r="J36">
        <v>5</v>
      </c>
      <c r="K36">
        <v>10</v>
      </c>
      <c r="L36">
        <v>0</v>
      </c>
      <c r="M36">
        <v>0</v>
      </c>
      <c r="N36">
        <v>0</v>
      </c>
      <c r="O36">
        <v>0</v>
      </c>
      <c r="P36">
        <v>0</v>
      </c>
      <c r="Q36">
        <v>18</v>
      </c>
      <c r="R36">
        <v>288</v>
      </c>
      <c r="S36" t="str">
        <f>IFERROR(VLOOKUP(R36,[2]WingLookTable!$A:$B,2,0),"캐릭터없음")</f>
        <v>Wing_YellowStripeOtherFullFast</v>
      </c>
      <c r="T36">
        <f t="shared" ref="T36:T37" ca="1" si="83">VLOOKUP(RANDBETWEEN(1,COUNTA(AD:AD)-1),AD:AE,2,0)</f>
        <v>125</v>
      </c>
      <c r="U36" t="str">
        <f t="shared" ref="U36:U37" ca="1" si="84">IF(ROW()=2,V36,OFFSET(U36,-1,0)&amp;IF(LEN(V36)=0,"",","&amp;V36))</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v>
      </c>
      <c r="V36" t="str">
        <f t="shared" ca="1" si="80"/>
        <v>{"dy":16,"sl":2,"id":"Actor0024m","stats":{"tr":3,"trp":6,"str":0,"dex":5,"int":10,"vit":0,"train":0,"wgGr0":0,"wgGr1":0,"wgGr2":0,"wgGr3":18,"wgLk":288}}</v>
      </c>
      <c r="AD36">
        <v>35</v>
      </c>
      <c r="AE36">
        <v>214</v>
      </c>
      <c r="AF36">
        <f>COUNTIF(R:R,AE36)</f>
        <v>0</v>
      </c>
    </row>
    <row r="37" spans="1:32">
      <c r="A37">
        <v>17</v>
      </c>
      <c r="B37">
        <f t="shared" ca="1" si="75"/>
        <v>1</v>
      </c>
      <c r="C37" t="str">
        <f t="shared" ref="C37:C68" ca="1" si="85">VLOOKUP(RANDBETWEEN(1,COUNTA(Z:Z)-1),Z:AA,2,0)</f>
        <v>Actor2010m</v>
      </c>
      <c r="D37" t="str">
        <f>IF(ISBLANK(F37),"",
IFERROR(VLOOKUP(F37,[2]ActorTable!$A:$H,MATCH("이름참고",[2]ActorTable!$1:$1,0),0),"캐릭터없음"))</f>
        <v>클레타</v>
      </c>
      <c r="E37" t="str">
        <f t="shared" ref="E37:E68" ca="1" si="86">IF(AND(B37&lt;=OFFSET(B37,1,0),NOT(ISBLANK(F37))),
IF(F37=OFFSET(F37,1,0),"같음",""),"")</f>
        <v/>
      </c>
      <c r="F37" t="s">
        <v>358</v>
      </c>
      <c r="G37">
        <v>3</v>
      </c>
      <c r="H37">
        <v>6</v>
      </c>
      <c r="I37">
        <v>0</v>
      </c>
      <c r="J37">
        <v>0</v>
      </c>
      <c r="K37">
        <v>0</v>
      </c>
      <c r="L37">
        <v>15</v>
      </c>
      <c r="M37">
        <v>0</v>
      </c>
      <c r="N37">
        <v>0</v>
      </c>
      <c r="O37">
        <v>0</v>
      </c>
      <c r="P37">
        <v>0</v>
      </c>
      <c r="Q37">
        <v>18</v>
      </c>
      <c r="R37">
        <v>117</v>
      </c>
      <c r="S37" t="str">
        <f>IFERROR(VLOOKUP(R37,[2]WingLookTable!$A:$B,2,0),"캐릭터없음")</f>
        <v>Wing_BlueSineNoiseFullSlow</v>
      </c>
      <c r="T37">
        <f t="shared" ca="1" si="83"/>
        <v>202</v>
      </c>
      <c r="U37" t="str">
        <f t="shared" ca="1" si="84"/>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v>
      </c>
      <c r="V37" t="str">
        <f t="shared" ca="1" si="80"/>
        <v>{"dy":17,"sl":1,"id":"Actor0240m","stats":{"tr":3,"trp":6,"str":0,"dex":0,"int":0,"vit":15,"train":0,"wgGr0":0,"wgGr1":0,"wgGr2":0,"wgGr3":18,"wgLk":117}}</v>
      </c>
      <c r="AD37">
        <v>36</v>
      </c>
      <c r="AE37">
        <v>217</v>
      </c>
      <c r="AF37">
        <f>COUNTIF(R:R,AE37)</f>
        <v>1</v>
      </c>
    </row>
    <row r="38" spans="1:32">
      <c r="A38">
        <v>17</v>
      </c>
      <c r="B38">
        <f t="shared" ca="1" si="75"/>
        <v>2</v>
      </c>
      <c r="C38" t="str">
        <f t="shared" ca="1" si="85"/>
        <v>Actor1216m</v>
      </c>
      <c r="D38" t="str">
        <f>IF(ISBLANK(F38),"",
IFERROR(VLOOKUP(F38,[2]ActorTable!$A:$H,MATCH("이름참고",[2]ActorTable!$1:$1,0),0),"캐릭터없음"))</f>
        <v>미네락</v>
      </c>
      <c r="E38" t="str">
        <f t="shared" ca="1" si="86"/>
        <v/>
      </c>
      <c r="F38" t="s">
        <v>390</v>
      </c>
      <c r="G38">
        <v>3</v>
      </c>
      <c r="H38">
        <v>6</v>
      </c>
      <c r="I38">
        <v>0</v>
      </c>
      <c r="J38">
        <v>0</v>
      </c>
      <c r="K38">
        <v>15</v>
      </c>
      <c r="L38">
        <v>0</v>
      </c>
      <c r="M38">
        <v>0</v>
      </c>
      <c r="N38">
        <v>0</v>
      </c>
      <c r="O38">
        <v>0</v>
      </c>
      <c r="P38">
        <v>0</v>
      </c>
      <c r="Q38">
        <v>18</v>
      </c>
      <c r="R38">
        <v>133</v>
      </c>
      <c r="S38" t="str">
        <f>IFERROR(VLOOKUP(R38,[2]WingLookTable!$A:$B,2,0),"캐릭터없음")</f>
        <v>Wing_CyanSineOtherFullFast</v>
      </c>
      <c r="T38">
        <f t="shared" ref="T38" ca="1" si="87">VLOOKUP(RANDBETWEEN(1,COUNTA(AD:AD)-1),AD:AE,2,0)</f>
        <v>340</v>
      </c>
      <c r="U38" t="str">
        <f t="shared" ref="U38" ca="1" si="88">IF(ROW()=2,V38,OFFSET(U38,-1,0)&amp;IF(LEN(V38)=0,"",","&amp;V38))</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v>
      </c>
      <c r="V38" t="str">
        <f t="shared" ref="V38" ca="1" si="89">"{"""&amp;A$1&amp;""":"&amp;A38
&amp;","""&amp;B$1&amp;""":"&amp;B38
&amp;IF(LEN(F38)=0,"",","""&amp;F$1&amp;""":"""&amp;F38&amp;"""")
&amp;IF(LEN(F38)=0,"",",""stats"":{")
&amp;IF(LEN(F38)=0,"",""""&amp;G$1&amp;""":"&amp;G38)
&amp;IF(LEN(F38)=0,"",","""&amp;H$1&amp;""":"&amp;H38)
&amp;IF(LEN(F38)=0,"",","""&amp;I$1&amp;""":"&amp;I38)
&amp;IF(LEN(F38)=0,"",","""&amp;J$1&amp;""":"&amp;J38)
&amp;IF(LEN(F38)=0,"",","""&amp;K$1&amp;""":"&amp;K38)
&amp;IF(LEN(F38)=0,"",","""&amp;L$1&amp;""":"&amp;L38)
&amp;IF(LEN(F38)=0,"",","""&amp;M$1&amp;""":"&amp;M38)
&amp;IF(LEN(F38)=0,"",","""&amp;N$1&amp;""":"&amp;N38)
&amp;IF(LEN(F38)=0,"",","""&amp;O$1&amp;""":"&amp;O38)
&amp;IF(LEN(F38)=0,"",","""&amp;P$1&amp;""":"&amp;P38)
&amp;IF(LEN(F38)=0,"",","""&amp;Q$1&amp;""":"&amp;Q38)
&amp;IF(LEN(F38)=0,"",","""&amp;R$1&amp;""":"&amp;R38)
&amp;IF(LEN(F38)=0,"","}")&amp;"}"</f>
        <v>{"dy":17,"sl":2,"id":"Actor2120m","stats":{"tr":3,"trp":6,"str":0,"dex":0,"int":15,"vit":0,"train":0,"wgGr0":0,"wgGr1":0,"wgGr2":0,"wgGr3":18,"wgLk":133}}</v>
      </c>
      <c r="AD38">
        <v>37</v>
      </c>
      <c r="AE38">
        <v>220</v>
      </c>
      <c r="AF38">
        <f>COUNTIF(R:R,AE38)</f>
        <v>1</v>
      </c>
    </row>
    <row r="39" spans="1:32">
      <c r="A39">
        <v>17</v>
      </c>
      <c r="B39">
        <f t="shared" ref="B39" ca="1" si="90">IF(A39&lt;&gt;OFFSET(A39,-1,0),1,OFFSET(B39,-1,0)+1)</f>
        <v>3</v>
      </c>
      <c r="C39" t="str">
        <f t="shared" ref="C39" ca="1" si="91">VLOOKUP(RANDBETWEEN(1,COUNTA(Z:Z)-1),Z:AA,2,0)</f>
        <v>Actor2011m</v>
      </c>
      <c r="D39" t="str">
        <f>IF(ISBLANK(F39),"",
IFERROR(VLOOKUP(F39,[2]ActorTable!$A:$H,MATCH("이름참고",[2]ActorTable!$1:$1,0),0),"캐릭터없음"))</f>
        <v>튤린</v>
      </c>
      <c r="E39" t="str">
        <f t="shared" ref="E39" ca="1" si="92">IF(AND(B39&lt;=OFFSET(B39,1,0),NOT(ISBLANK(F39))),
IF(F39=OFFSET(F39,1,0),"같음",""),"")</f>
        <v/>
      </c>
      <c r="F39" t="s">
        <v>380</v>
      </c>
      <c r="G39">
        <v>3</v>
      </c>
      <c r="H39">
        <v>6</v>
      </c>
      <c r="I39">
        <v>0</v>
      </c>
      <c r="J39">
        <v>0</v>
      </c>
      <c r="K39">
        <v>10</v>
      </c>
      <c r="L39">
        <v>5</v>
      </c>
      <c r="M39">
        <v>0</v>
      </c>
      <c r="N39">
        <v>0</v>
      </c>
      <c r="O39">
        <v>0</v>
      </c>
      <c r="P39">
        <v>0</v>
      </c>
      <c r="Q39">
        <v>18</v>
      </c>
      <c r="R39">
        <v>366</v>
      </c>
      <c r="S39" t="str">
        <f>IFERROR(VLOOKUP(R39,[2]WingLookTable!$A:$B,2,0),"캐릭터없음")</f>
        <v>Wing_RedNoiseNoiseOtherFast</v>
      </c>
      <c r="T39">
        <f t="shared" ref="T39" ca="1" si="93">VLOOKUP(RANDBETWEEN(1,COUNTA(AD:AD)-1),AD:AE,2,0)</f>
        <v>280</v>
      </c>
      <c r="U39" t="str">
        <f t="shared" ref="U39" ca="1" si="94">IF(ROW()=2,V39,OFFSET(U39,-1,0)&amp;IF(LEN(V39)=0,"",","&amp;V39))</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v>
      </c>
      <c r="V39" t="str">
        <f t="shared" ref="V39" ca="1" si="95">"{"""&amp;A$1&amp;""":"&amp;A39
&amp;","""&amp;B$1&amp;""":"&amp;B39
&amp;IF(LEN(F39)=0,"",","""&amp;F$1&amp;""":"""&amp;F39&amp;"""")
&amp;IF(LEN(F39)=0,"",",""stats"":{")
&amp;IF(LEN(F39)=0,"",""""&amp;G$1&amp;""":"&amp;G39)
&amp;IF(LEN(F39)=0,"",","""&amp;H$1&amp;""":"&amp;H39)
&amp;IF(LEN(F39)=0,"",","""&amp;I$1&amp;""":"&amp;I39)
&amp;IF(LEN(F39)=0,"",","""&amp;J$1&amp;""":"&amp;J39)
&amp;IF(LEN(F39)=0,"",","""&amp;K$1&amp;""":"&amp;K39)
&amp;IF(LEN(F39)=0,"",","""&amp;L$1&amp;""":"&amp;L39)
&amp;IF(LEN(F39)=0,"",","""&amp;M$1&amp;""":"&amp;M39)
&amp;IF(LEN(F39)=0,"",","""&amp;N$1&amp;""":"&amp;N39)
&amp;IF(LEN(F39)=0,"",","""&amp;O$1&amp;""":"&amp;O39)
&amp;IF(LEN(F39)=0,"",","""&amp;P$1&amp;""":"&amp;P39)
&amp;IF(LEN(F39)=0,"",","""&amp;Q$1&amp;""":"&amp;Q39)
&amp;IF(LEN(F39)=0,"",","""&amp;R$1&amp;""":"&amp;R39)
&amp;IF(LEN(F39)=0,"","}")&amp;"}"</f>
        <v>{"dy":17,"sl":3,"id":"Actor0037m","stats":{"tr":3,"trp":6,"str":0,"dex":0,"int":10,"vit":5,"train":0,"wgGr0":0,"wgGr1":0,"wgGr2":0,"wgGr3":18,"wgLk":366}}</v>
      </c>
      <c r="AD39">
        <v>38</v>
      </c>
      <c r="AE39">
        <v>223</v>
      </c>
      <c r="AF39">
        <f>COUNTIF(R:R,AE39)</f>
        <v>1</v>
      </c>
    </row>
    <row r="40" spans="1:32">
      <c r="A40">
        <v>18</v>
      </c>
      <c r="B40">
        <f t="shared" ca="1" si="75"/>
        <v>1</v>
      </c>
      <c r="C40" t="str">
        <f t="shared" ca="1" si="85"/>
        <v>Actor0201m</v>
      </c>
      <c r="D40" t="str">
        <f>IF(ISBLANK(F40),"",
IFERROR(VLOOKUP(F40,[2]ActorTable!$A:$H,MATCH("이름참고",[2]ActorTable!$1:$1,0),0),"캐릭터없음"))</f>
        <v>오비우스</v>
      </c>
      <c r="E40" t="str">
        <f t="shared" ca="1" si="86"/>
        <v/>
      </c>
      <c r="F40" t="s">
        <v>349</v>
      </c>
      <c r="G40">
        <v>3</v>
      </c>
      <c r="H40">
        <v>6</v>
      </c>
      <c r="I40">
        <v>15</v>
      </c>
      <c r="J40">
        <v>0</v>
      </c>
      <c r="K40">
        <v>0</v>
      </c>
      <c r="L40">
        <v>0</v>
      </c>
      <c r="M40">
        <v>0</v>
      </c>
      <c r="N40">
        <v>0</v>
      </c>
      <c r="O40">
        <v>0</v>
      </c>
      <c r="P40">
        <v>0</v>
      </c>
      <c r="Q40">
        <v>18</v>
      </c>
      <c r="R40">
        <v>356</v>
      </c>
      <c r="S40" t="str">
        <f>IFERROR(VLOOKUP(R40,[2]WingLookTable!$A:$B,2,0),"캐릭터없음")</f>
        <v>Wing_GreenOtherPatternOtherFast</v>
      </c>
      <c r="T40">
        <f t="shared" ref="T40:T68" ca="1" si="96">VLOOKUP(RANDBETWEEN(1,COUNTA(AD:AD)-1),AD:AE,2,0)</f>
        <v>294</v>
      </c>
      <c r="U40"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v>
      </c>
      <c r="V40" t="str">
        <f t="shared" ca="1" si="80"/>
        <v>{"dy":18,"sl":1,"id":"Actor1141m","stats":{"tr":3,"trp":6,"str":15,"dex":0,"int":0,"vit":0,"train":0,"wgGr0":0,"wgGr1":0,"wgGr2":0,"wgGr3":18,"wgLk":356}}</v>
      </c>
      <c r="AD40">
        <v>39</v>
      </c>
      <c r="AE40">
        <v>226</v>
      </c>
      <c r="AF40">
        <f>COUNTIF(R:R,AE40)</f>
        <v>1</v>
      </c>
    </row>
    <row r="41" spans="1:32">
      <c r="A41">
        <v>18</v>
      </c>
      <c r="B41">
        <f t="shared" ca="1" si="75"/>
        <v>2</v>
      </c>
      <c r="C41" t="str">
        <f t="shared" ca="1" si="85"/>
        <v>Actor0104m</v>
      </c>
      <c r="D41" t="str">
        <f>IF(ISBLANK(F41),"",
IFERROR(VLOOKUP(F41,[2]ActorTable!$A:$H,MATCH("이름참고",[2]ActorTable!$1:$1,0),0),"캐릭터없음"))</f>
        <v>도스로프</v>
      </c>
      <c r="E41" t="str">
        <f t="shared" ca="1" si="86"/>
        <v/>
      </c>
      <c r="F41" t="s">
        <v>470</v>
      </c>
      <c r="G41">
        <v>3</v>
      </c>
      <c r="H41">
        <v>6</v>
      </c>
      <c r="I41">
        <v>5</v>
      </c>
      <c r="J41">
        <v>0</v>
      </c>
      <c r="K41">
        <v>10</v>
      </c>
      <c r="L41">
        <v>0</v>
      </c>
      <c r="M41">
        <v>0</v>
      </c>
      <c r="N41">
        <v>0</v>
      </c>
      <c r="O41">
        <v>0</v>
      </c>
      <c r="P41">
        <v>0</v>
      </c>
      <c r="Q41">
        <v>18</v>
      </c>
      <c r="R41">
        <v>252</v>
      </c>
      <c r="S41" t="str">
        <f>IFERROR(VLOOKUP(R41,[2]WingLookTable!$A:$B,2,0),"캐릭터없음")</f>
        <v>Wing_RedSineFullOtherFast</v>
      </c>
      <c r="T41">
        <f t="shared" ca="1" si="96"/>
        <v>169</v>
      </c>
      <c r="U41"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v>
      </c>
      <c r="V41" t="str">
        <f t="shared" ca="1" si="80"/>
        <v>{"dy":18,"sl":2,"id":"Actor0030m","stats":{"tr":3,"trp":6,"str":5,"dex":0,"int":10,"vit":0,"train":0,"wgGr0":0,"wgGr1":0,"wgGr2":0,"wgGr3":18,"wgLk":252}}</v>
      </c>
      <c r="AD41">
        <v>40</v>
      </c>
      <c r="AE41">
        <v>229</v>
      </c>
      <c r="AF41">
        <f>COUNTIF(R:R,AE41)</f>
        <v>0</v>
      </c>
    </row>
    <row r="42" spans="1:32">
      <c r="A42">
        <v>19</v>
      </c>
      <c r="B42">
        <f t="shared" ca="1" si="75"/>
        <v>1</v>
      </c>
      <c r="C42" t="str">
        <f t="shared" ref="C42:C43" ca="1" si="97">VLOOKUP(RANDBETWEEN(1,COUNTA(Z:Z)-1),Z:AA,2,0)</f>
        <v>Actor2010m</v>
      </c>
      <c r="D42" t="str">
        <f>IF(ISBLANK(F42),"",
IFERROR(VLOOKUP(F42,[2]ActorTable!$A:$H,MATCH("이름참고",[2]ActorTable!$1:$1,0),0),"캐릭터없음"))</f>
        <v>닉스</v>
      </c>
      <c r="E42" t="str">
        <f t="shared" ref="E42:E43" ca="1" si="98">IF(AND(B42&lt;=OFFSET(B42,1,0),NOT(ISBLANK(F42))),
IF(F42=OFFSET(F42,1,0),"같음",""),"")</f>
        <v/>
      </c>
      <c r="F42" t="s">
        <v>362</v>
      </c>
      <c r="G42">
        <v>3</v>
      </c>
      <c r="H42">
        <v>6</v>
      </c>
      <c r="I42">
        <v>0</v>
      </c>
      <c r="J42">
        <v>15</v>
      </c>
      <c r="K42">
        <v>0</v>
      </c>
      <c r="L42">
        <v>0</v>
      </c>
      <c r="M42">
        <v>0</v>
      </c>
      <c r="N42">
        <v>0</v>
      </c>
      <c r="O42">
        <v>0</v>
      </c>
      <c r="P42">
        <v>0</v>
      </c>
      <c r="Q42">
        <v>18</v>
      </c>
      <c r="R42">
        <v>160</v>
      </c>
      <c r="S42" t="str">
        <f>IFERROR(VLOOKUP(R42,[2]WingLookTable!$A:$B,2,0),"캐릭터없음")</f>
        <v>Wing_DustGreenSineFullOtherFast</v>
      </c>
      <c r="T42">
        <f t="shared" ref="T42:T43" ca="1" si="99">VLOOKUP(RANDBETWEEN(1,COUNTA(AD:AD)-1),AD:AE,2,0)</f>
        <v>113</v>
      </c>
      <c r="U42" t="str">
        <f t="shared" ref="U42:U43" ca="1" si="100">IF(ROW()=2,V42,OFFSET(U42,-1,0)&amp;IF(LEN(V42)=0,"",","&amp;V42))</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v>
      </c>
      <c r="V42" t="str">
        <f t="shared" ca="1" si="80"/>
        <v>{"dy":19,"sl":1,"id":"Actor1109m","stats":{"tr":3,"trp":6,"str":0,"dex":15,"int":0,"vit":0,"train":0,"wgGr0":0,"wgGr1":0,"wgGr2":0,"wgGr3":18,"wgLk":160}}</v>
      </c>
      <c r="AD42">
        <v>41</v>
      </c>
      <c r="AE42">
        <v>232</v>
      </c>
      <c r="AF42">
        <f>COUNTIF(R:R,AE42)</f>
        <v>1</v>
      </c>
    </row>
    <row r="43" spans="1:32">
      <c r="A43">
        <v>19</v>
      </c>
      <c r="B43">
        <f t="shared" ca="1" si="75"/>
        <v>2</v>
      </c>
      <c r="C43" t="str">
        <f t="shared" ca="1" si="97"/>
        <v>Actor1141m</v>
      </c>
      <c r="D43" t="str">
        <f>IF(ISBLANK(F43),"",
IFERROR(VLOOKUP(F43,[2]ActorTable!$A:$H,MATCH("이름참고",[2]ActorTable!$1:$1,0),0),"캐릭터없음"))</f>
        <v>솔</v>
      </c>
      <c r="E43" t="str">
        <f t="shared" ca="1" si="98"/>
        <v/>
      </c>
      <c r="F43" t="s">
        <v>413</v>
      </c>
      <c r="G43">
        <v>3</v>
      </c>
      <c r="H43">
        <v>6</v>
      </c>
      <c r="I43">
        <v>0</v>
      </c>
      <c r="J43">
        <v>0</v>
      </c>
      <c r="K43">
        <v>15</v>
      </c>
      <c r="L43">
        <v>0</v>
      </c>
      <c r="M43">
        <v>0</v>
      </c>
      <c r="N43">
        <v>0</v>
      </c>
      <c r="O43">
        <v>0</v>
      </c>
      <c r="P43">
        <v>0</v>
      </c>
      <c r="Q43">
        <v>18</v>
      </c>
      <c r="R43">
        <v>324</v>
      </c>
      <c r="S43" t="str">
        <f>IFERROR(VLOOKUP(R43,[2]WingLookTable!$A:$B,2,0),"캐릭터없음")</f>
        <v>Wing_DustMultiOtherSineOtherFast</v>
      </c>
      <c r="T43">
        <f t="shared" ca="1" si="99"/>
        <v>240</v>
      </c>
      <c r="U43" t="str">
        <f t="shared" ca="1" si="100"/>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v>
      </c>
      <c r="V43" t="str">
        <f t="shared" ca="1" si="80"/>
        <v>{"dy":19,"sl":2,"id":"Actor2015m","stats":{"tr":3,"trp":6,"str":0,"dex":0,"int":15,"vit":0,"train":0,"wgGr0":0,"wgGr1":0,"wgGr2":0,"wgGr3":18,"wgLk":324}}</v>
      </c>
      <c r="AD43">
        <v>42</v>
      </c>
      <c r="AE43">
        <v>236</v>
      </c>
      <c r="AF43">
        <f>COUNTIF(R:R,AE43)</f>
        <v>1</v>
      </c>
    </row>
    <row r="44" spans="1:32">
      <c r="A44">
        <v>20</v>
      </c>
      <c r="B44">
        <f t="shared" ca="1" si="75"/>
        <v>1</v>
      </c>
      <c r="C44" t="str">
        <f t="shared" ca="1" si="85"/>
        <v>Actor0201m</v>
      </c>
      <c r="D44" t="str">
        <f>IF(ISBLANK(F44),"",
IFERROR(VLOOKUP(F44,[2]ActorTable!$A:$H,MATCH("이름참고",[2]ActorTable!$1:$1,0),0),"캐릭터없음"))</f>
        <v>슬로니카</v>
      </c>
      <c r="E44" t="str">
        <f t="shared" ca="1" si="86"/>
        <v/>
      </c>
      <c r="F44" t="s">
        <v>361</v>
      </c>
      <c r="G44">
        <v>3</v>
      </c>
      <c r="H44">
        <v>6</v>
      </c>
      <c r="I44">
        <v>0</v>
      </c>
      <c r="J44">
        <v>10</v>
      </c>
      <c r="K44">
        <v>5</v>
      </c>
      <c r="L44">
        <v>0</v>
      </c>
      <c r="M44">
        <v>0</v>
      </c>
      <c r="N44">
        <v>0</v>
      </c>
      <c r="O44">
        <v>0</v>
      </c>
      <c r="P44">
        <v>0</v>
      </c>
      <c r="Q44">
        <v>18</v>
      </c>
      <c r="R44">
        <v>236</v>
      </c>
      <c r="S44" t="str">
        <f>IFERROR(VLOOKUP(R44,[2]WingLookTable!$A:$B,2,0),"캐릭터없음")</f>
        <v>Wing_MultiPatternNoiseStripeFast</v>
      </c>
      <c r="T44">
        <f t="shared" ca="1" si="96"/>
        <v>366</v>
      </c>
      <c r="U44"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v>
      </c>
      <c r="V44" t="str">
        <f t="shared" ca="1" si="80"/>
        <v>{"dy":20,"sl":1,"id":"Actor3114m","stats":{"tr":3,"trp":6,"str":0,"dex":10,"int":5,"vit":0,"train":0,"wgGr0":0,"wgGr1":0,"wgGr2":0,"wgGr3":18,"wgLk":236}}</v>
      </c>
      <c r="AD44">
        <v>43</v>
      </c>
      <c r="AE44">
        <v>240</v>
      </c>
      <c r="AF44">
        <f>COUNTIF(R:R,AE44)</f>
        <v>1</v>
      </c>
    </row>
    <row r="45" spans="1:32">
      <c r="A45">
        <v>20</v>
      </c>
      <c r="B45">
        <f t="shared" ca="1" si="75"/>
        <v>2</v>
      </c>
      <c r="C45" t="str">
        <f t="shared" ca="1" si="85"/>
        <v>Actor3114m</v>
      </c>
      <c r="D45" t="str">
        <f>IF(ISBLANK(F45),"",
IFERROR(VLOOKUP(F45,[2]ActorTable!$A:$H,MATCH("이름참고",[2]ActorTable!$1:$1,0),0),"캐릭터없음"))</f>
        <v>튤린</v>
      </c>
      <c r="E45" t="str">
        <f t="shared" ca="1" si="86"/>
        <v/>
      </c>
      <c r="F45" t="s">
        <v>380</v>
      </c>
      <c r="G45">
        <v>3</v>
      </c>
      <c r="H45">
        <v>6</v>
      </c>
      <c r="I45">
        <v>10</v>
      </c>
      <c r="J45">
        <v>5</v>
      </c>
      <c r="K45">
        <v>0</v>
      </c>
      <c r="L45">
        <v>0</v>
      </c>
      <c r="M45">
        <v>0</v>
      </c>
      <c r="N45">
        <v>0</v>
      </c>
      <c r="O45">
        <v>0</v>
      </c>
      <c r="P45">
        <v>0</v>
      </c>
      <c r="Q45">
        <v>18</v>
      </c>
      <c r="R45">
        <v>300</v>
      </c>
      <c r="S45" t="str">
        <f>IFERROR(VLOOKUP(R45,[2]WingLookTable!$A:$B,2,0),"캐릭터없음")</f>
        <v>Wing_DustBlueOtherOtherStripeSlow</v>
      </c>
      <c r="T45">
        <f t="shared" ca="1" si="96"/>
        <v>344</v>
      </c>
      <c r="U45"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v>
      </c>
      <c r="V45" t="str">
        <f t="shared" ca="1" si="80"/>
        <v>{"dy":20,"sl":2,"id":"Actor0037m","stats":{"tr":3,"trp":6,"str":10,"dex":5,"int":0,"vit":0,"train":0,"wgGr0":0,"wgGr1":0,"wgGr2":0,"wgGr3":18,"wgLk":300}}</v>
      </c>
      <c r="AD45">
        <v>44</v>
      </c>
      <c r="AE45">
        <v>244</v>
      </c>
      <c r="AF45">
        <f>COUNTIF(R:R,AE45)</f>
        <v>1</v>
      </c>
    </row>
    <row r="46" spans="1:32">
      <c r="A46">
        <v>21</v>
      </c>
      <c r="B46">
        <f t="shared" ca="1" si="75"/>
        <v>1</v>
      </c>
      <c r="C46" t="str">
        <f t="shared" ca="1" si="85"/>
        <v>Actor1109m</v>
      </c>
      <c r="D46" t="str">
        <f>IF(ISBLANK(F46),"",
IFERROR(VLOOKUP(F46,[2]ActorTable!$A:$H,MATCH("이름참고",[2]ActorTable!$1:$1,0),0),"캐릭터없음"))</f>
        <v>케이저</v>
      </c>
      <c r="E46" t="str">
        <f t="shared" ca="1" si="86"/>
        <v/>
      </c>
      <c r="F46" t="s">
        <v>371</v>
      </c>
      <c r="G46">
        <v>3</v>
      </c>
      <c r="H46">
        <v>6</v>
      </c>
      <c r="I46">
        <v>0</v>
      </c>
      <c r="J46">
        <v>0</v>
      </c>
      <c r="K46">
        <v>15</v>
      </c>
      <c r="L46">
        <v>0</v>
      </c>
      <c r="M46">
        <v>0</v>
      </c>
      <c r="N46">
        <v>0</v>
      </c>
      <c r="O46">
        <v>0</v>
      </c>
      <c r="P46">
        <v>0</v>
      </c>
      <c r="Q46">
        <v>18</v>
      </c>
      <c r="R46">
        <v>297</v>
      </c>
      <c r="S46" t="str">
        <f>IFERROR(VLOOKUP(R46,[2]WingLookTable!$A:$B,2,0),"캐릭터없음")</f>
        <v>Wing_DustBlueOtherNoiseOtherFast</v>
      </c>
      <c r="T46">
        <f t="shared" ca="1" si="96"/>
        <v>190</v>
      </c>
      <c r="U46"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v>
      </c>
      <c r="V46" t="str">
        <f t="shared" ca="1" si="80"/>
        <v>{"dy":21,"sl":1,"id":"Actor0113m","stats":{"tr":3,"trp":6,"str":0,"dex":0,"int":15,"vit":0,"train":0,"wgGr0":0,"wgGr1":0,"wgGr2":0,"wgGr3":18,"wgLk":297}}</v>
      </c>
      <c r="AD46">
        <v>45</v>
      </c>
      <c r="AE46">
        <v>248</v>
      </c>
      <c r="AF46">
        <f>COUNTIF(R:R,AE46)</f>
        <v>1</v>
      </c>
    </row>
    <row r="47" spans="1:32">
      <c r="A47">
        <v>21</v>
      </c>
      <c r="B47">
        <f t="shared" ca="1" si="75"/>
        <v>2</v>
      </c>
      <c r="C47" t="str">
        <f t="shared" ca="1" si="85"/>
        <v>Actor3212m</v>
      </c>
      <c r="D47" t="str">
        <f>IF(ISBLANK(F47),"",
IFERROR(VLOOKUP(F47,[2]ActorTable!$A:$H,MATCH("이름참고",[2]ActorTable!$1:$1,0),0),"캐릭터없음"))</f>
        <v>플랜도</v>
      </c>
      <c r="E47" t="str">
        <f t="shared" ca="1" si="86"/>
        <v/>
      </c>
      <c r="F47" t="s">
        <v>339</v>
      </c>
      <c r="G47">
        <v>3</v>
      </c>
      <c r="H47">
        <v>6</v>
      </c>
      <c r="I47">
        <v>5</v>
      </c>
      <c r="J47">
        <v>0</v>
      </c>
      <c r="K47">
        <v>10</v>
      </c>
      <c r="L47">
        <v>0</v>
      </c>
      <c r="M47">
        <v>0</v>
      </c>
      <c r="N47">
        <v>0</v>
      </c>
      <c r="O47">
        <v>0</v>
      </c>
      <c r="P47">
        <v>0</v>
      </c>
      <c r="Q47">
        <v>18</v>
      </c>
      <c r="R47">
        <v>145</v>
      </c>
      <c r="S47" t="str">
        <f>IFERROR(VLOOKUP(R47,[2]WingLookTable!$A:$B,2,0),"캐릭터없음")</f>
        <v>Wing_DustBlueSinePatternFullSlow</v>
      </c>
      <c r="T47">
        <f t="shared" ca="1" si="96"/>
        <v>141</v>
      </c>
      <c r="U47"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v>
      </c>
      <c r="V47" t="str">
        <f t="shared" ca="1" si="80"/>
        <v>{"dy":21,"sl":2,"id":"Actor1039m","stats":{"tr":3,"trp":6,"str":5,"dex":0,"int":10,"vit":0,"train":0,"wgGr0":0,"wgGr1":0,"wgGr2":0,"wgGr3":18,"wgLk":145}}</v>
      </c>
      <c r="AD47">
        <v>46</v>
      </c>
      <c r="AE47">
        <v>252</v>
      </c>
      <c r="AF47">
        <f>COUNTIF(R:R,AE47)</f>
        <v>1</v>
      </c>
    </row>
    <row r="48" spans="1:32">
      <c r="A48">
        <v>22</v>
      </c>
      <c r="B48">
        <f t="shared" ca="1" si="75"/>
        <v>1</v>
      </c>
      <c r="C48" t="str">
        <f t="shared" ref="C48" ca="1" si="101">VLOOKUP(RANDBETWEEN(1,COUNTA(Z:Z)-1),Z:AA,2,0)</f>
        <v>Actor2238m</v>
      </c>
      <c r="D48" t="str">
        <f>IF(ISBLANK(F48),"",
IFERROR(VLOOKUP(F48,[2]ActorTable!$A:$H,MATCH("이름참고",[2]ActorTable!$1:$1,0),0),"캐릭터없음"))</f>
        <v>프리스</v>
      </c>
      <c r="E48" t="str">
        <f t="shared" ref="E48" ca="1" si="102">IF(AND(B48&lt;=OFFSET(B48,1,0),NOT(ISBLANK(F48))),
IF(F48=OFFSET(F48,1,0),"같음",""),"")</f>
        <v/>
      </c>
      <c r="F48" t="s">
        <v>367</v>
      </c>
      <c r="G48">
        <v>3</v>
      </c>
      <c r="H48">
        <v>6</v>
      </c>
      <c r="I48">
        <v>0</v>
      </c>
      <c r="J48">
        <v>10</v>
      </c>
      <c r="K48">
        <v>5</v>
      </c>
      <c r="L48">
        <v>0</v>
      </c>
      <c r="M48">
        <v>0</v>
      </c>
      <c r="N48">
        <v>0</v>
      </c>
      <c r="O48">
        <v>0</v>
      </c>
      <c r="P48">
        <v>0</v>
      </c>
      <c r="Q48">
        <v>18</v>
      </c>
      <c r="R48">
        <v>352</v>
      </c>
      <c r="S48" t="str">
        <f>IFERROR(VLOOKUP(R48,[2]WingLookTable!$A:$B,2,0),"캐릭터없음")</f>
        <v>Wing_GreenOtherOtherFullFast</v>
      </c>
      <c r="T48">
        <f t="shared" ref="T48" ca="1" si="103">VLOOKUP(RANDBETWEEN(1,COUNTA(AD:AD)-1),AD:AE,2,0)</f>
        <v>303</v>
      </c>
      <c r="U48" t="str">
        <f t="shared" ref="U48" ca="1" si="104">IF(ROW()=2,V48,OFFSET(U48,-1,0)&amp;IF(LEN(V48)=0,"",","&amp;V48))</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v>
      </c>
      <c r="V48" t="str">
        <f t="shared" ca="1" si="80"/>
        <v>{"dy":22,"sl":1,"id":"Actor0125m","stats":{"tr":3,"trp":6,"str":0,"dex":10,"int":5,"vit":0,"train":0,"wgGr0":0,"wgGr1":0,"wgGr2":0,"wgGr3":18,"wgLk":352}}</v>
      </c>
      <c r="AD48">
        <v>47</v>
      </c>
      <c r="AE48">
        <v>256</v>
      </c>
      <c r="AF48">
        <f>COUNTIF(R:R,AE48)</f>
        <v>0</v>
      </c>
    </row>
    <row r="49" spans="1:32">
      <c r="A49">
        <v>22</v>
      </c>
      <c r="B49">
        <f t="shared" ca="1" si="75"/>
        <v>2</v>
      </c>
      <c r="C49" t="str">
        <f t="shared" ref="C49" ca="1" si="105">VLOOKUP(RANDBETWEEN(1,COUNTA(Z:Z)-1),Z:AA,2,0)</f>
        <v>Actor1218m</v>
      </c>
      <c r="D49" t="str">
        <f>IF(ISBLANK(F49),"",
IFERROR(VLOOKUP(F49,[2]ActorTable!$A:$H,MATCH("이름참고",[2]ActorTable!$1:$1,0),0),"캐릭터없음"))</f>
        <v>클라크</v>
      </c>
      <c r="E49" t="str">
        <f t="shared" ref="E49" ca="1" si="106">IF(AND(B49&lt;=OFFSET(B49,1,0),NOT(ISBLANK(F49))),
IF(F49=OFFSET(F49,1,0),"같음",""),"")</f>
        <v/>
      </c>
      <c r="F49" t="s">
        <v>370</v>
      </c>
      <c r="G49">
        <v>3</v>
      </c>
      <c r="H49">
        <v>6</v>
      </c>
      <c r="I49">
        <v>0</v>
      </c>
      <c r="J49">
        <v>5</v>
      </c>
      <c r="K49">
        <v>10</v>
      </c>
      <c r="L49">
        <v>0</v>
      </c>
      <c r="M49">
        <v>0</v>
      </c>
      <c r="N49">
        <v>0</v>
      </c>
      <c r="O49">
        <v>0</v>
      </c>
      <c r="P49">
        <v>0</v>
      </c>
      <c r="Q49">
        <v>18</v>
      </c>
      <c r="R49">
        <v>199</v>
      </c>
      <c r="S49" t="str">
        <f>IFERROR(VLOOKUP(R49,[2]WingLookTable!$A:$B,2,0),"캐릭터없음")</f>
        <v>Wing_FireFullNoiseOtherSlow</v>
      </c>
      <c r="T49">
        <f t="shared" ref="T49" ca="1" si="107">VLOOKUP(RANDBETWEEN(1,COUNTA(AD:AD)-1),AD:AE,2,0)</f>
        <v>244</v>
      </c>
      <c r="U49" t="str">
        <f t="shared" ref="U49" ca="1" si="108">IF(ROW()=2,V49,OFFSET(U49,-1,0)&amp;IF(LEN(V49)=0,"",","&amp;V49))</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v>
      </c>
      <c r="V49" t="str">
        <f t="shared" ca="1" si="80"/>
        <v>{"dy":22,"sl":2,"id":"Actor2011m","stats":{"tr":3,"trp":6,"str":0,"dex":5,"int":10,"vit":0,"train":0,"wgGr0":0,"wgGr1":0,"wgGr2":0,"wgGr3":18,"wgLk":199}}</v>
      </c>
      <c r="AD49">
        <v>48</v>
      </c>
      <c r="AE49">
        <v>260</v>
      </c>
      <c r="AF49">
        <f>COUNTIF(R:R,AE49)</f>
        <v>1</v>
      </c>
    </row>
    <row r="50" spans="1:32">
      <c r="A50">
        <v>23</v>
      </c>
      <c r="B50">
        <f t="shared" ca="1" si="75"/>
        <v>1</v>
      </c>
      <c r="C50" t="str">
        <f t="shared" ref="C50" ca="1" si="109">VLOOKUP(RANDBETWEEN(1,COUNTA(Z:Z)-1),Z:AA,2,0)</f>
        <v>Actor0104m</v>
      </c>
      <c r="D50" t="str">
        <f>IF(ISBLANK(F50),"",
IFERROR(VLOOKUP(F50,[2]ActorTable!$A:$H,MATCH("이름참고",[2]ActorTable!$1:$1,0),0),"캐릭터없음"))</f>
        <v>오비우스</v>
      </c>
      <c r="E50" t="str">
        <f t="shared" ref="E50" ca="1" si="110">IF(AND(B50&lt;=OFFSET(B50,1,0),NOT(ISBLANK(F50))),
IF(F50=OFFSET(F50,1,0),"같음",""),"")</f>
        <v/>
      </c>
      <c r="F50" t="s">
        <v>349</v>
      </c>
      <c r="G50">
        <v>3</v>
      </c>
      <c r="H50">
        <v>6</v>
      </c>
      <c r="I50">
        <v>8</v>
      </c>
      <c r="J50">
        <v>0</v>
      </c>
      <c r="K50">
        <v>0</v>
      </c>
      <c r="L50">
        <v>7</v>
      </c>
      <c r="M50">
        <v>0</v>
      </c>
      <c r="N50">
        <v>0</v>
      </c>
      <c r="O50">
        <v>0</v>
      </c>
      <c r="P50">
        <v>0</v>
      </c>
      <c r="Q50">
        <v>18</v>
      </c>
      <c r="R50">
        <v>248</v>
      </c>
      <c r="S50" t="str">
        <f>IFERROR(VLOOKUP(R50,[2]WingLookTable!$A:$B,2,0),"캐릭터없음")</f>
        <v>Wing_RedOtherOtherFullFast</v>
      </c>
      <c r="T50">
        <f t="shared" ref="T50" ca="1" si="111">VLOOKUP(RANDBETWEEN(1,COUNTA(AD:AD)-1),AD:AE,2,0)</f>
        <v>236</v>
      </c>
      <c r="U50" t="str">
        <f t="shared" ref="U50" ca="1" si="112">IF(ROW()=2,V50,OFFSET(U50,-1,0)&amp;IF(LEN(V50)=0,"",","&amp;V50))</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v>
      </c>
      <c r="V50" t="str">
        <f t="shared" ca="1" si="80"/>
        <v>{"dy":23,"sl":1,"id":"Actor1141m","stats":{"tr":3,"trp":6,"str":8,"dex":0,"int":0,"vit":7,"train":0,"wgGr0":0,"wgGr1":0,"wgGr2":0,"wgGr3":18,"wgLk":248}}</v>
      </c>
      <c r="AD50">
        <v>49</v>
      </c>
      <c r="AE50">
        <v>264</v>
      </c>
      <c r="AF50">
        <f>COUNTIF(R:R,AE50)</f>
        <v>1</v>
      </c>
    </row>
    <row r="51" spans="1:32">
      <c r="A51">
        <v>23</v>
      </c>
      <c r="B51">
        <f t="shared" ca="1" si="75"/>
        <v>2</v>
      </c>
      <c r="C51" t="str">
        <f t="shared" ref="C51" ca="1" si="113">VLOOKUP(RANDBETWEEN(1,COUNTA(Z:Z)-1),Z:AA,2,0)</f>
        <v>Actor1109m</v>
      </c>
      <c r="D51" t="str">
        <f>IF(ISBLANK(F51),"",
IFERROR(VLOOKUP(F51,[2]ActorTable!$A:$H,MATCH("이름참고",[2]ActorTable!$1:$1,0),0),"캐릭터없음"))</f>
        <v>헤르윈</v>
      </c>
      <c r="E51" t="str">
        <f t="shared" ref="E51" ca="1" si="114">IF(AND(B51&lt;=OFFSET(B51,1,0),NOT(ISBLANK(F51))),
IF(F51=OFFSET(F51,1,0),"같음",""),"")</f>
        <v/>
      </c>
      <c r="F51" t="s">
        <v>365</v>
      </c>
      <c r="G51">
        <v>3</v>
      </c>
      <c r="H51">
        <v>6</v>
      </c>
      <c r="I51">
        <v>0</v>
      </c>
      <c r="J51">
        <v>0</v>
      </c>
      <c r="K51">
        <v>15</v>
      </c>
      <c r="L51">
        <v>0</v>
      </c>
      <c r="M51">
        <v>0</v>
      </c>
      <c r="N51">
        <v>0</v>
      </c>
      <c r="O51">
        <v>0</v>
      </c>
      <c r="P51">
        <v>0</v>
      </c>
      <c r="Q51">
        <v>18</v>
      </c>
      <c r="R51">
        <v>151</v>
      </c>
      <c r="S51" t="str">
        <f>IFERROR(VLOOKUP(R51,[2]WingLookTable!$A:$B,2,0),"캐릭터없음")</f>
        <v>Wing_DustCyanSineOtherFullFast</v>
      </c>
      <c r="T51">
        <f t="shared" ref="T51" ca="1" si="115">VLOOKUP(RANDBETWEEN(1,COUNTA(AD:AD)-1),AD:AE,2,0)</f>
        <v>184</v>
      </c>
      <c r="U51" t="str">
        <f t="shared" ref="U51" ca="1" si="116">IF(ROW()=2,V51,OFFSET(U51,-1,0)&amp;IF(LEN(V51)=0,"",","&amp;V51))</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v>
      </c>
      <c r="V51" t="str">
        <f t="shared" ca="1" si="80"/>
        <v>{"dy":23,"sl":2,"id":"Actor0007m","stats":{"tr":3,"trp":6,"str":0,"dex":0,"int":15,"vit":0,"train":0,"wgGr0":0,"wgGr1":0,"wgGr2":0,"wgGr3":18,"wgLk":151}}</v>
      </c>
      <c r="AD51">
        <v>50</v>
      </c>
      <c r="AE51">
        <v>268</v>
      </c>
      <c r="AF51">
        <f>COUNTIF(R:R,AE51)</f>
        <v>1</v>
      </c>
    </row>
    <row r="52" spans="1:32">
      <c r="A52">
        <v>24</v>
      </c>
      <c r="B52">
        <f t="shared" ca="1" si="75"/>
        <v>1</v>
      </c>
      <c r="C52" t="str">
        <f t="shared" ca="1" si="85"/>
        <v>Actor1216m</v>
      </c>
      <c r="D52" t="str">
        <f>IF(ISBLANK(F52),"",
IFERROR(VLOOKUP(F52,[2]ActorTable!$A:$H,MATCH("이름참고",[2]ActorTable!$1:$1,0),0),"캐릭터없음"))</f>
        <v>원더</v>
      </c>
      <c r="E52" t="str">
        <f t="shared" ca="1" si="86"/>
        <v/>
      </c>
      <c r="F52" t="s">
        <v>363</v>
      </c>
      <c r="G52">
        <v>3</v>
      </c>
      <c r="H52">
        <v>6</v>
      </c>
      <c r="I52">
        <v>10</v>
      </c>
      <c r="J52">
        <v>5</v>
      </c>
      <c r="K52">
        <v>0</v>
      </c>
      <c r="L52">
        <v>0</v>
      </c>
      <c r="M52">
        <v>0</v>
      </c>
      <c r="N52">
        <v>0</v>
      </c>
      <c r="O52">
        <v>0</v>
      </c>
      <c r="P52">
        <v>0</v>
      </c>
      <c r="Q52">
        <v>18</v>
      </c>
      <c r="R52">
        <v>268</v>
      </c>
      <c r="S52" t="str">
        <f>IFERROR(VLOOKUP(R52,[2]WingLookTable!$A:$B,2,0),"캐릭터없음")</f>
        <v>Wing_SkySineSineFullSlow</v>
      </c>
      <c r="T52">
        <f t="shared" ca="1" si="96"/>
        <v>160</v>
      </c>
      <c r="U52"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v>
      </c>
      <c r="V52" t="str">
        <f t="shared" ca="1" si="80"/>
        <v>{"dy":24,"sl":1,"id":"Actor2128m","stats":{"tr":3,"trp":6,"str":10,"dex":5,"int":0,"vit":0,"train":0,"wgGr0":0,"wgGr1":0,"wgGr2":0,"wgGr3":18,"wgLk":268}}</v>
      </c>
      <c r="AD52">
        <v>51</v>
      </c>
      <c r="AE52">
        <v>272</v>
      </c>
      <c r="AF52">
        <f>COUNTIF(R:R,AE52)</f>
        <v>1</v>
      </c>
    </row>
    <row r="53" spans="1:32">
      <c r="A53">
        <v>24</v>
      </c>
      <c r="B53">
        <f t="shared" ca="1" si="75"/>
        <v>2</v>
      </c>
      <c r="C53" t="str">
        <f t="shared" ca="1" si="85"/>
        <v>Actor3022m</v>
      </c>
      <c r="D53" t="str">
        <f>IF(ISBLANK(F53),"",
IFERROR(VLOOKUP(F53,[2]ActorTable!$A:$H,MATCH("이름참고",[2]ActorTable!$1:$1,0),0),"캐릭터없음"))</f>
        <v>플랜도</v>
      </c>
      <c r="E53" t="str">
        <f t="shared" ca="1" si="86"/>
        <v/>
      </c>
      <c r="F53" t="s">
        <v>471</v>
      </c>
      <c r="G53">
        <v>3</v>
      </c>
      <c r="H53">
        <v>6</v>
      </c>
      <c r="I53">
        <v>5</v>
      </c>
      <c r="J53">
        <v>10</v>
      </c>
      <c r="K53">
        <v>0</v>
      </c>
      <c r="L53">
        <v>0</v>
      </c>
      <c r="M53">
        <v>0</v>
      </c>
      <c r="N53">
        <v>0</v>
      </c>
      <c r="O53">
        <v>0</v>
      </c>
      <c r="P53">
        <v>0</v>
      </c>
      <c r="Q53">
        <v>18</v>
      </c>
      <c r="R53">
        <v>226</v>
      </c>
      <c r="S53" t="str">
        <f>IFERROR(VLOOKUP(R53,[2]WingLookTable!$A:$B,2,0),"캐릭터없음")</f>
        <v>Wing_MultiOtherNoiseFullFast</v>
      </c>
      <c r="T53">
        <f t="shared" ca="1" si="96"/>
        <v>121</v>
      </c>
      <c r="U53"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v>
      </c>
      <c r="V53" t="str">
        <f t="shared" ca="1" si="80"/>
        <v>{"dy":24,"sl":2,"id":"Actor1039m","stats":{"tr":3,"trp":6,"str":5,"dex":10,"int":0,"vit":0,"train":0,"wgGr0":0,"wgGr1":0,"wgGr2":0,"wgGr3":18,"wgLk":226}}</v>
      </c>
      <c r="AD53">
        <v>52</v>
      </c>
      <c r="AE53">
        <v>276</v>
      </c>
      <c r="AF53">
        <f>COUNTIF(R:R,AE53)</f>
        <v>1</v>
      </c>
    </row>
    <row r="54" spans="1:32">
      <c r="A54">
        <v>25</v>
      </c>
      <c r="B54">
        <f t="shared" ca="1" si="75"/>
        <v>1</v>
      </c>
      <c r="C54" t="str">
        <f t="shared" ca="1" si="85"/>
        <v>Actor0125m</v>
      </c>
      <c r="D54" t="str">
        <f>IF(ISBLANK(F54),"",
IFERROR(VLOOKUP(F54,[2]ActorTable!$A:$H,MATCH("이름참고",[2]ActorTable!$1:$1,0),0),"캐릭터없음"))</f>
        <v>테이슨</v>
      </c>
      <c r="E54" t="str">
        <f t="shared" ca="1" si="86"/>
        <v/>
      </c>
      <c r="F54" t="s">
        <v>360</v>
      </c>
      <c r="G54">
        <v>3</v>
      </c>
      <c r="H54">
        <v>6</v>
      </c>
      <c r="I54">
        <v>15</v>
      </c>
      <c r="J54">
        <v>0</v>
      </c>
      <c r="K54">
        <v>0</v>
      </c>
      <c r="L54">
        <v>0</v>
      </c>
      <c r="M54">
        <v>0</v>
      </c>
      <c r="N54">
        <v>0</v>
      </c>
      <c r="O54">
        <v>0</v>
      </c>
      <c r="P54">
        <v>0</v>
      </c>
      <c r="Q54">
        <v>18</v>
      </c>
      <c r="R54">
        <v>264</v>
      </c>
      <c r="S54" t="str">
        <f>IFERROR(VLOOKUP(R54,[2]WingLookTable!$A:$B,2,0),"캐릭터없음")</f>
        <v>Wing_SkySineNoneFullFast</v>
      </c>
      <c r="T54">
        <f t="shared" ca="1" si="96"/>
        <v>268</v>
      </c>
      <c r="U54"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v>
      </c>
      <c r="V54" t="str">
        <f t="shared" ca="1" si="80"/>
        <v>{"dy":25,"sl":1,"id":"Actor1108m","stats":{"tr":3,"trp":6,"str":15,"dex":0,"int":0,"vit":0,"train":0,"wgGr0":0,"wgGr1":0,"wgGr2":0,"wgGr3":18,"wgLk":264}}</v>
      </c>
      <c r="AD54">
        <v>53</v>
      </c>
      <c r="AE54">
        <v>280</v>
      </c>
      <c r="AF54">
        <f>COUNTIF(R:R,AE54)</f>
        <v>1</v>
      </c>
    </row>
    <row r="55" spans="1:32">
      <c r="A55">
        <v>25</v>
      </c>
      <c r="B55">
        <f t="shared" ca="1" si="75"/>
        <v>2</v>
      </c>
      <c r="C55" t="str">
        <f t="shared" ca="1" si="85"/>
        <v>Actor3231m</v>
      </c>
      <c r="D55" t="str">
        <f>IF(ISBLANK(F55),"",
IFERROR(VLOOKUP(F55,[2]ActorTable!$A:$H,MATCH("이름참고",[2]ActorTable!$1:$1,0),0),"캐릭터없음"))</f>
        <v>딘즈</v>
      </c>
      <c r="E55" t="str">
        <f t="shared" ca="1" si="86"/>
        <v/>
      </c>
      <c r="F55" t="s">
        <v>382</v>
      </c>
      <c r="G55">
        <v>3</v>
      </c>
      <c r="H55">
        <v>6</v>
      </c>
      <c r="I55">
        <v>10</v>
      </c>
      <c r="J55">
        <v>0</v>
      </c>
      <c r="K55">
        <v>0</v>
      </c>
      <c r="L55">
        <v>5</v>
      </c>
      <c r="M55">
        <v>0</v>
      </c>
      <c r="N55">
        <v>0</v>
      </c>
      <c r="O55">
        <v>0</v>
      </c>
      <c r="P55">
        <v>0</v>
      </c>
      <c r="Q55">
        <v>18</v>
      </c>
      <c r="R55">
        <v>344</v>
      </c>
      <c r="S55" t="str">
        <f>IFERROR(VLOOKUP(R55,[2]WingLookTable!$A:$B,2,0),"캐릭터없음")</f>
        <v>Wing_DustYellowOtherStripeFullSlow</v>
      </c>
      <c r="T55">
        <f t="shared" ca="1" si="96"/>
        <v>288</v>
      </c>
      <c r="U55"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v>
      </c>
      <c r="V55" t="str">
        <f t="shared" ca="1" si="80"/>
        <v>{"dy":25,"sl":2,"id":"Actor3022m","stats":{"tr":3,"trp":6,"str":10,"dex":0,"int":0,"vit":5,"train":0,"wgGr0":0,"wgGr1":0,"wgGr2":0,"wgGr3":18,"wgLk":344}}</v>
      </c>
      <c r="AD55">
        <v>54</v>
      </c>
      <c r="AE55">
        <v>284</v>
      </c>
      <c r="AF55">
        <f>COUNTIF(R:R,AE55)</f>
        <v>1</v>
      </c>
    </row>
    <row r="56" spans="1:32">
      <c r="A56">
        <v>26</v>
      </c>
      <c r="B56">
        <f t="shared" ca="1" si="75"/>
        <v>1</v>
      </c>
      <c r="C56" t="str">
        <f t="shared" ref="C56:C57" ca="1" si="117">VLOOKUP(RANDBETWEEN(1,COUNTA(Z:Z)-1),Z:AA,2,0)</f>
        <v>Actor1029m</v>
      </c>
      <c r="D56" t="str">
        <f>IF(ISBLANK(F56),"",
IFERROR(VLOOKUP(F56,[2]ActorTable!$A:$H,MATCH("이름참고",[2]ActorTable!$1:$1,0),0),"캐릭터없음"))</f>
        <v>메릴</v>
      </c>
      <c r="E56" t="str">
        <f t="shared" ref="E56:E57" ca="1" si="118">IF(AND(B56&lt;=OFFSET(B56,1,0),NOT(ISBLANK(F56))),
IF(F56=OFFSET(F56,1,0),"같음",""),"")</f>
        <v/>
      </c>
      <c r="F56" t="s">
        <v>446</v>
      </c>
      <c r="G56">
        <v>3</v>
      </c>
      <c r="H56">
        <v>6</v>
      </c>
      <c r="I56">
        <v>8</v>
      </c>
      <c r="J56">
        <v>7</v>
      </c>
      <c r="K56">
        <v>0</v>
      </c>
      <c r="L56">
        <v>0</v>
      </c>
      <c r="M56">
        <v>0</v>
      </c>
      <c r="N56">
        <v>0</v>
      </c>
      <c r="O56">
        <v>0</v>
      </c>
      <c r="P56">
        <v>0</v>
      </c>
      <c r="Q56">
        <v>18</v>
      </c>
      <c r="R56">
        <v>284</v>
      </c>
      <c r="S56" t="str">
        <f>IFERROR(VLOOKUP(R56,[2]WingLookTable!$A:$B,2,0),"캐릭터없음")</f>
        <v>Wing_YellowOtherNoiseStripeFast</v>
      </c>
      <c r="T56">
        <f t="shared" ref="T56" ca="1" si="119">VLOOKUP(RANDBETWEEN(1,COUNTA(AD:AD)-1),AD:AE,2,0)</f>
        <v>309</v>
      </c>
      <c r="U56"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dy":26,"sl":1,"id":"Actor3212m","stats":{"tr":3,"trp":6,"str":8,"dex":7,"int":0,"vit":0,"train":0,"wgGr0":0,"wgGr1":0,"wgGr2":0,"wgGr3":18,"wgLk":284}}</v>
      </c>
      <c r="V56" t="str">
        <f t="shared" ref="V56" ca="1" si="120">"{"""&amp;A$1&amp;""":"&amp;A56
&amp;","""&amp;B$1&amp;""":"&amp;B56
&amp;IF(LEN(F56)=0,"",","""&amp;F$1&amp;""":"""&amp;F56&amp;"""")
&amp;IF(LEN(F56)=0,"",",""stats"":{")
&amp;IF(LEN(F56)=0,"",""""&amp;G$1&amp;""":"&amp;G56)
&amp;IF(LEN(F56)=0,"",","""&amp;H$1&amp;""":"&amp;H56)
&amp;IF(LEN(F56)=0,"",","""&amp;I$1&amp;""":"&amp;I56)
&amp;IF(LEN(F56)=0,"",","""&amp;J$1&amp;""":"&amp;J56)
&amp;IF(LEN(F56)=0,"",","""&amp;K$1&amp;""":"&amp;K56)
&amp;IF(LEN(F56)=0,"",","""&amp;L$1&amp;""":"&amp;L56)
&amp;IF(LEN(F56)=0,"",","""&amp;M$1&amp;""":"&amp;M56)
&amp;IF(LEN(F56)=0,"",","""&amp;N$1&amp;""":"&amp;N56)
&amp;IF(LEN(F56)=0,"",","""&amp;O$1&amp;""":"&amp;O56)
&amp;IF(LEN(F56)=0,"",","""&amp;P$1&amp;""":"&amp;P56)
&amp;IF(LEN(F56)=0,"",","""&amp;Q$1&amp;""":"&amp;Q56)
&amp;IF(LEN(F56)=0,"",","""&amp;R$1&amp;""":"&amp;R56)
&amp;IF(LEN(F56)=0,"","}")&amp;"}"</f>
        <v>{"dy":26,"sl":1,"id":"Actor3212m","stats":{"tr":3,"trp":6,"str":8,"dex":7,"int":0,"vit":0,"train":0,"wgGr0":0,"wgGr1":0,"wgGr2":0,"wgGr3":18,"wgLk":284}}</v>
      </c>
      <c r="AD56">
        <v>55</v>
      </c>
      <c r="AE56">
        <v>288</v>
      </c>
      <c r="AF56">
        <f>COUNTIF(R:R,AE56)</f>
        <v>1</v>
      </c>
    </row>
    <row r="57" spans="1:32">
      <c r="A57">
        <v>26</v>
      </c>
      <c r="B57">
        <f t="shared" ca="1" si="75"/>
        <v>2</v>
      </c>
      <c r="C57" t="str">
        <f t="shared" ca="1" si="117"/>
        <v>Actor2010m</v>
      </c>
      <c r="D57" t="str">
        <f>IF(ISBLANK(F57),"",
IFERROR(VLOOKUP(F57,[2]ActorTable!$A:$H,MATCH("이름참고",[2]ActorTable!$1:$1,0),0),"캐릭터없음"))</f>
        <v>베이</v>
      </c>
      <c r="E57" t="str">
        <f t="shared" ca="1" si="118"/>
        <v/>
      </c>
      <c r="F57" t="s">
        <v>411</v>
      </c>
      <c r="G57">
        <v>3</v>
      </c>
      <c r="H57">
        <v>6</v>
      </c>
      <c r="I57">
        <v>8</v>
      </c>
      <c r="J57">
        <v>0</v>
      </c>
      <c r="K57">
        <v>7</v>
      </c>
      <c r="L57">
        <v>0</v>
      </c>
      <c r="M57">
        <v>0</v>
      </c>
      <c r="N57">
        <v>0</v>
      </c>
      <c r="O57">
        <v>0</v>
      </c>
      <c r="P57">
        <v>0</v>
      </c>
      <c r="Q57">
        <v>18</v>
      </c>
      <c r="R57">
        <v>360</v>
      </c>
      <c r="S57" t="str">
        <f>IFERROR(VLOOKUP(R57,[2]WingLookTable!$A:$B,2,0),"캐릭터없음")</f>
        <v>Wing_MultiFullSineStripeSlow</v>
      </c>
      <c r="T57">
        <f t="shared" ref="T57" ca="1" si="121">VLOOKUP(RANDBETWEEN(1,COUNTA(AD:AD)-1),AD:AE,2,0)</f>
        <v>105</v>
      </c>
      <c r="U57" t="str">
        <f t="shared" ref="U57" ca="1" si="122">IF(ROW()=2,V57,OFFSET(U57,-1,0)&amp;IF(LEN(V57)=0,"",","&amp;V57))</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dy":26,"sl":1,"id":"Actor3212m","stats":{"tr":3,"trp":6,"str":8,"dex":7,"int":0,"vit":0,"train":0,"wgGr0":0,"wgGr1":0,"wgGr2":0,"wgGr3":18,"wgLk":284}},{"dy":26,"sl":2,"id":"Actor0104m","stats":{"tr":3,"trp":6,"str":8,"dex":0,"int":7,"vit":0,"train":0,"wgGr0":0,"wgGr1":0,"wgGr2":0,"wgGr3":18,"wgLk":360}}</v>
      </c>
      <c r="V57" t="str">
        <f t="shared" ref="V57" ca="1" si="123">"{"""&amp;A$1&amp;""":"&amp;A57
&amp;","""&amp;B$1&amp;""":"&amp;B57
&amp;IF(LEN(F57)=0,"",","""&amp;F$1&amp;""":"""&amp;F57&amp;"""")
&amp;IF(LEN(F57)=0,"",",""stats"":{")
&amp;IF(LEN(F57)=0,"",""""&amp;G$1&amp;""":"&amp;G57)
&amp;IF(LEN(F57)=0,"",","""&amp;H$1&amp;""":"&amp;H57)
&amp;IF(LEN(F57)=0,"",","""&amp;I$1&amp;""":"&amp;I57)
&amp;IF(LEN(F57)=0,"",","""&amp;J$1&amp;""":"&amp;J57)
&amp;IF(LEN(F57)=0,"",","""&amp;K$1&amp;""":"&amp;K57)
&amp;IF(LEN(F57)=0,"",","""&amp;L$1&amp;""":"&amp;L57)
&amp;IF(LEN(F57)=0,"",","""&amp;M$1&amp;""":"&amp;M57)
&amp;IF(LEN(F57)=0,"",","""&amp;N$1&amp;""":"&amp;N57)
&amp;IF(LEN(F57)=0,"",","""&amp;O$1&amp;""":"&amp;O57)
&amp;IF(LEN(F57)=0,"",","""&amp;P$1&amp;""":"&amp;P57)
&amp;IF(LEN(F57)=0,"",","""&amp;Q$1&amp;""":"&amp;Q57)
&amp;IF(LEN(F57)=0,"",","""&amp;R$1&amp;""":"&amp;R57)
&amp;IF(LEN(F57)=0,"","}")&amp;"}"</f>
        <v>{"dy":26,"sl":2,"id":"Actor0104m","stats":{"tr":3,"trp":6,"str":8,"dex":0,"int":7,"vit":0,"train":0,"wgGr0":0,"wgGr1":0,"wgGr2":0,"wgGr3":18,"wgLk":360}}</v>
      </c>
      <c r="AD57">
        <v>56</v>
      </c>
      <c r="AE57">
        <v>291</v>
      </c>
      <c r="AF57">
        <f>COUNTIF(R:R,AE57)</f>
        <v>1</v>
      </c>
    </row>
    <row r="58" spans="1:32">
      <c r="A58">
        <v>26</v>
      </c>
      <c r="B58">
        <f t="shared" ref="B58" ca="1" si="124">IF(A58&lt;&gt;OFFSET(A58,-1,0),1,OFFSET(B58,-1,0)+1)</f>
        <v>3</v>
      </c>
      <c r="C58" t="str">
        <f t="shared" ref="C58" ca="1" si="125">VLOOKUP(RANDBETWEEN(1,COUNTA(Z:Z)-1),Z:AA,2,0)</f>
        <v>Actor1039m</v>
      </c>
      <c r="D58" t="str">
        <f>IF(ISBLANK(F58),"",
IFERROR(VLOOKUP(F58,[2]ActorTable!$A:$H,MATCH("이름참고",[2]ActorTable!$1:$1,0),0),"캐릭터없음"))</f>
        <v>에이잭</v>
      </c>
      <c r="E58" t="str">
        <f t="shared" ref="E58" ca="1" si="126">IF(AND(B58&lt;=OFFSET(B58,1,0),NOT(ISBLANK(F58))),
IF(F58=OFFSET(F58,1,0),"같음",""),"")</f>
        <v/>
      </c>
      <c r="F58" t="s">
        <v>410</v>
      </c>
      <c r="G58">
        <v>3</v>
      </c>
      <c r="H58">
        <v>6</v>
      </c>
      <c r="I58">
        <v>15</v>
      </c>
      <c r="J58">
        <v>0</v>
      </c>
      <c r="K58">
        <v>0</v>
      </c>
      <c r="L58">
        <v>0</v>
      </c>
      <c r="M58">
        <v>0</v>
      </c>
      <c r="N58">
        <v>0</v>
      </c>
      <c r="O58">
        <v>0</v>
      </c>
      <c r="P58">
        <v>0</v>
      </c>
      <c r="Q58">
        <v>18</v>
      </c>
      <c r="R58">
        <v>244</v>
      </c>
      <c r="S58" t="str">
        <f>IFERROR(VLOOKUP(R58,[2]WingLookTable!$A:$B,2,0),"캐릭터없음")</f>
        <v>Wing_PurpleStripeNoiseFullSlow</v>
      </c>
      <c r="T58">
        <f t="shared" ref="T58" ca="1" si="127">VLOOKUP(RANDBETWEEN(1,COUNTA(AD:AD)-1),AD:AE,2,0)</f>
        <v>372</v>
      </c>
      <c r="U58" t="str">
        <f t="shared" ref="U58" ca="1" si="128">IF(ROW()=2,V58,OFFSET(U58,-1,0)&amp;IF(LEN(V58)=0,"",","&amp;V58))</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dy":26,"sl":1,"id":"Actor3212m","stats":{"tr":3,"trp":6,"str":8,"dex":7,"int":0,"vit":0,"train":0,"wgGr0":0,"wgGr1":0,"wgGr2":0,"wgGr3":18,"wgLk":284}},{"dy":26,"sl":2,"id":"Actor0104m","stats":{"tr":3,"trp":6,"str":8,"dex":0,"int":7,"vit":0,"train":0,"wgGr0":0,"wgGr1":0,"wgGr2":0,"wgGr3":18,"wgLk":360}},{"dy":26,"sl":3,"id":"Actor1029m","stats":{"tr":3,"trp":6,"str":15,"dex":0,"int":0,"vit":0,"train":0,"wgGr0":0,"wgGr1":0,"wgGr2":0,"wgGr3":18,"wgLk":244}}</v>
      </c>
      <c r="V58" t="str">
        <f t="shared" ref="V58" ca="1" si="129">"{"""&amp;A$1&amp;""":"&amp;A58
&amp;","""&amp;B$1&amp;""":"&amp;B58
&amp;IF(LEN(F58)=0,"",","""&amp;F$1&amp;""":"""&amp;F58&amp;"""")
&amp;IF(LEN(F58)=0,"",",""stats"":{")
&amp;IF(LEN(F58)=0,"",""""&amp;G$1&amp;""":"&amp;G58)
&amp;IF(LEN(F58)=0,"",","""&amp;H$1&amp;""":"&amp;H58)
&amp;IF(LEN(F58)=0,"",","""&amp;I$1&amp;""":"&amp;I58)
&amp;IF(LEN(F58)=0,"",","""&amp;J$1&amp;""":"&amp;J58)
&amp;IF(LEN(F58)=0,"",","""&amp;K$1&amp;""":"&amp;K58)
&amp;IF(LEN(F58)=0,"",","""&amp;L$1&amp;""":"&amp;L58)
&amp;IF(LEN(F58)=0,"",","""&amp;M$1&amp;""":"&amp;M58)
&amp;IF(LEN(F58)=0,"",","""&amp;N$1&amp;""":"&amp;N58)
&amp;IF(LEN(F58)=0,"",","""&amp;O$1&amp;""":"&amp;O58)
&amp;IF(LEN(F58)=0,"",","""&amp;P$1&amp;""":"&amp;P58)
&amp;IF(LEN(F58)=0,"",","""&amp;Q$1&amp;""":"&amp;Q58)
&amp;IF(LEN(F58)=0,"",","""&amp;R$1&amp;""":"&amp;R58)
&amp;IF(LEN(F58)=0,"","}")&amp;"}"</f>
        <v>{"dy":26,"sl":3,"id":"Actor1029m","stats":{"tr":3,"trp":6,"str":15,"dex":0,"int":0,"vit":0,"train":0,"wgGr0":0,"wgGr1":0,"wgGr2":0,"wgGr3":18,"wgLk":244}}</v>
      </c>
      <c r="AD58">
        <v>57</v>
      </c>
      <c r="AE58">
        <v>294</v>
      </c>
      <c r="AF58">
        <f>COUNTIF(R:R,AE58)</f>
        <v>0</v>
      </c>
    </row>
    <row r="59" spans="1:32">
      <c r="A59">
        <v>27</v>
      </c>
      <c r="B59">
        <f t="shared" ca="1" si="75"/>
        <v>1</v>
      </c>
      <c r="C59" t="str">
        <f t="shared" ca="1" si="85"/>
        <v>Actor2120m</v>
      </c>
      <c r="D59" t="str">
        <f>IF(ISBLANK(F59),"",
IFERROR(VLOOKUP(F59,[2]ActorTable!$A:$H,MATCH("이름참고",[2]ActorTable!$1:$1,0),0),"캐릭터없음"))</f>
        <v>메디아</v>
      </c>
      <c r="E59" t="str">
        <f t="shared" ca="1" si="86"/>
        <v/>
      </c>
      <c r="F59" t="s">
        <v>429</v>
      </c>
      <c r="G59">
        <v>3</v>
      </c>
      <c r="H59">
        <v>6</v>
      </c>
      <c r="I59">
        <v>8</v>
      </c>
      <c r="J59">
        <v>0</v>
      </c>
      <c r="K59">
        <v>7</v>
      </c>
      <c r="L59">
        <v>0</v>
      </c>
      <c r="M59">
        <v>0</v>
      </c>
      <c r="N59">
        <v>0</v>
      </c>
      <c r="O59">
        <v>0</v>
      </c>
      <c r="P59">
        <v>0</v>
      </c>
      <c r="Q59">
        <v>18</v>
      </c>
      <c r="R59">
        <v>129</v>
      </c>
      <c r="S59" t="str">
        <f>IFERROR(VLOOKUP(R59,[2]WingLookTable!$A:$B,2,0),"캐릭터없음")</f>
        <v>Wing_CyanOtherBeeStripeFast</v>
      </c>
      <c r="T59">
        <f t="shared" ref="T59" ca="1" si="130">VLOOKUP(RANDBETWEEN(1,COUNTA(AD:AD)-1),AD:AE,2,0)</f>
        <v>105</v>
      </c>
      <c r="U59" t="str">
        <f t="shared" ref="U59" ca="1" si="131">IF(ROW()=2,V59,OFFSET(U59,-1,0)&amp;IF(LEN(V59)=0,"",","&amp;V59))</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dy":26,"sl":1,"id":"Actor3212m","stats":{"tr":3,"trp":6,"str":8,"dex":7,"int":0,"vit":0,"train":0,"wgGr0":0,"wgGr1":0,"wgGr2":0,"wgGr3":18,"wgLk":284}},{"dy":26,"sl":2,"id":"Actor0104m","stats":{"tr":3,"trp":6,"str":8,"dex":0,"int":7,"vit":0,"train":0,"wgGr0":0,"wgGr1":0,"wgGr2":0,"wgGr3":18,"wgLk":360}},{"dy":26,"sl":3,"id":"Actor1029m","stats":{"tr":3,"trp":6,"str":15,"dex":0,"int":0,"vit":0,"train":0,"wgGr0":0,"wgGr1":0,"wgGr2":0,"wgGr3":18,"wgLk":244}},{"dy":27,"sl":1,"id":"Actor1218m","stats":{"tr":3,"trp":6,"str":8,"dex":0,"int":7,"vit":0,"train":0,"wgGr0":0,"wgGr1":0,"wgGr2":0,"wgGr3":18,"wgLk":129}}</v>
      </c>
      <c r="V59" t="str">
        <f t="shared" ref="V59" ca="1" si="132">"{"""&amp;A$1&amp;""":"&amp;A59
&amp;","""&amp;B$1&amp;""":"&amp;B59
&amp;IF(LEN(F59)=0,"",","""&amp;F$1&amp;""":"""&amp;F59&amp;"""")
&amp;IF(LEN(F59)=0,"",",""stats"":{")
&amp;IF(LEN(F59)=0,"",""""&amp;G$1&amp;""":"&amp;G59)
&amp;IF(LEN(F59)=0,"",","""&amp;H$1&amp;""":"&amp;H59)
&amp;IF(LEN(F59)=0,"",","""&amp;I$1&amp;""":"&amp;I59)
&amp;IF(LEN(F59)=0,"",","""&amp;J$1&amp;""":"&amp;J59)
&amp;IF(LEN(F59)=0,"",","""&amp;K$1&amp;""":"&amp;K59)
&amp;IF(LEN(F59)=0,"",","""&amp;L$1&amp;""":"&amp;L59)
&amp;IF(LEN(F59)=0,"",","""&amp;M$1&amp;""":"&amp;M59)
&amp;IF(LEN(F59)=0,"",","""&amp;N$1&amp;""":"&amp;N59)
&amp;IF(LEN(F59)=0,"",","""&amp;O$1&amp;""":"&amp;O59)
&amp;IF(LEN(F59)=0,"",","""&amp;P$1&amp;""":"&amp;P59)
&amp;IF(LEN(F59)=0,"",","""&amp;Q$1&amp;""":"&amp;Q59)
&amp;IF(LEN(F59)=0,"",","""&amp;R$1&amp;""":"&amp;R59)
&amp;IF(LEN(F59)=0,"","}")&amp;"}"</f>
        <v>{"dy":27,"sl":1,"id":"Actor1218m","stats":{"tr":3,"trp":6,"str":8,"dex":0,"int":7,"vit":0,"train":0,"wgGr0":0,"wgGr1":0,"wgGr2":0,"wgGr3":18,"wgLk":129}}</v>
      </c>
      <c r="AD59">
        <v>58</v>
      </c>
      <c r="AE59">
        <v>297</v>
      </c>
      <c r="AF59">
        <f>COUNTIF(R:R,AE59)</f>
        <v>1</v>
      </c>
    </row>
    <row r="60" spans="1:32">
      <c r="A60">
        <v>27</v>
      </c>
      <c r="B60">
        <f t="shared" ca="1" si="75"/>
        <v>2</v>
      </c>
      <c r="C60" t="str">
        <f t="shared" ca="1" si="85"/>
        <v>Actor0125m</v>
      </c>
      <c r="D60" t="str">
        <f>IF(ISBLANK(F60),"",
IFERROR(VLOOKUP(F60,[2]ActorTable!$A:$H,MATCH("이름참고",[2]ActorTable!$1:$1,0),0),"캐릭터없음"))</f>
        <v>닉스</v>
      </c>
      <c r="E60" t="str">
        <f t="shared" ca="1" si="86"/>
        <v/>
      </c>
      <c r="F60" t="s">
        <v>319</v>
      </c>
      <c r="G60">
        <v>3</v>
      </c>
      <c r="H60">
        <v>6</v>
      </c>
      <c r="I60">
        <v>0</v>
      </c>
      <c r="J60">
        <v>5</v>
      </c>
      <c r="K60">
        <v>0</v>
      </c>
      <c r="L60">
        <v>10</v>
      </c>
      <c r="M60">
        <v>0</v>
      </c>
      <c r="N60">
        <v>0</v>
      </c>
      <c r="O60">
        <v>0</v>
      </c>
      <c r="P60">
        <v>0</v>
      </c>
      <c r="Q60">
        <v>18</v>
      </c>
      <c r="R60">
        <v>148</v>
      </c>
      <c r="S60" t="str">
        <f>IFERROR(VLOOKUP(R60,[2]WingLookTable!$A:$B,2,0),"캐릭터없음")</f>
        <v>Wing_DustCyanPatternFullFullSlow</v>
      </c>
      <c r="T60">
        <f t="shared" ref="T60:T63" ca="1" si="133">VLOOKUP(RANDBETWEEN(1,COUNTA(AD:AD)-1),AD:AE,2,0)</f>
        <v>109</v>
      </c>
      <c r="U60" t="str">
        <f t="shared" ref="U60:U63" ca="1" si="134">IF(ROW()=2,V60,OFFSET(U60,-1,0)&amp;IF(LEN(V60)=0,"",","&amp;V60))</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dy":26,"sl":1,"id":"Actor3212m","stats":{"tr":3,"trp":6,"str":8,"dex":7,"int":0,"vit":0,"train":0,"wgGr0":0,"wgGr1":0,"wgGr2":0,"wgGr3":18,"wgLk":284}},{"dy":26,"sl":2,"id":"Actor0104m","stats":{"tr":3,"trp":6,"str":8,"dex":0,"int":7,"vit":0,"train":0,"wgGr0":0,"wgGr1":0,"wgGr2":0,"wgGr3":18,"wgLk":360}},{"dy":26,"sl":3,"id":"Actor1029m","stats":{"tr":3,"trp":6,"str":15,"dex":0,"int":0,"vit":0,"train":0,"wgGr0":0,"wgGr1":0,"wgGr2":0,"wgGr3":18,"wgLk":244}},{"dy":27,"sl":1,"id":"Actor1218m","stats":{"tr":3,"trp":6,"str":8,"dex":0,"int":7,"vit":0,"train":0,"wgGr0":0,"wgGr1":0,"wgGr2":0,"wgGr3":18,"wgLk":129}},{"dy":27,"sl":2,"id":"Actor1109m","stats":{"tr":3,"trp":6,"str":0,"dex":5,"int":0,"vit":10,"train":0,"wgGr0":0,"wgGr1":0,"wgGr2":0,"wgGr3":18,"wgLk":148}}</v>
      </c>
      <c r="V60" t="str">
        <f t="shared" ref="V60:V61" ca="1" si="135">"{"""&amp;A$1&amp;""":"&amp;A60
&amp;","""&amp;B$1&amp;""":"&amp;B60
&amp;IF(LEN(F60)=0,"",","""&amp;F$1&amp;""":"""&amp;F60&amp;"""")
&amp;IF(LEN(F60)=0,"",",""stats"":{")
&amp;IF(LEN(F60)=0,"",""""&amp;G$1&amp;""":"&amp;G60)
&amp;IF(LEN(F60)=0,"",","""&amp;H$1&amp;""":"&amp;H60)
&amp;IF(LEN(F60)=0,"",","""&amp;I$1&amp;""":"&amp;I60)
&amp;IF(LEN(F60)=0,"",","""&amp;J$1&amp;""":"&amp;J60)
&amp;IF(LEN(F60)=0,"",","""&amp;K$1&amp;""":"&amp;K60)
&amp;IF(LEN(F60)=0,"",","""&amp;L$1&amp;""":"&amp;L60)
&amp;IF(LEN(F60)=0,"",","""&amp;M$1&amp;""":"&amp;M60)
&amp;IF(LEN(F60)=0,"",","""&amp;N$1&amp;""":"&amp;N60)
&amp;IF(LEN(F60)=0,"",","""&amp;O$1&amp;""":"&amp;O60)
&amp;IF(LEN(F60)=0,"",","""&amp;P$1&amp;""":"&amp;P60)
&amp;IF(LEN(F60)=0,"",","""&amp;Q$1&amp;""":"&amp;Q60)
&amp;IF(LEN(F60)=0,"",","""&amp;R$1&amp;""":"&amp;R60)
&amp;IF(LEN(F60)=0,"","}")&amp;"}"</f>
        <v>{"dy":27,"sl":2,"id":"Actor1109m","stats":{"tr":3,"trp":6,"str":0,"dex":5,"int":0,"vit":10,"train":0,"wgGr0":0,"wgGr1":0,"wgGr2":0,"wgGr3":18,"wgLk":148}}</v>
      </c>
      <c r="AD60">
        <v>59</v>
      </c>
      <c r="AE60">
        <v>300</v>
      </c>
      <c r="AF60">
        <f>COUNTIF(R:R,AE60)</f>
        <v>1</v>
      </c>
    </row>
    <row r="61" spans="1:32">
      <c r="A61">
        <v>27</v>
      </c>
      <c r="B61">
        <f t="shared" ref="B61" ca="1" si="136">IF(A61&lt;&gt;OFFSET(A61,-1,0),1,OFFSET(B61,-1,0)+1)</f>
        <v>3</v>
      </c>
      <c r="C61" t="str">
        <f t="shared" ref="C61" ca="1" si="137">VLOOKUP(RANDBETWEEN(1,COUNTA(Z:Z)-1),Z:AA,2,0)</f>
        <v>Actor1002m</v>
      </c>
      <c r="D61" t="str">
        <f>IF(ISBLANK(F61),"",
IFERROR(VLOOKUP(F61,[2]ActorTable!$A:$H,MATCH("이름참고",[2]ActorTable!$1:$1,0),0),"캐릭터없음"))</f>
        <v>롤라</v>
      </c>
      <c r="E61" t="str">
        <f t="shared" ref="E61" ca="1" si="138">IF(AND(B61&lt;=OFFSET(B61,1,0),NOT(ISBLANK(F61))),
IF(F61=OFFSET(F61,1,0),"같음",""),"")</f>
        <v/>
      </c>
      <c r="F61" t="s">
        <v>327</v>
      </c>
      <c r="G61">
        <v>3</v>
      </c>
      <c r="H61">
        <v>6</v>
      </c>
      <c r="I61">
        <v>0</v>
      </c>
      <c r="J61">
        <v>5</v>
      </c>
      <c r="K61">
        <v>10</v>
      </c>
      <c r="L61">
        <v>0</v>
      </c>
      <c r="M61">
        <v>0</v>
      </c>
      <c r="N61">
        <v>0</v>
      </c>
      <c r="O61">
        <v>0</v>
      </c>
      <c r="P61">
        <v>0</v>
      </c>
      <c r="Q61">
        <v>18</v>
      </c>
      <c r="R61">
        <v>154</v>
      </c>
      <c r="S61" t="str">
        <f>IFERROR(VLOOKUP(R61,[2]WingLookTable!$A:$B,2,0),"캐릭터없음")</f>
        <v>Wing_DustFireSinePatternFullSlow</v>
      </c>
      <c r="T61">
        <f t="shared" ca="1" si="133"/>
        <v>125</v>
      </c>
      <c r="U61" t="str">
        <f t="shared" ca="1" si="134"/>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dy":26,"sl":1,"id":"Actor3212m","stats":{"tr":3,"trp":6,"str":8,"dex":7,"int":0,"vit":0,"train":0,"wgGr0":0,"wgGr1":0,"wgGr2":0,"wgGr3":18,"wgLk":284}},{"dy":26,"sl":2,"id":"Actor0104m","stats":{"tr":3,"trp":6,"str":8,"dex":0,"int":7,"vit":0,"train":0,"wgGr0":0,"wgGr1":0,"wgGr2":0,"wgGr3":18,"wgLk":360}},{"dy":26,"sl":3,"id":"Actor1029m","stats":{"tr":3,"trp":6,"str":15,"dex":0,"int":0,"vit":0,"train":0,"wgGr0":0,"wgGr1":0,"wgGr2":0,"wgGr3":18,"wgLk":244}},{"dy":27,"sl":1,"id":"Actor1218m","stats":{"tr":3,"trp":6,"str":8,"dex":0,"int":7,"vit":0,"train":0,"wgGr0":0,"wgGr1":0,"wgGr2":0,"wgGr3":18,"wgLk":129}},{"dy":27,"sl":2,"id":"Actor1109m","stats":{"tr":3,"trp":6,"str":0,"dex":5,"int":0,"vit":10,"train":0,"wgGr0":0,"wgGr1":0,"wgGr2":0,"wgGr3":18,"wgLk":148}},{"dy":27,"sl":3,"id":"Actor3019m","stats":{"tr":3,"trp":6,"str":0,"dex":5,"int":10,"vit":0,"train":0,"wgGr0":0,"wgGr1":0,"wgGr2":0,"wgGr3":18,"wgLk":154}}</v>
      </c>
      <c r="V61" t="str">
        <f t="shared" ca="1" si="135"/>
        <v>{"dy":27,"sl":3,"id":"Actor3019m","stats":{"tr":3,"trp":6,"str":0,"dex":5,"int":10,"vit":0,"train":0,"wgGr0":0,"wgGr1":0,"wgGr2":0,"wgGr3":18,"wgLk":154}}</v>
      </c>
      <c r="AD61">
        <v>60</v>
      </c>
      <c r="AE61">
        <v>303</v>
      </c>
      <c r="AF61">
        <f>COUNTIF(R:R,AE61)</f>
        <v>1</v>
      </c>
    </row>
    <row r="62" spans="1:32">
      <c r="A62">
        <v>28</v>
      </c>
      <c r="B62">
        <f t="shared" ca="1" si="75"/>
        <v>1</v>
      </c>
      <c r="C62" t="str">
        <f t="shared" ref="C62:C63" ca="1" si="139">VLOOKUP(RANDBETWEEN(1,COUNTA(Z:Z)-1),Z:AA,2,0)</f>
        <v>Actor3019m</v>
      </c>
      <c r="D62" t="str">
        <f>IF(ISBLANK(F62),"",
IFERROR(VLOOKUP(F62,[2]ActorTable!$A:$H,MATCH("이름참고",[2]ActorTable!$1:$1,0),0),"캐릭터없음"))</f>
        <v>카츄진</v>
      </c>
      <c r="E62" t="str">
        <f t="shared" ref="E62:E63" ca="1" si="140">IF(AND(B62&lt;=OFFSET(B62,1,0),NOT(ISBLANK(F62))),
IF(F62=OFFSET(F62,1,0),"같음",""),"")</f>
        <v/>
      </c>
      <c r="F62" t="s">
        <v>326</v>
      </c>
      <c r="G62">
        <v>3</v>
      </c>
      <c r="H62">
        <v>6</v>
      </c>
      <c r="I62">
        <v>0</v>
      </c>
      <c r="J62">
        <v>0</v>
      </c>
      <c r="K62">
        <v>15</v>
      </c>
      <c r="L62">
        <v>0</v>
      </c>
      <c r="M62">
        <v>0</v>
      </c>
      <c r="N62">
        <v>0</v>
      </c>
      <c r="O62">
        <v>0</v>
      </c>
      <c r="P62">
        <v>0</v>
      </c>
      <c r="Q62">
        <v>18</v>
      </c>
      <c r="R62">
        <v>196</v>
      </c>
      <c r="S62" t="str">
        <f>IFERROR(VLOOKUP(R62,[2]WingLookTable!$A:$B,2,0),"캐릭터없음")</f>
        <v>Wing_FireBeeSineWingSlow</v>
      </c>
      <c r="T62">
        <f t="shared" ca="1" si="133"/>
        <v>294</v>
      </c>
      <c r="U62" t="str">
        <f t="shared" ca="1" si="134"/>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dy":26,"sl":1,"id":"Actor3212m","stats":{"tr":3,"trp":6,"str":8,"dex":7,"int":0,"vit":0,"train":0,"wgGr0":0,"wgGr1":0,"wgGr2":0,"wgGr3":18,"wgLk":284}},{"dy":26,"sl":2,"id":"Actor0104m","stats":{"tr":3,"trp":6,"str":8,"dex":0,"int":7,"vit":0,"train":0,"wgGr0":0,"wgGr1":0,"wgGr2":0,"wgGr3":18,"wgLk":360}},{"dy":26,"sl":3,"id":"Actor1029m","stats":{"tr":3,"trp":6,"str":15,"dex":0,"int":0,"vit":0,"train":0,"wgGr0":0,"wgGr1":0,"wgGr2":0,"wgGr3":18,"wgLk":244}},{"dy":27,"sl":1,"id":"Actor1218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v>
      </c>
      <c r="V62" t="str">
        <f t="shared" ca="1" si="80"/>
        <v>{"dy":28,"sl":1,"id":"Actor3117m","stats":{"tr":3,"trp":6,"str":0,"dex":0,"int":15,"vit":0,"train":0,"wgGr0":0,"wgGr1":0,"wgGr2":0,"wgGr3":18,"wgLk":196}}</v>
      </c>
      <c r="AD62">
        <v>61</v>
      </c>
      <c r="AE62">
        <v>306</v>
      </c>
      <c r="AF62">
        <f>COUNTIF(R:R,AE62)</f>
        <v>1</v>
      </c>
    </row>
    <row r="63" spans="1:32">
      <c r="A63">
        <v>28</v>
      </c>
      <c r="B63">
        <f t="shared" ca="1" si="75"/>
        <v>2</v>
      </c>
      <c r="C63" t="str">
        <f t="shared" ca="1" si="139"/>
        <v>Actor3117m</v>
      </c>
      <c r="D63" t="str">
        <f>IF(ISBLANK(F63),"",
IFERROR(VLOOKUP(F63,[2]ActorTable!$A:$H,MATCH("이름참고",[2]ActorTable!$1:$1,0),0),"캐릭터없음"))</f>
        <v>헤르윈</v>
      </c>
      <c r="E63" t="str">
        <f t="shared" ca="1" si="140"/>
        <v/>
      </c>
      <c r="F63" t="s">
        <v>365</v>
      </c>
      <c r="G63">
        <v>3</v>
      </c>
      <c r="H63">
        <v>6</v>
      </c>
      <c r="I63">
        <v>7</v>
      </c>
      <c r="J63">
        <v>8</v>
      </c>
      <c r="K63">
        <v>0</v>
      </c>
      <c r="L63">
        <v>0</v>
      </c>
      <c r="M63">
        <v>0</v>
      </c>
      <c r="N63">
        <v>0</v>
      </c>
      <c r="O63">
        <v>0</v>
      </c>
      <c r="P63">
        <v>0</v>
      </c>
      <c r="Q63">
        <v>18</v>
      </c>
      <c r="R63">
        <v>280</v>
      </c>
      <c r="S63" t="str">
        <f>IFERROR(VLOOKUP(R63,[2]WingLookTable!$A:$B,2,0),"캐릭터없음")</f>
        <v>Wing_YellowFullSineStripeSlow</v>
      </c>
      <c r="T63">
        <f t="shared" ca="1" si="133"/>
        <v>280</v>
      </c>
      <c r="U63" t="str">
        <f t="shared" ca="1" si="134"/>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dy":26,"sl":1,"id":"Actor3212m","stats":{"tr":3,"trp":6,"str":8,"dex":7,"int":0,"vit":0,"train":0,"wgGr0":0,"wgGr1":0,"wgGr2":0,"wgGr3":18,"wgLk":284}},{"dy":26,"sl":2,"id":"Actor0104m","stats":{"tr":3,"trp":6,"str":8,"dex":0,"int":7,"vit":0,"train":0,"wgGr0":0,"wgGr1":0,"wgGr2":0,"wgGr3":18,"wgLk":360}},{"dy":26,"sl":3,"id":"Actor1029m","stats":{"tr":3,"trp":6,"str":15,"dex":0,"int":0,"vit":0,"train":0,"wgGr0":0,"wgGr1":0,"wgGr2":0,"wgGr3":18,"wgLk":244}},{"dy":27,"sl":1,"id":"Actor1218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v>
      </c>
      <c r="V63" t="str">
        <f t="shared" ca="1" si="80"/>
        <v>{"dy":28,"sl":2,"id":"Actor0007m","stats":{"tr":3,"trp":6,"str":7,"dex":8,"int":0,"vit":0,"train":0,"wgGr0":0,"wgGr1":0,"wgGr2":0,"wgGr3":18,"wgLk":280}}</v>
      </c>
      <c r="AD63">
        <v>62</v>
      </c>
      <c r="AE63">
        <v>309</v>
      </c>
      <c r="AF63">
        <f>COUNTIF(R:R,AE63)</f>
        <v>1</v>
      </c>
    </row>
    <row r="64" spans="1:32">
      <c r="A64">
        <v>29</v>
      </c>
      <c r="B64">
        <f t="shared" ca="1" si="75"/>
        <v>1</v>
      </c>
      <c r="C64" t="str">
        <f t="shared" ca="1" si="85"/>
        <v>Actor1216m</v>
      </c>
      <c r="D64" t="str">
        <f>IF(ISBLANK(F64),"",
IFERROR(VLOOKUP(F64,[2]ActorTable!$A:$H,MATCH("이름참고",[2]ActorTable!$1:$1,0),0),"캐릭터없음"))</f>
        <v>프리스</v>
      </c>
      <c r="E64" t="str">
        <f t="shared" ca="1" si="86"/>
        <v/>
      </c>
      <c r="F64" t="s">
        <v>447</v>
      </c>
      <c r="G64">
        <v>3</v>
      </c>
      <c r="H64">
        <v>6</v>
      </c>
      <c r="I64">
        <v>0</v>
      </c>
      <c r="J64">
        <v>8</v>
      </c>
      <c r="K64">
        <v>7</v>
      </c>
      <c r="L64">
        <v>0</v>
      </c>
      <c r="M64">
        <v>0</v>
      </c>
      <c r="N64">
        <v>0</v>
      </c>
      <c r="O64">
        <v>0</v>
      </c>
      <c r="P64">
        <v>0</v>
      </c>
      <c r="Q64">
        <v>18</v>
      </c>
      <c r="R64">
        <v>363</v>
      </c>
      <c r="S64" t="str">
        <f>IFERROR(VLOOKUP(R64,[2]WingLookTable!$A:$B,2,0),"캐릭터없음")</f>
        <v>Wing_PinkOtherFullOtherFast</v>
      </c>
      <c r="T64">
        <f t="shared" ca="1" si="96"/>
        <v>202</v>
      </c>
      <c r="U64"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dy":26,"sl":1,"id":"Actor3212m","stats":{"tr":3,"trp":6,"str":8,"dex":7,"int":0,"vit":0,"train":0,"wgGr0":0,"wgGr1":0,"wgGr2":0,"wgGr3":18,"wgLk":284}},{"dy":26,"sl":2,"id":"Actor0104m","stats":{"tr":3,"trp":6,"str":8,"dex":0,"int":7,"vit":0,"train":0,"wgGr0":0,"wgGr1":0,"wgGr2":0,"wgGr3":18,"wgLk":360}},{"dy":26,"sl":3,"id":"Actor1029m","stats":{"tr":3,"trp":6,"str":15,"dex":0,"int":0,"vit":0,"train":0,"wgGr0":0,"wgGr1":0,"wgGr2":0,"wgGr3":18,"wgLk":244}},{"dy":27,"sl":1,"id":"Actor1218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v>
      </c>
      <c r="V64" t="str">
        <f t="shared" ca="1" si="80"/>
        <v>{"dy":29,"sl":1,"id":"Actor0125m","stats":{"tr":3,"trp":6,"str":0,"dex":8,"int":7,"vit":0,"train":0,"wgGr0":0,"wgGr1":0,"wgGr2":0,"wgGr3":18,"wgLk":363}}</v>
      </c>
      <c r="AD64">
        <v>63</v>
      </c>
      <c r="AE64">
        <v>312</v>
      </c>
      <c r="AF64">
        <f>COUNTIF(R:R,AE64)</f>
        <v>0</v>
      </c>
    </row>
    <row r="65" spans="1:32">
      <c r="A65">
        <v>29</v>
      </c>
      <c r="B65">
        <f t="shared" ca="1" si="75"/>
        <v>2</v>
      </c>
      <c r="C65" t="str">
        <f t="shared" ca="1" si="85"/>
        <v>Actor2238m</v>
      </c>
      <c r="D65" t="str">
        <f>IF(ISBLANK(F65),"",
IFERROR(VLOOKUP(F65,[2]ActorTable!$A:$H,MATCH("이름참고",[2]ActorTable!$1:$1,0),0),"캐릭터없음"))</f>
        <v>그루퍼스</v>
      </c>
      <c r="E65" t="str">
        <f t="shared" ca="1" si="86"/>
        <v/>
      </c>
      <c r="F65" t="s">
        <v>320</v>
      </c>
      <c r="G65">
        <v>3</v>
      </c>
      <c r="H65">
        <v>6</v>
      </c>
      <c r="I65">
        <v>0</v>
      </c>
      <c r="J65">
        <v>0</v>
      </c>
      <c r="K65">
        <v>15</v>
      </c>
      <c r="L65">
        <v>0</v>
      </c>
      <c r="M65">
        <v>0</v>
      </c>
      <c r="N65">
        <v>0</v>
      </c>
      <c r="O65">
        <v>0</v>
      </c>
      <c r="P65">
        <v>0</v>
      </c>
      <c r="Q65">
        <v>18</v>
      </c>
      <c r="R65">
        <v>340</v>
      </c>
      <c r="S65" t="str">
        <f>IFERROR(VLOOKUP(R65,[2]WingLookTable!$A:$B,2,0),"캐릭터없음")</f>
        <v>Wing_DustRedStripeFullOtherSlow</v>
      </c>
      <c r="T65">
        <f t="shared" ca="1" si="96"/>
        <v>300</v>
      </c>
      <c r="U65"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dy":26,"sl":1,"id":"Actor3212m","stats":{"tr":3,"trp":6,"str":8,"dex":7,"int":0,"vit":0,"train":0,"wgGr0":0,"wgGr1":0,"wgGr2":0,"wgGr3":18,"wgLk":284}},{"dy":26,"sl":2,"id":"Actor0104m","stats":{"tr":3,"trp":6,"str":8,"dex":0,"int":7,"vit":0,"train":0,"wgGr0":0,"wgGr1":0,"wgGr2":0,"wgGr3":18,"wgLk":360}},{"dy":26,"sl":3,"id":"Actor1029m","stats":{"tr":3,"trp":6,"str":15,"dex":0,"int":0,"vit":0,"train":0,"wgGr0":0,"wgGr1":0,"wgGr2":0,"wgGr3":18,"wgLk":244}},{"dy":27,"sl":1,"id":"Actor1218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v>
      </c>
      <c r="V65" t="str">
        <f t="shared" ca="1" si="80"/>
        <v>{"dy":29,"sl":2,"id":"Actor2010m","stats":{"tr":3,"trp":6,"str":0,"dex":0,"int":15,"vit":0,"train":0,"wgGr0":0,"wgGr1":0,"wgGr2":0,"wgGr3":18,"wgLk":340}}</v>
      </c>
      <c r="AD65">
        <v>64</v>
      </c>
      <c r="AE65">
        <v>315</v>
      </c>
      <c r="AF65">
        <f>COUNTIF(R:R,AE65)</f>
        <v>1</v>
      </c>
    </row>
    <row r="66" spans="1:32">
      <c r="A66">
        <v>30</v>
      </c>
      <c r="B66">
        <f t="shared" ca="1" si="75"/>
        <v>1</v>
      </c>
      <c r="C66" t="str">
        <f t="shared" ca="1" si="85"/>
        <v>Actor1109m</v>
      </c>
      <c r="D66" t="str">
        <f>IF(ISBLANK(F66),"",
IFERROR(VLOOKUP(F66,[2]ActorTable!$A:$H,MATCH("이름참고",[2]ActorTable!$1:$1,0),0),"캐릭터없음"))</f>
        <v>슬로니카</v>
      </c>
      <c r="E66" t="str">
        <f t="shared" ca="1" si="86"/>
        <v/>
      </c>
      <c r="F66" t="s">
        <v>361</v>
      </c>
      <c r="G66">
        <v>3</v>
      </c>
      <c r="H66">
        <v>6</v>
      </c>
      <c r="I66">
        <v>0</v>
      </c>
      <c r="J66">
        <v>5</v>
      </c>
      <c r="K66">
        <v>10</v>
      </c>
      <c r="L66">
        <v>0</v>
      </c>
      <c r="M66">
        <v>0</v>
      </c>
      <c r="N66">
        <v>0</v>
      </c>
      <c r="O66">
        <v>0</v>
      </c>
      <c r="P66">
        <v>0</v>
      </c>
      <c r="Q66">
        <v>18</v>
      </c>
      <c r="R66">
        <v>303</v>
      </c>
      <c r="S66" t="str">
        <f>IFERROR(VLOOKUP(R66,[2]WingLookTable!$A:$B,2,0),"캐릭터없음")</f>
        <v>Wing_DustFireOtherOtherStripeFast</v>
      </c>
      <c r="T66">
        <f t="shared" ca="1" si="96"/>
        <v>160</v>
      </c>
      <c r="U66"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dy":26,"sl":1,"id":"Actor3212m","stats":{"tr":3,"trp":6,"str":8,"dex":7,"int":0,"vit":0,"train":0,"wgGr0":0,"wgGr1":0,"wgGr2":0,"wgGr3":18,"wgLk":284}},{"dy":26,"sl":2,"id":"Actor0104m","stats":{"tr":3,"trp":6,"str":8,"dex":0,"int":7,"vit":0,"train":0,"wgGr0":0,"wgGr1":0,"wgGr2":0,"wgGr3":18,"wgLk":360}},{"dy":26,"sl":3,"id":"Actor1029m","stats":{"tr":3,"trp":6,"str":15,"dex":0,"int":0,"vit":0,"train":0,"wgGr0":0,"wgGr1":0,"wgGr2":0,"wgGr3":18,"wgLk":244}},{"dy":27,"sl":1,"id":"Actor1218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v>
      </c>
      <c r="V66" t="str">
        <f t="shared" ca="1" si="80"/>
        <v>{"dy":30,"sl":1,"id":"Actor3114m","stats":{"tr":3,"trp":6,"str":0,"dex":5,"int":10,"vit":0,"train":0,"wgGr0":0,"wgGr1":0,"wgGr2":0,"wgGr3":18,"wgLk":303}}</v>
      </c>
      <c r="AD66">
        <v>65</v>
      </c>
      <c r="AE66">
        <v>318</v>
      </c>
      <c r="AF66">
        <f>COUNTIF(R:R,AE66)</f>
        <v>1</v>
      </c>
    </row>
    <row r="67" spans="1:32">
      <c r="A67">
        <v>30</v>
      </c>
      <c r="B67">
        <f t="shared" ca="1" si="75"/>
        <v>2</v>
      </c>
      <c r="C67" t="str">
        <f t="shared" ref="C67" ca="1" si="141">VLOOKUP(RANDBETWEEN(1,COUNTA(Z:Z)-1),Z:AA,2,0)</f>
        <v>Actor1216m</v>
      </c>
      <c r="D67" t="str">
        <f>IF(ISBLANK(F67),"",
IFERROR(VLOOKUP(F67,[2]ActorTable!$A:$H,MATCH("이름참고",[2]ActorTable!$1:$1,0),0),"캐릭터없음"))</f>
        <v>에이잭</v>
      </c>
      <c r="E67" t="str">
        <f t="shared" ref="E67" ca="1" si="142">IF(AND(B67&lt;=OFFSET(B67,1,0),NOT(ISBLANK(F67))),
IF(F67=OFFSET(F67,1,0),"같음",""),"")</f>
        <v/>
      </c>
      <c r="F67" t="s">
        <v>410</v>
      </c>
      <c r="G67">
        <v>3</v>
      </c>
      <c r="H67">
        <v>6</v>
      </c>
      <c r="I67">
        <v>5</v>
      </c>
      <c r="J67">
        <v>5</v>
      </c>
      <c r="K67">
        <v>0</v>
      </c>
      <c r="L67">
        <v>5</v>
      </c>
      <c r="M67">
        <v>0</v>
      </c>
      <c r="N67">
        <v>0</v>
      </c>
      <c r="O67">
        <v>0</v>
      </c>
      <c r="P67">
        <v>0</v>
      </c>
      <c r="Q67">
        <v>18</v>
      </c>
      <c r="R67">
        <v>172</v>
      </c>
      <c r="S67" t="str">
        <f>IFERROR(VLOOKUP(R67,[2]WingLookTable!$A:$B,2,0),"캐릭터없음")</f>
        <v>Wing_DustMultiSineOtherFullSlow</v>
      </c>
      <c r="T67">
        <f t="shared" ref="T67" ca="1" si="143">VLOOKUP(RANDBETWEEN(1,COUNTA(AD:AD)-1),AD:AE,2,0)</f>
        <v>125</v>
      </c>
      <c r="U67" t="str">
        <f t="shared" ref="U67" ca="1" si="144">IF(ROW()=2,V67,OFFSET(U67,-1,0)&amp;IF(LEN(V67)=0,"",","&amp;V67))</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dy":26,"sl":1,"id":"Actor3212m","stats":{"tr":3,"trp":6,"str":8,"dex":7,"int":0,"vit":0,"train":0,"wgGr0":0,"wgGr1":0,"wgGr2":0,"wgGr3":18,"wgLk":284}},{"dy":26,"sl":2,"id":"Actor0104m","stats":{"tr":3,"trp":6,"str":8,"dex":0,"int":7,"vit":0,"train":0,"wgGr0":0,"wgGr1":0,"wgGr2":0,"wgGr3":18,"wgLk":360}},{"dy":26,"sl":3,"id":"Actor1029m","stats":{"tr":3,"trp":6,"str":15,"dex":0,"int":0,"vit":0,"train":0,"wgGr0":0,"wgGr1":0,"wgGr2":0,"wgGr3":18,"wgLk":244}},{"dy":27,"sl":1,"id":"Actor1218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v>
      </c>
      <c r="V67" t="str">
        <f t="shared" ca="1" si="80"/>
        <v>{"dy":30,"sl":2,"id":"Actor1029m","stats":{"tr":3,"trp":6,"str":5,"dex":5,"int":0,"vit":5,"train":0,"wgGr0":0,"wgGr1":0,"wgGr2":0,"wgGr3":18,"wgLk":172}}</v>
      </c>
      <c r="AD67">
        <v>66</v>
      </c>
      <c r="AE67">
        <v>321</v>
      </c>
      <c r="AF67">
        <f>COUNTIF(R:R,AE67)</f>
        <v>1</v>
      </c>
    </row>
    <row r="68" spans="1:32">
      <c r="A68">
        <v>31</v>
      </c>
      <c r="B68">
        <f t="shared" ca="1" si="75"/>
        <v>1</v>
      </c>
      <c r="C68" t="str">
        <f t="shared" ca="1" si="85"/>
        <v>Actor3022m</v>
      </c>
      <c r="D68" t="str">
        <f>IF(ISBLANK(F68),"",
IFERROR(VLOOKUP(F68,[2]ActorTable!$A:$H,MATCH("이름참고",[2]ActorTable!$1:$1,0),0),"캐릭터없음"))</f>
        <v>케이저</v>
      </c>
      <c r="E68" t="str">
        <f t="shared" ca="1" si="86"/>
        <v/>
      </c>
      <c r="F68" t="s">
        <v>371</v>
      </c>
      <c r="G68">
        <v>3</v>
      </c>
      <c r="H68">
        <v>6</v>
      </c>
      <c r="I68">
        <v>0</v>
      </c>
      <c r="J68">
        <v>8</v>
      </c>
      <c r="K68">
        <v>7</v>
      </c>
      <c r="L68">
        <v>0</v>
      </c>
      <c r="M68">
        <v>0</v>
      </c>
      <c r="N68">
        <v>0</v>
      </c>
      <c r="O68">
        <v>0</v>
      </c>
      <c r="P68">
        <v>0</v>
      </c>
      <c r="Q68">
        <v>18</v>
      </c>
      <c r="R68">
        <v>276</v>
      </c>
      <c r="S68" t="str">
        <f>IFERROR(VLOOKUP(R68,[2]WingLookTable!$A:$B,2,0),"캐릭터없음")</f>
        <v>Wing_WhiteSineNoiseFullFast</v>
      </c>
      <c r="T68">
        <f t="shared" ca="1" si="96"/>
        <v>369</v>
      </c>
      <c r="U68"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dy":26,"sl":1,"id":"Actor3212m","stats":{"tr":3,"trp":6,"str":8,"dex":7,"int":0,"vit":0,"train":0,"wgGr0":0,"wgGr1":0,"wgGr2":0,"wgGr3":18,"wgLk":284}},{"dy":26,"sl":2,"id":"Actor0104m","stats":{"tr":3,"trp":6,"str":8,"dex":0,"int":7,"vit":0,"train":0,"wgGr0":0,"wgGr1":0,"wgGr2":0,"wgGr3":18,"wgLk":360}},{"dy":26,"sl":3,"id":"Actor1029m","stats":{"tr":3,"trp":6,"str":15,"dex":0,"int":0,"vit":0,"train":0,"wgGr0":0,"wgGr1":0,"wgGr2":0,"wgGr3":18,"wgLk":244}},{"dy":27,"sl":1,"id":"Actor1218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v>
      </c>
      <c r="V68" t="str">
        <f t="shared" ca="1" si="80"/>
        <v>{"dy":31,"sl":1,"id":"Actor0113m","stats":{"tr":3,"trp":6,"str":0,"dex":8,"int":7,"vit":0,"train":0,"wgGr0":0,"wgGr1":0,"wgGr2":0,"wgGr3":18,"wgLk":276}}</v>
      </c>
      <c r="AD68">
        <v>67</v>
      </c>
      <c r="AE68">
        <v>324</v>
      </c>
      <c r="AF68">
        <f>COUNTIF(R:R,AE68)</f>
        <v>1</v>
      </c>
    </row>
    <row r="69" spans="1:32">
      <c r="A69">
        <v>31</v>
      </c>
      <c r="B69">
        <f t="shared" ca="1" si="75"/>
        <v>2</v>
      </c>
      <c r="C69" t="str">
        <f t="shared" ref="C69" ca="1" si="145">VLOOKUP(RANDBETWEEN(1,COUNTA(Z:Z)-1),Z:AA,2,0)</f>
        <v>Actor3019m</v>
      </c>
      <c r="D69" t="str">
        <f>IF(ISBLANK(F69),"",
IFERROR(VLOOKUP(F69,[2]ActorTable!$A:$H,MATCH("이름참고",[2]ActorTable!$1:$1,0),0),"캐릭터없음"))</f>
        <v>도스로프</v>
      </c>
      <c r="E69" t="str">
        <f t="shared" ref="E69" ca="1" si="146">IF(AND(B69&lt;=OFFSET(B69,1,0),NOT(ISBLANK(F69))),
IF(F69=OFFSET(F69,1,0),"같음",""),"")</f>
        <v/>
      </c>
      <c r="F69" t="s">
        <v>392</v>
      </c>
      <c r="G69">
        <v>3</v>
      </c>
      <c r="H69">
        <v>6</v>
      </c>
      <c r="I69">
        <v>0</v>
      </c>
      <c r="J69">
        <v>7</v>
      </c>
      <c r="K69">
        <v>8</v>
      </c>
      <c r="L69">
        <v>0</v>
      </c>
      <c r="M69">
        <v>0</v>
      </c>
      <c r="N69">
        <v>0</v>
      </c>
      <c r="O69">
        <v>0</v>
      </c>
      <c r="P69">
        <v>0</v>
      </c>
      <c r="Q69">
        <v>18</v>
      </c>
      <c r="R69">
        <v>101</v>
      </c>
      <c r="S69" t="str">
        <f>IFERROR(VLOOKUP(R69,[2]WingLookTable!$A:$B,2,0),"캐릭터없음")</f>
        <v>Wing_BlackFullSineStripeFast</v>
      </c>
      <c r="T69">
        <f t="shared" ref="T69" ca="1" si="147">VLOOKUP(RANDBETWEEN(1,COUNTA(AD:AD)-1),AD:AE,2,0)</f>
        <v>178</v>
      </c>
      <c r="U69" t="str">
        <f t="shared" ref="U69" ca="1" si="148">IF(ROW()=2,V69,OFFSET(U69,-1,0)&amp;IF(LEN(V69)=0,"",","&amp;V69))</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321}},{"dy":3,"sl":1,"id":"Actor1216m","stats":{"tr":3,"trp":6,"str":7,"dex":0,"int":8,"vit":0,"train":0,"wgGr0":0,"wgGr1":0,"wgGr2":0,"wgGr3":18,"wgLk":184}},{"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2238m","stats":{"tr":3,"trp":6,"str":0,"dex":0,"int":15,"vit":0,"train":0,"wgGr0":0,"wgGr1":0,"wgGr2":0,"wgGr3":18,"wgLk":190}},{"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2120m","stats":{"tr":3,"trp":6,"str":10,"dex":5,"int":0,"vit":0,"train":0,"wgGr0":0,"wgGr1":0,"wgGr2":0,"wgGr3":18,"wgLk":211}},{"dy":13,"sl":2,"id":"Actor3022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0240m","stats":{"tr":3,"trp":6,"str":0,"dex":0,"int":0,"vit":15,"train":0,"wgGr0":0,"wgGr1":0,"wgGr2":0,"wgGr3":18,"wgLk":117}},{"dy":17,"sl":2,"id":"Actor2120m","stats":{"tr":3,"trp":6,"str":0,"dex":0,"int":15,"vit":0,"train":0,"wgGr0":0,"wgGr1":0,"wgGr2":0,"wgGr3":18,"wgLk":133}},{"dy":17,"sl":3,"id":"Actor0037m","stats":{"tr":3,"trp":6,"str":0,"dex":0,"int":10,"vit":5,"train":0,"wgGr0":0,"wgGr1":0,"wgGr2":0,"wgGr3":18,"wgLk":366}},{"dy":18,"sl":1,"id":"Actor1141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3114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2128m","stats":{"tr":3,"trp":6,"str":10,"dex":5,"int":0,"vit":0,"train":0,"wgGr0":0,"wgGr1":0,"wgGr2":0,"wgGr3":18,"wgLk":268}},{"dy":24,"sl":2,"id":"Actor1039m","stats":{"tr":3,"trp":6,"str":5,"dex":10,"int":0,"vit":0,"train":0,"wgGr0":0,"wgGr1":0,"wgGr2":0,"wgGr3":18,"wgLk":226}},{"dy":25,"sl":1,"id":"Actor1108m","stats":{"tr":3,"trp":6,"str":15,"dex":0,"int":0,"vit":0,"train":0,"wgGr0":0,"wgGr1":0,"wgGr2":0,"wgGr3":18,"wgLk":264}},{"dy":25,"sl":2,"id":"Actor3022m","stats":{"tr":3,"trp":6,"str":10,"dex":0,"int":0,"vit":5,"train":0,"wgGr0":0,"wgGr1":0,"wgGr2":0,"wgGr3":18,"wgLk":344}},{"dy":26,"sl":1,"id":"Actor3212m","stats":{"tr":3,"trp":6,"str":8,"dex":7,"int":0,"vit":0,"train":0,"wgGr0":0,"wgGr1":0,"wgGr2":0,"wgGr3":18,"wgLk":284}},{"dy":26,"sl":2,"id":"Actor0104m","stats":{"tr":3,"trp":6,"str":8,"dex":0,"int":7,"vit":0,"train":0,"wgGr0":0,"wgGr1":0,"wgGr2":0,"wgGr3":18,"wgLk":360}},{"dy":26,"sl":3,"id":"Actor1029m","stats":{"tr":3,"trp":6,"str":15,"dex":0,"int":0,"vit":0,"train":0,"wgGr0":0,"wgGr1":0,"wgGr2":0,"wgGr3":18,"wgLk":244}},{"dy":27,"sl":1,"id":"Actor1218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0030m","stats":{"tr":3,"trp":6,"str":0,"dex":7,"int":8,"vit":0,"train":0,"wgGr0":0,"wgGr1":0,"wgGr2":0,"wgGr3":18,"wgLk":101}}</v>
      </c>
      <c r="V69" t="str">
        <f t="shared" ca="1" si="80"/>
        <v>{"dy":31,"sl":2,"id":"Actor0030m","stats":{"tr":3,"trp":6,"str":0,"dex":7,"int":8,"vit":0,"train":0,"wgGr0":0,"wgGr1":0,"wgGr2":0,"wgGr3":18,"wgLk":101}}</v>
      </c>
      <c r="AD69">
        <v>68</v>
      </c>
      <c r="AE69">
        <v>328</v>
      </c>
      <c r="AF69">
        <f>COUNTIF(R:R,AE69)</f>
        <v>1</v>
      </c>
    </row>
    <row r="70" spans="1:32">
      <c r="AD70">
        <v>69</v>
      </c>
      <c r="AE70">
        <v>332</v>
      </c>
      <c r="AF70">
        <f>COUNTIF(R:R,AE70)</f>
        <v>1</v>
      </c>
    </row>
    <row r="71" spans="1:32">
      <c r="AD71">
        <v>70</v>
      </c>
      <c r="AE71">
        <v>336</v>
      </c>
      <c r="AF71">
        <f>COUNTIF(R:R,AE71)</f>
        <v>1</v>
      </c>
    </row>
    <row r="72" spans="1:32">
      <c r="AD72">
        <v>71</v>
      </c>
      <c r="AE72">
        <v>340</v>
      </c>
      <c r="AF72">
        <f>COUNTIF(R:R,AE72)</f>
        <v>1</v>
      </c>
    </row>
    <row r="73" spans="1:32">
      <c r="AD73">
        <v>72</v>
      </c>
      <c r="AE73">
        <v>344</v>
      </c>
      <c r="AF73">
        <f>COUNTIF(R:R,AE73)</f>
        <v>1</v>
      </c>
    </row>
    <row r="74" spans="1:32">
      <c r="AD74">
        <v>73</v>
      </c>
      <c r="AE74">
        <v>348</v>
      </c>
      <c r="AF74">
        <f>COUNTIF(R:R,AE74)</f>
        <v>1</v>
      </c>
    </row>
    <row r="75" spans="1:32">
      <c r="AD75">
        <v>74</v>
      </c>
      <c r="AE75">
        <v>352</v>
      </c>
      <c r="AF75">
        <f>COUNTIF(R:R,AE75)</f>
        <v>1</v>
      </c>
    </row>
    <row r="76" spans="1:32">
      <c r="AD76">
        <v>75</v>
      </c>
      <c r="AE76">
        <v>356</v>
      </c>
      <c r="AF76">
        <f>COUNTIF(R:R,AE76)</f>
        <v>1</v>
      </c>
    </row>
    <row r="77" spans="1:32">
      <c r="AD77">
        <v>76</v>
      </c>
      <c r="AE77">
        <v>360</v>
      </c>
      <c r="AF77">
        <f>COUNTIF(R:R,AE77)</f>
        <v>1</v>
      </c>
    </row>
    <row r="78" spans="1:32">
      <c r="AD78">
        <v>77</v>
      </c>
      <c r="AE78">
        <v>363</v>
      </c>
      <c r="AF78">
        <f>COUNTIF(R:R,AE78)</f>
        <v>1</v>
      </c>
    </row>
    <row r="79" spans="1:32">
      <c r="AD79">
        <v>78</v>
      </c>
      <c r="AE79">
        <v>366</v>
      </c>
      <c r="AF79">
        <f>COUNTIF(R:R,AE79)</f>
        <v>1</v>
      </c>
    </row>
    <row r="80" spans="1:32">
      <c r="AD80">
        <v>79</v>
      </c>
      <c r="AE80">
        <v>369</v>
      </c>
      <c r="AF80">
        <f>COUNTIF(R:R,AE80)</f>
        <v>0</v>
      </c>
    </row>
    <row r="81" spans="30:32">
      <c r="AD81">
        <v>80</v>
      </c>
      <c r="AE81">
        <v>372</v>
      </c>
      <c r="AF81">
        <f>COUNTIF(R:R,AE81)</f>
        <v>1</v>
      </c>
    </row>
  </sheetData>
  <sortState xmlns:xlrd2="http://schemas.microsoft.com/office/spreadsheetml/2017/richdata2" ref="Z2:AA34">
    <sortCondition ref="Z2:Z34"/>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389</v>
      </c>
      <c r="B5">
        <v>175</v>
      </c>
      <c r="C5" t="s">
        <v>387</v>
      </c>
      <c r="D5" t="s">
        <v>388</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2022-03-23T06:35:03Z</dcterms:modified>
</cp:coreProperties>
</file>